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5" yWindow="8805" windowWidth="6930" windowHeight="1170" tabRatio="939"/>
  </bookViews>
  <sheets>
    <sheet name="Rekap1 +tunjangan" sheetId="84" r:id="rId1"/>
    <sheet name="ket REKAP" sheetId="81" r:id="rId2"/>
    <sheet name="lAMP_TRANSFER (URUT)" sheetId="95" r:id="rId3"/>
    <sheet name="shift" sheetId="80" r:id="rId4"/>
    <sheet name="JABAR" sheetId="56" r:id="rId5"/>
    <sheet name="Bazis (urut)" sheetId="91" r:id="rId6"/>
    <sheet name="KOPERASI" sheetId="76" r:id="rId7"/>
    <sheet name="BPJS Ketenagakerjaan" sheetId="89" r:id="rId8"/>
    <sheet name="BPJS Kesehatan" sheetId="93" r:id="rId9"/>
    <sheet name="DPLK (urut)" sheetId="90" r:id="rId10"/>
    <sheet name="D.PENGWS &amp; DIREKSI" sheetId="41" r:id="rId11"/>
    <sheet name="pandu" sheetId="72" r:id="rId12"/>
    <sheet name="KEPELABUHANAN" sheetId="83" r:id="rId13"/>
    <sheet name="PEMANDUAN&amp;PENUNDAAN" sheetId="75" r:id="rId14"/>
    <sheet name="KOM&amp;PENGEMBANGAN USHA" sheetId="85" r:id="rId15"/>
    <sheet name="keu" sheetId="73" r:id="rId16"/>
    <sheet name="SDM" sheetId="74" r:id="rId17"/>
    <sheet name="UMUM" sheetId="86" r:id="rId18"/>
    <sheet name="UM" sheetId="98" r:id="rId19"/>
    <sheet name="Pengajuan" sheetId="97" r:id="rId20"/>
    <sheet name="rekap iuran DPLK n Jamsostek" sheetId="96" r:id="rId21"/>
    <sheet name="GLOBAL" sheetId="82" r:id="rId22"/>
  </sheets>
  <externalReferences>
    <externalReference r:id="rId23"/>
    <externalReference r:id="rId24"/>
    <externalReference r:id="rId25"/>
  </externalReferences>
  <definedNames>
    <definedName name="_xlnm.Print_Area" localSheetId="5">'Bazis (urut)'!$A$1:$G$70</definedName>
    <definedName name="_xlnm.Print_Area" localSheetId="8">'BPJS Kesehatan'!$A$1:$J$85</definedName>
    <definedName name="_xlnm.Print_Area" localSheetId="7">'BPJS Ketenagakerjaan'!$A$1:$S$78</definedName>
    <definedName name="_xlnm.Print_Area" localSheetId="10">'D.PENGWS &amp; DIREKSI'!$A$1:$BA$508</definedName>
    <definedName name="_xlnm.Print_Area" localSheetId="9">'DPLK (urut)'!$A$1:$G$60</definedName>
    <definedName name="_xlnm.Print_Area" localSheetId="12">KEPELABUHANAN!$A$1:$AZ$200</definedName>
    <definedName name="_xlnm.Print_Area" localSheetId="1">'ket REKAP'!$A$1:$AC$70</definedName>
    <definedName name="_xlnm.Print_Area" localSheetId="15">keu!$A$1:$BA$590</definedName>
    <definedName name="_xlnm.Print_Area" localSheetId="14">'KOM&amp;PENGEMBANGAN USHA'!$A$1:$AZ$265</definedName>
    <definedName name="_xlnm.Print_Area" localSheetId="2">'lAMP_TRANSFER (URUT)'!$A$1:$F$63</definedName>
    <definedName name="_xlnm.Print_Area" localSheetId="11">pandu!$A$1:$AZ$534</definedName>
    <definedName name="_xlnm.Print_Area" localSheetId="13">'PEMANDUAN&amp;PENUNDAAN'!$A$1:$AZ$660</definedName>
    <definedName name="_xlnm.Print_Area" localSheetId="20">'rekap iuran DPLK n Jamsostek'!$A$1:$U$31</definedName>
    <definedName name="_xlnm.Print_Area" localSheetId="0">'Rekap1 +tunjangan'!$A$1:$AP$82</definedName>
    <definedName name="_xlnm.Print_Area" localSheetId="16">SDM!$A$1:$AZ$394</definedName>
    <definedName name="_xlnm.Print_Area" localSheetId="3">shift!$A$1:$G$37</definedName>
    <definedName name="_xlnm.Print_Area" localSheetId="18">UM!$A$23:$K$56</definedName>
    <definedName name="_xlnm.Print_Area" localSheetId="17">UMUM!$A$1:$AZ$856</definedName>
    <definedName name="_xlnm.Print_Titles" localSheetId="0">'Rekap1 +tunjangan'!$A:$B,'Rekap1 +tunjangan'!$4:$6</definedName>
  </definedNames>
  <calcPr calcId="144525"/>
  <fileRecoveryPr autoRecover="0"/>
</workbook>
</file>

<file path=xl/calcChain.xml><?xml version="1.0" encoding="utf-8"?>
<calcChain xmlns="http://schemas.openxmlformats.org/spreadsheetml/2006/main">
  <c r="F42" i="93" l="1"/>
  <c r="U66" i="89" l="1"/>
  <c r="AT72" i="84" l="1"/>
  <c r="AS72" i="84"/>
  <c r="E18" i="84" l="1"/>
  <c r="D63" i="89" l="1"/>
  <c r="D62" i="89"/>
  <c r="H62" i="89" s="1"/>
  <c r="F62" i="89"/>
  <c r="AF70" i="84"/>
  <c r="C56" i="91"/>
  <c r="E56" i="91" s="1"/>
  <c r="G56" i="91" s="1"/>
  <c r="F26" i="80"/>
  <c r="D26" i="80"/>
  <c r="AU70" i="84"/>
  <c r="AV70" i="84" s="1"/>
  <c r="AS70" i="84"/>
  <c r="AT70" i="84" s="1"/>
  <c r="AQ70" i="84"/>
  <c r="P70" i="84"/>
  <c r="N70" i="84"/>
  <c r="R62" i="89" l="1"/>
  <c r="G26" i="80"/>
  <c r="H70" i="84" s="1"/>
  <c r="Y70" i="84" s="1"/>
  <c r="K62" i="89"/>
  <c r="M62" i="89"/>
  <c r="V62" i="89" s="1"/>
  <c r="P62" i="89"/>
  <c r="U62" i="89" l="1"/>
  <c r="AK42" i="84" s="1"/>
  <c r="S62" i="89"/>
  <c r="C9" i="90" l="1"/>
  <c r="D9" i="90" s="1"/>
  <c r="C10" i="90"/>
  <c r="D10" i="90" s="1"/>
  <c r="F10" i="90" s="1"/>
  <c r="C6" i="91"/>
  <c r="E6" i="91" s="1"/>
  <c r="G6" i="91" s="1"/>
  <c r="AF13" i="84" s="1"/>
  <c r="E10" i="90" l="1"/>
  <c r="G10" i="90" s="1"/>
  <c r="F9" i="90"/>
  <c r="E9" i="90"/>
  <c r="S39" i="76"/>
  <c r="S38" i="76"/>
  <c r="AY13" i="84"/>
  <c r="BF13" i="84" s="1"/>
  <c r="AU13" i="84"/>
  <c r="AV13" i="84" s="1"/>
  <c r="AQ13" i="84"/>
  <c r="Y13" i="84"/>
  <c r="BC13" i="84" l="1"/>
  <c r="AS13" i="84" s="1"/>
  <c r="AT13" i="84"/>
  <c r="D11" i="89"/>
  <c r="G9" i="90"/>
  <c r="AJ13" i="84"/>
  <c r="AH145" i="85"/>
  <c r="AU175" i="85"/>
  <c r="AJ173" i="85"/>
  <c r="AP173" i="85" s="1"/>
  <c r="AU173" i="85"/>
  <c r="AU171" i="85"/>
  <c r="S171" i="85"/>
  <c r="S169" i="85"/>
  <c r="S163" i="85"/>
  <c r="K159" i="85"/>
  <c r="S157" i="85"/>
  <c r="S155" i="85"/>
  <c r="S153" i="85"/>
  <c r="S149" i="85"/>
  <c r="K141" i="85"/>
  <c r="AU170" i="83"/>
  <c r="AU35" i="83"/>
  <c r="AU437" i="72"/>
  <c r="AU369" i="72"/>
  <c r="S237" i="72"/>
  <c r="S235" i="72"/>
  <c r="K11" i="89" l="1"/>
  <c r="U11" i="89" s="1"/>
  <c r="AK13" i="84" s="1"/>
  <c r="M11" i="89"/>
  <c r="H11" i="89"/>
  <c r="F11" i="89"/>
  <c r="R105" i="41"/>
  <c r="R63" i="41"/>
  <c r="R20" i="41"/>
  <c r="V11" i="89" l="1"/>
  <c r="S11" i="89"/>
  <c r="Q64" i="89"/>
  <c r="O64" i="89"/>
  <c r="N64" i="89"/>
  <c r="L64" i="89"/>
  <c r="J64" i="89"/>
  <c r="I64" i="89"/>
  <c r="G64" i="89"/>
  <c r="AU569" i="73" l="1"/>
  <c r="S547" i="73"/>
  <c r="S151" i="74" l="1"/>
  <c r="X84" i="84" l="1"/>
  <c r="W84" i="84"/>
  <c r="V84" i="84"/>
  <c r="U84" i="84"/>
  <c r="T84" i="84"/>
  <c r="S84" i="84"/>
  <c r="R84" i="84"/>
  <c r="Q84" i="84"/>
  <c r="P84" i="84"/>
  <c r="O84" i="84"/>
  <c r="N84" i="84"/>
  <c r="M84" i="84"/>
  <c r="L84" i="84"/>
  <c r="K84" i="84"/>
  <c r="J84" i="84"/>
  <c r="I84" i="84"/>
  <c r="H84" i="84"/>
  <c r="G84" i="84"/>
  <c r="F84" i="84"/>
  <c r="U70" i="89" l="1"/>
  <c r="D45" i="93" l="1"/>
  <c r="C45" i="93"/>
  <c r="G60" i="84"/>
  <c r="E60" i="84"/>
  <c r="M9" i="97" l="1"/>
  <c r="S36" i="76" l="1"/>
  <c r="S35" i="76"/>
  <c r="S34" i="76"/>
  <c r="S33" i="76"/>
  <c r="S32" i="76"/>
  <c r="S31" i="76"/>
  <c r="S30" i="76"/>
  <c r="S29" i="76"/>
  <c r="S28" i="76"/>
  <c r="S27" i="76"/>
  <c r="S26" i="76"/>
  <c r="S25" i="76"/>
  <c r="S24" i="76"/>
  <c r="S23" i="76"/>
  <c r="S22" i="76"/>
  <c r="J49" i="98" l="1"/>
  <c r="F41" i="98"/>
  <c r="J54" i="98"/>
  <c r="E45" i="98"/>
  <c r="E33" i="98"/>
  <c r="E31" i="98"/>
  <c r="S8" i="76" l="1"/>
  <c r="S9" i="76"/>
  <c r="S10" i="76"/>
  <c r="S11" i="76"/>
  <c r="S12" i="76"/>
  <c r="S13" i="76"/>
  <c r="S14" i="76"/>
  <c r="S15" i="76"/>
  <c r="S16" i="76"/>
  <c r="S17" i="76"/>
  <c r="S18" i="76"/>
  <c r="S19" i="76"/>
  <c r="S20" i="76"/>
  <c r="S21" i="76"/>
  <c r="S37" i="76"/>
  <c r="E52" i="84" l="1"/>
  <c r="S543" i="73" s="1"/>
  <c r="C48" i="91" l="1"/>
  <c r="C39" i="93"/>
  <c r="A54" i="90"/>
  <c r="B78" i="93"/>
  <c r="B72" i="89"/>
  <c r="B66" i="76"/>
  <c r="A64" i="91"/>
  <c r="B30" i="80"/>
  <c r="C61" i="81"/>
  <c r="C63" i="93"/>
  <c r="C62" i="93"/>
  <c r="C54" i="91"/>
  <c r="E54" i="91" s="1"/>
  <c r="G54" i="91" s="1"/>
  <c r="C47" i="91"/>
  <c r="AU41" i="84" l="1"/>
  <c r="AV41" i="84" s="1"/>
  <c r="AS41" i="84"/>
  <c r="AQ41" i="84"/>
  <c r="P41" i="84"/>
  <c r="S161" i="85" s="1"/>
  <c r="N41" i="84"/>
  <c r="S159" i="85" s="1"/>
  <c r="AS79" i="84"/>
  <c r="AS75" i="84"/>
  <c r="AS74" i="84"/>
  <c r="AT41" i="84" l="1"/>
  <c r="D17" i="89"/>
  <c r="Y41" i="84"/>
  <c r="AU105" i="74"/>
  <c r="AU103" i="74"/>
  <c r="S531" i="72"/>
  <c r="AU524" i="72"/>
  <c r="AU190" i="83"/>
  <c r="S60" i="72"/>
  <c r="AU128" i="83"/>
  <c r="AU496" i="72"/>
  <c r="AU490" i="72"/>
  <c r="S506" i="72"/>
  <c r="S441" i="72"/>
  <c r="S375" i="72"/>
  <c r="S504" i="72"/>
  <c r="S496" i="72"/>
  <c r="S494" i="72"/>
  <c r="S492" i="72"/>
  <c r="S490" i="72"/>
  <c r="S488" i="72"/>
  <c r="S486" i="72"/>
  <c r="S482" i="72"/>
  <c r="AH478" i="72"/>
  <c r="K474" i="72"/>
  <c r="AS24" i="84" l="1"/>
  <c r="D16" i="89" s="1"/>
  <c r="X98" i="84" l="1"/>
  <c r="W98" i="84"/>
  <c r="V98" i="84"/>
  <c r="U98" i="84"/>
  <c r="T98" i="84"/>
  <c r="S98" i="84"/>
  <c r="R98" i="84"/>
  <c r="Q98" i="84"/>
  <c r="P98" i="84"/>
  <c r="O98" i="84"/>
  <c r="N98" i="84"/>
  <c r="M98" i="84"/>
  <c r="L98" i="84"/>
  <c r="K98" i="84"/>
  <c r="J98" i="84"/>
  <c r="I98" i="84"/>
  <c r="H98" i="84"/>
  <c r="G98" i="84"/>
  <c r="F98" i="84"/>
  <c r="C15" i="96" l="1"/>
  <c r="C21" i="96" s="1"/>
  <c r="C26" i="96" s="1"/>
  <c r="C31" i="96" s="1"/>
  <c r="BB23" i="84"/>
  <c r="Q10" i="96" s="1"/>
  <c r="BA23" i="84"/>
  <c r="AZ23" i="84"/>
  <c r="P96" i="84" s="1"/>
  <c r="N10" i="96" l="1"/>
  <c r="AL72" i="84"/>
  <c r="AI72" i="84"/>
  <c r="AG72" i="84"/>
  <c r="AE72" i="84"/>
  <c r="AD72" i="84"/>
  <c r="E31" i="96" s="1"/>
  <c r="AC72" i="84"/>
  <c r="X72" i="84"/>
  <c r="X85" i="84" s="1"/>
  <c r="W72" i="84"/>
  <c r="W85" i="84" s="1"/>
  <c r="V72" i="84"/>
  <c r="V85" i="84" s="1"/>
  <c r="U72" i="84"/>
  <c r="U85" i="84" s="1"/>
  <c r="T72" i="84"/>
  <c r="T85" i="84" s="1"/>
  <c r="S72" i="84"/>
  <c r="S85" i="84" s="1"/>
  <c r="R72" i="84"/>
  <c r="R85" i="84" s="1"/>
  <c r="Q72" i="84"/>
  <c r="Q85" i="84" s="1"/>
  <c r="O72" i="84"/>
  <c r="O85" i="84" s="1"/>
  <c r="M72" i="84"/>
  <c r="M85" i="84" s="1"/>
  <c r="L72" i="84"/>
  <c r="L85" i="84" s="1"/>
  <c r="K72" i="84"/>
  <c r="K85" i="84" s="1"/>
  <c r="J72" i="84"/>
  <c r="J85" i="84" s="1"/>
  <c r="I72" i="84"/>
  <c r="I85" i="84" s="1"/>
  <c r="F72" i="84"/>
  <c r="F85" i="84" s="1"/>
  <c r="O6" i="96" l="1"/>
  <c r="J10" i="96"/>
  <c r="G6" i="96"/>
  <c r="S6" i="96"/>
  <c r="H10" i="96"/>
  <c r="M6" i="96"/>
  <c r="B10" i="96"/>
  <c r="C61" i="93" l="1"/>
  <c r="BF22" i="84" l="1"/>
  <c r="AU22" i="84"/>
  <c r="AV22" i="84" s="1"/>
  <c r="AS22" i="84"/>
  <c r="AQ22" i="84"/>
  <c r="Y22" i="84"/>
  <c r="BC22" i="84" s="1"/>
  <c r="E52" i="76"/>
  <c r="I52" i="76" s="1"/>
  <c r="E51" i="76"/>
  <c r="I51" i="76" s="1"/>
  <c r="AT22" i="84" l="1"/>
  <c r="D61" i="89"/>
  <c r="S94" i="72"/>
  <c r="S162" i="72"/>
  <c r="S231" i="72"/>
  <c r="S298" i="72"/>
  <c r="S431" i="72"/>
  <c r="S365" i="72"/>
  <c r="S28" i="72"/>
  <c r="H61" i="89" l="1"/>
  <c r="S528" i="72" s="1"/>
  <c r="K61" i="89"/>
  <c r="M61" i="89"/>
  <c r="S530" i="72" s="1"/>
  <c r="F61" i="89"/>
  <c r="S319" i="41"/>
  <c r="AT297" i="41"/>
  <c r="AT285" i="41"/>
  <c r="AT275" i="41"/>
  <c r="S301" i="41"/>
  <c r="S293" i="41"/>
  <c r="S291" i="41"/>
  <c r="S287" i="41"/>
  <c r="S285" i="41"/>
  <c r="S283" i="41"/>
  <c r="S279" i="41"/>
  <c r="S277" i="41"/>
  <c r="S275" i="41"/>
  <c r="S271" i="41"/>
  <c r="AT140" i="41"/>
  <c r="AH266" i="41"/>
  <c r="K262" i="41"/>
  <c r="AT301" i="41"/>
  <c r="AT294" i="41"/>
  <c r="S289" i="41"/>
  <c r="S184" i="41"/>
  <c r="AT162" i="41"/>
  <c r="AT150" i="41"/>
  <c r="S156" i="41"/>
  <c r="S158" i="41"/>
  <c r="S150" i="41"/>
  <c r="S148" i="41"/>
  <c r="S144" i="41"/>
  <c r="S142" i="41"/>
  <c r="S140" i="41"/>
  <c r="S136" i="41"/>
  <c r="AU494" i="72" l="1"/>
  <c r="U61" i="89"/>
  <c r="S526" i="72"/>
  <c r="V61" i="89"/>
  <c r="S61" i="89"/>
  <c r="AH131" i="41"/>
  <c r="K127" i="41"/>
  <c r="AT166" i="41"/>
  <c r="S166" i="41"/>
  <c r="AT159" i="41"/>
  <c r="S154" i="41"/>
  <c r="S152" i="41"/>
  <c r="R97" i="41"/>
  <c r="R99" i="41"/>
  <c r="R100" i="41"/>
  <c r="AE91" i="41"/>
  <c r="K87" i="41"/>
  <c r="R103" i="41"/>
  <c r="R60" i="41"/>
  <c r="R59" i="41"/>
  <c r="R57" i="41"/>
  <c r="AE51" i="41"/>
  <c r="K47" i="41"/>
  <c r="R65" i="41"/>
  <c r="AT217" i="41"/>
  <c r="S251" i="41"/>
  <c r="AT229" i="41"/>
  <c r="S217" i="41"/>
  <c r="S215" i="41"/>
  <c r="S211" i="41"/>
  <c r="S209" i="41"/>
  <c r="S207" i="41"/>
  <c r="S203" i="41"/>
  <c r="AH198" i="41"/>
  <c r="K194" i="41"/>
  <c r="AT233" i="41"/>
  <c r="S233" i="41"/>
  <c r="AT226" i="41"/>
  <c r="S225" i="41"/>
  <c r="S223" i="41"/>
  <c r="S221" i="41"/>
  <c r="S219" i="41"/>
  <c r="AT207" i="41"/>
  <c r="AK22" i="84" l="1"/>
  <c r="R107" i="41"/>
  <c r="R67" i="41"/>
  <c r="R25" i="41" l="1"/>
  <c r="R23" i="41"/>
  <c r="R19" i="41"/>
  <c r="R18" i="41"/>
  <c r="AE10" i="41"/>
  <c r="K6" i="41"/>
  <c r="R16" i="41"/>
  <c r="R27" i="41" l="1"/>
  <c r="AS17" i="84" l="1"/>
  <c r="AS16" i="84"/>
  <c r="AS21" i="84"/>
  <c r="AS20" i="84"/>
  <c r="AS19" i="84"/>
  <c r="E64" i="89" l="1"/>
  <c r="C5" i="91" l="1"/>
  <c r="E5" i="91" s="1"/>
  <c r="G5" i="91" s="1"/>
  <c r="AF12" i="84" s="1"/>
  <c r="AT211" i="41"/>
  <c r="C8" i="90"/>
  <c r="BC15" i="84"/>
  <c r="AY14" i="84"/>
  <c r="S281" i="41" s="1"/>
  <c r="S304" i="41" s="1"/>
  <c r="S213" i="41"/>
  <c r="S236" i="41" s="1"/>
  <c r="AY12" i="84"/>
  <c r="BF16" i="84"/>
  <c r="D16" i="93" s="1"/>
  <c r="BF17" i="84"/>
  <c r="D17" i="93" s="1"/>
  <c r="BF18" i="84"/>
  <c r="D18" i="93" s="1"/>
  <c r="BF19" i="84"/>
  <c r="D19" i="93" s="1"/>
  <c r="BF20" i="84"/>
  <c r="BF21" i="84"/>
  <c r="D61" i="93" l="1"/>
  <c r="E61" i="93" s="1"/>
  <c r="F61" i="93" s="1"/>
  <c r="J61" i="93" s="1"/>
  <c r="D20" i="93"/>
  <c r="D62" i="93"/>
  <c r="E62" i="93" s="1"/>
  <c r="F62" i="93" s="1"/>
  <c r="S146" i="41"/>
  <c r="S169" i="41" s="1"/>
  <c r="AY23" i="84"/>
  <c r="N96" i="84" s="1"/>
  <c r="BA24" i="84"/>
  <c r="H61" i="93"/>
  <c r="AT144" i="41"/>
  <c r="BF14" i="84"/>
  <c r="AT209" i="41"/>
  <c r="BF12" i="84"/>
  <c r="D8" i="90"/>
  <c r="E8" i="90" s="1"/>
  <c r="AT242" i="41"/>
  <c r="AT231" i="41"/>
  <c r="AM21" i="84" l="1"/>
  <c r="G61" i="93"/>
  <c r="G87" i="93" s="1"/>
  <c r="H62" i="93"/>
  <c r="AM22" i="84" s="1"/>
  <c r="J62" i="93"/>
  <c r="G62" i="93"/>
  <c r="I62" i="93" s="1"/>
  <c r="I61" i="93"/>
  <c r="F8" i="90"/>
  <c r="AT175" i="41" s="1"/>
  <c r="AJ12" i="84"/>
  <c r="AT246" i="41"/>
  <c r="AU397" i="72" l="1"/>
  <c r="AT164" i="41"/>
  <c r="G8" i="90"/>
  <c r="AT142" i="41"/>
  <c r="AU12" i="84"/>
  <c r="AV12" i="84" s="1"/>
  <c r="AQ12" i="84"/>
  <c r="Y12" i="84"/>
  <c r="BC12" i="84" s="1"/>
  <c r="AS12" i="84" s="1"/>
  <c r="D10" i="89" s="1"/>
  <c r="BF9" i="84"/>
  <c r="AU9" i="84"/>
  <c r="AV9" i="84" s="1"/>
  <c r="AS9" i="84"/>
  <c r="AT9" i="84" s="1"/>
  <c r="AQ9" i="84"/>
  <c r="AM9" i="84"/>
  <c r="AK9" i="84"/>
  <c r="Y9" i="84"/>
  <c r="BF10" i="84"/>
  <c r="AU10" i="84"/>
  <c r="AV10" i="84" s="1"/>
  <c r="AS10" i="84"/>
  <c r="AT10" i="84" s="1"/>
  <c r="AQ10" i="84"/>
  <c r="AM10" i="84"/>
  <c r="Y10" i="84"/>
  <c r="K10" i="89" l="1"/>
  <c r="M10" i="89"/>
  <c r="H10" i="89"/>
  <c r="F10" i="89"/>
  <c r="S248" i="41"/>
  <c r="S246" i="41"/>
  <c r="AT12" i="84"/>
  <c r="BC9" i="84"/>
  <c r="BC10" i="84"/>
  <c r="S179" i="41" l="1"/>
  <c r="S181" i="41"/>
  <c r="S177" i="41"/>
  <c r="V10" i="89"/>
  <c r="S10" i="89"/>
  <c r="S244" i="41"/>
  <c r="AT215" i="41"/>
  <c r="AT236" i="41" s="1"/>
  <c r="AB238" i="41" s="1"/>
  <c r="U10" i="89"/>
  <c r="AT148" i="41"/>
  <c r="AT169" i="41" s="1"/>
  <c r="AB171" i="41" s="1"/>
  <c r="AK12" i="84" l="1"/>
  <c r="S823" i="86"/>
  <c r="S825" i="86"/>
  <c r="S563" i="73"/>
  <c r="S174" i="83"/>
  <c r="S172" i="83"/>
  <c r="S439" i="72"/>
  <c r="S373" i="72"/>
  <c r="D60" i="93" l="1"/>
  <c r="D59" i="93"/>
  <c r="D57" i="93"/>
  <c r="D56" i="93"/>
  <c r="D47" i="93"/>
  <c r="D48" i="93"/>
  <c r="D49" i="93"/>
  <c r="D50" i="93"/>
  <c r="D51" i="93"/>
  <c r="D52" i="93"/>
  <c r="D53" i="93"/>
  <c r="D54" i="93"/>
  <c r="D55" i="93"/>
  <c r="D46" i="93"/>
  <c r="D44" i="93"/>
  <c r="D43" i="93"/>
  <c r="D42" i="93"/>
  <c r="D41" i="93"/>
  <c r="D40" i="93"/>
  <c r="D39" i="93"/>
  <c r="D37" i="93"/>
  <c r="D33" i="93"/>
  <c r="D34" i="93"/>
  <c r="D35" i="93"/>
  <c r="D36" i="93"/>
  <c r="D32" i="93"/>
  <c r="D31" i="93"/>
  <c r="D30" i="93"/>
  <c r="D26" i="93"/>
  <c r="D27" i="93"/>
  <c r="D28" i="93"/>
  <c r="D29" i="93"/>
  <c r="D25" i="93"/>
  <c r="D23" i="93"/>
  <c r="D24" i="93"/>
  <c r="D22" i="93"/>
  <c r="D21" i="93"/>
  <c r="C60" i="93"/>
  <c r="C59" i="93"/>
  <c r="C57" i="93"/>
  <c r="C56" i="93"/>
  <c r="C52" i="93"/>
  <c r="C53" i="93"/>
  <c r="C54" i="93"/>
  <c r="C55" i="93"/>
  <c r="C51" i="93"/>
  <c r="C47" i="93"/>
  <c r="C48" i="93"/>
  <c r="C49" i="93"/>
  <c r="C50" i="93"/>
  <c r="C46" i="93"/>
  <c r="C44" i="93"/>
  <c r="C43" i="93"/>
  <c r="C41" i="93"/>
  <c r="C42" i="93"/>
  <c r="C40" i="93"/>
  <c r="C38" i="93"/>
  <c r="C37" i="93"/>
  <c r="C33" i="93"/>
  <c r="C34" i="93"/>
  <c r="C35" i="93"/>
  <c r="C36" i="93"/>
  <c r="C32" i="93"/>
  <c r="C31" i="93"/>
  <c r="C30" i="93"/>
  <c r="C26" i="93"/>
  <c r="C27" i="93"/>
  <c r="C28" i="93"/>
  <c r="C29" i="93"/>
  <c r="C25" i="93"/>
  <c r="C23" i="93"/>
  <c r="C24" i="93"/>
  <c r="C22" i="93"/>
  <c r="C21" i="93"/>
  <c r="C20" i="93"/>
  <c r="C16" i="93"/>
  <c r="C17" i="93"/>
  <c r="C19" i="93"/>
  <c r="C15" i="93"/>
  <c r="E58" i="93"/>
  <c r="F58" i="93" s="1"/>
  <c r="E30" i="93" l="1"/>
  <c r="F30" i="93" s="1"/>
  <c r="E52" i="93"/>
  <c r="F52" i="93" s="1"/>
  <c r="H52" i="93" s="1"/>
  <c r="AM65" i="84" s="1"/>
  <c r="E27" i="93"/>
  <c r="F27" i="93" s="1"/>
  <c r="J27" i="93" s="1"/>
  <c r="E40" i="93"/>
  <c r="F40" i="93" s="1"/>
  <c r="H40" i="93" s="1"/>
  <c r="AM54" i="84" s="1"/>
  <c r="E56" i="93"/>
  <c r="F56" i="93" s="1"/>
  <c r="G56" i="93" s="1"/>
  <c r="AU785" i="86" s="1"/>
  <c r="E53" i="93"/>
  <c r="F53" i="93" s="1"/>
  <c r="G53" i="93" s="1"/>
  <c r="AU656" i="86" s="1"/>
  <c r="E39" i="93"/>
  <c r="F39" i="93" s="1"/>
  <c r="H39" i="93" s="1"/>
  <c r="AM52" i="84" s="1"/>
  <c r="E50" i="93"/>
  <c r="F50" i="93" s="1"/>
  <c r="J50" i="93" s="1"/>
  <c r="E45" i="93"/>
  <c r="F45" i="93" s="1"/>
  <c r="H45" i="93" s="1"/>
  <c r="E57" i="93"/>
  <c r="F57" i="93" s="1"/>
  <c r="J57" i="93" s="1"/>
  <c r="E42" i="93"/>
  <c r="J42" i="93" s="1"/>
  <c r="E48" i="93"/>
  <c r="F48" i="93" s="1"/>
  <c r="J48" i="93" s="1"/>
  <c r="E24" i="93"/>
  <c r="F24" i="93" s="1"/>
  <c r="J24" i="93" s="1"/>
  <c r="E28" i="93"/>
  <c r="F28" i="93" s="1"/>
  <c r="G28" i="93" s="1"/>
  <c r="AU523" i="75" s="1"/>
  <c r="E34" i="93"/>
  <c r="F34" i="93" s="1"/>
  <c r="G34" i="93" s="1"/>
  <c r="AV266" i="73" s="1"/>
  <c r="E49" i="93"/>
  <c r="F49" i="93" s="1"/>
  <c r="G49" i="93" s="1"/>
  <c r="AU394" i="86" s="1"/>
  <c r="E32" i="93"/>
  <c r="F32" i="93" s="1"/>
  <c r="J32" i="93" s="1"/>
  <c r="E44" i="93"/>
  <c r="F44" i="93" s="1"/>
  <c r="G44" i="93" s="1"/>
  <c r="AU259" i="75" s="1"/>
  <c r="E55" i="93"/>
  <c r="F55" i="93" s="1"/>
  <c r="J55" i="93" s="1"/>
  <c r="E36" i="93"/>
  <c r="F36" i="93" s="1"/>
  <c r="G36" i="93" s="1"/>
  <c r="AV398" i="73" s="1"/>
  <c r="E37" i="93"/>
  <c r="F37" i="93" s="1"/>
  <c r="G37" i="93" s="1"/>
  <c r="AU463" i="73" s="1"/>
  <c r="E60" i="93"/>
  <c r="F60" i="93" s="1"/>
  <c r="H60" i="93" s="1"/>
  <c r="AM69" i="84" s="1"/>
  <c r="E54" i="93"/>
  <c r="F54" i="93" s="1"/>
  <c r="J54" i="93" s="1"/>
  <c r="E26" i="93"/>
  <c r="F26" i="93" s="1"/>
  <c r="G26" i="93" s="1"/>
  <c r="AU391" i="75" s="1"/>
  <c r="E33" i="93"/>
  <c r="F33" i="93" s="1"/>
  <c r="H33" i="93" s="1"/>
  <c r="AM45" i="84" s="1"/>
  <c r="E35" i="93"/>
  <c r="F35" i="93" s="1"/>
  <c r="H35" i="93" s="1"/>
  <c r="AM47" i="84" s="1"/>
  <c r="E31" i="93"/>
  <c r="F31" i="93" s="1"/>
  <c r="H31" i="93" s="1"/>
  <c r="AM40" i="84" s="1"/>
  <c r="E43" i="93"/>
  <c r="F43" i="93" s="1"/>
  <c r="J43" i="93" s="1"/>
  <c r="E46" i="93"/>
  <c r="F46" i="93" s="1"/>
  <c r="H46" i="93" s="1"/>
  <c r="AM59" i="84" s="1"/>
  <c r="E47" i="93"/>
  <c r="F47" i="93" s="1"/>
  <c r="J47" i="93" s="1"/>
  <c r="E59" i="93"/>
  <c r="F59" i="93" s="1"/>
  <c r="G59" i="93" s="1"/>
  <c r="AU194" i="83" s="1"/>
  <c r="E51" i="93"/>
  <c r="F51" i="93" s="1"/>
  <c r="H51" i="93" s="1"/>
  <c r="AM64" i="84" s="1"/>
  <c r="E41" i="93"/>
  <c r="F41" i="93" s="1"/>
  <c r="J41" i="93" s="1"/>
  <c r="E29" i="93"/>
  <c r="F29" i="93" s="1"/>
  <c r="H29" i="93" s="1"/>
  <c r="AM36" i="84" s="1"/>
  <c r="E25" i="93"/>
  <c r="F25" i="93" s="1"/>
  <c r="G25" i="93" s="1"/>
  <c r="AU325" i="75" s="1"/>
  <c r="E23" i="93"/>
  <c r="F23" i="93" s="1"/>
  <c r="H23" i="93" s="1"/>
  <c r="AM29" i="84" s="1"/>
  <c r="E22" i="93"/>
  <c r="F22" i="93" s="1"/>
  <c r="H22" i="93" s="1"/>
  <c r="E21" i="93"/>
  <c r="F21" i="93" s="1"/>
  <c r="J21" i="93" s="1"/>
  <c r="H58" i="93"/>
  <c r="G58" i="93"/>
  <c r="J58" i="93"/>
  <c r="J30" i="93"/>
  <c r="H30" i="93"/>
  <c r="AM39" i="84" s="1"/>
  <c r="G30" i="93"/>
  <c r="AU63" i="85" s="1"/>
  <c r="AS71" i="84"/>
  <c r="AS57" i="84"/>
  <c r="G52" i="93" l="1"/>
  <c r="AU458" i="86" s="1"/>
  <c r="AU153" i="85"/>
  <c r="AM41" i="84"/>
  <c r="G27" i="93"/>
  <c r="AU457" i="75" s="1"/>
  <c r="H27" i="93"/>
  <c r="AM34" i="84" s="1"/>
  <c r="J52" i="93"/>
  <c r="H48" i="93"/>
  <c r="AM61" i="84" s="1"/>
  <c r="H50" i="93"/>
  <c r="AM63" i="84" s="1"/>
  <c r="AM28" i="84"/>
  <c r="H36" i="93"/>
  <c r="AM48" i="84" s="1"/>
  <c r="H49" i="93"/>
  <c r="AM62" i="84" s="1"/>
  <c r="H53" i="93"/>
  <c r="AM66" i="84" s="1"/>
  <c r="G50" i="93"/>
  <c r="AU523" i="86" s="1"/>
  <c r="J40" i="93"/>
  <c r="J59" i="93"/>
  <c r="H56" i="93"/>
  <c r="AM71" i="84" s="1"/>
  <c r="H43" i="93"/>
  <c r="AM56" i="84" s="1"/>
  <c r="H24" i="93"/>
  <c r="AM30" i="84" s="1"/>
  <c r="J56" i="93"/>
  <c r="H37" i="93"/>
  <c r="AM50" i="84" s="1"/>
  <c r="G40" i="93"/>
  <c r="G48" i="93"/>
  <c r="J45" i="93"/>
  <c r="H57" i="93"/>
  <c r="AM37" i="84" s="1"/>
  <c r="G39" i="93"/>
  <c r="H55" i="93"/>
  <c r="AM68" i="84" s="1"/>
  <c r="H42" i="93"/>
  <c r="AM55" i="84" s="1"/>
  <c r="J53" i="93"/>
  <c r="J28" i="93"/>
  <c r="J23" i="93"/>
  <c r="H44" i="93"/>
  <c r="H59" i="93"/>
  <c r="J39" i="93"/>
  <c r="J34" i="93"/>
  <c r="G55" i="93"/>
  <c r="AU723" i="86" s="1"/>
  <c r="G32" i="93"/>
  <c r="AV63" i="73" s="1"/>
  <c r="G24" i="93"/>
  <c r="AU193" i="75" s="1"/>
  <c r="G42" i="93"/>
  <c r="AU132" i="74" s="1"/>
  <c r="H34" i="93"/>
  <c r="AM46" i="84" s="1"/>
  <c r="G57" i="93"/>
  <c r="G45" i="93"/>
  <c r="AU193" i="85" s="1"/>
  <c r="J33" i="93"/>
  <c r="H28" i="93"/>
  <c r="AM35" i="84" s="1"/>
  <c r="G60" i="93"/>
  <c r="J49" i="93"/>
  <c r="G43" i="93"/>
  <c r="AU263" i="74" s="1"/>
  <c r="J36" i="93"/>
  <c r="G46" i="93"/>
  <c r="H32" i="93"/>
  <c r="AM44" i="84" s="1"/>
  <c r="J37" i="93"/>
  <c r="H26" i="93"/>
  <c r="AM33" i="84" s="1"/>
  <c r="J60" i="93"/>
  <c r="J35" i="93"/>
  <c r="G41" i="93"/>
  <c r="AU132" i="83" s="1"/>
  <c r="G33" i="93"/>
  <c r="J22" i="93"/>
  <c r="J46" i="93"/>
  <c r="G47" i="93"/>
  <c r="AU260" i="86" s="1"/>
  <c r="J44" i="93"/>
  <c r="G54" i="93"/>
  <c r="AU329" i="74" s="1"/>
  <c r="H54" i="93"/>
  <c r="AM67" i="84" s="1"/>
  <c r="J29" i="93"/>
  <c r="J31" i="93"/>
  <c r="H21" i="93"/>
  <c r="AM24" i="84" s="1"/>
  <c r="J26" i="93"/>
  <c r="G35" i="93"/>
  <c r="G31" i="93"/>
  <c r="H47" i="93"/>
  <c r="AM60" i="84" s="1"/>
  <c r="H25" i="93"/>
  <c r="G21" i="93"/>
  <c r="AU63" i="83" s="1"/>
  <c r="J51" i="93"/>
  <c r="G51" i="93"/>
  <c r="H41" i="93"/>
  <c r="G29" i="93"/>
  <c r="J25" i="93"/>
  <c r="G23" i="93"/>
  <c r="G22" i="93"/>
  <c r="I30" i="93"/>
  <c r="I58" i="93"/>
  <c r="I52" i="93"/>
  <c r="S817" i="86"/>
  <c r="K813" i="86"/>
  <c r="S811" i="86"/>
  <c r="S807" i="86"/>
  <c r="S803" i="86"/>
  <c r="AH799" i="86"/>
  <c r="K795" i="86"/>
  <c r="AJ173" i="74"/>
  <c r="AP173" i="74" s="1"/>
  <c r="AJ38" i="74"/>
  <c r="AP38" i="74" s="1"/>
  <c r="AM26" i="84" l="1"/>
  <c r="I27" i="93"/>
  <c r="AM31" i="84"/>
  <c r="I22" i="93"/>
  <c r="AU59" i="75"/>
  <c r="I48" i="93"/>
  <c r="AU327" i="86"/>
  <c r="I23" i="93"/>
  <c r="AU125" i="75"/>
  <c r="I51" i="93"/>
  <c r="AU589" i="86"/>
  <c r="I45" i="93"/>
  <c r="I39" i="93"/>
  <c r="AU585" i="73"/>
  <c r="I40" i="93"/>
  <c r="AU62" i="74"/>
  <c r="I31" i="93"/>
  <c r="AU130" i="85"/>
  <c r="I46" i="93"/>
  <c r="AU195" i="86"/>
  <c r="I60" i="93"/>
  <c r="AU849" i="86"/>
  <c r="I57" i="93"/>
  <c r="AU654" i="75"/>
  <c r="I29" i="93"/>
  <c r="AU589" i="75"/>
  <c r="I35" i="93"/>
  <c r="AV131" i="73"/>
  <c r="I33" i="93"/>
  <c r="AV197" i="73"/>
  <c r="I42" i="93"/>
  <c r="I50" i="93"/>
  <c r="I49" i="93"/>
  <c r="I53" i="93"/>
  <c r="I36" i="93"/>
  <c r="I56" i="93"/>
  <c r="I24" i="93"/>
  <c r="I43" i="93"/>
  <c r="I37" i="93"/>
  <c r="I55" i="93"/>
  <c r="I34" i="93"/>
  <c r="I44" i="93"/>
  <c r="I59" i="93"/>
  <c r="I28" i="93"/>
  <c r="I26" i="93"/>
  <c r="I47" i="93"/>
  <c r="I32" i="93"/>
  <c r="I54" i="93"/>
  <c r="I41" i="93"/>
  <c r="AM25" i="84"/>
  <c r="I21" i="93"/>
  <c r="I25" i="93"/>
  <c r="AM32" i="84"/>
  <c r="AU626" i="75"/>
  <c r="S166" i="83"/>
  <c r="K162" i="83"/>
  <c r="S160" i="83"/>
  <c r="S158" i="83"/>
  <c r="S156" i="83"/>
  <c r="S152" i="83"/>
  <c r="AH148" i="83"/>
  <c r="K144" i="83"/>
  <c r="U68" i="89" l="1"/>
  <c r="C55" i="91" l="1"/>
  <c r="C53" i="91"/>
  <c r="C52" i="91"/>
  <c r="E52" i="91" s="1"/>
  <c r="G52" i="91" s="1"/>
  <c r="AF21" i="84" s="1"/>
  <c r="C51" i="91"/>
  <c r="E51" i="91" s="1"/>
  <c r="G51" i="91" s="1"/>
  <c r="AF37" i="84" s="1"/>
  <c r="D18" i="80" l="1"/>
  <c r="F18" i="80"/>
  <c r="G18" i="80" l="1"/>
  <c r="P65" i="84"/>
  <c r="P63" i="84"/>
  <c r="N65" i="84"/>
  <c r="N63" i="84"/>
  <c r="N61" i="84"/>
  <c r="P61" i="84"/>
  <c r="AU69" i="84"/>
  <c r="AV69" i="84" s="1"/>
  <c r="AS69" i="84"/>
  <c r="AQ69" i="84"/>
  <c r="P69" i="84"/>
  <c r="S815" i="86" s="1"/>
  <c r="N69" i="84"/>
  <c r="AU26" i="84"/>
  <c r="AV26" i="84" s="1"/>
  <c r="AS26" i="84"/>
  <c r="AQ26" i="84"/>
  <c r="P26" i="84"/>
  <c r="S164" i="83" s="1"/>
  <c r="N26" i="84"/>
  <c r="S162" i="83" s="1"/>
  <c r="H61" i="84" l="1"/>
  <c r="AT26" i="84"/>
  <c r="D59" i="89"/>
  <c r="AT69" i="84"/>
  <c r="D60" i="89"/>
  <c r="S813" i="86"/>
  <c r="Y26" i="84"/>
  <c r="R60" i="89" l="1"/>
  <c r="S852" i="86" s="1"/>
  <c r="P60" i="89"/>
  <c r="AU813" i="86" s="1"/>
  <c r="AJ370" i="86" l="1"/>
  <c r="AK173" i="86"/>
  <c r="AQ173" i="86" s="1"/>
  <c r="AU181" i="86" l="1"/>
  <c r="AU177" i="86"/>
  <c r="AU175" i="86"/>
  <c r="AU173" i="86"/>
  <c r="AU171" i="86"/>
  <c r="AU169" i="86"/>
  <c r="AU26" i="86"/>
  <c r="S66" i="74" l="1"/>
  <c r="AU28" i="74"/>
  <c r="AV291" i="73"/>
  <c r="S67" i="73"/>
  <c r="AV29" i="73"/>
  <c r="S67" i="85"/>
  <c r="AU29" i="85"/>
  <c r="AU285" i="75"/>
  <c r="S66" i="83" l="1"/>
  <c r="AU29" i="83"/>
  <c r="C46" i="90" l="1"/>
  <c r="D46" i="90" s="1"/>
  <c r="F46" i="90" l="1"/>
  <c r="AU781" i="86" s="1"/>
  <c r="E46" i="90"/>
  <c r="AU769" i="86" l="1"/>
  <c r="AJ71" i="84"/>
  <c r="G46" i="90"/>
  <c r="H56" i="76"/>
  <c r="G56" i="76"/>
  <c r="F56" i="76"/>
  <c r="D56" i="76"/>
  <c r="E54" i="76"/>
  <c r="I54" i="76" s="1"/>
  <c r="E53" i="76"/>
  <c r="I53" i="76" s="1"/>
  <c r="E50" i="76"/>
  <c r="I50" i="76" s="1"/>
  <c r="AH57" i="84" s="1"/>
  <c r="E49" i="76"/>
  <c r="I49" i="76" s="1"/>
  <c r="AH20" i="84" s="1"/>
  <c r="AH21" i="84" l="1"/>
  <c r="AH26" i="84"/>
  <c r="AH37" i="84"/>
  <c r="AH69" i="84"/>
  <c r="S7" i="89"/>
  <c r="AU41" i="85" l="1"/>
  <c r="S363" i="72" l="1"/>
  <c r="S361" i="72"/>
  <c r="S357" i="72"/>
  <c r="S355" i="72"/>
  <c r="S351" i="72"/>
  <c r="AH347" i="72"/>
  <c r="K343" i="72"/>
  <c r="AU359" i="72" l="1"/>
  <c r="E55" i="91"/>
  <c r="G55" i="91" s="1"/>
  <c r="AF69" i="84" s="1"/>
  <c r="AU809" i="86" s="1"/>
  <c r="E63" i="93" l="1"/>
  <c r="F63" i="93" s="1"/>
  <c r="AU21" i="84"/>
  <c r="AV21" i="84" s="1"/>
  <c r="AQ21" i="84"/>
  <c r="Y21" i="84"/>
  <c r="BC21" i="84" s="1"/>
  <c r="F60" i="89" l="1"/>
  <c r="S847" i="86" s="1"/>
  <c r="D58" i="89"/>
  <c r="H63" i="93"/>
  <c r="G63" i="93"/>
  <c r="J63" i="93"/>
  <c r="M60" i="89"/>
  <c r="S851" i="86" s="1"/>
  <c r="K60" i="89"/>
  <c r="AT21" i="84"/>
  <c r="H60" i="89"/>
  <c r="S743" i="86"/>
  <c r="AH206" i="85"/>
  <c r="AU369" i="75"/>
  <c r="AU260" i="85" l="1"/>
  <c r="G88" i="93"/>
  <c r="AU218" i="85"/>
  <c r="AM42" i="84"/>
  <c r="AU528" i="72"/>
  <c r="AU357" i="72"/>
  <c r="AU488" i="72"/>
  <c r="I63" i="93"/>
  <c r="S395" i="72"/>
  <c r="S397" i="72"/>
  <c r="S849" i="86"/>
  <c r="M58" i="89"/>
  <c r="S399" i="72" s="1"/>
  <c r="H58" i="89"/>
  <c r="K58" i="89"/>
  <c r="F58" i="89"/>
  <c r="U60" i="89"/>
  <c r="AK69" i="84" s="1"/>
  <c r="AU815" i="86"/>
  <c r="S60" i="89"/>
  <c r="V60" i="89"/>
  <c r="U58" i="89" l="1"/>
  <c r="AK21" i="84" s="1"/>
  <c r="AU365" i="72"/>
  <c r="S58" i="89"/>
  <c r="V58" i="89"/>
  <c r="C46" i="91" l="1"/>
  <c r="AU71" i="84" l="1"/>
  <c r="AV71" i="84" s="1"/>
  <c r="D52" i="89"/>
  <c r="C49" i="91" l="1"/>
  <c r="K206" i="85" l="1"/>
  <c r="AH210" i="85"/>
  <c r="S214" i="85"/>
  <c r="S218" i="85"/>
  <c r="S220" i="85"/>
  <c r="S222" i="85"/>
  <c r="K224" i="85"/>
  <c r="K226" i="85" s="1"/>
  <c r="S228" i="85"/>
  <c r="S230" i="85"/>
  <c r="AU230" i="85"/>
  <c r="S232" i="85"/>
  <c r="S234" i="85"/>
  <c r="AU234" i="85"/>
  <c r="S236" i="85"/>
  <c r="AU240" i="85"/>
  <c r="S246" i="85"/>
  <c r="AU246" i="85"/>
  <c r="AJ101" i="75"/>
  <c r="AP101" i="75" s="1"/>
  <c r="AJ504" i="73"/>
  <c r="AP504" i="73" s="1"/>
  <c r="AU169" i="74" l="1"/>
  <c r="AU167" i="74"/>
  <c r="AU377" i="72" l="1"/>
  <c r="AU371" i="72"/>
  <c r="E84" i="84" l="1"/>
  <c r="E97" i="84" l="1"/>
  <c r="E98" i="84"/>
  <c r="E72" i="84"/>
  <c r="E85" i="84" s="1"/>
  <c r="C18" i="93"/>
  <c r="AS18" i="84"/>
  <c r="AU640" i="75"/>
  <c r="AU636" i="75"/>
  <c r="AU634" i="75"/>
  <c r="AU624" i="75"/>
  <c r="S640" i="75"/>
  <c r="S630" i="75"/>
  <c r="S628" i="75"/>
  <c r="S626" i="75"/>
  <c r="S624" i="75"/>
  <c r="S622" i="75"/>
  <c r="K618" i="75"/>
  <c r="K620" i="75" s="1"/>
  <c r="S616" i="75"/>
  <c r="S612" i="75"/>
  <c r="S608" i="75"/>
  <c r="AH604" i="75"/>
  <c r="K600" i="75"/>
  <c r="AH600" i="75"/>
  <c r="AH205" i="75"/>
  <c r="AH69" i="75"/>
  <c r="AU650" i="75"/>
  <c r="AU632" i="75"/>
  <c r="AU630" i="75"/>
  <c r="AK630" i="75"/>
  <c r="AU628" i="75"/>
  <c r="E6" i="96" l="1"/>
  <c r="E86" i="84"/>
  <c r="AS37" i="84"/>
  <c r="D57" i="89" s="1"/>
  <c r="H57" i="89" l="1"/>
  <c r="K57" i="89"/>
  <c r="P57" i="89"/>
  <c r="F57" i="89"/>
  <c r="R57" i="89"/>
  <c r="M57" i="89"/>
  <c r="P59" i="89"/>
  <c r="S197" i="83" s="1"/>
  <c r="K59" i="89"/>
  <c r="M59" i="89"/>
  <c r="F59" i="89"/>
  <c r="S192" i="83" s="1"/>
  <c r="H59" i="89"/>
  <c r="S194" i="83" s="1"/>
  <c r="R59" i="89"/>
  <c r="E53" i="91"/>
  <c r="G53" i="91" s="1"/>
  <c r="F12" i="80"/>
  <c r="D12" i="80"/>
  <c r="AU164" i="83" l="1"/>
  <c r="S196" i="83"/>
  <c r="S654" i="75"/>
  <c r="U57" i="89"/>
  <c r="S658" i="75"/>
  <c r="V57" i="89"/>
  <c r="S57" i="89"/>
  <c r="AU620" i="75"/>
  <c r="AU166" i="83"/>
  <c r="AU614" i="75"/>
  <c r="AF26" i="84"/>
  <c r="AU160" i="83" s="1"/>
  <c r="S656" i="75"/>
  <c r="S59" i="89"/>
  <c r="V59" i="89"/>
  <c r="AU618" i="75"/>
  <c r="U59" i="89"/>
  <c r="G12" i="80"/>
  <c r="H37" i="84" s="1"/>
  <c r="AK26" i="84" l="1"/>
  <c r="AK37" i="84"/>
  <c r="AU37" i="84"/>
  <c r="AV37" i="84" s="1"/>
  <c r="AT37" i="84"/>
  <c r="AQ37" i="84"/>
  <c r="P37" i="84"/>
  <c r="S620" i="75" s="1"/>
  <c r="N37" i="84"/>
  <c r="S618" i="75" s="1"/>
  <c r="S614" i="75"/>
  <c r="S644" i="75" l="1"/>
  <c r="Y37" i="84"/>
  <c r="AI213" i="73" l="1"/>
  <c r="AU567" i="73" l="1"/>
  <c r="S565" i="73"/>
  <c r="P45" i="84" l="1"/>
  <c r="AU175" i="74" l="1"/>
  <c r="AU173" i="74"/>
  <c r="G51" i="84" l="1"/>
  <c r="D38" i="93" l="1"/>
  <c r="E38" i="93" s="1"/>
  <c r="F38" i="93" s="1"/>
  <c r="G38" i="93" s="1"/>
  <c r="AU526" i="73" s="1"/>
  <c r="G72" i="84"/>
  <c r="G85" i="84" s="1"/>
  <c r="AJ499" i="75"/>
  <c r="AP499" i="75" s="1"/>
  <c r="AU118" i="83"/>
  <c r="AU112" i="83"/>
  <c r="AU110" i="83"/>
  <c r="AJ108" i="83"/>
  <c r="AP108" i="83" s="1"/>
  <c r="AU108" i="83"/>
  <c r="AU106" i="83"/>
  <c r="AU104" i="83"/>
  <c r="S118" i="83"/>
  <c r="S108" i="83"/>
  <c r="S106" i="83"/>
  <c r="S104" i="83"/>
  <c r="S102" i="83"/>
  <c r="S100" i="83"/>
  <c r="K96" i="83"/>
  <c r="S94" i="83"/>
  <c r="S92" i="83"/>
  <c r="S90" i="83"/>
  <c r="S88" i="83"/>
  <c r="S84" i="83"/>
  <c r="AH80" i="83"/>
  <c r="K76" i="83"/>
  <c r="H38" i="93" l="1"/>
  <c r="AM51" i="84" s="1"/>
  <c r="J38" i="93"/>
  <c r="I6" i="96"/>
  <c r="I38" i="93" l="1"/>
  <c r="AJ765" i="86"/>
  <c r="AP765" i="86" s="1"/>
  <c r="C45" i="90" l="1"/>
  <c r="C44" i="90"/>
  <c r="D44" i="90" s="1"/>
  <c r="F44" i="90" l="1"/>
  <c r="E44" i="90"/>
  <c r="G44" i="90" l="1"/>
  <c r="AU171" i="74" l="1"/>
  <c r="S482" i="73"/>
  <c r="AU759" i="86"/>
  <c r="AU761" i="86"/>
  <c r="AU767" i="86"/>
  <c r="AU765" i="86"/>
  <c r="AU109" i="86"/>
  <c r="AU111" i="86"/>
  <c r="AU107" i="86"/>
  <c r="AJ105" i="86"/>
  <c r="AU105" i="86"/>
  <c r="AU101" i="86"/>
  <c r="S105" i="86"/>
  <c r="S103" i="86"/>
  <c r="S101" i="86"/>
  <c r="S99" i="86"/>
  <c r="S97" i="86"/>
  <c r="K93" i="86"/>
  <c r="K95" i="86" s="1"/>
  <c r="S91" i="86"/>
  <c r="S89" i="86"/>
  <c r="S87" i="86"/>
  <c r="S83" i="86"/>
  <c r="AH79" i="86"/>
  <c r="K75" i="86"/>
  <c r="AU34" i="86"/>
  <c r="AU36" i="86"/>
  <c r="AU309" i="74"/>
  <c r="AU561" i="73"/>
  <c r="AU559" i="73"/>
  <c r="AU99" i="75"/>
  <c r="AU97" i="75"/>
  <c r="AU165" i="75"/>
  <c r="AU167" i="75"/>
  <c r="AU231" i="75"/>
  <c r="AU233" i="75"/>
  <c r="AJ235" i="75"/>
  <c r="AP235" i="75" s="1"/>
  <c r="AU239" i="75"/>
  <c r="AU245" i="75"/>
  <c r="S245" i="75"/>
  <c r="AU429" i="75"/>
  <c r="AU431" i="75"/>
  <c r="AU561" i="75"/>
  <c r="E47" i="76"/>
  <c r="I47" i="76" s="1"/>
  <c r="AH71" i="84" s="1"/>
  <c r="E46" i="76"/>
  <c r="I46" i="76" s="1"/>
  <c r="AU243" i="74"/>
  <c r="AU241" i="74"/>
  <c r="AJ239" i="74"/>
  <c r="AP239" i="74" s="1"/>
  <c r="AU239" i="74"/>
  <c r="AU237" i="74"/>
  <c r="AU235" i="74"/>
  <c r="AU249" i="74"/>
  <c r="S249" i="74"/>
  <c r="S239" i="74"/>
  <c r="S237" i="74"/>
  <c r="S235" i="74"/>
  <c r="S233" i="74"/>
  <c r="S231" i="74"/>
  <c r="K227" i="74"/>
  <c r="K229" i="74" s="1"/>
  <c r="S225" i="74"/>
  <c r="S223" i="74"/>
  <c r="S221" i="74"/>
  <c r="S217" i="74"/>
  <c r="AH213" i="74"/>
  <c r="K209" i="74"/>
  <c r="S235" i="75"/>
  <c r="S233" i="75"/>
  <c r="S231" i="75"/>
  <c r="S229" i="75"/>
  <c r="S227" i="75"/>
  <c r="K223" i="75"/>
  <c r="K225" i="75" s="1"/>
  <c r="S221" i="75"/>
  <c r="S219" i="75"/>
  <c r="S217" i="75"/>
  <c r="S213" i="75"/>
  <c r="AH209" i="75"/>
  <c r="K205" i="75"/>
  <c r="AU237" i="75"/>
  <c r="AU235" i="75"/>
  <c r="C50" i="91"/>
  <c r="E50" i="91" s="1"/>
  <c r="G50" i="91" s="1"/>
  <c r="E49" i="91"/>
  <c r="G49" i="91" s="1"/>
  <c r="D56" i="89"/>
  <c r="AQ71" i="84"/>
  <c r="AQ68" i="84"/>
  <c r="AQ67" i="84"/>
  <c r="AQ66" i="84"/>
  <c r="AQ65" i="84"/>
  <c r="AQ64" i="84"/>
  <c r="AQ63" i="84"/>
  <c r="AQ62" i="84"/>
  <c r="AQ61" i="84"/>
  <c r="AQ60" i="84"/>
  <c r="AQ59" i="84"/>
  <c r="AQ58" i="84"/>
  <c r="AQ42" i="84"/>
  <c r="AQ57" i="84"/>
  <c r="AQ56" i="84"/>
  <c r="AQ55" i="84"/>
  <c r="AQ25" i="84"/>
  <c r="AQ54" i="84"/>
  <c r="AQ52" i="84"/>
  <c r="AQ51" i="84"/>
  <c r="AQ50" i="84"/>
  <c r="AQ49" i="84"/>
  <c r="AQ48" i="84"/>
  <c r="AQ47" i="84"/>
  <c r="AQ46" i="84"/>
  <c r="AQ45" i="84"/>
  <c r="AQ44" i="84"/>
  <c r="AQ40" i="84"/>
  <c r="AQ39" i="84"/>
  <c r="AQ36" i="84"/>
  <c r="AQ35" i="84"/>
  <c r="AQ34" i="84"/>
  <c r="AQ33" i="84"/>
  <c r="AQ32" i="84"/>
  <c r="AQ31" i="84"/>
  <c r="AQ30" i="84"/>
  <c r="AQ29" i="84"/>
  <c r="AQ28" i="84"/>
  <c r="AQ24" i="84"/>
  <c r="AQ20" i="84"/>
  <c r="AQ19" i="84"/>
  <c r="AQ18" i="84"/>
  <c r="AQ17" i="84"/>
  <c r="AQ16" i="84"/>
  <c r="AQ14" i="84"/>
  <c r="C33" i="90"/>
  <c r="D33" i="90" s="1"/>
  <c r="C28" i="91"/>
  <c r="E28" i="91" s="1"/>
  <c r="G28" i="91" s="1"/>
  <c r="P71" i="84"/>
  <c r="S755" i="86" s="1"/>
  <c r="P68" i="84"/>
  <c r="S689" i="86" s="1"/>
  <c r="P67" i="84"/>
  <c r="S295" i="74" s="1"/>
  <c r="P66" i="84"/>
  <c r="S623" i="86" s="1"/>
  <c r="S424" i="86"/>
  <c r="P64" i="84"/>
  <c r="S555" i="86" s="1"/>
  <c r="S489" i="86"/>
  <c r="P62" i="84"/>
  <c r="S293" i="86"/>
  <c r="P60" i="84"/>
  <c r="S226" i="86" s="1"/>
  <c r="P59" i="84"/>
  <c r="S161" i="86" s="1"/>
  <c r="P58" i="84"/>
  <c r="S163" i="74" s="1"/>
  <c r="P42" i="84"/>
  <c r="S226" i="85" s="1"/>
  <c r="P57" i="84"/>
  <c r="S95" i="86" s="1"/>
  <c r="P56" i="84"/>
  <c r="S229" i="74" s="1"/>
  <c r="P55" i="84"/>
  <c r="S97" i="74" s="1"/>
  <c r="P25" i="84"/>
  <c r="P54" i="84"/>
  <c r="S28" i="74" s="1"/>
  <c r="P52" i="84"/>
  <c r="S555" i="73" s="1"/>
  <c r="P51" i="84"/>
  <c r="S616" i="73" s="1"/>
  <c r="P50" i="84"/>
  <c r="S429" i="73" s="1"/>
  <c r="P49" i="84"/>
  <c r="S299" i="73" s="1"/>
  <c r="P48" i="84"/>
  <c r="S364" i="73" s="1"/>
  <c r="P47" i="84"/>
  <c r="S97" i="73" s="1"/>
  <c r="P46" i="84"/>
  <c r="S231" i="73" s="1"/>
  <c r="S163" i="73"/>
  <c r="P44" i="84"/>
  <c r="S29" i="73" s="1"/>
  <c r="P40" i="84"/>
  <c r="S96" i="85" s="1"/>
  <c r="P39" i="84"/>
  <c r="S29" i="85" s="1"/>
  <c r="P32" i="84"/>
  <c r="S291" i="75" s="1"/>
  <c r="P33" i="84"/>
  <c r="S357" i="75" s="1"/>
  <c r="P34" i="84"/>
  <c r="S423" i="75" s="1"/>
  <c r="P35" i="84"/>
  <c r="S489" i="75" s="1"/>
  <c r="P36" i="84"/>
  <c r="S555" i="75" s="1"/>
  <c r="P29" i="84"/>
  <c r="S91" i="75" s="1"/>
  <c r="P30" i="84"/>
  <c r="S159" i="75" s="1"/>
  <c r="P31" i="84"/>
  <c r="S225" i="75" s="1"/>
  <c r="P28" i="84"/>
  <c r="S29" i="75" s="1"/>
  <c r="P24" i="84"/>
  <c r="AU31" i="84"/>
  <c r="AV31" i="84" s="1"/>
  <c r="AS31" i="84"/>
  <c r="AT31" i="84" s="1"/>
  <c r="N31" i="84"/>
  <c r="S223" i="75" s="1"/>
  <c r="K667" i="75"/>
  <c r="S723" i="75"/>
  <c r="S721" i="75"/>
  <c r="S719" i="75"/>
  <c r="AU707" i="75"/>
  <c r="S707" i="75"/>
  <c r="AU703" i="75"/>
  <c r="AU701" i="75"/>
  <c r="AU699" i="75"/>
  <c r="AU697" i="75"/>
  <c r="AJ697" i="75"/>
  <c r="AP697" i="75" s="1"/>
  <c r="S697" i="75"/>
  <c r="AU695" i="75"/>
  <c r="S695" i="75"/>
  <c r="AU693" i="75"/>
  <c r="S693" i="75"/>
  <c r="AU691" i="75"/>
  <c r="S691" i="75"/>
  <c r="S689" i="75"/>
  <c r="AU687" i="75"/>
  <c r="S687" i="75"/>
  <c r="S685" i="75"/>
  <c r="K685" i="75"/>
  <c r="K687" i="75" s="1"/>
  <c r="AU683" i="75"/>
  <c r="S683" i="75"/>
  <c r="AU681" i="75"/>
  <c r="S681" i="75"/>
  <c r="AU679" i="75"/>
  <c r="AP679" i="75"/>
  <c r="AJ679" i="75"/>
  <c r="S679" i="75"/>
  <c r="S675" i="75"/>
  <c r="AH671" i="75"/>
  <c r="AH669" i="75"/>
  <c r="C38" i="91"/>
  <c r="E38" i="91" s="1"/>
  <c r="G38" i="91" s="1"/>
  <c r="AF51" i="84" s="1"/>
  <c r="S604" i="73"/>
  <c r="S87" i="73"/>
  <c r="S89" i="73"/>
  <c r="S91" i="73"/>
  <c r="S93" i="73"/>
  <c r="S83" i="73"/>
  <c r="H3" i="81"/>
  <c r="C42" i="90"/>
  <c r="C28" i="90"/>
  <c r="D28" i="90" s="1"/>
  <c r="C37" i="91"/>
  <c r="E37" i="91" s="1"/>
  <c r="G37" i="91" s="1"/>
  <c r="C34" i="91"/>
  <c r="E34" i="91" s="1"/>
  <c r="G34" i="91" s="1"/>
  <c r="E17" i="93"/>
  <c r="F17" i="93" s="1"/>
  <c r="E18" i="93"/>
  <c r="F18" i="93" s="1"/>
  <c r="E19" i="93"/>
  <c r="F19" i="93" s="1"/>
  <c r="E20" i="93"/>
  <c r="F20" i="93" s="1"/>
  <c r="D15" i="93"/>
  <c r="E15" i="93" s="1"/>
  <c r="F15" i="93" s="1"/>
  <c r="AU447" i="72"/>
  <c r="S429" i="72"/>
  <c r="S427" i="72"/>
  <c r="S423" i="72"/>
  <c r="S421" i="72"/>
  <c r="S417" i="72"/>
  <c r="AH413" i="72"/>
  <c r="K409" i="72"/>
  <c r="S21" i="75"/>
  <c r="D55" i="89"/>
  <c r="AU67" i="84"/>
  <c r="AV67" i="84" s="1"/>
  <c r="AU68" i="84"/>
  <c r="AV68" i="84" s="1"/>
  <c r="AU56" i="84"/>
  <c r="AV56" i="84" s="1"/>
  <c r="AU57" i="84"/>
  <c r="AV57" i="84" s="1"/>
  <c r="AU703" i="86"/>
  <c r="AJ699" i="86"/>
  <c r="AU701" i="86"/>
  <c r="AU699" i="86"/>
  <c r="S709" i="86"/>
  <c r="S699" i="86"/>
  <c r="S697" i="86"/>
  <c r="S695" i="86"/>
  <c r="S693" i="86"/>
  <c r="S691" i="86"/>
  <c r="K687" i="86"/>
  <c r="K689" i="86" s="1"/>
  <c r="S685" i="86"/>
  <c r="S681" i="86"/>
  <c r="S677" i="86"/>
  <c r="AH673" i="86"/>
  <c r="K669" i="86"/>
  <c r="AU366" i="86"/>
  <c r="AU368" i="86"/>
  <c r="AU299" i="86"/>
  <c r="AU301" i="86"/>
  <c r="AU307" i="74"/>
  <c r="AJ305" i="74"/>
  <c r="AP305" i="74" s="1"/>
  <c r="AU305" i="74"/>
  <c r="AU303" i="74"/>
  <c r="AU301" i="74"/>
  <c r="K293" i="74"/>
  <c r="K295" i="74" s="1"/>
  <c r="S305" i="74"/>
  <c r="S303" i="74"/>
  <c r="S301" i="74"/>
  <c r="S299" i="74"/>
  <c r="S297" i="74"/>
  <c r="S291" i="74"/>
  <c r="S289" i="74"/>
  <c r="S287" i="74"/>
  <c r="S283" i="74"/>
  <c r="AH279" i="74"/>
  <c r="K275" i="74"/>
  <c r="AU177" i="74"/>
  <c r="S173" i="74"/>
  <c r="S171" i="74"/>
  <c r="S169" i="74"/>
  <c r="S167" i="74"/>
  <c r="S165" i="74"/>
  <c r="K161" i="74"/>
  <c r="K163" i="74" s="1"/>
  <c r="S159" i="74"/>
  <c r="S157" i="74"/>
  <c r="S155" i="74"/>
  <c r="AH147" i="74"/>
  <c r="K143" i="74"/>
  <c r="AU628" i="73"/>
  <c r="S557" i="73"/>
  <c r="K553" i="73"/>
  <c r="K555" i="73" s="1"/>
  <c r="AH539" i="73"/>
  <c r="K535" i="73"/>
  <c r="AJ626" i="73"/>
  <c r="AP626" i="73" s="1"/>
  <c r="AU626" i="73"/>
  <c r="AU622" i="73"/>
  <c r="AU620" i="73"/>
  <c r="AU500" i="73"/>
  <c r="AU498" i="73"/>
  <c r="K474" i="73"/>
  <c r="AH478" i="73"/>
  <c r="AH600" i="73"/>
  <c r="K596" i="73"/>
  <c r="AU304" i="72"/>
  <c r="AU302" i="72"/>
  <c r="S549" i="73"/>
  <c r="F11" i="80"/>
  <c r="D11" i="80"/>
  <c r="E48" i="91"/>
  <c r="G48" i="91" s="1"/>
  <c r="E47" i="91"/>
  <c r="G47" i="91" s="1"/>
  <c r="AS52" i="84"/>
  <c r="N52" i="84"/>
  <c r="S553" i="73" s="1"/>
  <c r="AS58" i="84"/>
  <c r="AT58" i="84" s="1"/>
  <c r="N58" i="84"/>
  <c r="S161" i="74" s="1"/>
  <c r="AU635" i="86"/>
  <c r="AU441" i="73"/>
  <c r="AJ439" i="73"/>
  <c r="AP439" i="73" s="1"/>
  <c r="AO669" i="75" s="1"/>
  <c r="AU439" i="73"/>
  <c r="S763" i="86"/>
  <c r="AK374" i="73"/>
  <c r="AQ374" i="73" s="1"/>
  <c r="S563" i="75"/>
  <c r="S497" i="75"/>
  <c r="S431" i="75"/>
  <c r="S365" i="75"/>
  <c r="S299" i="75"/>
  <c r="S239" i="72"/>
  <c r="AJ243" i="72"/>
  <c r="AP243" i="72" s="1"/>
  <c r="AU243" i="72"/>
  <c r="AJ172" i="72"/>
  <c r="AP172" i="72" s="1"/>
  <c r="AU172" i="72"/>
  <c r="AJ39" i="83"/>
  <c r="AP39" i="83" s="1"/>
  <c r="AU41" i="83"/>
  <c r="AU39" i="83"/>
  <c r="AK565" i="75"/>
  <c r="AU567" i="75"/>
  <c r="AU565" i="75"/>
  <c r="AU501" i="75"/>
  <c r="AU499" i="75"/>
  <c r="AU435" i="75"/>
  <c r="AJ433" i="75"/>
  <c r="AU433" i="75"/>
  <c r="AU303" i="75"/>
  <c r="AJ301" i="75"/>
  <c r="AP301" i="75" s="1"/>
  <c r="AU301" i="75"/>
  <c r="AJ169" i="75"/>
  <c r="AP169" i="75" s="1"/>
  <c r="AU171" i="75"/>
  <c r="AU169" i="75"/>
  <c r="AU101" i="75"/>
  <c r="AU108" i="85"/>
  <c r="AJ106" i="85"/>
  <c r="AP106" i="85" s="1"/>
  <c r="AU106" i="85"/>
  <c r="AJ39" i="85"/>
  <c r="AP39" i="85" s="1"/>
  <c r="AU39" i="85"/>
  <c r="AU504" i="73"/>
  <c r="AU506" i="73"/>
  <c r="AV376" i="73"/>
  <c r="AV374" i="73"/>
  <c r="AV311" i="73"/>
  <c r="AK309" i="73"/>
  <c r="AQ309" i="73" s="1"/>
  <c r="AV309" i="73"/>
  <c r="AV243" i="73"/>
  <c r="AK241" i="73"/>
  <c r="AQ241" i="73" s="1"/>
  <c r="AV241" i="73"/>
  <c r="AV175" i="73"/>
  <c r="AK173" i="73"/>
  <c r="AQ173" i="73" s="1"/>
  <c r="AV173" i="73"/>
  <c r="AV107" i="73"/>
  <c r="AK107" i="73"/>
  <c r="AQ107" i="73" s="1"/>
  <c r="AV109" i="73"/>
  <c r="AV41" i="73"/>
  <c r="AK39" i="73"/>
  <c r="AQ39" i="73" s="1"/>
  <c r="AV39" i="73"/>
  <c r="AU40" i="74"/>
  <c r="AU109" i="74"/>
  <c r="AU40" i="86"/>
  <c r="AU238" i="86"/>
  <c r="AU305" i="86"/>
  <c r="AU372" i="86"/>
  <c r="AU436" i="86"/>
  <c r="AU501" i="86"/>
  <c r="AU567" i="86"/>
  <c r="AU38" i="74"/>
  <c r="AU107" i="74"/>
  <c r="AJ107" i="74"/>
  <c r="AU38" i="86"/>
  <c r="AJ38" i="86"/>
  <c r="AP38" i="86" s="1"/>
  <c r="AU236" i="86"/>
  <c r="AJ236" i="86"/>
  <c r="AP236" i="86" s="1"/>
  <c r="AU303" i="86"/>
  <c r="AJ303" i="86"/>
  <c r="AP303" i="86" s="1"/>
  <c r="AU370" i="86"/>
  <c r="AP370" i="86"/>
  <c r="AU434" i="86"/>
  <c r="AJ434" i="86"/>
  <c r="AP434" i="86" s="1"/>
  <c r="AU499" i="86"/>
  <c r="AJ499" i="86"/>
  <c r="AP499" i="86" s="1"/>
  <c r="AU565" i="86"/>
  <c r="AJ565" i="86"/>
  <c r="AP565" i="86" s="1"/>
  <c r="AU633" i="86"/>
  <c r="AJ633" i="86"/>
  <c r="D45" i="90"/>
  <c r="C43" i="90"/>
  <c r="D43" i="90" s="1"/>
  <c r="E48" i="76"/>
  <c r="AU306" i="72" s="1"/>
  <c r="E45" i="76"/>
  <c r="E44" i="76"/>
  <c r="I44" i="76" s="1"/>
  <c r="AH68" i="84" s="1"/>
  <c r="E43" i="76"/>
  <c r="C42" i="76"/>
  <c r="I42" i="76" s="1"/>
  <c r="AH66" i="84" s="1"/>
  <c r="C41" i="76"/>
  <c r="I41" i="76" s="1"/>
  <c r="AH65" i="84" s="1"/>
  <c r="C40" i="76"/>
  <c r="AU493" i="86" s="1"/>
  <c r="C39" i="76"/>
  <c r="I39" i="76" s="1"/>
  <c r="AH63" i="84" s="1"/>
  <c r="C38" i="76"/>
  <c r="I38" i="76" s="1"/>
  <c r="AH62" i="84" s="1"/>
  <c r="C37" i="76"/>
  <c r="AU230" i="86" s="1"/>
  <c r="C36" i="76"/>
  <c r="I36" i="76" s="1"/>
  <c r="AH60" i="84" s="1"/>
  <c r="C35" i="76"/>
  <c r="C34" i="76"/>
  <c r="I34" i="76" s="1"/>
  <c r="AH31" i="84" s="1"/>
  <c r="C33" i="76"/>
  <c r="AU165" i="85" s="1"/>
  <c r="C32" i="76"/>
  <c r="C31" i="76"/>
  <c r="AU102" i="83" s="1"/>
  <c r="C30" i="76"/>
  <c r="I30" i="76" s="1"/>
  <c r="AH54" i="84" s="1"/>
  <c r="C29" i="76"/>
  <c r="AU299" i="74" s="1"/>
  <c r="C28" i="76"/>
  <c r="AV368" i="73" s="1"/>
  <c r="C27" i="76"/>
  <c r="I27" i="76" s="1"/>
  <c r="AH48" i="84" s="1"/>
  <c r="C26" i="76"/>
  <c r="AV235" i="73" s="1"/>
  <c r="C25" i="76"/>
  <c r="AV167" i="73" s="1"/>
  <c r="C24" i="76"/>
  <c r="I24" i="76" s="1"/>
  <c r="AH45" i="84" s="1"/>
  <c r="C23" i="76"/>
  <c r="AU100" i="85" s="1"/>
  <c r="C22" i="76"/>
  <c r="I22" i="76" s="1"/>
  <c r="AH40" i="84" s="1"/>
  <c r="C21" i="76"/>
  <c r="I21" i="76" s="1"/>
  <c r="AH39" i="84" s="1"/>
  <c r="C20" i="76"/>
  <c r="AU493" i="75" s="1"/>
  <c r="C19" i="76"/>
  <c r="AU427" i="75" s="1"/>
  <c r="I19" i="76"/>
  <c r="AH35" i="84" s="1"/>
  <c r="C18" i="76"/>
  <c r="I18" i="76" s="1"/>
  <c r="AH34" i="84" s="1"/>
  <c r="C17" i="76"/>
  <c r="I17" i="76" s="1"/>
  <c r="AH33" i="84" s="1"/>
  <c r="C16" i="76"/>
  <c r="AU163" i="75" s="1"/>
  <c r="I16" i="76"/>
  <c r="AH32" i="84" s="1"/>
  <c r="C15" i="76"/>
  <c r="I15" i="76" s="1"/>
  <c r="AH30" i="84" s="1"/>
  <c r="C14" i="76"/>
  <c r="I14" i="76" s="1"/>
  <c r="AH29" i="84" s="1"/>
  <c r="I13" i="76"/>
  <c r="AH28" i="84" s="1"/>
  <c r="C12" i="76"/>
  <c r="I12" i="76" s="1"/>
  <c r="AH41" i="84" s="1"/>
  <c r="C11" i="76"/>
  <c r="I11" i="76" s="1"/>
  <c r="AH24" i="84" s="1"/>
  <c r="C10" i="76"/>
  <c r="AU166" i="72" s="1"/>
  <c r="C9" i="76"/>
  <c r="AU98" i="72" s="1"/>
  <c r="I9" i="76"/>
  <c r="C8" i="76"/>
  <c r="AU500" i="72" s="1"/>
  <c r="U22" i="76"/>
  <c r="S303" i="86"/>
  <c r="S308" i="72"/>
  <c r="S241" i="72"/>
  <c r="Y19" i="84"/>
  <c r="BC19" i="84" s="1"/>
  <c r="Y20" i="84"/>
  <c r="BC20" i="84" s="1"/>
  <c r="Y14" i="84"/>
  <c r="BC14" i="84" s="1"/>
  <c r="AS14" i="84" s="1"/>
  <c r="D12" i="89" s="1"/>
  <c r="A3" i="80"/>
  <c r="H6" i="56"/>
  <c r="S24" i="86"/>
  <c r="S93" i="74"/>
  <c r="S24" i="74"/>
  <c r="S227" i="73"/>
  <c r="S159" i="73"/>
  <c r="S25" i="73"/>
  <c r="S25" i="85"/>
  <c r="S155" i="75"/>
  <c r="S87" i="75"/>
  <c r="K89" i="75"/>
  <c r="K91" i="75" s="1"/>
  <c r="S25" i="75"/>
  <c r="S25" i="83"/>
  <c r="S20" i="72"/>
  <c r="S86" i="72"/>
  <c r="S154" i="72"/>
  <c r="S223" i="72"/>
  <c r="S290" i="72"/>
  <c r="F24" i="80"/>
  <c r="D24" i="80"/>
  <c r="C14" i="90"/>
  <c r="D14" i="90" s="1"/>
  <c r="C15" i="90"/>
  <c r="D15" i="90" s="1"/>
  <c r="C16" i="90"/>
  <c r="C18" i="90"/>
  <c r="D18" i="90" s="1"/>
  <c r="C19" i="90"/>
  <c r="D19" i="90" s="1"/>
  <c r="E19" i="90" s="1"/>
  <c r="C17" i="90"/>
  <c r="D17" i="90" s="1"/>
  <c r="F25" i="80"/>
  <c r="D25" i="80"/>
  <c r="F23" i="80"/>
  <c r="D23" i="80"/>
  <c r="F22" i="80"/>
  <c r="D22" i="80"/>
  <c r="F21" i="80"/>
  <c r="D21" i="80"/>
  <c r="F20" i="80"/>
  <c r="D20" i="80"/>
  <c r="F19" i="80"/>
  <c r="D19" i="80"/>
  <c r="F10" i="80"/>
  <c r="D10" i="80"/>
  <c r="F9" i="80"/>
  <c r="D9" i="80"/>
  <c r="F8" i="80"/>
  <c r="D8" i="80"/>
  <c r="AU43" i="75"/>
  <c r="S227" i="72"/>
  <c r="S158" i="72"/>
  <c r="S90" i="72"/>
  <c r="S24" i="72"/>
  <c r="K161" i="85"/>
  <c r="AH80" i="85"/>
  <c r="AH343" i="72"/>
  <c r="AU312" i="72"/>
  <c r="AU40" i="72"/>
  <c r="AJ40" i="72"/>
  <c r="AU355" i="72"/>
  <c r="S294" i="72"/>
  <c r="S306" i="72"/>
  <c r="S302" i="72"/>
  <c r="S300" i="72"/>
  <c r="S296" i="72"/>
  <c r="S292" i="72"/>
  <c r="S288" i="72"/>
  <c r="S284" i="72"/>
  <c r="AH280" i="72"/>
  <c r="K276" i="72"/>
  <c r="S368" i="72"/>
  <c r="AS33" i="84"/>
  <c r="D22" i="89" s="1"/>
  <c r="AS32" i="84"/>
  <c r="AT32" i="84" s="1"/>
  <c r="C45" i="91"/>
  <c r="E45" i="91" s="1"/>
  <c r="G45" i="91" s="1"/>
  <c r="AF19" i="84" s="1"/>
  <c r="AS51" i="84"/>
  <c r="AS53" i="84"/>
  <c r="AS54" i="84"/>
  <c r="AS25" i="84"/>
  <c r="AT25" i="84" s="1"/>
  <c r="AS55" i="84"/>
  <c r="AS56" i="84"/>
  <c r="D38" i="89" s="1"/>
  <c r="AS42" i="84"/>
  <c r="AS59" i="84"/>
  <c r="AT59" i="84" s="1"/>
  <c r="AS60" i="84"/>
  <c r="D41" i="89" s="1"/>
  <c r="AS61" i="84"/>
  <c r="D42" i="89" s="1"/>
  <c r="AS62" i="84"/>
  <c r="AS63" i="84"/>
  <c r="D44" i="89" s="1"/>
  <c r="AS64" i="84"/>
  <c r="AS65" i="84"/>
  <c r="AS66" i="84"/>
  <c r="D47" i="89" s="1"/>
  <c r="AS67" i="84"/>
  <c r="D34" i="89" s="1"/>
  <c r="AS36" i="84"/>
  <c r="D25" i="89" s="1"/>
  <c r="AS38" i="84"/>
  <c r="AS39" i="84"/>
  <c r="D26" i="89" s="1"/>
  <c r="AS40" i="84"/>
  <c r="AS43" i="84"/>
  <c r="AS44" i="84"/>
  <c r="AT44" i="84" s="1"/>
  <c r="AS45" i="84"/>
  <c r="AT45" i="84" s="1"/>
  <c r="AS46" i="84"/>
  <c r="D30" i="89" s="1"/>
  <c r="AS47" i="84"/>
  <c r="D31" i="89" s="1"/>
  <c r="AS48" i="84"/>
  <c r="D32" i="89" s="1"/>
  <c r="AS49" i="84"/>
  <c r="AT49" i="84" s="1"/>
  <c r="AS50" i="84"/>
  <c r="D48" i="89" s="1"/>
  <c r="AS35" i="84"/>
  <c r="D24" i="89" s="1"/>
  <c r="AS15" i="84"/>
  <c r="AS27" i="84"/>
  <c r="AS28" i="84"/>
  <c r="AS29" i="84"/>
  <c r="AS30" i="84"/>
  <c r="AT30" i="84" s="1"/>
  <c r="AU19" i="84"/>
  <c r="AV19" i="84" s="1"/>
  <c r="S316" i="72"/>
  <c r="S301" i="72"/>
  <c r="S249" i="72"/>
  <c r="C44" i="91"/>
  <c r="E44" i="91" s="1"/>
  <c r="G44" i="91" s="1"/>
  <c r="C4" i="82"/>
  <c r="C7" i="82"/>
  <c r="AS84" i="84"/>
  <c r="C21" i="82"/>
  <c r="C5" i="82"/>
  <c r="AS34" i="84"/>
  <c r="D23" i="89" s="1"/>
  <c r="S543" i="75"/>
  <c r="S477" i="75"/>
  <c r="S411" i="75"/>
  <c r="E46" i="91"/>
  <c r="G46" i="91" s="1"/>
  <c r="AF71" i="84" s="1"/>
  <c r="K753" i="86"/>
  <c r="K755" i="86" s="1"/>
  <c r="S757" i="86"/>
  <c r="S751" i="86"/>
  <c r="S749" i="86"/>
  <c r="S747" i="86"/>
  <c r="AH739" i="86"/>
  <c r="K735" i="86"/>
  <c r="N71" i="84"/>
  <c r="AS68" i="84"/>
  <c r="C16" i="91"/>
  <c r="E16" i="91" s="1"/>
  <c r="G16" i="91" s="1"/>
  <c r="AF35" i="84" s="1"/>
  <c r="C17" i="91"/>
  <c r="E17" i="91" s="1"/>
  <c r="G17" i="91" s="1"/>
  <c r="AF36" i="84" s="1"/>
  <c r="C15" i="91"/>
  <c r="E15" i="91" s="1"/>
  <c r="G15" i="91" s="1"/>
  <c r="AU20" i="84"/>
  <c r="AV20" i="84" s="1"/>
  <c r="AT20" i="84"/>
  <c r="C39" i="91"/>
  <c r="E39" i="91" s="1"/>
  <c r="G39" i="91" s="1"/>
  <c r="AF41" i="84" s="1"/>
  <c r="AU155" i="85" s="1"/>
  <c r="D12" i="90"/>
  <c r="F12" i="90" s="1"/>
  <c r="AU189" i="85" s="1"/>
  <c r="AU42" i="84"/>
  <c r="AV42" i="84" s="1"/>
  <c r="N42" i="84"/>
  <c r="S224" i="85" s="1"/>
  <c r="AU507" i="86"/>
  <c r="AU240" i="86"/>
  <c r="C35" i="91"/>
  <c r="E35" i="91" s="1"/>
  <c r="G35" i="91" s="1"/>
  <c r="C27" i="90"/>
  <c r="D27" i="90" s="1"/>
  <c r="E27" i="90" s="1"/>
  <c r="N28" i="84"/>
  <c r="S27" i="75" s="1"/>
  <c r="AH213" i="72"/>
  <c r="AH209" i="72"/>
  <c r="AU177" i="75"/>
  <c r="S233" i="72"/>
  <c r="S229" i="72"/>
  <c r="S225" i="72"/>
  <c r="S221" i="72"/>
  <c r="K209" i="72"/>
  <c r="AU249" i="72"/>
  <c r="O20" i="81"/>
  <c r="O21" i="81"/>
  <c r="O22" i="81"/>
  <c r="O23" i="81"/>
  <c r="O24" i="81"/>
  <c r="C32" i="90"/>
  <c r="D32" i="90" s="1"/>
  <c r="F32" i="90" s="1"/>
  <c r="AU126" i="86" s="1"/>
  <c r="AT18" i="84"/>
  <c r="S217" i="72"/>
  <c r="AU637" i="86"/>
  <c r="AU569" i="86"/>
  <c r="AU503" i="86"/>
  <c r="AU438" i="86"/>
  <c r="AU374" i="86"/>
  <c r="AU307" i="86"/>
  <c r="AU42" i="86"/>
  <c r="AU111" i="74"/>
  <c r="AU42" i="74"/>
  <c r="AU508" i="73"/>
  <c r="AU443" i="73"/>
  <c r="S417" i="73"/>
  <c r="AV378" i="73"/>
  <c r="AV313" i="73"/>
  <c r="AV245" i="73"/>
  <c r="AV177" i="73"/>
  <c r="AV111" i="73"/>
  <c r="AV43" i="73"/>
  <c r="AU110" i="85"/>
  <c r="AU43" i="85"/>
  <c r="AU569" i="75"/>
  <c r="AU503" i="75"/>
  <c r="AU437" i="75"/>
  <c r="AU371" i="75"/>
  <c r="AU305" i="75"/>
  <c r="AU173" i="75"/>
  <c r="AU105" i="75"/>
  <c r="AU43" i="83"/>
  <c r="C43" i="91"/>
  <c r="E43" i="91" s="1"/>
  <c r="G43" i="91" s="1"/>
  <c r="C42" i="91"/>
  <c r="E42" i="91" s="1"/>
  <c r="G42" i="91" s="1"/>
  <c r="C41" i="91"/>
  <c r="E41" i="91" s="1"/>
  <c r="G41" i="91" s="1"/>
  <c r="C40" i="91"/>
  <c r="E40" i="91" s="1"/>
  <c r="G40" i="91" s="1"/>
  <c r="C27" i="91"/>
  <c r="E27" i="91" s="1"/>
  <c r="G27" i="91" s="1"/>
  <c r="D14" i="89"/>
  <c r="Y17" i="84"/>
  <c r="BC17" i="84" s="1"/>
  <c r="AU693" i="86"/>
  <c r="AU563" i="86"/>
  <c r="AU497" i="86"/>
  <c r="AU432" i="86"/>
  <c r="S313" i="86"/>
  <c r="S301" i="86"/>
  <c r="AU234" i="86"/>
  <c r="S32" i="86"/>
  <c r="AU315" i="74"/>
  <c r="AU36" i="74"/>
  <c r="AU512" i="73"/>
  <c r="K492" i="73"/>
  <c r="K494" i="73" s="1"/>
  <c r="S512" i="73"/>
  <c r="S504" i="73"/>
  <c r="S502" i="73"/>
  <c r="S500" i="73"/>
  <c r="S498" i="73"/>
  <c r="S496" i="73"/>
  <c r="S490" i="73"/>
  <c r="S488" i="73"/>
  <c r="S486" i="73"/>
  <c r="AU449" i="73"/>
  <c r="AU437" i="73"/>
  <c r="S449" i="73"/>
  <c r="S439" i="73"/>
  <c r="S437" i="73"/>
  <c r="S435" i="73"/>
  <c r="S433" i="73"/>
  <c r="S431" i="73"/>
  <c r="K427" i="73"/>
  <c r="K429" i="73" s="1"/>
  <c r="S425" i="73"/>
  <c r="S423" i="73"/>
  <c r="S421" i="73"/>
  <c r="AH413" i="73"/>
  <c r="K409" i="73"/>
  <c r="AV372" i="73"/>
  <c r="AV307" i="73"/>
  <c r="AV239" i="73"/>
  <c r="AV171" i="73"/>
  <c r="AV105" i="73"/>
  <c r="AV37" i="73"/>
  <c r="AU104" i="85"/>
  <c r="AU37" i="85"/>
  <c r="AU563" i="75"/>
  <c r="AU497" i="75"/>
  <c r="AU377" i="75"/>
  <c r="AU299" i="75"/>
  <c r="AU758" i="75"/>
  <c r="AU37" i="75"/>
  <c r="AU37" i="83"/>
  <c r="AU102" i="72"/>
  <c r="AH276" i="72"/>
  <c r="AU36" i="72"/>
  <c r="C12" i="91"/>
  <c r="E12" i="91" s="1"/>
  <c r="G12" i="91" s="1"/>
  <c r="F57" i="91"/>
  <c r="AU50" i="84"/>
  <c r="AV50" i="84" s="1"/>
  <c r="N50" i="84"/>
  <c r="S427" i="73" s="1"/>
  <c r="AU495" i="75"/>
  <c r="S487" i="86"/>
  <c r="AU28" i="84"/>
  <c r="AW28" i="84" s="1"/>
  <c r="AH140" i="72"/>
  <c r="AH72" i="72"/>
  <c r="AH409" i="72"/>
  <c r="AH474" i="72"/>
  <c r="K75" i="73"/>
  <c r="AI79" i="73"/>
  <c r="AU766" i="75"/>
  <c r="N30" i="84"/>
  <c r="S157" i="75" s="1"/>
  <c r="N64" i="84"/>
  <c r="S553" i="86" s="1"/>
  <c r="N36" i="84"/>
  <c r="S553" i="75" s="1"/>
  <c r="N35" i="84"/>
  <c r="S487" i="75" s="1"/>
  <c r="N34" i="84"/>
  <c r="S421" i="75" s="1"/>
  <c r="AU608" i="73"/>
  <c r="S632" i="73"/>
  <c r="S626" i="73"/>
  <c r="S624" i="73"/>
  <c r="S622" i="73"/>
  <c r="S620" i="73"/>
  <c r="S618" i="73"/>
  <c r="K614" i="73"/>
  <c r="K616" i="73" s="1"/>
  <c r="S612" i="73"/>
  <c r="S610" i="73"/>
  <c r="S608" i="73"/>
  <c r="S160" i="72"/>
  <c r="S92" i="72"/>
  <c r="S26" i="72"/>
  <c r="S348" i="41"/>
  <c r="S346" i="41"/>
  <c r="AU87" i="86"/>
  <c r="S116" i="86"/>
  <c r="S315" i="74"/>
  <c r="AH275" i="74"/>
  <c r="N24" i="84"/>
  <c r="AU24" i="84"/>
  <c r="AV24" i="84" s="1"/>
  <c r="S15" i="83"/>
  <c r="C11" i="91"/>
  <c r="E11" i="91" s="1"/>
  <c r="G11" i="91" s="1"/>
  <c r="AF24" i="84" s="1"/>
  <c r="C11" i="90"/>
  <c r="D11" i="90" s="1"/>
  <c r="E11" i="90" s="1"/>
  <c r="AU363" i="75"/>
  <c r="AU48" i="86"/>
  <c r="S48" i="86"/>
  <c r="S38" i="86"/>
  <c r="S36" i="86"/>
  <c r="S34" i="86"/>
  <c r="S30" i="86"/>
  <c r="K26" i="86"/>
  <c r="K28" i="86" s="1"/>
  <c r="S22" i="86"/>
  <c r="S20" i="86"/>
  <c r="S18" i="86"/>
  <c r="AH10" i="86"/>
  <c r="K6" i="86"/>
  <c r="AH735" i="86"/>
  <c r="AA735" i="86"/>
  <c r="AU709" i="86"/>
  <c r="AU642" i="86"/>
  <c r="S642" i="86"/>
  <c r="S633" i="86"/>
  <c r="S631" i="86"/>
  <c r="S629" i="86"/>
  <c r="S627" i="86"/>
  <c r="S625" i="86"/>
  <c r="K621" i="86"/>
  <c r="K623" i="86" s="1"/>
  <c r="S619" i="86"/>
  <c r="S615" i="86"/>
  <c r="AH607" i="86"/>
  <c r="AH603" i="86"/>
  <c r="AH669" i="86" s="1"/>
  <c r="AA603" i="86"/>
  <c r="K603" i="86"/>
  <c r="AU575" i="86"/>
  <c r="S575" i="86"/>
  <c r="S565" i="86"/>
  <c r="S563" i="86"/>
  <c r="S561" i="86"/>
  <c r="S557" i="86"/>
  <c r="K553" i="86"/>
  <c r="K555" i="86" s="1"/>
  <c r="S551" i="86"/>
  <c r="S547" i="86"/>
  <c r="AH539" i="86"/>
  <c r="AH535" i="86"/>
  <c r="AA535" i="86"/>
  <c r="K535" i="86"/>
  <c r="AU509" i="86"/>
  <c r="S509" i="86"/>
  <c r="S499" i="86"/>
  <c r="S497" i="86"/>
  <c r="S495" i="86"/>
  <c r="S491" i="86"/>
  <c r="K487" i="86"/>
  <c r="K489" i="86" s="1"/>
  <c r="S485" i="86"/>
  <c r="S481" i="86"/>
  <c r="AH473" i="86"/>
  <c r="AH469" i="86"/>
  <c r="AA469" i="86"/>
  <c r="K469" i="86"/>
  <c r="AU444" i="86"/>
  <c r="S444" i="86"/>
  <c r="S434" i="86"/>
  <c r="S432" i="86"/>
  <c r="S430" i="86"/>
  <c r="S428" i="86"/>
  <c r="S426" i="86"/>
  <c r="K422" i="86"/>
  <c r="K424" i="86" s="1"/>
  <c r="S420" i="86"/>
  <c r="S416" i="86"/>
  <c r="AH408" i="86"/>
  <c r="AH404" i="86"/>
  <c r="AA404" i="86"/>
  <c r="K404" i="86"/>
  <c r="K815" i="86"/>
  <c r="AH795" i="86"/>
  <c r="AA795" i="86"/>
  <c r="AU380" i="86"/>
  <c r="S380" i="86"/>
  <c r="S370" i="86"/>
  <c r="S368" i="86"/>
  <c r="S366" i="86"/>
  <c r="S364" i="86"/>
  <c r="S362" i="86"/>
  <c r="K358" i="86"/>
  <c r="K360" i="86" s="1"/>
  <c r="S356" i="86"/>
  <c r="S352" i="86"/>
  <c r="AH344" i="86"/>
  <c r="AH340" i="86"/>
  <c r="AA340" i="86"/>
  <c r="K340" i="86"/>
  <c r="AU313" i="86"/>
  <c r="S299" i="86"/>
  <c r="S297" i="86"/>
  <c r="S295" i="86"/>
  <c r="K291" i="86"/>
  <c r="K293" i="86" s="1"/>
  <c r="S289" i="86"/>
  <c r="S285" i="86"/>
  <c r="AH277" i="86"/>
  <c r="AH273" i="86"/>
  <c r="AA273" i="86"/>
  <c r="K273" i="86"/>
  <c r="AU246" i="86"/>
  <c r="S246" i="86"/>
  <c r="S236" i="86"/>
  <c r="S234" i="86"/>
  <c r="S232" i="86"/>
  <c r="S230" i="86"/>
  <c r="S228" i="86"/>
  <c r="K224" i="86"/>
  <c r="K226" i="86" s="1"/>
  <c r="S222" i="86"/>
  <c r="S218" i="86"/>
  <c r="AH210" i="86"/>
  <c r="AH206" i="86"/>
  <c r="AA206" i="86"/>
  <c r="K206" i="86"/>
  <c r="S181" i="86"/>
  <c r="S173" i="86"/>
  <c r="S171" i="86"/>
  <c r="S169" i="86"/>
  <c r="S165" i="86"/>
  <c r="S163" i="86"/>
  <c r="K159" i="86"/>
  <c r="K161" i="86" s="1"/>
  <c r="S157" i="86"/>
  <c r="S155" i="86"/>
  <c r="S153" i="86"/>
  <c r="AH145" i="86"/>
  <c r="AA141" i="86"/>
  <c r="K141" i="86"/>
  <c r="AU128" i="86"/>
  <c r="AU116" i="86"/>
  <c r="AH75" i="86"/>
  <c r="AH141" i="86" s="1"/>
  <c r="AA75" i="86"/>
  <c r="AU60" i="86"/>
  <c r="AV252" i="73"/>
  <c r="S252" i="73"/>
  <c r="S241" i="73"/>
  <c r="S239" i="73"/>
  <c r="S237" i="73"/>
  <c r="S235" i="73"/>
  <c r="S233" i="73"/>
  <c r="K229" i="73"/>
  <c r="K231" i="73" s="1"/>
  <c r="S225" i="73"/>
  <c r="S223" i="73"/>
  <c r="S221" i="73"/>
  <c r="K209" i="73"/>
  <c r="AI75" i="73"/>
  <c r="K95" i="73"/>
  <c r="K97" i="73" s="1"/>
  <c r="S99" i="73"/>
  <c r="S101" i="73"/>
  <c r="S103" i="73"/>
  <c r="S105" i="73"/>
  <c r="S107" i="73"/>
  <c r="S117" i="73"/>
  <c r="AV117" i="73"/>
  <c r="AV129" i="73"/>
  <c r="K7" i="73"/>
  <c r="AU116" i="85"/>
  <c r="S116" i="85"/>
  <c r="S106" i="85"/>
  <c r="S104" i="85"/>
  <c r="S102" i="85"/>
  <c r="S100" i="85"/>
  <c r="S98" i="85"/>
  <c r="K94" i="85"/>
  <c r="K96" i="85" s="1"/>
  <c r="S92" i="85"/>
  <c r="S90" i="85"/>
  <c r="S88" i="85"/>
  <c r="AH76" i="85"/>
  <c r="K76" i="85"/>
  <c r="AU49" i="85"/>
  <c r="S49" i="85"/>
  <c r="S39" i="85"/>
  <c r="S37" i="85"/>
  <c r="S35" i="85"/>
  <c r="S33" i="85"/>
  <c r="S31" i="85"/>
  <c r="K27" i="85"/>
  <c r="K29" i="85" s="1"/>
  <c r="S23" i="85"/>
  <c r="S21" i="85"/>
  <c r="S19" i="85"/>
  <c r="AU575" i="75"/>
  <c r="AU509" i="75"/>
  <c r="S377" i="75"/>
  <c r="S367" i="75"/>
  <c r="S363" i="75"/>
  <c r="S359" i="75"/>
  <c r="K355" i="75"/>
  <c r="K357" i="75" s="1"/>
  <c r="S353" i="75"/>
  <c r="S349" i="75"/>
  <c r="AH341" i="75"/>
  <c r="K337" i="75"/>
  <c r="AU311" i="75"/>
  <c r="S311" i="75"/>
  <c r="S301" i="75"/>
  <c r="S297" i="75"/>
  <c r="S295" i="75"/>
  <c r="S293" i="75"/>
  <c r="K289" i="75"/>
  <c r="K291" i="75" s="1"/>
  <c r="S287" i="75"/>
  <c r="S283" i="75"/>
  <c r="AH275" i="75"/>
  <c r="K271" i="75"/>
  <c r="BB49" i="75"/>
  <c r="AU179" i="75"/>
  <c r="S179" i="75"/>
  <c r="S169" i="75"/>
  <c r="S167" i="75"/>
  <c r="S165" i="75"/>
  <c r="S163" i="75"/>
  <c r="S161" i="75"/>
  <c r="K157" i="75"/>
  <c r="K159" i="75" s="1"/>
  <c r="S153" i="75"/>
  <c r="S151" i="75"/>
  <c r="S149" i="75"/>
  <c r="AH141" i="75"/>
  <c r="K137" i="75"/>
  <c r="AU111" i="75"/>
  <c r="AU81" i="75"/>
  <c r="S111" i="75"/>
  <c r="S101" i="75"/>
  <c r="S99" i="75"/>
  <c r="S97" i="75"/>
  <c r="S95" i="75"/>
  <c r="S93" i="75"/>
  <c r="S85" i="75"/>
  <c r="S83" i="75"/>
  <c r="S81" i="75"/>
  <c r="AH73" i="75"/>
  <c r="K69" i="75"/>
  <c r="AU762" i="75"/>
  <c r="AU744" i="75"/>
  <c r="AU742" i="75"/>
  <c r="AU770" i="75" s="1"/>
  <c r="S766" i="75"/>
  <c r="S760" i="75"/>
  <c r="S758" i="75"/>
  <c r="S756" i="75"/>
  <c r="S752" i="75"/>
  <c r="K748" i="75"/>
  <c r="K750" i="75" s="1"/>
  <c r="S750" i="75"/>
  <c r="S748" i="75"/>
  <c r="S746" i="75"/>
  <c r="S744" i="75"/>
  <c r="S742" i="75"/>
  <c r="AH734" i="75"/>
  <c r="K730" i="75"/>
  <c r="AU45" i="75"/>
  <c r="S45" i="75"/>
  <c r="S41" i="75"/>
  <c r="S39" i="75"/>
  <c r="S37" i="75"/>
  <c r="S35" i="75"/>
  <c r="S33" i="75"/>
  <c r="S31" i="75"/>
  <c r="K27" i="75"/>
  <c r="K29" i="75" s="1"/>
  <c r="S23" i="75"/>
  <c r="S19" i="75"/>
  <c r="S15" i="75"/>
  <c r="AH11" i="75"/>
  <c r="K7" i="75"/>
  <c r="K7" i="85"/>
  <c r="K147" i="85"/>
  <c r="AH141" i="85"/>
  <c r="AH11" i="85"/>
  <c r="K98" i="83"/>
  <c r="AU49" i="83"/>
  <c r="S49" i="83"/>
  <c r="S39" i="83"/>
  <c r="S37" i="83"/>
  <c r="S35" i="83"/>
  <c r="S33" i="83"/>
  <c r="S31" i="83"/>
  <c r="K27" i="83"/>
  <c r="K29" i="83" s="1"/>
  <c r="S23" i="83"/>
  <c r="S21" i="83"/>
  <c r="S19" i="83"/>
  <c r="AH11" i="83"/>
  <c r="K7" i="83"/>
  <c r="N39" i="84"/>
  <c r="C18" i="91"/>
  <c r="E18" i="91" s="1"/>
  <c r="G18" i="91" s="1"/>
  <c r="C20" i="90"/>
  <c r="D20" i="90" s="1"/>
  <c r="S15" i="85"/>
  <c r="AU39" i="84"/>
  <c r="AV39" i="84" s="1"/>
  <c r="AU427" i="41"/>
  <c r="AU421" i="41"/>
  <c r="AU415" i="41"/>
  <c r="AU403" i="41"/>
  <c r="S427" i="41"/>
  <c r="S421" i="41"/>
  <c r="S419" i="41"/>
  <c r="X418" i="41"/>
  <c r="S415" i="41"/>
  <c r="S413" i="41"/>
  <c r="S407" i="41"/>
  <c r="S405" i="41"/>
  <c r="S403" i="41"/>
  <c r="S399" i="41"/>
  <c r="AH395" i="41"/>
  <c r="K391" i="41"/>
  <c r="S506" i="41"/>
  <c r="S504" i="41"/>
  <c r="S502" i="41"/>
  <c r="AU500" i="41"/>
  <c r="AU490" i="41"/>
  <c r="S490" i="41"/>
  <c r="S486" i="41"/>
  <c r="AU484" i="41"/>
  <c r="S484" i="41"/>
  <c r="AU482" i="41"/>
  <c r="S482" i="41"/>
  <c r="AU480" i="41"/>
  <c r="S480" i="41"/>
  <c r="AU478" i="41"/>
  <c r="S478" i="41"/>
  <c r="S476" i="41"/>
  <c r="AU474" i="41"/>
  <c r="S474" i="41"/>
  <c r="S472" i="41"/>
  <c r="K472" i="41"/>
  <c r="K474" i="41" s="1"/>
  <c r="AU470" i="41"/>
  <c r="S470" i="41"/>
  <c r="AU468" i="41"/>
  <c r="S468" i="41"/>
  <c r="AU466" i="41"/>
  <c r="S466" i="41"/>
  <c r="S462" i="41"/>
  <c r="AH458" i="41"/>
  <c r="AO456" i="41"/>
  <c r="AH456" i="41"/>
  <c r="K454" i="41"/>
  <c r="K535" i="75"/>
  <c r="AH535" i="75"/>
  <c r="AH539" i="75"/>
  <c r="S547" i="75"/>
  <c r="S551" i="75"/>
  <c r="K553" i="75"/>
  <c r="K555" i="75" s="1"/>
  <c r="S557" i="75"/>
  <c r="S561" i="75"/>
  <c r="S565" i="75"/>
  <c r="S575" i="75"/>
  <c r="AU695" i="86"/>
  <c r="S754" i="75"/>
  <c r="S738" i="75"/>
  <c r="S770" i="75" s="1"/>
  <c r="AU750" i="75"/>
  <c r="S782" i="75"/>
  <c r="S780" i="75"/>
  <c r="AE8" i="41"/>
  <c r="S287" i="73"/>
  <c r="C24" i="91"/>
  <c r="E24" i="91" s="1"/>
  <c r="G24" i="91" s="1"/>
  <c r="S778" i="75"/>
  <c r="D12" i="82"/>
  <c r="S38" i="72"/>
  <c r="S358" i="41"/>
  <c r="N55" i="84"/>
  <c r="S95" i="74" s="1"/>
  <c r="N46" i="84"/>
  <c r="AU632" i="73"/>
  <c r="K411" i="41"/>
  <c r="K328" i="41"/>
  <c r="AI332" i="41"/>
  <c r="S340" i="41"/>
  <c r="AV340" i="41"/>
  <c r="AV368" i="41" s="1"/>
  <c r="S342" i="41"/>
  <c r="AV342" i="41"/>
  <c r="S344" i="41"/>
  <c r="S350" i="41"/>
  <c r="S354" i="41"/>
  <c r="S356" i="41"/>
  <c r="AV356" i="41"/>
  <c r="S364" i="41"/>
  <c r="AV364" i="41"/>
  <c r="AV376" i="41"/>
  <c r="C41" i="90"/>
  <c r="D41" i="90" s="1"/>
  <c r="C38" i="90"/>
  <c r="D38" i="90" s="1"/>
  <c r="S167" i="86"/>
  <c r="S352" i="73"/>
  <c r="S352" i="41"/>
  <c r="C30" i="91"/>
  <c r="E30" i="91" s="1"/>
  <c r="G30" i="91" s="1"/>
  <c r="C35" i="90"/>
  <c r="D35" i="90" s="1"/>
  <c r="F35" i="90" s="1"/>
  <c r="AU256" i="86" s="1"/>
  <c r="C32" i="91"/>
  <c r="E32" i="91" s="1"/>
  <c r="G32" i="91" s="1"/>
  <c r="C37" i="90"/>
  <c r="D37" i="90" s="1"/>
  <c r="C40" i="90"/>
  <c r="D40" i="90" s="1"/>
  <c r="S559" i="86"/>
  <c r="C33" i="91"/>
  <c r="E33" i="91" s="1"/>
  <c r="G33" i="91" s="1"/>
  <c r="C39" i="90"/>
  <c r="D39" i="90" s="1"/>
  <c r="C19" i="91"/>
  <c r="E19" i="91" s="1"/>
  <c r="G19" i="91" s="1"/>
  <c r="C21" i="90"/>
  <c r="D21" i="90" s="1"/>
  <c r="S14" i="72"/>
  <c r="C9" i="91"/>
  <c r="E9" i="91" s="1"/>
  <c r="G9" i="91" s="1"/>
  <c r="AF17" i="84" s="1"/>
  <c r="C22" i="91"/>
  <c r="E22" i="91" s="1"/>
  <c r="G22" i="91" s="1"/>
  <c r="C24" i="90"/>
  <c r="D24" i="90" s="1"/>
  <c r="E24" i="90" s="1"/>
  <c r="AJ46" i="84" s="1"/>
  <c r="AV248" i="73" s="1"/>
  <c r="C26" i="91"/>
  <c r="E26" i="91" s="1"/>
  <c r="G26" i="91" s="1"/>
  <c r="C31" i="90"/>
  <c r="D31" i="90" s="1"/>
  <c r="C23" i="91"/>
  <c r="E23" i="91" s="1"/>
  <c r="G23" i="91" s="1"/>
  <c r="C26" i="90"/>
  <c r="D26" i="90" s="1"/>
  <c r="F26" i="90" s="1"/>
  <c r="C14" i="91"/>
  <c r="E14" i="91" s="1"/>
  <c r="G14" i="91" s="1"/>
  <c r="C29" i="90"/>
  <c r="D29" i="90" s="1"/>
  <c r="F29" i="90" s="1"/>
  <c r="C29" i="91"/>
  <c r="E29" i="91" s="1"/>
  <c r="G29" i="91" s="1"/>
  <c r="C34" i="90"/>
  <c r="D34" i="90" s="1"/>
  <c r="E34" i="90" s="1"/>
  <c r="AJ59" i="84" s="1"/>
  <c r="AU179" i="86" s="1"/>
  <c r="C31" i="91"/>
  <c r="E31" i="91" s="1"/>
  <c r="G31" i="91" s="1"/>
  <c r="C36" i="90"/>
  <c r="D36" i="90" s="1"/>
  <c r="C30" i="90"/>
  <c r="D30" i="90" s="1"/>
  <c r="S361" i="75"/>
  <c r="S559" i="75"/>
  <c r="S518" i="72"/>
  <c r="AU66" i="84"/>
  <c r="AV66" i="84" s="1"/>
  <c r="AU33" i="84"/>
  <c r="AV33" i="84" s="1"/>
  <c r="S348" i="86"/>
  <c r="S412" i="86"/>
  <c r="S543" i="86"/>
  <c r="S84" i="85"/>
  <c r="S279" i="75"/>
  <c r="S214" i="86"/>
  <c r="S217" i="73"/>
  <c r="S149" i="86"/>
  <c r="S281" i="86"/>
  <c r="S493" i="86"/>
  <c r="S477" i="86"/>
  <c r="S611" i="86"/>
  <c r="S14" i="86"/>
  <c r="S145" i="75"/>
  <c r="S345" i="75"/>
  <c r="S336" i="41"/>
  <c r="S368" i="41" s="1"/>
  <c r="C25" i="90"/>
  <c r="D25" i="90" s="1"/>
  <c r="C13" i="91"/>
  <c r="E13" i="91" s="1"/>
  <c r="G13" i="91" s="1"/>
  <c r="C13" i="90"/>
  <c r="D13" i="90" s="1"/>
  <c r="C20" i="91"/>
  <c r="E20" i="91" s="1"/>
  <c r="G20" i="91" s="1"/>
  <c r="C22" i="90"/>
  <c r="D22" i="90" s="1"/>
  <c r="E22" i="90" s="1"/>
  <c r="C21" i="91"/>
  <c r="E21" i="91" s="1"/>
  <c r="G21" i="91" s="1"/>
  <c r="C23" i="90"/>
  <c r="D23" i="90" s="1"/>
  <c r="C7" i="91"/>
  <c r="E7" i="91" s="1"/>
  <c r="S378" i="41"/>
  <c r="S380" i="41"/>
  <c r="AV374" i="41"/>
  <c r="S77" i="75"/>
  <c r="AS83" i="84"/>
  <c r="S376" i="41"/>
  <c r="AU51" i="84"/>
  <c r="AV51" i="84" s="1"/>
  <c r="N51" i="84"/>
  <c r="S614" i="73" s="1"/>
  <c r="AV344" i="41"/>
  <c r="AU407" i="41"/>
  <c r="AU746" i="75"/>
  <c r="S22" i="74"/>
  <c r="K164" i="83"/>
  <c r="S184" i="83"/>
  <c r="S509" i="75"/>
  <c r="S499" i="75"/>
  <c r="S495" i="75"/>
  <c r="S493" i="75"/>
  <c r="K487" i="75"/>
  <c r="K489" i="75" s="1"/>
  <c r="S491" i="75"/>
  <c r="S485" i="75"/>
  <c r="S481" i="75"/>
  <c r="AH473" i="75"/>
  <c r="K469" i="75"/>
  <c r="AU443" i="75"/>
  <c r="S443" i="75"/>
  <c r="S433" i="75"/>
  <c r="S429" i="75"/>
  <c r="S427" i="75"/>
  <c r="K421" i="75"/>
  <c r="K423" i="75" s="1"/>
  <c r="S425" i="75"/>
  <c r="S419" i="75"/>
  <c r="S415" i="75"/>
  <c r="AH407" i="75"/>
  <c r="K403" i="75"/>
  <c r="AU386" i="74"/>
  <c r="AU130" i="74"/>
  <c r="AU118" i="74"/>
  <c r="S118" i="74"/>
  <c r="S107" i="74"/>
  <c r="S105" i="74"/>
  <c r="S103" i="74"/>
  <c r="S101" i="74"/>
  <c r="K95" i="74"/>
  <c r="K97" i="74" s="1"/>
  <c r="S99" i="74"/>
  <c r="S91" i="74"/>
  <c r="S89" i="74"/>
  <c r="S87" i="74"/>
  <c r="S83" i="74"/>
  <c r="AH79" i="74"/>
  <c r="K75" i="74"/>
  <c r="AU60" i="74"/>
  <c r="AU48" i="74"/>
  <c r="S48" i="74"/>
  <c r="S38" i="74"/>
  <c r="S36" i="74"/>
  <c r="K26" i="74"/>
  <c r="K28" i="74" s="1"/>
  <c r="S34" i="74"/>
  <c r="S30" i="74"/>
  <c r="S20" i="74"/>
  <c r="S18" i="74"/>
  <c r="S14" i="74"/>
  <c r="AH10" i="74"/>
  <c r="K6" i="74"/>
  <c r="AU524" i="73"/>
  <c r="AV396" i="73"/>
  <c r="AV384" i="73"/>
  <c r="S384" i="73"/>
  <c r="K362" i="73"/>
  <c r="K364" i="73" s="1"/>
  <c r="S374" i="73"/>
  <c r="S372" i="73"/>
  <c r="S370" i="73"/>
  <c r="S368" i="73"/>
  <c r="S366" i="73"/>
  <c r="S360" i="73"/>
  <c r="S358" i="73"/>
  <c r="S356" i="73"/>
  <c r="AI348" i="73"/>
  <c r="K344" i="73"/>
  <c r="AV331" i="73"/>
  <c r="AV319" i="73"/>
  <c r="S319" i="73"/>
  <c r="S309" i="73"/>
  <c r="S307" i="73"/>
  <c r="S305" i="73"/>
  <c r="S303" i="73"/>
  <c r="S301" i="73"/>
  <c r="K297" i="73"/>
  <c r="K299" i="73" s="1"/>
  <c r="S295" i="73"/>
  <c r="S293" i="73"/>
  <c r="S291" i="73"/>
  <c r="AI283" i="73"/>
  <c r="K279" i="73"/>
  <c r="AV195" i="73"/>
  <c r="AV183" i="73"/>
  <c r="S183" i="73"/>
  <c r="S173" i="73"/>
  <c r="S171" i="73"/>
  <c r="S169" i="73"/>
  <c r="S167" i="73"/>
  <c r="S165" i="73"/>
  <c r="K161" i="73"/>
  <c r="K163" i="73" s="1"/>
  <c r="S157" i="73"/>
  <c r="S155" i="73"/>
  <c r="S153" i="73"/>
  <c r="S149" i="73"/>
  <c r="AI145" i="73"/>
  <c r="K141" i="73"/>
  <c r="AV49" i="73"/>
  <c r="S49" i="73"/>
  <c r="S39" i="73"/>
  <c r="S37" i="73"/>
  <c r="S35" i="73"/>
  <c r="S33" i="73"/>
  <c r="S31" i="73"/>
  <c r="K27" i="73"/>
  <c r="K29" i="73" s="1"/>
  <c r="S23" i="73"/>
  <c r="S21" i="73"/>
  <c r="S19" i="73"/>
  <c r="S15" i="73"/>
  <c r="AI11" i="73"/>
  <c r="AU181" i="72"/>
  <c r="AU152" i="72"/>
  <c r="S181" i="72"/>
  <c r="S172" i="72"/>
  <c r="S170" i="72"/>
  <c r="S168" i="72"/>
  <c r="S166" i="72"/>
  <c r="S164" i="72"/>
  <c r="S156" i="72"/>
  <c r="S152" i="72"/>
  <c r="S148" i="72"/>
  <c r="AH144" i="72"/>
  <c r="K140" i="72"/>
  <c r="AU112" i="72"/>
  <c r="AU84" i="72"/>
  <c r="S112" i="72"/>
  <c r="S104" i="72"/>
  <c r="S102" i="72"/>
  <c r="S100" i="72"/>
  <c r="S98" i="72"/>
  <c r="S96" i="72"/>
  <c r="S88" i="72"/>
  <c r="S84" i="72"/>
  <c r="AH76" i="72"/>
  <c r="K72" i="72"/>
  <c r="AU506" i="72"/>
  <c r="AU518" i="72" s="1"/>
  <c r="AU44" i="72"/>
  <c r="AU18" i="72"/>
  <c r="S44" i="72"/>
  <c r="S36" i="72"/>
  <c r="S34" i="72"/>
  <c r="S32" i="72"/>
  <c r="S30" i="72"/>
  <c r="S22" i="72"/>
  <c r="S18" i="72"/>
  <c r="AH10" i="72"/>
  <c r="AO8" i="72"/>
  <c r="AO9" i="85" s="1"/>
  <c r="AO78" i="85" s="1"/>
  <c r="AH8" i="72"/>
  <c r="AH9" i="85" s="1"/>
  <c r="AH78" i="85" s="1"/>
  <c r="K6" i="72"/>
  <c r="AM8" i="41"/>
  <c r="D10" i="82"/>
  <c r="D11" i="82"/>
  <c r="AU36" i="84"/>
  <c r="AV36" i="84" s="1"/>
  <c r="AU34" i="84"/>
  <c r="AV34" i="84" s="1"/>
  <c r="AU35" i="84"/>
  <c r="AV35" i="84" s="1"/>
  <c r="N33" i="84"/>
  <c r="S355" i="75" s="1"/>
  <c r="AU32" i="84"/>
  <c r="AV32" i="84" s="1"/>
  <c r="D21" i="89"/>
  <c r="N32" i="84"/>
  <c r="S289" i="75" s="1"/>
  <c r="AU30" i="84"/>
  <c r="AV30" i="84" s="1"/>
  <c r="N56" i="84"/>
  <c r="AU25" i="84"/>
  <c r="AV25" i="84" s="1"/>
  <c r="N25" i="84"/>
  <c r="AU40" i="84"/>
  <c r="AV40" i="84" s="1"/>
  <c r="N40" i="84"/>
  <c r="S94" i="85" s="1"/>
  <c r="N68" i="84"/>
  <c r="N66" i="84"/>
  <c r="S621" i="86" s="1"/>
  <c r="N67" i="84"/>
  <c r="AU48" i="84"/>
  <c r="AV48" i="84" s="1"/>
  <c r="N48" i="84"/>
  <c r="S362" i="73" s="1"/>
  <c r="AU64" i="84"/>
  <c r="AV64" i="84" s="1"/>
  <c r="AU63" i="84"/>
  <c r="AV63" i="84" s="1"/>
  <c r="AU65" i="84"/>
  <c r="AV65" i="84" s="1"/>
  <c r="S422" i="86"/>
  <c r="AU62" i="84"/>
  <c r="AV62" i="84" s="1"/>
  <c r="N62" i="84"/>
  <c r="S358" i="86" s="1"/>
  <c r="AU61" i="84"/>
  <c r="AV61" i="84" s="1"/>
  <c r="S291" i="86"/>
  <c r="AU60" i="84"/>
  <c r="AV60" i="84" s="1"/>
  <c r="N60" i="84"/>
  <c r="S224" i="86" s="1"/>
  <c r="AU59" i="84"/>
  <c r="AV59" i="84" s="1"/>
  <c r="AU153" i="86"/>
  <c r="N59" i="84"/>
  <c r="N57" i="84"/>
  <c r="AU55" i="84"/>
  <c r="AV55" i="84" s="1"/>
  <c r="AA55" i="84"/>
  <c r="AU54" i="84"/>
  <c r="AV54" i="84" s="1"/>
  <c r="S32" i="74"/>
  <c r="N54" i="84"/>
  <c r="AU46" i="84"/>
  <c r="AV46" i="84" s="1"/>
  <c r="AU49" i="84"/>
  <c r="AV49" i="84" s="1"/>
  <c r="N49" i="84"/>
  <c r="S297" i="73" s="1"/>
  <c r="AU29" i="84"/>
  <c r="AV29" i="84" s="1"/>
  <c r="N29" i="84"/>
  <c r="AU45" i="84"/>
  <c r="AV45" i="84" s="1"/>
  <c r="N45" i="84"/>
  <c r="S161" i="73" s="1"/>
  <c r="AU47" i="84"/>
  <c r="AV47" i="84" s="1"/>
  <c r="AV87" i="73"/>
  <c r="AA47" i="84"/>
  <c r="Z47" i="84"/>
  <c r="N47" i="84"/>
  <c r="AU44" i="84"/>
  <c r="AV44" i="84" s="1"/>
  <c r="AB44" i="84"/>
  <c r="N44" i="84"/>
  <c r="S27" i="73" s="1"/>
  <c r="AU17" i="84"/>
  <c r="AV17" i="84" s="1"/>
  <c r="AV358" i="41"/>
  <c r="AU14" i="84"/>
  <c r="AV14" i="84" s="1"/>
  <c r="AV348" i="41"/>
  <c r="AT14" i="84"/>
  <c r="AH144" i="83"/>
  <c r="K150" i="83"/>
  <c r="AU172" i="83"/>
  <c r="AI279" i="73"/>
  <c r="AH409" i="73"/>
  <c r="AH474" i="73" s="1"/>
  <c r="AH596" i="73" s="1"/>
  <c r="AA409" i="73"/>
  <c r="AA474" i="73" s="1"/>
  <c r="AA137" i="75"/>
  <c r="AH143" i="74"/>
  <c r="AA143" i="74"/>
  <c r="AH75" i="74"/>
  <c r="AA340" i="74"/>
  <c r="AA75" i="74"/>
  <c r="AI344" i="73"/>
  <c r="AI209" i="73"/>
  <c r="AI141" i="73"/>
  <c r="AU170" i="72"/>
  <c r="K360" i="74"/>
  <c r="AP352" i="74"/>
  <c r="AJ352" i="74"/>
  <c r="AP87" i="74"/>
  <c r="AH469" i="75"/>
  <c r="AH403" i="75"/>
  <c r="AH337" i="75"/>
  <c r="AH271" i="75"/>
  <c r="AH137" i="75"/>
  <c r="AH340" i="74"/>
  <c r="I6" i="56"/>
  <c r="S380" i="74"/>
  <c r="G6" i="56"/>
  <c r="AU34" i="72"/>
  <c r="AU35" i="85"/>
  <c r="AU430" i="86"/>
  <c r="AV169" i="73"/>
  <c r="AV103" i="73"/>
  <c r="AU102" i="85"/>
  <c r="AU435" i="73"/>
  <c r="AU756" i="75"/>
  <c r="AU34" i="74"/>
  <c r="AU232" i="86"/>
  <c r="AU561" i="86"/>
  <c r="AV35" i="73"/>
  <c r="AU168" i="72"/>
  <c r="AV237" i="73"/>
  <c r="AV354" i="41"/>
  <c r="AV370" i="73"/>
  <c r="AU495" i="86"/>
  <c r="AU297" i="75"/>
  <c r="AU100" i="72"/>
  <c r="AV305" i="73"/>
  <c r="AU629" i="86"/>
  <c r="AU167" i="85"/>
  <c r="AU237" i="72"/>
  <c r="AU35" i="75"/>
  <c r="AU417" i="41"/>
  <c r="AU754" i="75"/>
  <c r="AU627" i="86"/>
  <c r="AV352" i="41"/>
  <c r="AU380" i="74"/>
  <c r="BC380" i="74" s="1"/>
  <c r="AU419" i="41"/>
  <c r="D54" i="89"/>
  <c r="AJ28" i="84"/>
  <c r="AU41" i="75" s="1"/>
  <c r="K63" i="89" l="1"/>
  <c r="M63" i="89"/>
  <c r="S262" i="85" s="1"/>
  <c r="R63" i="89"/>
  <c r="S264" i="85" s="1"/>
  <c r="F63" i="89"/>
  <c r="H63" i="89"/>
  <c r="S260" i="85" s="1"/>
  <c r="P63" i="89"/>
  <c r="AU226" i="85" s="1"/>
  <c r="D28" i="89"/>
  <c r="H28" i="89" s="1"/>
  <c r="S63" i="73" s="1"/>
  <c r="AV101" i="73"/>
  <c r="AU32" i="74"/>
  <c r="I32" i="76"/>
  <c r="AH55" i="84" s="1"/>
  <c r="AU101" i="74"/>
  <c r="S360" i="86"/>
  <c r="AS76" i="84"/>
  <c r="Z72" i="84"/>
  <c r="C19" i="82" s="1"/>
  <c r="AT39" i="84"/>
  <c r="AA72" i="84"/>
  <c r="AV19" i="73"/>
  <c r="AB72" i="84"/>
  <c r="C20" i="82" s="1"/>
  <c r="N72" i="84"/>
  <c r="N85" i="84" s="1"/>
  <c r="N87" i="84" s="1"/>
  <c r="S29" i="83"/>
  <c r="P72" i="84"/>
  <c r="P85" i="84" s="1"/>
  <c r="P87" i="84" s="1"/>
  <c r="AF20" i="84"/>
  <c r="AU425" i="72" s="1"/>
  <c r="AN22" i="84"/>
  <c r="AT28" i="84"/>
  <c r="BB21" i="75" s="1"/>
  <c r="D18" i="89"/>
  <c r="C47" i="90"/>
  <c r="AU559" i="86"/>
  <c r="AU364" i="86"/>
  <c r="AO129" i="41"/>
  <c r="AO264" i="41"/>
  <c r="AH129" i="41"/>
  <c r="AH264" i="41"/>
  <c r="AH196" i="41"/>
  <c r="AE49" i="41"/>
  <c r="AE89" i="41" s="1"/>
  <c r="AO196" i="41"/>
  <c r="AM49" i="41"/>
  <c r="AM89" i="41" s="1"/>
  <c r="AU431" i="41"/>
  <c r="I35" i="76"/>
  <c r="AH59" i="84" s="1"/>
  <c r="AU167" i="86"/>
  <c r="I43" i="76"/>
  <c r="AH50" i="84" s="1"/>
  <c r="E56" i="76"/>
  <c r="C56" i="76"/>
  <c r="AF44" i="84"/>
  <c r="AV23" i="73" s="1"/>
  <c r="AF39" i="84"/>
  <c r="AU21" i="85" s="1"/>
  <c r="AF25" i="84"/>
  <c r="AU20" i="86" s="1"/>
  <c r="AF33" i="84"/>
  <c r="AU351" i="75" s="1"/>
  <c r="AF59" i="84"/>
  <c r="AU157" i="86" s="1"/>
  <c r="AF46" i="84"/>
  <c r="AV223" i="73" s="1"/>
  <c r="AF28" i="84"/>
  <c r="AU21" i="75" s="1"/>
  <c r="J20" i="93"/>
  <c r="G20" i="93"/>
  <c r="AU463" i="72" s="1"/>
  <c r="H20" i="93"/>
  <c r="AM20" i="84" s="1"/>
  <c r="AF45" i="84"/>
  <c r="AV155" i="73" s="1"/>
  <c r="AF29" i="84"/>
  <c r="AU85" i="75" s="1"/>
  <c r="AF49" i="84"/>
  <c r="AV293" i="73" s="1"/>
  <c r="AF63" i="84"/>
  <c r="AU483" i="86" s="1"/>
  <c r="AF68" i="84"/>
  <c r="AU683" i="86" s="1"/>
  <c r="AF52" i="84"/>
  <c r="AU549" i="73" s="1"/>
  <c r="G15" i="93"/>
  <c r="H15" i="93"/>
  <c r="J15" i="93"/>
  <c r="G19" i="93"/>
  <c r="AU330" i="72" s="1"/>
  <c r="J19" i="93"/>
  <c r="H19" i="93"/>
  <c r="AM19" i="84" s="1"/>
  <c r="AF67" i="84"/>
  <c r="AU289" i="74" s="1"/>
  <c r="AF57" i="84"/>
  <c r="AU89" i="86" s="1"/>
  <c r="AF56" i="84"/>
  <c r="AU223" i="74" s="1"/>
  <c r="AF42" i="84"/>
  <c r="AU220" i="85" s="1"/>
  <c r="G17" i="93"/>
  <c r="AU195" i="72" s="1"/>
  <c r="H17" i="93"/>
  <c r="AM17" i="84" s="1"/>
  <c r="J17" i="93"/>
  <c r="AF48" i="84"/>
  <c r="AV358" i="73" s="1"/>
  <c r="AF40" i="84"/>
  <c r="AU90" i="85" s="1"/>
  <c r="AF60" i="84"/>
  <c r="AU220" i="86" s="1"/>
  <c r="AF65" i="84"/>
  <c r="AU418" i="86" s="1"/>
  <c r="AF58" i="84"/>
  <c r="AU157" i="74" s="1"/>
  <c r="AF50" i="84"/>
  <c r="AU423" i="73" s="1"/>
  <c r="AF61" i="84"/>
  <c r="AU287" i="86" s="1"/>
  <c r="AF30" i="84"/>
  <c r="AU151" i="75" s="1"/>
  <c r="AF55" i="84"/>
  <c r="AU89" i="74" s="1"/>
  <c r="AF64" i="84"/>
  <c r="AU549" i="86" s="1"/>
  <c r="AF62" i="84"/>
  <c r="AU354" i="86" s="1"/>
  <c r="AF66" i="84"/>
  <c r="AU617" i="86" s="1"/>
  <c r="AF34" i="84"/>
  <c r="AU417" i="75" s="1"/>
  <c r="K55" i="89"/>
  <c r="U55" i="89" s="1"/>
  <c r="AK20" i="84" s="1"/>
  <c r="M55" i="89"/>
  <c r="S465" i="72" s="1"/>
  <c r="E16" i="93"/>
  <c r="F16" i="93" s="1"/>
  <c r="H18" i="93"/>
  <c r="AM18" i="84" s="1"/>
  <c r="J18" i="93"/>
  <c r="G18" i="93"/>
  <c r="AU263" i="72" s="1"/>
  <c r="AF31" i="84"/>
  <c r="AU219" i="75" s="1"/>
  <c r="G21" i="80"/>
  <c r="H64" i="84" s="1"/>
  <c r="S549" i="86" s="1"/>
  <c r="S579" i="86" s="1"/>
  <c r="G23" i="80"/>
  <c r="H68" i="84" s="1"/>
  <c r="S683" i="86" s="1"/>
  <c r="G19" i="80"/>
  <c r="G25" i="80"/>
  <c r="H69" i="84" s="1"/>
  <c r="G22" i="80"/>
  <c r="H65" i="84" s="1"/>
  <c r="G24" i="80"/>
  <c r="H66" i="84" s="1"/>
  <c r="Y66" i="84" s="1"/>
  <c r="G20" i="80"/>
  <c r="H63" i="84" s="1"/>
  <c r="S483" i="86" s="1"/>
  <c r="S513" i="86" s="1"/>
  <c r="S220" i="86"/>
  <c r="S250" i="86" s="1"/>
  <c r="AT36" i="84"/>
  <c r="AU749" i="86"/>
  <c r="AU23" i="83"/>
  <c r="E35" i="90"/>
  <c r="AJ60" i="84" s="1"/>
  <c r="AU242" i="86" s="1"/>
  <c r="D42" i="90"/>
  <c r="E42" i="90" s="1"/>
  <c r="AU612" i="73"/>
  <c r="AU488" i="73"/>
  <c r="S250" i="85"/>
  <c r="M34" i="89"/>
  <c r="S331" i="74" s="1"/>
  <c r="K34" i="89"/>
  <c r="K56" i="89"/>
  <c r="M56" i="89"/>
  <c r="S132" i="86" s="1"/>
  <c r="H14" i="89"/>
  <c r="S195" i="72" s="1"/>
  <c r="M14" i="89"/>
  <c r="S197" i="72" s="1"/>
  <c r="K14" i="89"/>
  <c r="U14" i="89" s="1"/>
  <c r="AK17" i="84" s="1"/>
  <c r="F54" i="89"/>
  <c r="M54" i="89"/>
  <c r="S199" i="74" s="1"/>
  <c r="K54" i="89"/>
  <c r="R52" i="89"/>
  <c r="S788" i="86" s="1"/>
  <c r="M52" i="89"/>
  <c r="S787" i="86" s="1"/>
  <c r="K52" i="89"/>
  <c r="H44" i="89"/>
  <c r="S523" i="86" s="1"/>
  <c r="M44" i="89"/>
  <c r="S525" i="86" s="1"/>
  <c r="K44" i="89"/>
  <c r="H41" i="89"/>
  <c r="S260" i="86" s="1"/>
  <c r="M41" i="89"/>
  <c r="S262" i="86" s="1"/>
  <c r="K41" i="89"/>
  <c r="AT60" i="84"/>
  <c r="H42" i="89"/>
  <c r="S327" i="86" s="1"/>
  <c r="M42" i="89"/>
  <c r="S329" i="86" s="1"/>
  <c r="K42" i="89"/>
  <c r="H38" i="89"/>
  <c r="K38" i="89"/>
  <c r="M38" i="89"/>
  <c r="S265" i="74" s="1"/>
  <c r="M32" i="89"/>
  <c r="S400" i="73" s="1"/>
  <c r="K32" i="89"/>
  <c r="R31" i="89"/>
  <c r="S134" i="73" s="1"/>
  <c r="K31" i="89"/>
  <c r="M31" i="89"/>
  <c r="S133" i="73" s="1"/>
  <c r="K30" i="89"/>
  <c r="M30" i="89"/>
  <c r="S268" i="73" s="1"/>
  <c r="M17" i="89"/>
  <c r="S195" i="85" s="1"/>
  <c r="K17" i="89"/>
  <c r="AU159" i="85" s="1"/>
  <c r="K26" i="89"/>
  <c r="M26" i="89"/>
  <c r="S65" i="85" s="1"/>
  <c r="F24" i="89"/>
  <c r="K24" i="89"/>
  <c r="M24" i="89"/>
  <c r="S525" i="75" s="1"/>
  <c r="F23" i="89"/>
  <c r="M23" i="89"/>
  <c r="S459" i="75" s="1"/>
  <c r="K23" i="89"/>
  <c r="K25" i="89"/>
  <c r="M25" i="89"/>
  <c r="S591" i="75" s="1"/>
  <c r="F22" i="89"/>
  <c r="K22" i="89"/>
  <c r="M22" i="89"/>
  <c r="S393" i="75" s="1"/>
  <c r="AT33" i="84"/>
  <c r="H21" i="89"/>
  <c r="S325" i="75" s="1"/>
  <c r="M21" i="89"/>
  <c r="S327" i="75" s="1"/>
  <c r="K21" i="89"/>
  <c r="D39" i="89"/>
  <c r="P39" i="89" s="1"/>
  <c r="AU225" i="75" s="1"/>
  <c r="D36" i="89"/>
  <c r="P36" i="89" s="1"/>
  <c r="AU98" i="83" s="1"/>
  <c r="M16" i="89"/>
  <c r="K16" i="89"/>
  <c r="AU559" i="75"/>
  <c r="AU33" i="83"/>
  <c r="AU624" i="73"/>
  <c r="AU33" i="85"/>
  <c r="AU156" i="72"/>
  <c r="AN21" i="84"/>
  <c r="AT34" i="84"/>
  <c r="AT48" i="84"/>
  <c r="C17" i="82"/>
  <c r="AS88" i="84"/>
  <c r="D29" i="89"/>
  <c r="AT63" i="84"/>
  <c r="D40" i="89"/>
  <c r="R40" i="89" s="1"/>
  <c r="S199" i="86" s="1"/>
  <c r="AU549" i="75"/>
  <c r="F26" i="89"/>
  <c r="S453" i="72"/>
  <c r="C14" i="82"/>
  <c r="F27" i="90"/>
  <c r="G27" i="90" s="1"/>
  <c r="R21" i="89"/>
  <c r="S329" i="75" s="1"/>
  <c r="P23" i="89"/>
  <c r="AU423" i="75" s="1"/>
  <c r="AT67" i="84"/>
  <c r="AT71" i="84"/>
  <c r="I40" i="76"/>
  <c r="AH64" i="84" s="1"/>
  <c r="AU229" i="75"/>
  <c r="AU361" i="75"/>
  <c r="AU631" i="86"/>
  <c r="AV33" i="73"/>
  <c r="I25" i="76"/>
  <c r="AH46" i="84" s="1"/>
  <c r="AU95" i="75"/>
  <c r="AU428" i="86"/>
  <c r="I23" i="76"/>
  <c r="AH44" i="84" s="1"/>
  <c r="I45" i="76"/>
  <c r="AH51" i="84" s="1"/>
  <c r="AU502" i="73"/>
  <c r="H23" i="89"/>
  <c r="S457" i="75" s="1"/>
  <c r="Y47" i="84"/>
  <c r="C36" i="91" s="1"/>
  <c r="E36" i="91" s="1"/>
  <c r="E28" i="90"/>
  <c r="AJ67" i="84" s="1"/>
  <c r="F28" i="90"/>
  <c r="AV329" i="73" s="1"/>
  <c r="E32" i="90"/>
  <c r="AJ56" i="84" s="1"/>
  <c r="AU245" i="74" s="1"/>
  <c r="R38" i="89"/>
  <c r="S267" i="74" s="1"/>
  <c r="P21" i="89"/>
  <c r="AU291" i="75" s="1"/>
  <c r="AT46" i="84"/>
  <c r="E26" i="90"/>
  <c r="AJ48" i="84" s="1"/>
  <c r="AV380" i="73" s="1"/>
  <c r="AU483" i="75"/>
  <c r="F16" i="89"/>
  <c r="AH598" i="73"/>
  <c r="AH537" i="75" s="1"/>
  <c r="AH602" i="75" s="1"/>
  <c r="H16" i="89"/>
  <c r="AT47" i="84"/>
  <c r="D20" i="89"/>
  <c r="F18" i="90"/>
  <c r="E18" i="90"/>
  <c r="R23" i="89"/>
  <c r="S461" i="75" s="1"/>
  <c r="BB770" i="75"/>
  <c r="E29" i="90"/>
  <c r="AJ54" i="84" s="1"/>
  <c r="AU44" i="74" s="1"/>
  <c r="F22" i="90"/>
  <c r="AV59" i="73" s="1"/>
  <c r="AI143" i="73"/>
  <c r="AH139" i="75"/>
  <c r="P42" i="89"/>
  <c r="AU293" i="86" s="1"/>
  <c r="P22" i="89"/>
  <c r="AU357" i="75" s="1"/>
  <c r="S387" i="72"/>
  <c r="AT57" i="84"/>
  <c r="AH8" i="86"/>
  <c r="AH208" i="85" s="1"/>
  <c r="AH9" i="83"/>
  <c r="AH78" i="83" s="1"/>
  <c r="AH71" i="75"/>
  <c r="AH471" i="86"/>
  <c r="AH77" i="74"/>
  <c r="S494" i="73"/>
  <c r="AV28" i="84"/>
  <c r="Y55" i="84"/>
  <c r="AU162" i="72"/>
  <c r="AT17" i="84"/>
  <c r="AO411" i="72"/>
  <c r="AH393" i="41"/>
  <c r="AH797" i="86"/>
  <c r="AI77" i="73"/>
  <c r="AH339" i="75"/>
  <c r="AH273" i="75"/>
  <c r="AH211" i="74"/>
  <c r="AH732" i="75"/>
  <c r="AH345" i="72"/>
  <c r="AH406" i="86"/>
  <c r="AH476" i="72"/>
  <c r="AH9" i="75" s="1"/>
  <c r="AH142" i="72"/>
  <c r="AH146" i="83"/>
  <c r="BC247" i="75"/>
  <c r="S411" i="41"/>
  <c r="S320" i="72"/>
  <c r="G11" i="80"/>
  <c r="Y71" i="84"/>
  <c r="Y39" i="84"/>
  <c r="BC105" i="86"/>
  <c r="F23" i="90"/>
  <c r="E23" i="90"/>
  <c r="AJ45" i="84" s="1"/>
  <c r="AV179" i="73" s="1"/>
  <c r="C13" i="82"/>
  <c r="Y48" i="84"/>
  <c r="AH77" i="86"/>
  <c r="AH342" i="86"/>
  <c r="AH405" i="75"/>
  <c r="AH143" i="86"/>
  <c r="AH8" i="74"/>
  <c r="AH277" i="74" s="1"/>
  <c r="AH207" i="75"/>
  <c r="AH275" i="86"/>
  <c r="AI330" i="41"/>
  <c r="AI211" i="73"/>
  <c r="AH471" i="75"/>
  <c r="AH74" i="72"/>
  <c r="AI281" i="73"/>
  <c r="AH537" i="86"/>
  <c r="AH278" i="72"/>
  <c r="AH143" i="85"/>
  <c r="AH605" i="86"/>
  <c r="AH671" i="86" s="1"/>
  <c r="AH737" i="86" s="1"/>
  <c r="AI346" i="73"/>
  <c r="AI9" i="73"/>
  <c r="AH411" i="73"/>
  <c r="AH476" i="73" s="1"/>
  <c r="AH411" i="72"/>
  <c r="BB105" i="86"/>
  <c r="Y50" i="84"/>
  <c r="Y46" i="84"/>
  <c r="Y30" i="84"/>
  <c r="S409" i="41"/>
  <c r="I48" i="76"/>
  <c r="AH19" i="84"/>
  <c r="I20" i="76"/>
  <c r="AH36" i="84" s="1"/>
  <c r="I26" i="76"/>
  <c r="AH47" i="84" s="1"/>
  <c r="I28" i="76"/>
  <c r="AH49" i="84" s="1"/>
  <c r="I31" i="76"/>
  <c r="AH25" i="84" s="1"/>
  <c r="AV303" i="73"/>
  <c r="AH17" i="84"/>
  <c r="AU433" i="73"/>
  <c r="I29" i="76"/>
  <c r="AH67" i="84" s="1"/>
  <c r="I8" i="76"/>
  <c r="I10" i="76"/>
  <c r="AU32" i="86"/>
  <c r="G10" i="80"/>
  <c r="S753" i="86"/>
  <c r="S775" i="86" s="1"/>
  <c r="Y59" i="84"/>
  <c r="Y42" i="84"/>
  <c r="S95" i="73"/>
  <c r="S121" i="73" s="1"/>
  <c r="S229" i="73"/>
  <c r="S256" i="73" s="1"/>
  <c r="Y29" i="84"/>
  <c r="S28" i="86"/>
  <c r="S98" i="83"/>
  <c r="Y25" i="84"/>
  <c r="S96" i="83"/>
  <c r="BC241" i="73"/>
  <c r="BC185" i="74"/>
  <c r="O25" i="81"/>
  <c r="U25" i="81" s="1"/>
  <c r="AB25" i="81" s="1"/>
  <c r="H17" i="89"/>
  <c r="S193" i="85" s="1"/>
  <c r="P17" i="89"/>
  <c r="R17" i="89"/>
  <c r="E25" i="90"/>
  <c r="AJ47" i="84" s="1"/>
  <c r="AV113" i="73" s="1"/>
  <c r="F25" i="90"/>
  <c r="AV127" i="73" s="1"/>
  <c r="F17" i="89"/>
  <c r="S191" i="85" s="1"/>
  <c r="R30" i="89"/>
  <c r="S270" i="73" s="1"/>
  <c r="H30" i="89"/>
  <c r="P30" i="89"/>
  <c r="AV231" i="73" s="1"/>
  <c r="F30" i="89"/>
  <c r="E36" i="90"/>
  <c r="F36" i="90"/>
  <c r="AU323" i="86" s="1"/>
  <c r="D49" i="89"/>
  <c r="AT68" i="84"/>
  <c r="H54" i="89"/>
  <c r="S197" i="74" s="1"/>
  <c r="R54" i="89"/>
  <c r="S201" i="74" s="1"/>
  <c r="P54" i="89"/>
  <c r="AU163" i="74" s="1"/>
  <c r="AT66" i="84"/>
  <c r="D43" i="89"/>
  <c r="AT62" i="84"/>
  <c r="D35" i="89"/>
  <c r="AT54" i="84"/>
  <c r="H25" i="89"/>
  <c r="S589" i="75" s="1"/>
  <c r="F25" i="89"/>
  <c r="R25" i="89"/>
  <c r="S593" i="75" s="1"/>
  <c r="P25" i="89"/>
  <c r="AU555" i="75" s="1"/>
  <c r="AT42" i="84"/>
  <c r="H52" i="89"/>
  <c r="S785" i="86" s="1"/>
  <c r="F52" i="89"/>
  <c r="P52" i="89"/>
  <c r="AU753" i="86" s="1"/>
  <c r="Y16" i="84"/>
  <c r="S80" i="72"/>
  <c r="S116" i="72" s="1"/>
  <c r="AT52" i="84"/>
  <c r="D53" i="89"/>
  <c r="AU18" i="84"/>
  <c r="AV18" i="84" s="1"/>
  <c r="F19" i="90"/>
  <c r="AU585" i="75" s="1"/>
  <c r="D15" i="89"/>
  <c r="R42" i="89"/>
  <c r="S331" i="86" s="1"/>
  <c r="F38" i="89"/>
  <c r="AT56" i="84"/>
  <c r="AT61" i="84"/>
  <c r="AU16" i="84"/>
  <c r="AV16" i="84" s="1"/>
  <c r="AH208" i="86"/>
  <c r="AH211" i="72"/>
  <c r="S122" i="74"/>
  <c r="F38" i="90"/>
  <c r="AU519" i="86" s="1"/>
  <c r="E38" i="90"/>
  <c r="AJ63" i="84" s="1"/>
  <c r="AU505" i="86" s="1"/>
  <c r="S494" i="41"/>
  <c r="H26" i="89"/>
  <c r="S63" i="85" s="1"/>
  <c r="S27" i="85"/>
  <c r="S53" i="85" s="1"/>
  <c r="AT24" i="84"/>
  <c r="Y18" i="84"/>
  <c r="BC18" i="84" s="1"/>
  <c r="D19" i="89"/>
  <c r="AT29" i="84"/>
  <c r="AT50" i="84"/>
  <c r="D50" i="89"/>
  <c r="AT51" i="84"/>
  <c r="C3" i="82"/>
  <c r="S253" i="72"/>
  <c r="R24" i="89"/>
  <c r="S527" i="75" s="1"/>
  <c r="P24" i="89"/>
  <c r="AU489" i="75" s="1"/>
  <c r="H24" i="89"/>
  <c r="S523" i="75" s="1"/>
  <c r="D46" i="89"/>
  <c r="AT65" i="84"/>
  <c r="AU259" i="74"/>
  <c r="F42" i="89"/>
  <c r="P38" i="89"/>
  <c r="AU229" i="74" s="1"/>
  <c r="AT35" i="84"/>
  <c r="H22" i="89"/>
  <c r="S391" i="75" s="1"/>
  <c r="R22" i="89"/>
  <c r="S395" i="75" s="1"/>
  <c r="C8" i="91"/>
  <c r="E8" i="91" s="1"/>
  <c r="G8" i="91" s="1"/>
  <c r="AF16" i="84" s="1"/>
  <c r="C10" i="91"/>
  <c r="E10" i="91" s="1"/>
  <c r="G10" i="91" s="1"/>
  <c r="AF18" i="84" s="1"/>
  <c r="BC709" i="75"/>
  <c r="Y52" i="84"/>
  <c r="S711" i="75"/>
  <c r="Y49" i="84"/>
  <c r="S48" i="72"/>
  <c r="S185" i="72"/>
  <c r="S53" i="73"/>
  <c r="S120" i="85"/>
  <c r="S575" i="73"/>
  <c r="S183" i="85"/>
  <c r="AU711" i="75"/>
  <c r="BC711" i="75" s="1"/>
  <c r="AJ44" i="84"/>
  <c r="E30" i="90"/>
  <c r="AU114" i="83" s="1"/>
  <c r="F30" i="90"/>
  <c r="E37" i="90"/>
  <c r="F37" i="90"/>
  <c r="AU390" i="86" s="1"/>
  <c r="F15" i="90"/>
  <c r="E15" i="90"/>
  <c r="F45" i="90"/>
  <c r="AU325" i="74" s="1"/>
  <c r="E45" i="90"/>
  <c r="AJ51" i="84" s="1"/>
  <c r="AU510" i="73" s="1"/>
  <c r="E21" i="90"/>
  <c r="AJ40" i="84" s="1"/>
  <c r="F21" i="90"/>
  <c r="AU126" i="85" s="1"/>
  <c r="F40" i="90"/>
  <c r="AU454" i="86" s="1"/>
  <c r="E40" i="90"/>
  <c r="F20" i="90"/>
  <c r="AU59" i="85" s="1"/>
  <c r="E20" i="90"/>
  <c r="AJ39" i="84" s="1"/>
  <c r="E13" i="90"/>
  <c r="F13" i="90"/>
  <c r="AU121" i="75" s="1"/>
  <c r="AJ36" i="84"/>
  <c r="AU571" i="75" s="1"/>
  <c r="F11" i="90"/>
  <c r="AU59" i="83" s="1"/>
  <c r="E12" i="90"/>
  <c r="G9" i="80"/>
  <c r="X5" i="56"/>
  <c r="AU563" i="73"/>
  <c r="AB772" i="75"/>
  <c r="AU33" i="75"/>
  <c r="AU697" i="86"/>
  <c r="AU295" i="75"/>
  <c r="AC370" i="41"/>
  <c r="BC37" i="73"/>
  <c r="S159" i="86"/>
  <c r="S185" i="86" s="1"/>
  <c r="S187" i="74"/>
  <c r="S26" i="86"/>
  <c r="Y45" i="84"/>
  <c r="Y44" i="84"/>
  <c r="Y40" i="84"/>
  <c r="S249" i="75"/>
  <c r="S89" i="75"/>
  <c r="S115" i="75" s="1"/>
  <c r="Y28" i="84"/>
  <c r="AU58" i="74"/>
  <c r="AO405" i="75"/>
  <c r="AU32" i="72"/>
  <c r="AO71" i="75"/>
  <c r="F32" i="89"/>
  <c r="P32" i="89"/>
  <c r="AV364" i="73" s="1"/>
  <c r="H32" i="89"/>
  <c r="S398" i="73" s="1"/>
  <c r="R32" i="89"/>
  <c r="S402" i="73" s="1"/>
  <c r="G7" i="91"/>
  <c r="AJ49" i="84"/>
  <c r="AO797" i="86"/>
  <c r="AO208" i="86"/>
  <c r="AO275" i="86"/>
  <c r="AO77" i="86"/>
  <c r="AO208" i="85" s="1"/>
  <c r="AO143" i="86"/>
  <c r="AO393" i="41"/>
  <c r="AO211" i="72"/>
  <c r="AO537" i="86"/>
  <c r="AO471" i="86"/>
  <c r="AO598" i="73"/>
  <c r="AP211" i="73"/>
  <c r="AO273" i="75"/>
  <c r="AP143" i="73"/>
  <c r="AO8" i="86"/>
  <c r="AO345" i="72"/>
  <c r="AO406" i="86"/>
  <c r="AO342" i="86"/>
  <c r="AO143" i="85"/>
  <c r="AO146" i="83"/>
  <c r="AO139" i="75"/>
  <c r="AO339" i="75"/>
  <c r="AO471" i="75"/>
  <c r="AO476" i="72"/>
  <c r="AO9" i="75" s="1"/>
  <c r="AO8" i="74"/>
  <c r="AP9" i="73"/>
  <c r="AP77" i="73"/>
  <c r="AP330" i="41"/>
  <c r="AO9" i="83"/>
  <c r="AO78" i="83" s="1"/>
  <c r="AP346" i="73"/>
  <c r="AO77" i="74"/>
  <c r="AP281" i="73"/>
  <c r="AO278" i="72"/>
  <c r="AO411" i="73"/>
  <c r="AO476" i="73" s="1"/>
  <c r="AO74" i="72"/>
  <c r="AO732" i="75"/>
  <c r="AO142" i="72"/>
  <c r="H31" i="89"/>
  <c r="S131" i="73" s="1"/>
  <c r="P31" i="89"/>
  <c r="AV95" i="73" s="1"/>
  <c r="F31" i="89"/>
  <c r="AO605" i="86"/>
  <c r="AO671" i="86" s="1"/>
  <c r="AO737" i="86" s="1"/>
  <c r="S388" i="73"/>
  <c r="S183" i="75"/>
  <c r="S93" i="86"/>
  <c r="S120" i="86" s="1"/>
  <c r="Y57" i="84"/>
  <c r="P41" i="89"/>
  <c r="AU226" i="86" s="1"/>
  <c r="R41" i="89"/>
  <c r="S264" i="86" s="1"/>
  <c r="F44" i="89"/>
  <c r="P44" i="89"/>
  <c r="AU489" i="86" s="1"/>
  <c r="S227" i="74"/>
  <c r="Y56" i="84"/>
  <c r="Y51" i="84"/>
  <c r="S492" i="73"/>
  <c r="D51" i="89"/>
  <c r="AT19" i="84"/>
  <c r="AT40" i="84"/>
  <c r="D27" i="89"/>
  <c r="P34" i="89"/>
  <c r="AU295" i="74" s="1"/>
  <c r="F34" i="89"/>
  <c r="R34" i="89"/>
  <c r="S333" i="74" s="1"/>
  <c r="AT64" i="84"/>
  <c r="D45" i="89"/>
  <c r="D37" i="89"/>
  <c r="AT55" i="84"/>
  <c r="D16" i="90"/>
  <c r="AU99" i="86"/>
  <c r="AU297" i="86"/>
  <c r="I37" i="76"/>
  <c r="AH61" i="84" s="1"/>
  <c r="S293" i="74"/>
  <c r="S319" i="74" s="1"/>
  <c r="Y67" i="84"/>
  <c r="AV394" i="73"/>
  <c r="F24" i="90"/>
  <c r="AV262" i="73" s="1"/>
  <c r="E41" i="90"/>
  <c r="F41" i="90"/>
  <c r="AU652" i="86" s="1"/>
  <c r="BC109" i="73"/>
  <c r="BC113" i="73"/>
  <c r="AB382" i="74"/>
  <c r="F34" i="90"/>
  <c r="H34" i="89"/>
  <c r="S463" i="73" s="1"/>
  <c r="BB107" i="74"/>
  <c r="BC107" i="74"/>
  <c r="F41" i="89"/>
  <c r="R44" i="89"/>
  <c r="S527" i="86" s="1"/>
  <c r="D33" i="89"/>
  <c r="Y54" i="84"/>
  <c r="S26" i="74"/>
  <c r="S52" i="74" s="1"/>
  <c r="S687" i="86"/>
  <c r="AB520" i="72"/>
  <c r="F39" i="90"/>
  <c r="AU585" i="86" s="1"/>
  <c r="E39" i="90"/>
  <c r="AU19" i="83"/>
  <c r="S636" i="73"/>
  <c r="AJ24" i="84"/>
  <c r="E17" i="90"/>
  <c r="F17" i="90"/>
  <c r="F43" i="90"/>
  <c r="AU719" i="86" s="1"/>
  <c r="E43" i="90"/>
  <c r="F21" i="89"/>
  <c r="F14" i="89"/>
  <c r="S193" i="72" s="1"/>
  <c r="F33" i="90"/>
  <c r="AU255" i="75" s="1"/>
  <c r="E33" i="90"/>
  <c r="F31" i="90"/>
  <c r="AU128" i="74" s="1"/>
  <c r="E31" i="90"/>
  <c r="E14" i="90"/>
  <c r="F14" i="90"/>
  <c r="F56" i="89"/>
  <c r="P56" i="89"/>
  <c r="AU95" i="86" s="1"/>
  <c r="R56" i="89"/>
  <c r="S133" i="86" s="1"/>
  <c r="H56" i="89"/>
  <c r="S187" i="73"/>
  <c r="Y24" i="84"/>
  <c r="S27" i="83"/>
  <c r="S453" i="73"/>
  <c r="G8" i="80"/>
  <c r="H33" i="84" s="1"/>
  <c r="S323" i="73"/>
  <c r="AU494" i="41"/>
  <c r="S49" i="75"/>
  <c r="I33" i="76"/>
  <c r="AH56" i="84" s="1"/>
  <c r="AU233" i="74"/>
  <c r="Y58" i="84"/>
  <c r="Y31" i="84"/>
  <c r="H62" i="84" l="1"/>
  <c r="S354" i="86" s="1"/>
  <c r="S384" i="86" s="1"/>
  <c r="G27" i="80"/>
  <c r="F28" i="89"/>
  <c r="K28" i="89"/>
  <c r="M28" i="89"/>
  <c r="S65" i="73" s="1"/>
  <c r="S258" i="85"/>
  <c r="S63" i="89"/>
  <c r="V63" i="89"/>
  <c r="BC16" i="84"/>
  <c r="BC23" i="84" s="1"/>
  <c r="Y84" i="84"/>
  <c r="S53" i="83"/>
  <c r="AU224" i="85"/>
  <c r="U63" i="89"/>
  <c r="AK70" i="84" s="1"/>
  <c r="AN70" i="84" s="1"/>
  <c r="AO70" i="84" s="1"/>
  <c r="AP70" i="84" s="1"/>
  <c r="F61" i="95" s="1"/>
  <c r="AU161" i="85"/>
  <c r="AJ14" i="84"/>
  <c r="AT299" i="41" s="1"/>
  <c r="AN13" i="84"/>
  <c r="AO13" i="84" s="1"/>
  <c r="S197" i="85"/>
  <c r="P18" i="89"/>
  <c r="AU29" i="75" s="1"/>
  <c r="R18" i="89"/>
  <c r="S63" i="75" s="1"/>
  <c r="AS80" i="84"/>
  <c r="G12" i="90"/>
  <c r="AJ41" i="84"/>
  <c r="AU177" i="85" s="1"/>
  <c r="Y98" i="84"/>
  <c r="D47" i="90"/>
  <c r="S63" i="83"/>
  <c r="S65" i="83"/>
  <c r="AO22" i="84"/>
  <c r="AP22" i="84" s="1"/>
  <c r="F59" i="95" s="1"/>
  <c r="AU292" i="72"/>
  <c r="AT310" i="41"/>
  <c r="AT314" i="41"/>
  <c r="F42" i="90"/>
  <c r="AU642" i="73" s="1"/>
  <c r="AN12" i="84"/>
  <c r="AO12" i="84" s="1"/>
  <c r="AN9" i="84"/>
  <c r="AO9" i="84" s="1"/>
  <c r="BD9" i="84" s="1"/>
  <c r="V31" i="89"/>
  <c r="G19" i="90"/>
  <c r="AF14" i="84"/>
  <c r="AN10" i="84"/>
  <c r="AO10" i="84" s="1"/>
  <c r="AU92" i="83"/>
  <c r="I20" i="93"/>
  <c r="I17" i="93"/>
  <c r="V38" i="89"/>
  <c r="AM14" i="84"/>
  <c r="AU20" i="72"/>
  <c r="AU58" i="72"/>
  <c r="I15" i="93"/>
  <c r="G35" i="90"/>
  <c r="I18" i="93"/>
  <c r="J16" i="93"/>
  <c r="H16" i="93"/>
  <c r="AM16" i="84" s="1"/>
  <c r="AU86" i="72" s="1"/>
  <c r="G16" i="93"/>
  <c r="AU126" i="72" s="1"/>
  <c r="I19" i="93"/>
  <c r="AU612" i="75"/>
  <c r="AU807" i="86"/>
  <c r="AU839" i="86" s="1"/>
  <c r="BC839" i="86" s="1"/>
  <c r="S809" i="86"/>
  <c r="S839" i="86" s="1"/>
  <c r="Y69" i="84"/>
  <c r="H35" i="84"/>
  <c r="S483" i="75" s="1"/>
  <c r="S513" i="75" s="1"/>
  <c r="H36" i="84"/>
  <c r="S549" i="75" s="1"/>
  <c r="S579" i="75" s="1"/>
  <c r="H34" i="84"/>
  <c r="S417" i="75" s="1"/>
  <c r="S447" i="75" s="1"/>
  <c r="V25" i="89"/>
  <c r="F36" i="89"/>
  <c r="V34" i="89"/>
  <c r="V21" i="89"/>
  <c r="V42" i="89"/>
  <c r="V17" i="89"/>
  <c r="P40" i="89"/>
  <c r="AU163" i="86" s="1"/>
  <c r="V14" i="89"/>
  <c r="V30" i="89"/>
  <c r="V26" i="89"/>
  <c r="V41" i="89"/>
  <c r="V44" i="89"/>
  <c r="AV72" i="84"/>
  <c r="AV73" i="84" s="1"/>
  <c r="AU27" i="83"/>
  <c r="U16" i="89"/>
  <c r="AU289" i="75"/>
  <c r="U21" i="89"/>
  <c r="AK32" i="84" s="1"/>
  <c r="AU553" i="75"/>
  <c r="U25" i="89"/>
  <c r="AK36" i="84" s="1"/>
  <c r="AU27" i="85"/>
  <c r="U26" i="89"/>
  <c r="AK39" i="84" s="1"/>
  <c r="AU291" i="86"/>
  <c r="U42" i="89"/>
  <c r="AK61" i="84" s="1"/>
  <c r="AU224" i="86"/>
  <c r="U41" i="89"/>
  <c r="AK60" i="84" s="1"/>
  <c r="AU93" i="86"/>
  <c r="AU120" i="86" s="1"/>
  <c r="BC120" i="86" s="1"/>
  <c r="U56" i="89"/>
  <c r="AK57" i="84" s="1"/>
  <c r="AN57" i="84" s="1"/>
  <c r="AO57" i="84" s="1"/>
  <c r="AP57" i="84" s="1"/>
  <c r="F54" i="95" s="1"/>
  <c r="S652" i="75"/>
  <c r="V56" i="89"/>
  <c r="AU355" i="75"/>
  <c r="U22" i="89"/>
  <c r="AK33" i="84" s="1"/>
  <c r="AU421" i="75"/>
  <c r="U23" i="89"/>
  <c r="AK34" i="84" s="1"/>
  <c r="AU487" i="75"/>
  <c r="U24" i="89"/>
  <c r="AK35" i="84" s="1"/>
  <c r="U17" i="89"/>
  <c r="AK41" i="84" s="1"/>
  <c r="AV97" i="73"/>
  <c r="U31" i="89"/>
  <c r="AK47" i="84" s="1"/>
  <c r="AU161" i="74"/>
  <c r="AU187" i="74" s="1"/>
  <c r="BC187" i="74" s="1"/>
  <c r="U54" i="89"/>
  <c r="AK58" i="84" s="1"/>
  <c r="AU293" i="74"/>
  <c r="U34" i="89"/>
  <c r="AK67" i="84" s="1"/>
  <c r="V32" i="89"/>
  <c r="G29" i="90"/>
  <c r="S16" i="89"/>
  <c r="V16" i="89"/>
  <c r="S389" i="75"/>
  <c r="V22" i="89"/>
  <c r="V24" i="89"/>
  <c r="AU227" i="74"/>
  <c r="U38" i="89"/>
  <c r="AK56" i="84" s="1"/>
  <c r="V23" i="89"/>
  <c r="AV27" i="73"/>
  <c r="U28" i="89"/>
  <c r="AK44" i="84" s="1"/>
  <c r="AV229" i="73"/>
  <c r="U30" i="89"/>
  <c r="AK46" i="84" s="1"/>
  <c r="AV362" i="73"/>
  <c r="U32" i="89"/>
  <c r="AK48" i="84" s="1"/>
  <c r="AU487" i="86"/>
  <c r="U44" i="89"/>
  <c r="AK63" i="84" s="1"/>
  <c r="S195" i="74"/>
  <c r="V54" i="89"/>
  <c r="AU158" i="83"/>
  <c r="AU184" i="83" s="1"/>
  <c r="AU755" i="86"/>
  <c r="U52" i="89"/>
  <c r="V52" i="89"/>
  <c r="AU287" i="74"/>
  <c r="AU547" i="73"/>
  <c r="AU423" i="72"/>
  <c r="G32" i="90"/>
  <c r="G26" i="90"/>
  <c r="F53" i="89"/>
  <c r="S583" i="73" s="1"/>
  <c r="K53" i="89"/>
  <c r="AU553" i="73" s="1"/>
  <c r="M53" i="89"/>
  <c r="S587" i="73" s="1"/>
  <c r="S56" i="89"/>
  <c r="S14" i="89"/>
  <c r="S34" i="89"/>
  <c r="S58" i="72"/>
  <c r="H18" i="89"/>
  <c r="K18" i="89"/>
  <c r="M18" i="89"/>
  <c r="S24" i="89"/>
  <c r="K15" i="89"/>
  <c r="U15" i="89" s="1"/>
  <c r="AK18" i="84" s="1"/>
  <c r="M15" i="89"/>
  <c r="S265" i="72" s="1"/>
  <c r="S54" i="89"/>
  <c r="K12" i="89"/>
  <c r="M12" i="89"/>
  <c r="K51" i="89"/>
  <c r="M51" i="89"/>
  <c r="S332" i="72" s="1"/>
  <c r="AU242" i="85"/>
  <c r="G18" i="90"/>
  <c r="S52" i="89"/>
  <c r="M49" i="89"/>
  <c r="S725" i="86" s="1"/>
  <c r="K49" i="89"/>
  <c r="AU615" i="86"/>
  <c r="K47" i="89"/>
  <c r="M47" i="89"/>
  <c r="S658" i="86" s="1"/>
  <c r="AU416" i="86"/>
  <c r="R46" i="89"/>
  <c r="S462" i="86" s="1"/>
  <c r="M46" i="89"/>
  <c r="S460" i="86" s="1"/>
  <c r="K46" i="89"/>
  <c r="AU547" i="86"/>
  <c r="M45" i="89"/>
  <c r="S591" i="86" s="1"/>
  <c r="K45" i="89"/>
  <c r="S44" i="89"/>
  <c r="S42" i="89"/>
  <c r="F43" i="89"/>
  <c r="S392" i="86" s="1"/>
  <c r="M43" i="89"/>
  <c r="S396" i="86" s="1"/>
  <c r="K43" i="89"/>
  <c r="S41" i="89"/>
  <c r="AU285" i="86"/>
  <c r="AU352" i="86"/>
  <c r="AU218" i="86"/>
  <c r="AU155" i="86"/>
  <c r="H40" i="89"/>
  <c r="S195" i="86" s="1"/>
  <c r="M40" i="89"/>
  <c r="S197" i="86" s="1"/>
  <c r="K40" i="89"/>
  <c r="S38" i="89"/>
  <c r="K37" i="89"/>
  <c r="M37" i="89"/>
  <c r="S134" i="74" s="1"/>
  <c r="AU87" i="74"/>
  <c r="M35" i="89"/>
  <c r="S64" i="74" s="1"/>
  <c r="K35" i="89"/>
  <c r="AU18" i="74"/>
  <c r="AU486" i="73"/>
  <c r="M50" i="89"/>
  <c r="K50" i="89"/>
  <c r="AU421" i="73"/>
  <c r="K48" i="89"/>
  <c r="M48" i="89"/>
  <c r="S465" i="73" s="1"/>
  <c r="K33" i="89"/>
  <c r="M33" i="89"/>
  <c r="AV356" i="73"/>
  <c r="S32" i="89"/>
  <c r="S31" i="89"/>
  <c r="S30" i="89"/>
  <c r="AV89" i="73"/>
  <c r="AV153" i="73"/>
  <c r="H29" i="89"/>
  <c r="S197" i="73" s="1"/>
  <c r="K29" i="89"/>
  <c r="M29" i="89"/>
  <c r="S199" i="73" s="1"/>
  <c r="AV21" i="73"/>
  <c r="S28" i="89"/>
  <c r="S17" i="89"/>
  <c r="AU88" i="85"/>
  <c r="K27" i="89"/>
  <c r="M27" i="89"/>
  <c r="S132" i="85" s="1"/>
  <c r="S61" i="85"/>
  <c r="S26" i="89"/>
  <c r="AU415" i="75"/>
  <c r="S23" i="89"/>
  <c r="S25" i="89"/>
  <c r="S521" i="75"/>
  <c r="AU481" i="75"/>
  <c r="S455" i="75"/>
  <c r="AU349" i="75"/>
  <c r="S22" i="89"/>
  <c r="S21" i="89"/>
  <c r="AU283" i="75"/>
  <c r="K39" i="89"/>
  <c r="M39" i="89"/>
  <c r="S261" i="75" s="1"/>
  <c r="AU217" i="75"/>
  <c r="H39" i="89"/>
  <c r="S259" i="75" s="1"/>
  <c r="R39" i="89"/>
  <c r="S263" i="75" s="1"/>
  <c r="F39" i="89"/>
  <c r="AU149" i="75"/>
  <c r="H20" i="89"/>
  <c r="S193" i="75" s="1"/>
  <c r="K20" i="89"/>
  <c r="M20" i="89"/>
  <c r="S195" i="75" s="1"/>
  <c r="R19" i="89"/>
  <c r="S129" i="75" s="1"/>
  <c r="K19" i="89"/>
  <c r="M19" i="89"/>
  <c r="S127" i="75" s="1"/>
  <c r="H36" i="89"/>
  <c r="S132" i="83" s="1"/>
  <c r="M36" i="89"/>
  <c r="S134" i="83" s="1"/>
  <c r="K36" i="89"/>
  <c r="R36" i="89"/>
  <c r="S135" i="83" s="1"/>
  <c r="AH52" i="84"/>
  <c r="I56" i="76"/>
  <c r="R29" i="89"/>
  <c r="S201" i="73" s="1"/>
  <c r="F40" i="89"/>
  <c r="S61" i="83"/>
  <c r="S325" i="86"/>
  <c r="S783" i="86"/>
  <c r="F29" i="89"/>
  <c r="S587" i="75"/>
  <c r="G36" i="91"/>
  <c r="P29" i="89"/>
  <c r="AV163" i="73" s="1"/>
  <c r="AU22" i="72"/>
  <c r="AU225" i="72"/>
  <c r="AU88" i="72"/>
  <c r="F20" i="89"/>
  <c r="G37" i="90"/>
  <c r="G22" i="90"/>
  <c r="AU459" i="73"/>
  <c r="G23" i="90"/>
  <c r="G28" i="90"/>
  <c r="R43" i="89"/>
  <c r="S397" i="86" s="1"/>
  <c r="F46" i="89"/>
  <c r="F55" i="89"/>
  <c r="H55" i="89"/>
  <c r="AJ62" i="84"/>
  <c r="F19" i="89"/>
  <c r="G25" i="90"/>
  <c r="R53" i="89"/>
  <c r="S589" i="73" s="1"/>
  <c r="F18" i="89"/>
  <c r="H53" i="89"/>
  <c r="S585" i="73" s="1"/>
  <c r="S285" i="75"/>
  <c r="S315" i="75" s="1"/>
  <c r="G13" i="80"/>
  <c r="H43" i="89"/>
  <c r="S394" i="86" s="1"/>
  <c r="H46" i="89"/>
  <c r="S458" i="86" s="1"/>
  <c r="R20" i="89"/>
  <c r="S197" i="75" s="1"/>
  <c r="P43" i="89"/>
  <c r="AU360" i="86" s="1"/>
  <c r="P20" i="89"/>
  <c r="AU159" i="75" s="1"/>
  <c r="AV193" i="73"/>
  <c r="P53" i="89"/>
  <c r="AB496" i="41"/>
  <c r="AJ25" i="84"/>
  <c r="AU44" i="86" s="1"/>
  <c r="AH537" i="73"/>
  <c r="P46" i="89"/>
  <c r="AU424" i="86" s="1"/>
  <c r="AJ35" i="84"/>
  <c r="AU505" i="75" s="1"/>
  <c r="H19" i="89"/>
  <c r="S125" i="75" s="1"/>
  <c r="AU58" i="86"/>
  <c r="S61" i="73"/>
  <c r="AU519" i="75"/>
  <c r="AU321" i="75"/>
  <c r="S516" i="73"/>
  <c r="S713" i="86"/>
  <c r="Y68" i="84"/>
  <c r="AU72" i="84"/>
  <c r="AU73" i="84" s="1"/>
  <c r="AH145" i="74"/>
  <c r="S52" i="86"/>
  <c r="C8" i="82"/>
  <c r="N97" i="84"/>
  <c r="D10" i="96" s="1"/>
  <c r="AS85" i="84"/>
  <c r="AS89" i="84" s="1"/>
  <c r="P97" i="84"/>
  <c r="F10" i="96" s="1"/>
  <c r="S431" i="41"/>
  <c r="AB433" i="41" s="1"/>
  <c r="S617" i="86"/>
  <c r="S646" i="86" s="1"/>
  <c r="AB713" i="75"/>
  <c r="AH18" i="84"/>
  <c r="AH16" i="84"/>
  <c r="Y64" i="84"/>
  <c r="Y63" i="84"/>
  <c r="S122" i="83"/>
  <c r="G24" i="90"/>
  <c r="R48" i="89"/>
  <c r="F48" i="89"/>
  <c r="H48" i="89"/>
  <c r="S646" i="73" s="1"/>
  <c r="P48" i="89"/>
  <c r="AU429" i="73" s="1"/>
  <c r="S56" i="72"/>
  <c r="S264" i="73"/>
  <c r="S261" i="74"/>
  <c r="G11" i="90"/>
  <c r="G30" i="90"/>
  <c r="P19" i="89"/>
  <c r="AU91" i="75" s="1"/>
  <c r="G38" i="90"/>
  <c r="F49" i="89"/>
  <c r="H49" i="89"/>
  <c r="P49" i="89"/>
  <c r="AU689" i="86" s="1"/>
  <c r="R49" i="89"/>
  <c r="S727" i="86" s="1"/>
  <c r="P50" i="89"/>
  <c r="AU494" i="73" s="1"/>
  <c r="R50" i="89"/>
  <c r="H50" i="89"/>
  <c r="F50" i="89"/>
  <c r="D13" i="89"/>
  <c r="D64" i="89" s="1"/>
  <c r="AT16" i="84"/>
  <c r="P47" i="89"/>
  <c r="AU623" i="86" s="1"/>
  <c r="F47" i="89"/>
  <c r="R47" i="89"/>
  <c r="S660" i="86" s="1"/>
  <c r="H47" i="89"/>
  <c r="S656" i="86" s="1"/>
  <c r="S263" i="74"/>
  <c r="S266" i="73"/>
  <c r="H15" i="89"/>
  <c r="S263" i="72" s="1"/>
  <c r="F15" i="89"/>
  <c r="S261" i="72" s="1"/>
  <c r="H35" i="89"/>
  <c r="S62" i="74" s="1"/>
  <c r="F35" i="89"/>
  <c r="AU309" i="86"/>
  <c r="AJ61" i="84"/>
  <c r="G36" i="90"/>
  <c r="AV45" i="73"/>
  <c r="AJ65" i="84"/>
  <c r="G40" i="90"/>
  <c r="G20" i="90"/>
  <c r="G21" i="90"/>
  <c r="G45" i="90"/>
  <c r="AJ29" i="84"/>
  <c r="G13" i="90"/>
  <c r="AJ32" i="84"/>
  <c r="G15" i="90"/>
  <c r="AJ50" i="84"/>
  <c r="S418" i="86"/>
  <c r="S448" i="86" s="1"/>
  <c r="Y65" i="84"/>
  <c r="Y60" i="84"/>
  <c r="F5" i="56"/>
  <c r="AG5" i="56"/>
  <c r="AF5" i="56"/>
  <c r="C9" i="82"/>
  <c r="G14" i="90"/>
  <c r="AJ30" i="84"/>
  <c r="G31" i="90"/>
  <c r="AJ55" i="84"/>
  <c r="AU191" i="86"/>
  <c r="G34" i="90"/>
  <c r="AO145" i="74"/>
  <c r="AO277" i="74"/>
  <c r="S128" i="86"/>
  <c r="S461" i="72"/>
  <c r="G33" i="90"/>
  <c r="AJ31" i="84"/>
  <c r="AU45" i="85"/>
  <c r="G17" i="90"/>
  <c r="AJ34" i="84"/>
  <c r="G39" i="90"/>
  <c r="AJ64" i="84"/>
  <c r="C25" i="91"/>
  <c r="E25" i="91" s="1"/>
  <c r="E57" i="91" s="1"/>
  <c r="S258" i="86"/>
  <c r="Y61" i="84"/>
  <c r="S287" i="86"/>
  <c r="S317" i="86" s="1"/>
  <c r="R37" i="89"/>
  <c r="S136" i="74" s="1"/>
  <c r="H37" i="89"/>
  <c r="S132" i="74" s="1"/>
  <c r="F37" i="89"/>
  <c r="P37" i="89"/>
  <c r="AU97" i="74" s="1"/>
  <c r="S461" i="73"/>
  <c r="S521" i="86"/>
  <c r="AU112" i="85"/>
  <c r="E16" i="90"/>
  <c r="E47" i="90" s="1"/>
  <c r="E15" i="96" s="1"/>
  <c r="F16" i="90"/>
  <c r="AU387" i="75" s="1"/>
  <c r="R27" i="89"/>
  <c r="S134" i="85" s="1"/>
  <c r="P27" i="89"/>
  <c r="AU96" i="85" s="1"/>
  <c r="F27" i="89"/>
  <c r="H27" i="89"/>
  <c r="S130" i="85" s="1"/>
  <c r="S253" i="74"/>
  <c r="BC251" i="74"/>
  <c r="AV315" i="73"/>
  <c r="F12" i="89"/>
  <c r="H12" i="89"/>
  <c r="AU453" i="75"/>
  <c r="AU189" i="75"/>
  <c r="AU45" i="83"/>
  <c r="S130" i="86"/>
  <c r="S463" i="72"/>
  <c r="AU311" i="74"/>
  <c r="S323" i="75"/>
  <c r="AU705" i="86"/>
  <c r="G43" i="90"/>
  <c r="AJ68" i="84"/>
  <c r="F33" i="89"/>
  <c r="H33" i="89"/>
  <c r="S333" i="73" s="1"/>
  <c r="P33" i="89"/>
  <c r="AV299" i="73" s="1"/>
  <c r="R33" i="89"/>
  <c r="S337" i="73" s="1"/>
  <c r="AJ66" i="84"/>
  <c r="G41" i="90"/>
  <c r="R45" i="89"/>
  <c r="S593" i="86" s="1"/>
  <c r="F45" i="89"/>
  <c r="P45" i="89"/>
  <c r="AU555" i="86" s="1"/>
  <c r="H45" i="89"/>
  <c r="S589" i="86" s="1"/>
  <c r="H51" i="89"/>
  <c r="F51" i="89"/>
  <c r="S129" i="73"/>
  <c r="AO211" i="74"/>
  <c r="AO207" i="75"/>
  <c r="AO537" i="73"/>
  <c r="AO537" i="75"/>
  <c r="AO602" i="75" s="1"/>
  <c r="S396" i="73"/>
  <c r="I58" i="76" l="1"/>
  <c r="I59" i="76" s="1"/>
  <c r="Y62" i="84"/>
  <c r="V28" i="89"/>
  <c r="BD13" i="84"/>
  <c r="AP13" i="84"/>
  <c r="F9" i="95" s="1"/>
  <c r="R64" i="89"/>
  <c r="O21" i="96" s="1"/>
  <c r="U51" i="89"/>
  <c r="AK19" i="84" s="1"/>
  <c r="AU298" i="72"/>
  <c r="P64" i="89"/>
  <c r="S312" i="41"/>
  <c r="S314" i="41"/>
  <c r="S316" i="41"/>
  <c r="AN41" i="84"/>
  <c r="AO41" i="84" s="1"/>
  <c r="AP41" i="84" s="1"/>
  <c r="F38" i="95" s="1"/>
  <c r="AH72" i="84"/>
  <c r="C23" i="82" s="1"/>
  <c r="AT277" i="41"/>
  <c r="AM72" i="84"/>
  <c r="S60" i="86"/>
  <c r="S130" i="83"/>
  <c r="BD22" i="84"/>
  <c r="H72" i="84"/>
  <c r="AT279" i="41"/>
  <c r="W6" i="96"/>
  <c r="AK24" i="84"/>
  <c r="G65" i="93"/>
  <c r="G89" i="93" s="1"/>
  <c r="U12" i="89"/>
  <c r="AK14" i="84" s="1"/>
  <c r="AT283" i="41"/>
  <c r="H65" i="93"/>
  <c r="E26" i="96" s="1"/>
  <c r="F47" i="90"/>
  <c r="H15" i="96" s="1"/>
  <c r="K15" i="96" s="1"/>
  <c r="S59" i="75"/>
  <c r="S61" i="75"/>
  <c r="G42" i="90"/>
  <c r="AP12" i="84"/>
  <c r="BD12" i="84"/>
  <c r="AP9" i="84"/>
  <c r="F6" i="95" s="1"/>
  <c r="AP10" i="84"/>
  <c r="F7" i="95" s="1"/>
  <c r="BD10" i="84"/>
  <c r="V35" i="89"/>
  <c r="AN42" i="84"/>
  <c r="AO42" i="84" s="1"/>
  <c r="AP42" i="84" s="1"/>
  <c r="AN58" i="84"/>
  <c r="AO58" i="84" s="1"/>
  <c r="AP58" i="84" s="1"/>
  <c r="F53" i="95" s="1"/>
  <c r="I16" i="93"/>
  <c r="AB841" i="86"/>
  <c r="BC184" i="83"/>
  <c r="AB186" i="83"/>
  <c r="Y35" i="84"/>
  <c r="Y36" i="84"/>
  <c r="Y34" i="84"/>
  <c r="AF47" i="84"/>
  <c r="V40" i="89"/>
  <c r="V29" i="89"/>
  <c r="V12" i="89"/>
  <c r="V37" i="89"/>
  <c r="AN69" i="84"/>
  <c r="AO69" i="84" s="1"/>
  <c r="AP69" i="84" s="1"/>
  <c r="F58" i="95" s="1"/>
  <c r="V39" i="89"/>
  <c r="AU681" i="86"/>
  <c r="U53" i="89"/>
  <c r="AK52" i="84" s="1"/>
  <c r="AN52" i="84" s="1"/>
  <c r="AO52" i="84" s="1"/>
  <c r="AP52" i="84" s="1"/>
  <c r="F52" i="95" s="1"/>
  <c r="V55" i="89"/>
  <c r="AU26" i="74"/>
  <c r="U35" i="89"/>
  <c r="AK54" i="84" s="1"/>
  <c r="AU687" i="86"/>
  <c r="U49" i="89"/>
  <c r="AK68" i="84" s="1"/>
  <c r="AU27" i="75"/>
  <c r="U18" i="89"/>
  <c r="V51" i="89"/>
  <c r="V33" i="89"/>
  <c r="S50" i="89"/>
  <c r="V50" i="89"/>
  <c r="V18" i="89"/>
  <c r="V19" i="89"/>
  <c r="S36" i="89"/>
  <c r="AU83" i="75"/>
  <c r="AU223" i="75"/>
  <c r="U39" i="89"/>
  <c r="AK31" i="84" s="1"/>
  <c r="AN31" i="84" s="1"/>
  <c r="AO31" i="84" s="1"/>
  <c r="AP31" i="84" s="1"/>
  <c r="F37" i="95" s="1"/>
  <c r="AV161" i="73"/>
  <c r="AV187" i="73" s="1"/>
  <c r="BC187" i="73" s="1"/>
  <c r="U29" i="89"/>
  <c r="AK45" i="84" s="1"/>
  <c r="AN45" i="84" s="1"/>
  <c r="AO45" i="84" s="1"/>
  <c r="AP45" i="84" s="1"/>
  <c r="F26" i="95" s="1"/>
  <c r="AV297" i="73"/>
  <c r="AV323" i="73" s="1"/>
  <c r="BC323" i="73" s="1"/>
  <c r="S335" i="73"/>
  <c r="U33" i="89"/>
  <c r="AK49" i="84" s="1"/>
  <c r="AN49" i="84" s="1"/>
  <c r="AO49" i="84" s="1"/>
  <c r="AP49" i="84" s="1"/>
  <c r="F30" i="95" s="1"/>
  <c r="V43" i="89"/>
  <c r="V36" i="89"/>
  <c r="AU96" i="83"/>
  <c r="U36" i="89"/>
  <c r="AK25" i="84" s="1"/>
  <c r="AU28" i="86" s="1"/>
  <c r="AU157" i="75"/>
  <c r="U20" i="89"/>
  <c r="AK30" i="84" s="1"/>
  <c r="AN30" i="84" s="1"/>
  <c r="AO30" i="84" s="1"/>
  <c r="AP30" i="84" s="1"/>
  <c r="F17" i="95" s="1"/>
  <c r="AU94" i="85"/>
  <c r="AU120" i="85" s="1"/>
  <c r="AB122" i="85" s="1"/>
  <c r="U27" i="89"/>
  <c r="AK40" i="84" s="1"/>
  <c r="AN40" i="84" s="1"/>
  <c r="AO40" i="84" s="1"/>
  <c r="AP40" i="84" s="1"/>
  <c r="AU161" i="86"/>
  <c r="AU185" i="86" s="1"/>
  <c r="U40" i="89"/>
  <c r="AK59" i="84" s="1"/>
  <c r="AN59" i="84" s="1"/>
  <c r="AO59" i="84" s="1"/>
  <c r="AP59" i="84" s="1"/>
  <c r="F39" i="95" s="1"/>
  <c r="AU358" i="86"/>
  <c r="U43" i="89"/>
  <c r="AK62" i="84" s="1"/>
  <c r="AN62" i="84" s="1"/>
  <c r="AU422" i="86"/>
  <c r="U46" i="89"/>
  <c r="AK65" i="84" s="1"/>
  <c r="AN65" i="84" s="1"/>
  <c r="AO65" i="84" s="1"/>
  <c r="AP65" i="84" s="1"/>
  <c r="F45" i="95" s="1"/>
  <c r="V49" i="89"/>
  <c r="S66" i="86"/>
  <c r="V20" i="89"/>
  <c r="V53" i="89"/>
  <c r="S257" i="75"/>
  <c r="V45" i="89"/>
  <c r="V27" i="89"/>
  <c r="V15" i="89"/>
  <c r="V46" i="89"/>
  <c r="AU89" i="75"/>
  <c r="U19" i="89"/>
  <c r="AK29" i="84" s="1"/>
  <c r="AN29" i="84" s="1"/>
  <c r="AO29" i="84" s="1"/>
  <c r="AP29" i="84" s="1"/>
  <c r="F16" i="95" s="1"/>
  <c r="AU492" i="73"/>
  <c r="AU516" i="73" s="1"/>
  <c r="BC516" i="73" s="1"/>
  <c r="U50" i="89"/>
  <c r="AK51" i="84" s="1"/>
  <c r="AN51" i="84" s="1"/>
  <c r="AO51" i="84" s="1"/>
  <c r="AP51" i="84" s="1"/>
  <c r="F32" i="95" s="1"/>
  <c r="AU95" i="74"/>
  <c r="U37" i="89"/>
  <c r="AK55" i="84" s="1"/>
  <c r="AN55" i="84" s="1"/>
  <c r="AO55" i="84" s="1"/>
  <c r="AP55" i="84" s="1"/>
  <c r="F35" i="95" s="1"/>
  <c r="AU553" i="86"/>
  <c r="U45" i="89"/>
  <c r="AK64" i="84" s="1"/>
  <c r="AN64" i="84" s="1"/>
  <c r="AO64" i="84" s="1"/>
  <c r="AP64" i="84" s="1"/>
  <c r="F44" i="95" s="1"/>
  <c r="V48" i="89"/>
  <c r="S648" i="73"/>
  <c r="S467" i="73"/>
  <c r="AU427" i="73"/>
  <c r="U48" i="89"/>
  <c r="AK50" i="84" s="1"/>
  <c r="AU616" i="73" s="1"/>
  <c r="AU636" i="73" s="1"/>
  <c r="BB636" i="73" s="1"/>
  <c r="AU621" i="86"/>
  <c r="U47" i="89"/>
  <c r="AK66" i="84" s="1"/>
  <c r="AN66" i="84" s="1"/>
  <c r="AO66" i="84" s="1"/>
  <c r="AP66" i="84" s="1"/>
  <c r="F46" i="95" s="1"/>
  <c r="V47" i="89"/>
  <c r="AK71" i="84"/>
  <c r="AN71" i="84" s="1"/>
  <c r="AO71" i="84" s="1"/>
  <c r="AP71" i="84" s="1"/>
  <c r="F50" i="95" s="1"/>
  <c r="AU290" i="72"/>
  <c r="AU18" i="86"/>
  <c r="AU90" i="83"/>
  <c r="AU481" i="86"/>
  <c r="AU513" i="86" s="1"/>
  <c r="AN63" i="84"/>
  <c r="AO63" i="84" s="1"/>
  <c r="AP63" i="84" s="1"/>
  <c r="F43" i="95" s="1"/>
  <c r="AU221" i="74"/>
  <c r="AU19" i="75"/>
  <c r="BB23" i="75"/>
  <c r="AU250" i="85"/>
  <c r="AU747" i="86"/>
  <c r="AU775" i="86" s="1"/>
  <c r="AB777" i="86" s="1"/>
  <c r="AU547" i="75"/>
  <c r="AU579" i="75" s="1"/>
  <c r="AV221" i="73"/>
  <c r="BC257" i="73" s="1"/>
  <c r="AU319" i="74"/>
  <c r="BC319" i="74" s="1"/>
  <c r="S18" i="89"/>
  <c r="S51" i="89"/>
  <c r="S15" i="89"/>
  <c r="S55" i="89"/>
  <c r="V9" i="89"/>
  <c r="S12" i="89"/>
  <c r="M13" i="89"/>
  <c r="K13" i="89"/>
  <c r="K64" i="89" s="1"/>
  <c r="S53" i="89"/>
  <c r="S49" i="89"/>
  <c r="S47" i="89"/>
  <c r="S46" i="89"/>
  <c r="S45" i="89"/>
  <c r="AU250" i="86"/>
  <c r="BC250" i="86" s="1"/>
  <c r="AN60" i="84"/>
  <c r="AO60" i="84" s="1"/>
  <c r="AP60" i="84" s="1"/>
  <c r="F40" i="95" s="1"/>
  <c r="S43" i="89"/>
  <c r="S193" i="86"/>
  <c r="S40" i="89"/>
  <c r="S37" i="89"/>
  <c r="S35" i="89"/>
  <c r="S48" i="89"/>
  <c r="S33" i="89"/>
  <c r="AN46" i="84"/>
  <c r="AO46" i="84" s="1"/>
  <c r="AP46" i="84" s="1"/>
  <c r="F27" i="95" s="1"/>
  <c r="S195" i="73"/>
  <c r="S29" i="89"/>
  <c r="S27" i="89"/>
  <c r="S39" i="89"/>
  <c r="S191" i="75"/>
  <c r="S20" i="89"/>
  <c r="S19" i="89"/>
  <c r="S64" i="86"/>
  <c r="S62" i="86"/>
  <c r="AU376" i="86"/>
  <c r="S644" i="73"/>
  <c r="S60" i="74"/>
  <c r="S57" i="75"/>
  <c r="S123" i="75"/>
  <c r="S456" i="86"/>
  <c r="AN44" i="84"/>
  <c r="AO44" i="84" s="1"/>
  <c r="AP44" i="84" s="1"/>
  <c r="F25" i="95" s="1"/>
  <c r="AU431" i="72"/>
  <c r="AU453" i="72" s="1"/>
  <c r="AB455" i="72" s="1"/>
  <c r="AN20" i="84"/>
  <c r="AO20" i="84" s="1"/>
  <c r="AV53" i="73"/>
  <c r="AC55" i="73" s="1"/>
  <c r="AU555" i="73"/>
  <c r="AU575" i="73" s="1"/>
  <c r="AB577" i="73" s="1"/>
  <c r="AO21" i="84"/>
  <c r="BD21" i="84" s="1"/>
  <c r="AU21" i="83"/>
  <c r="BB53" i="83" s="1"/>
  <c r="AU513" i="75"/>
  <c r="BB513" i="75" s="1"/>
  <c r="Y32" i="84"/>
  <c r="AN67" i="84"/>
  <c r="AO67" i="84" s="1"/>
  <c r="AP67" i="84" s="1"/>
  <c r="F31" i="95" s="1"/>
  <c r="AN37" i="84"/>
  <c r="AO37" i="84" s="1"/>
  <c r="AP37" i="84" s="1"/>
  <c r="F55" i="95" s="1"/>
  <c r="AU644" i="75"/>
  <c r="AB189" i="74"/>
  <c r="AN56" i="84"/>
  <c r="AO56" i="84" s="1"/>
  <c r="AP56" i="84" s="1"/>
  <c r="F36" i="95" s="1"/>
  <c r="AN35" i="84"/>
  <c r="AV388" i="73"/>
  <c r="AN48" i="84"/>
  <c r="AO48" i="84" s="1"/>
  <c r="AP48" i="84" s="1"/>
  <c r="F29" i="95" s="1"/>
  <c r="AN36" i="84"/>
  <c r="AB122" i="86"/>
  <c r="AU154" i="72"/>
  <c r="AU185" i="72" s="1"/>
  <c r="AB187" i="72" s="1"/>
  <c r="AU223" i="72"/>
  <c r="AU62" i="86"/>
  <c r="AU317" i="86"/>
  <c r="BC317" i="86" s="1"/>
  <c r="S327" i="74"/>
  <c r="S721" i="86"/>
  <c r="F13" i="89"/>
  <c r="S124" i="72" s="1"/>
  <c r="H13" i="89"/>
  <c r="S126" i="72" s="1"/>
  <c r="AU28" i="72"/>
  <c r="AU231" i="72"/>
  <c r="S723" i="86"/>
  <c r="S329" i="74"/>
  <c r="S654" i="86"/>
  <c r="AN61" i="84"/>
  <c r="AO61" i="84" s="1"/>
  <c r="AP61" i="84" s="1"/>
  <c r="F41" i="95" s="1"/>
  <c r="AU445" i="73"/>
  <c r="AU107" i="75"/>
  <c r="AU307" i="75"/>
  <c r="AN32" i="84"/>
  <c r="AU440" i="86"/>
  <c r="J5" i="56"/>
  <c r="AQ19" i="73" s="1"/>
  <c r="AK19" i="73"/>
  <c r="AJ153" i="86"/>
  <c r="AP153" i="86" s="1"/>
  <c r="AU639" i="86"/>
  <c r="S331" i="73"/>
  <c r="AU175" i="75"/>
  <c r="Y33" i="84"/>
  <c r="S351" i="75"/>
  <c r="S381" i="75" s="1"/>
  <c r="S128" i="85"/>
  <c r="AU439" i="75"/>
  <c r="AN34" i="84"/>
  <c r="AU241" i="75"/>
  <c r="S528" i="73"/>
  <c r="AJ33" i="84"/>
  <c r="AJ72" i="84" s="1"/>
  <c r="G16" i="90"/>
  <c r="G25" i="91"/>
  <c r="G57" i="91" s="1"/>
  <c r="AU113" i="74"/>
  <c r="S526" i="73"/>
  <c r="S330" i="72"/>
  <c r="S587" i="86"/>
  <c r="S524" i="73"/>
  <c r="S328" i="72"/>
  <c r="S130" i="74"/>
  <c r="AU571" i="86"/>
  <c r="AO62" i="84" l="1"/>
  <c r="AP62" i="84" s="1"/>
  <c r="F42" i="95" s="1"/>
  <c r="S128" i="72"/>
  <c r="C6" i="82"/>
  <c r="B18" i="82" s="1"/>
  <c r="H85" i="84"/>
  <c r="U13" i="89"/>
  <c r="AK16" i="84" s="1"/>
  <c r="AU94" i="72"/>
  <c r="H64" i="89"/>
  <c r="G21" i="96" s="1"/>
  <c r="F66" i="95"/>
  <c r="F67" i="95" s="1"/>
  <c r="E35" i="98"/>
  <c r="M64" i="89"/>
  <c r="K21" i="96" s="1"/>
  <c r="F64" i="89"/>
  <c r="E21" i="96" s="1"/>
  <c r="F60" i="95"/>
  <c r="G47" i="90"/>
  <c r="G48" i="90" s="1"/>
  <c r="M21" i="96"/>
  <c r="R79" i="89"/>
  <c r="I65" i="93"/>
  <c r="AT304" i="41"/>
  <c r="AB306" i="41" s="1"/>
  <c r="H26" i="96"/>
  <c r="K26" i="96" s="1"/>
  <c r="K6" i="96"/>
  <c r="W5" i="96" s="1"/>
  <c r="W7" i="96" s="1"/>
  <c r="T10" i="96" s="1"/>
  <c r="Y72" i="84"/>
  <c r="F8" i="95"/>
  <c r="AP20" i="84"/>
  <c r="F51" i="95" s="1"/>
  <c r="BD20" i="84"/>
  <c r="AU579" i="86"/>
  <c r="AB581" i="86" s="1"/>
  <c r="AU646" i="86"/>
  <c r="AB648" i="86" s="1"/>
  <c r="AU249" i="75"/>
  <c r="BC249" i="75" s="1"/>
  <c r="AU122" i="74"/>
  <c r="AB124" i="74" s="1"/>
  <c r="AO34" i="84"/>
  <c r="AP34" i="84" s="1"/>
  <c r="F20" i="95" s="1"/>
  <c r="AO35" i="84"/>
  <c r="AP35" i="84" s="1"/>
  <c r="F21" i="95" s="1"/>
  <c r="AO36" i="84"/>
  <c r="AP36" i="84" s="1"/>
  <c r="AU448" i="86"/>
  <c r="BC448" i="86" s="1"/>
  <c r="AN14" i="84"/>
  <c r="AO14" i="84" s="1"/>
  <c r="BD14" i="84" s="1"/>
  <c r="F24" i="95"/>
  <c r="AN68" i="84"/>
  <c r="AO68" i="84" s="1"/>
  <c r="AP68" i="84" s="1"/>
  <c r="F48" i="95" s="1"/>
  <c r="AU713" i="86"/>
  <c r="BC713" i="86" s="1"/>
  <c r="G58" i="91"/>
  <c r="AF54" i="84"/>
  <c r="AF72" i="84" s="1"/>
  <c r="AN47" i="84"/>
  <c r="AO47" i="84" s="1"/>
  <c r="AP47" i="84" s="1"/>
  <c r="F28" i="95" s="1"/>
  <c r="AV91" i="73"/>
  <c r="AV121" i="73" s="1"/>
  <c r="AC123" i="73" s="1"/>
  <c r="V13" i="89"/>
  <c r="V65" i="89" s="1"/>
  <c r="AU183" i="75"/>
  <c r="BB183" i="75" s="1"/>
  <c r="AC325" i="73"/>
  <c r="AU115" i="75"/>
  <c r="AB117" i="75" s="1"/>
  <c r="AU122" i="83"/>
  <c r="BB122" i="83" s="1"/>
  <c r="AU183" i="85"/>
  <c r="BC183" i="85" s="1"/>
  <c r="AN25" i="84"/>
  <c r="AO25" i="84" s="1"/>
  <c r="AP25" i="84" s="1"/>
  <c r="F34" i="95" s="1"/>
  <c r="AU52" i="86"/>
  <c r="BC52" i="86" s="1"/>
  <c r="AU384" i="86"/>
  <c r="BC384" i="86" s="1"/>
  <c r="AU253" i="74"/>
  <c r="BC253" i="74" s="1"/>
  <c r="AC189" i="73"/>
  <c r="BC185" i="86"/>
  <c r="AB187" i="86"/>
  <c r="AU53" i="83"/>
  <c r="AB55" i="83" s="1"/>
  <c r="AN26" i="84"/>
  <c r="AO26" i="84" s="1"/>
  <c r="AP26" i="84" s="1"/>
  <c r="F57" i="95" s="1"/>
  <c r="AK28" i="84"/>
  <c r="AN28" i="84" s="1"/>
  <c r="AO28" i="84" s="1"/>
  <c r="AP28" i="84" s="1"/>
  <c r="F15" i="95" s="1"/>
  <c r="AU49" i="75"/>
  <c r="AB51" i="75" s="1"/>
  <c r="AU320" i="72"/>
  <c r="AB322" i="72" s="1"/>
  <c r="AN19" i="84"/>
  <c r="AO19" i="84" s="1"/>
  <c r="BD19" i="84" s="1"/>
  <c r="AU453" i="73"/>
  <c r="BC453" i="73" s="1"/>
  <c r="AN50" i="84"/>
  <c r="AO50" i="84" s="1"/>
  <c r="AP50" i="84" s="1"/>
  <c r="F47" i="95" s="1"/>
  <c r="AB638" i="73"/>
  <c r="AB252" i="85"/>
  <c r="BB250" i="85"/>
  <c r="AN24" i="84"/>
  <c r="AV256" i="73"/>
  <c r="BC513" i="86"/>
  <c r="AB515" i="86"/>
  <c r="BB579" i="75"/>
  <c r="AB581" i="75"/>
  <c r="AU19" i="85"/>
  <c r="AU53" i="85" s="1"/>
  <c r="AB321" i="74"/>
  <c r="S13" i="89"/>
  <c r="S64" i="89" s="1"/>
  <c r="AB252" i="86"/>
  <c r="BB120" i="85"/>
  <c r="AN17" i="84"/>
  <c r="AO17" i="84" s="1"/>
  <c r="BD17" i="84" s="1"/>
  <c r="AN18" i="84"/>
  <c r="AO18" i="84" s="1"/>
  <c r="BD18" i="84" s="1"/>
  <c r="BC53" i="73"/>
  <c r="AN39" i="84"/>
  <c r="AO39" i="84" s="1"/>
  <c r="AP39" i="84" s="1"/>
  <c r="F23" i="95" s="1"/>
  <c r="AP21" i="84"/>
  <c r="AB515" i="75"/>
  <c r="BB575" i="73"/>
  <c r="AO32" i="84"/>
  <c r="AP32" i="84" s="1"/>
  <c r="F18" i="95" s="1"/>
  <c r="BB644" i="75"/>
  <c r="AB646" i="75"/>
  <c r="AU253" i="72"/>
  <c r="AB255" i="72" s="1"/>
  <c r="BC388" i="73"/>
  <c r="AC390" i="73"/>
  <c r="BC775" i="86"/>
  <c r="AU116" i="72"/>
  <c r="AB118" i="72" s="1"/>
  <c r="AB319" i="86"/>
  <c r="AB518" i="73"/>
  <c r="AU48" i="72"/>
  <c r="AB50" i="72" s="1"/>
  <c r="AU387" i="72"/>
  <c r="AB389" i="72" s="1"/>
  <c r="AU315" i="75"/>
  <c r="AB317" i="75" s="1"/>
  <c r="BB315" i="75"/>
  <c r="AU373" i="75"/>
  <c r="AU381" i="75" s="1"/>
  <c r="AN33" i="84"/>
  <c r="AO33" i="84" s="1"/>
  <c r="AP33" i="84" s="1"/>
  <c r="C24" i="82"/>
  <c r="BB447" i="75"/>
  <c r="AU447" i="75"/>
  <c r="AB449" i="75" s="1"/>
  <c r="U65" i="89" l="1"/>
  <c r="V66" i="89"/>
  <c r="V67" i="89" s="1"/>
  <c r="Y85" i="84"/>
  <c r="E87" i="84" s="1"/>
  <c r="E88" i="84" s="1"/>
  <c r="AK72" i="84"/>
  <c r="C25" i="82" s="1"/>
  <c r="I21" i="96"/>
  <c r="S21" i="96" s="1"/>
  <c r="M79" i="89"/>
  <c r="C18" i="82"/>
  <c r="AO24" i="84"/>
  <c r="F56" i="95"/>
  <c r="BC579" i="86"/>
  <c r="BC646" i="86"/>
  <c r="AB251" i="75"/>
  <c r="BC122" i="74"/>
  <c r="AB450" i="86"/>
  <c r="F19" i="95"/>
  <c r="F22" i="95"/>
  <c r="BC121" i="73"/>
  <c r="AB715" i="86"/>
  <c r="AU20" i="74"/>
  <c r="AU52" i="74" s="1"/>
  <c r="AB185" i="75"/>
  <c r="AB124" i="83"/>
  <c r="AB386" i="86"/>
  <c r="AB255" i="74"/>
  <c r="AB185" i="85"/>
  <c r="BC115" i="75"/>
  <c r="AB54" i="86"/>
  <c r="AB455" i="73"/>
  <c r="BC256" i="73"/>
  <c r="AC258" i="73"/>
  <c r="BB53" i="85"/>
  <c r="AB55" i="85"/>
  <c r="AP17" i="84"/>
  <c r="F12" i="95" s="1"/>
  <c r="AN16" i="84"/>
  <c r="AO16" i="84" s="1"/>
  <c r="BD16" i="84" s="1"/>
  <c r="AP18" i="84"/>
  <c r="F13" i="95" s="1"/>
  <c r="S65" i="89"/>
  <c r="AN54" i="84"/>
  <c r="C22" i="82"/>
  <c r="AP19" i="84"/>
  <c r="F49" i="95" s="1"/>
  <c r="AP14" i="84"/>
  <c r="F10" i="95" s="1"/>
  <c r="BB381" i="75"/>
  <c r="AB383" i="75"/>
  <c r="AN72" i="84" l="1"/>
  <c r="C26" i="82" s="1"/>
  <c r="AP24" i="84"/>
  <c r="AP16" i="84"/>
  <c r="F11" i="95" s="1"/>
  <c r="B26" i="82"/>
  <c r="A27" i="82" s="1"/>
  <c r="BC52" i="74"/>
  <c r="AB54" i="74"/>
  <c r="AO54" i="84"/>
  <c r="AO72" i="84" s="1"/>
  <c r="F14" i="95" l="1"/>
  <c r="AP54" i="84"/>
  <c r="F33" i="95" s="1"/>
  <c r="A28" i="82"/>
  <c r="F62" i="95" l="1"/>
  <c r="F69" i="95" s="1"/>
  <c r="AP72" i="84"/>
  <c r="AQ72" i="84" s="1"/>
</calcChain>
</file>

<file path=xl/comments1.xml><?xml version="1.0" encoding="utf-8"?>
<comments xmlns="http://schemas.openxmlformats.org/spreadsheetml/2006/main">
  <authors>
    <author>askes1004</author>
    <author>lenovo</author>
  </authors>
  <commentList>
    <comment ref="C8" authorId="0">
      <text>
        <r>
          <rPr>
            <sz val="9"/>
            <color indexed="81"/>
            <rFont val="Tahoma"/>
            <family val="2"/>
          </rPr>
          <t>Diisi dengan besaran UMK kab/kota setempat berdasarkan SK Gubernur No. 561/Kep.519-Huk/2015
Kota Cilegon : Rp. 3.078.057,85
Kota Serang : Rp. 2.648.125,00
Kab. Pandeglang : Rp. 1.999.981,00
Kab. Lebak : Rp. 1.965.000,00 
Kab. Serang : Rp. 3.010.500,00</t>
        </r>
      </text>
    </comment>
    <comment ref="I65" authorId="1">
      <text>
        <r>
          <rPr>
            <sz val="9"/>
            <color indexed="81"/>
            <rFont val="Tahoma"/>
            <family val="2"/>
          </rPr>
          <t>Total iuran yang harus dibayarkan untuk jaminan kesehatan di BPJS Kesehatan</t>
        </r>
      </text>
    </comment>
  </commentList>
</comments>
</file>

<file path=xl/sharedStrings.xml><?xml version="1.0" encoding="utf-8"?>
<sst xmlns="http://schemas.openxmlformats.org/spreadsheetml/2006/main" count="73321" uniqueCount="862">
  <si>
    <t>GAJI POKOK</t>
  </si>
  <si>
    <t>Makan</t>
  </si>
  <si>
    <t>Transportasi</t>
  </si>
  <si>
    <t>Lembur</t>
  </si>
  <si>
    <t>T O T A L</t>
  </si>
  <si>
    <t>No</t>
  </si>
  <si>
    <t>N I K</t>
  </si>
  <si>
    <t>Nama</t>
  </si>
  <si>
    <t>:</t>
  </si>
  <si>
    <t>KOMAWATI</t>
  </si>
  <si>
    <t>POTONGAN</t>
  </si>
  <si>
    <t>Dept/Bid</t>
  </si>
  <si>
    <t>Periode</t>
  </si>
  <si>
    <t>TMB</t>
  </si>
  <si>
    <t>No. Rek</t>
  </si>
  <si>
    <t>SLIP GAJI</t>
  </si>
  <si>
    <t>PD. Pelabuhan Cilegon Mandiri</t>
  </si>
  <si>
    <t>HAMBALI</t>
  </si>
  <si>
    <t>s/d</t>
  </si>
  <si>
    <t>Angs.</t>
  </si>
  <si>
    <t>Perumahan</t>
  </si>
  <si>
    <t>Jabatan</t>
  </si>
  <si>
    <t>Komawati</t>
  </si>
  <si>
    <t>Hambali</t>
  </si>
  <si>
    <t>MAURICE AGUSTAVIO</t>
  </si>
  <si>
    <t>RIDIA AL QADDRINA</t>
  </si>
  <si>
    <t>HERNY SETIAWANTI</t>
  </si>
  <si>
    <t>DIANA DWI WIYANTI</t>
  </si>
  <si>
    <t>OYO SUTARYO</t>
  </si>
  <si>
    <t>SUNTANI</t>
  </si>
  <si>
    <t>ROMYANI</t>
  </si>
  <si>
    <t>hari</t>
  </si>
  <si>
    <t>Marhamah</t>
  </si>
  <si>
    <t>Oyo Sutaryo</t>
  </si>
  <si>
    <t>Suntani</t>
  </si>
  <si>
    <t>Total</t>
  </si>
  <si>
    <t>ARIFUZZAMAN</t>
  </si>
  <si>
    <t>Arifuzzaman</t>
  </si>
  <si>
    <t>Gaji Pokok</t>
  </si>
  <si>
    <t>Transport</t>
  </si>
  <si>
    <t>Nana Andi Indah</t>
  </si>
  <si>
    <t>Shift</t>
  </si>
  <si>
    <t>Jumlah</t>
  </si>
  <si>
    <t>Dionaldo A.</t>
  </si>
  <si>
    <t>Maurice Agustavio</t>
  </si>
  <si>
    <t>Ridia Al Qaddrina</t>
  </si>
  <si>
    <t>Herny Setiawanti</t>
  </si>
  <si>
    <t>Diana Dwi Wiyanti</t>
  </si>
  <si>
    <t>Bambang Edy S.</t>
  </si>
  <si>
    <t>Husni B. Mad Tohir</t>
  </si>
  <si>
    <t>Suntani B. Sukiya</t>
  </si>
  <si>
    <t>Romyani B. Sahrul</t>
  </si>
  <si>
    <t>Makhrur</t>
  </si>
  <si>
    <t>Alim Denny Kristiawan</t>
  </si>
  <si>
    <t>Andi Yusuf Izzan</t>
  </si>
  <si>
    <t>ANDI YUSUF IZZAN</t>
  </si>
  <si>
    <t>MAKHRUR</t>
  </si>
  <si>
    <t>ALIM DENNY KRISTIAWAN</t>
  </si>
  <si>
    <t>SAMUN</t>
  </si>
  <si>
    <t>ILHAM</t>
  </si>
  <si>
    <t>Ilham</t>
  </si>
  <si>
    <t>Sam'un H. Darimi</t>
  </si>
  <si>
    <t>MARHAMAH SAM</t>
  </si>
  <si>
    <t>B. Cuti</t>
  </si>
  <si>
    <t>PCM</t>
  </si>
  <si>
    <t>HUSNI B MAD TOHIR</t>
  </si>
  <si>
    <t>ISNAIDI</t>
  </si>
  <si>
    <t>SULAEMAN</t>
  </si>
  <si>
    <t>Isnaidi</t>
  </si>
  <si>
    <t>Sulaeman</t>
  </si>
  <si>
    <t>Risnawati</t>
  </si>
  <si>
    <t>Yuri Setiawan, H.A.</t>
  </si>
  <si>
    <t>SUWONO</t>
  </si>
  <si>
    <t>HERI HERMANSJAH</t>
  </si>
  <si>
    <t>Suwono</t>
  </si>
  <si>
    <t>Heri Hermansjah</t>
  </si>
  <si>
    <t>EVAN WILIANTO</t>
  </si>
  <si>
    <t>Samsul Rizal</t>
  </si>
  <si>
    <t>Evan Wilianto</t>
  </si>
  <si>
    <t>H. SAMSUL RIZAL, SH.,MH</t>
  </si>
  <si>
    <t>DEWAN DIREKSI</t>
  </si>
  <si>
    <t>Honorarium</t>
  </si>
  <si>
    <t>YURI SETIAWAN</t>
  </si>
  <si>
    <t>Jml. Hari Kerja</t>
  </si>
  <si>
    <t>UM/hr</t>
  </si>
  <si>
    <t>Jangka Waktu</t>
  </si>
  <si>
    <t>Ridia Alqaddrina</t>
  </si>
  <si>
    <t>Mengetahui,</t>
  </si>
  <si>
    <t>Bazis</t>
  </si>
  <si>
    <t>Yang mengajukan,</t>
  </si>
  <si>
    <t>TOTAL DIBAYAR</t>
  </si>
  <si>
    <t>Angsuran ke..</t>
  </si>
  <si>
    <t>Saldo Sebelumnya</t>
  </si>
  <si>
    <t>Jumlah Angsuran</t>
  </si>
  <si>
    <t>saldo Akhir</t>
  </si>
  <si>
    <t>Bulan</t>
  </si>
  <si>
    <t>PENGAJUAN PEMBAYARAN</t>
  </si>
  <si>
    <t>NO</t>
  </si>
  <si>
    <t>JHT</t>
  </si>
  <si>
    <t>JKK</t>
  </si>
  <si>
    <t>JKM</t>
  </si>
  <si>
    <t>Total Iuran</t>
  </si>
  <si>
    <t>NAMA KARYAWAN</t>
  </si>
  <si>
    <t>HONORARIUM</t>
  </si>
  <si>
    <t>JAM KERJA</t>
  </si>
  <si>
    <t>Bantuan cuti</t>
  </si>
  <si>
    <t>Pengembalian rawat jalan</t>
  </si>
  <si>
    <t>Jamsostek</t>
  </si>
  <si>
    <t>Upah</t>
  </si>
  <si>
    <t>Bank Jabar</t>
  </si>
  <si>
    <t>RINCIAN IURAN (Rp)</t>
  </si>
  <si>
    <t>Total upah dan tunjangan tetap</t>
  </si>
  <si>
    <t>NANA ANDI INDAH PURNAMASARI</t>
  </si>
  <si>
    <t>DIONALDO AGOES</t>
  </si>
  <si>
    <t>BAMBANG EDY SUNGKOWO</t>
  </si>
  <si>
    <t>Terbilang :</t>
  </si>
  <si>
    <t>NON SHIFT</t>
  </si>
  <si>
    <t>TANDA  TERIMA  HONORARIUM</t>
  </si>
  <si>
    <t xml:space="preserve">Terbilang </t>
  </si>
  <si>
    <t>A.</t>
  </si>
  <si>
    <t>B.</t>
  </si>
  <si>
    <t>PPh (Pajak Penghasilan)</t>
  </si>
  <si>
    <t>Total diterima</t>
  </si>
  <si>
    <t>Dasar hukum honorarium :</t>
  </si>
  <si>
    <t>N I P</t>
  </si>
  <si>
    <t>TUNJANGAN - TUNJANGAN</t>
  </si>
  <si>
    <t>KEKURANGAN BULAN LALU</t>
  </si>
  <si>
    <t>JKM (Jaminan Kematian)</t>
  </si>
  <si>
    <t>JHT (Jaminan Hari Tua)</t>
  </si>
  <si>
    <t>KELEBIHAN BULAN LALU</t>
  </si>
  <si>
    <t xml:space="preserve">Jumlah Upah dibayar </t>
  </si>
  <si>
    <t>JKK (Jaminan Kecelakaan Kerja)</t>
  </si>
  <si>
    <t>Sisa bln</t>
  </si>
  <si>
    <t>bulan</t>
  </si>
  <si>
    <t xml:space="preserve">Sisa angsuran </t>
  </si>
  <si>
    <t>PETUGAS</t>
  </si>
  <si>
    <t>MAURICE AGUSTAVIO, SE</t>
  </si>
  <si>
    <t>DIANA DWI WIYANTI, SE</t>
  </si>
  <si>
    <t>MARHAMAH SAM, S.IP.,M.Si</t>
  </si>
  <si>
    <t>ANDI YUSUF IZZAN, S.Kom</t>
  </si>
  <si>
    <t>ALIM DENNY KRISTIAWAN, S.Si</t>
  </si>
  <si>
    <t>EVAN WILIANTO, ST</t>
  </si>
  <si>
    <t>MUIS SUTOMI</t>
  </si>
  <si>
    <t>Muis Sutomi</t>
  </si>
  <si>
    <t>ILHAM, SH</t>
  </si>
  <si>
    <t>NANA ANDI INDAH P, S.P</t>
  </si>
  <si>
    <t>KOMAWATI, SE.,MM</t>
  </si>
  <si>
    <t>Transfer ke rekening Perantara Bendahara PD. PCM Nomor :   0002739224003 di Bank Jabar Cabang Cilegon</t>
  </si>
  <si>
    <t>DIONALDO, Amd</t>
  </si>
  <si>
    <t>MAKHRUR, Amd</t>
  </si>
  <si>
    <t>ARIFUZZAMAN, Amd</t>
  </si>
  <si>
    <t>Karyawan</t>
  </si>
  <si>
    <t>Perusahaan</t>
  </si>
  <si>
    <t>PEMOTONGAN TANGGUNGAN KARYAWAN</t>
  </si>
  <si>
    <t>C</t>
  </si>
  <si>
    <t>PEMBAYARAN TANGGUNGAN PERUSAHAAN</t>
  </si>
  <si>
    <t>JHT (Jaminan HariTua)</t>
  </si>
  <si>
    <t>SUB DIVISI KEPANDUAN</t>
  </si>
  <si>
    <t>SHIFT</t>
  </si>
  <si>
    <t>OPERASIONAL DAN TEKNIK</t>
  </si>
  <si>
    <t>K 12 05 007</t>
  </si>
  <si>
    <t>Bank BNI</t>
  </si>
  <si>
    <t>STAF</t>
  </si>
  <si>
    <t>KEPALA DIVISI</t>
  </si>
  <si>
    <t>DIREKSI</t>
  </si>
  <si>
    <t>BANK BNI</t>
  </si>
  <si>
    <t>D</t>
  </si>
  <si>
    <t>A</t>
  </si>
  <si>
    <t>B</t>
  </si>
  <si>
    <t>E</t>
  </si>
  <si>
    <t>F</t>
  </si>
  <si>
    <t>DPLK (Dana Pensiun Lembaga Keuangan)</t>
  </si>
  <si>
    <t>Koperasi</t>
  </si>
  <si>
    <t>Simpanan Wajib</t>
  </si>
  <si>
    <t>Simpanan Pokok</t>
  </si>
  <si>
    <t>Simpanan Sukarela</t>
  </si>
  <si>
    <t>SIMPANAN</t>
  </si>
  <si>
    <t>WAJIB</t>
  </si>
  <si>
    <t>POKOK</t>
  </si>
  <si>
    <t>SUKARELA</t>
  </si>
  <si>
    <t>NAMA</t>
  </si>
  <si>
    <t>Pajak Penghasilan ( PPh 21)</t>
  </si>
  <si>
    <t>Jasa Produksi</t>
  </si>
  <si>
    <t>THR (Tunjangan Hari Raya)</t>
  </si>
  <si>
    <t xml:space="preserve"> </t>
  </si>
  <si>
    <t xml:space="preserve">DPLK (Dana Pensiun Lembaga Keuangan) </t>
  </si>
  <si>
    <t>Pajak Penghasilan ( PPH 21 )</t>
  </si>
  <si>
    <t xml:space="preserve">Jasa Produksi </t>
  </si>
  <si>
    <t>Sub total Potongan</t>
  </si>
  <si>
    <t>Pajak (PPH 21)</t>
  </si>
  <si>
    <t xml:space="preserve">Total Pembayaran </t>
  </si>
  <si>
    <t>Sub total upah</t>
  </si>
  <si>
    <t>Catatan :</t>
  </si>
  <si>
    <t>Biaya yang diakibatkan transfer menjadi beban pengirim</t>
  </si>
  <si>
    <t>-</t>
  </si>
  <si>
    <t>Ins. Tambahan waktu kerja</t>
  </si>
  <si>
    <t>SPI (Satuan Pengawas Internal)</t>
  </si>
  <si>
    <t>ANGSURAN</t>
  </si>
  <si>
    <t>TOTAL PEMBAYARAN</t>
  </si>
  <si>
    <t>………….</t>
  </si>
  <si>
    <t>Angsuran</t>
  </si>
  <si>
    <t>Tanggal Pencairan</t>
  </si>
  <si>
    <t>Jumlah (Rp)</t>
  </si>
  <si>
    <t>Ke</t>
  </si>
  <si>
    <t>Sisa</t>
  </si>
  <si>
    <t>Romyani</t>
  </si>
  <si>
    <t>Jangka waktu (bln)</t>
  </si>
  <si>
    <t>Keuangan, SDM dan Adm. Umum</t>
  </si>
  <si>
    <t>Divisi</t>
  </si>
  <si>
    <t>BAMBANG ANDRIANTO</t>
  </si>
  <si>
    <t>Bambang Andrianto</t>
  </si>
  <si>
    <t>MPPA (Modal Penyetaraan Anggota Baru)</t>
  </si>
  <si>
    <t>Dionaldo</t>
  </si>
  <si>
    <t>Tanggungan Karyawan 40%</t>
  </si>
  <si>
    <t>Tanggungan Perusahaan 60%</t>
  </si>
  <si>
    <t>Angsuran Bank BJB</t>
  </si>
  <si>
    <t>I. Rekening Bank BNI</t>
  </si>
  <si>
    <t>No.</t>
  </si>
  <si>
    <t>Nomor Rekening</t>
  </si>
  <si>
    <t>Bank</t>
  </si>
  <si>
    <t>BNI</t>
  </si>
  <si>
    <t>Total I</t>
  </si>
  <si>
    <t>Total II</t>
  </si>
  <si>
    <t>Total I + II</t>
  </si>
  <si>
    <t>1190227</t>
  </si>
  <si>
    <t>PEMBAYARAN ANGSURAN BANK JABAR</t>
  </si>
  <si>
    <t>PEMBAYARAN BAZIS</t>
  </si>
  <si>
    <t>iuran sukarela</t>
  </si>
  <si>
    <t>DPLK 15% x GP (karyawan = 40%)</t>
  </si>
  <si>
    <t>Skorsing (50%xGP)</t>
  </si>
  <si>
    <t>Masa percobaan (20%xGP)</t>
  </si>
  <si>
    <t>Total di terima (Sub total upah - Sub total potongan)</t>
  </si>
  <si>
    <t>ANGSURAN KOPERASI</t>
  </si>
  <si>
    <t>IURAN DPLK BANK JABAR</t>
  </si>
  <si>
    <t>Transfer Iuran ke Rekening Nomor : 0002197360001 atas nama DPLK BANK JABAR</t>
  </si>
  <si>
    <t>Sumber iuran</t>
  </si>
  <si>
    <t>DWIKANIA PRATIWI</t>
  </si>
  <si>
    <t>TENAGA PANDU</t>
  </si>
  <si>
    <t>Uang Pesangon</t>
  </si>
  <si>
    <t>Potongan - potongan</t>
  </si>
  <si>
    <t>JAMSOSTEK  2% kary (GP+TT)</t>
  </si>
  <si>
    <t>DPLK 15% GP (kary 40%)</t>
  </si>
  <si>
    <t>KETERANGAN REKAPITULASI GAJI</t>
  </si>
  <si>
    <t>Dwikania Pratiwi</t>
  </si>
  <si>
    <t>0223040019</t>
  </si>
  <si>
    <t>DPLK (15% x GP)</t>
  </si>
  <si>
    <t>Total Iuran DPLK</t>
  </si>
  <si>
    <t>PCM (kary 60%)</t>
  </si>
  <si>
    <t>SARWOKO</t>
  </si>
  <si>
    <t>Ekses Klaim Asuransi</t>
  </si>
  <si>
    <t>Sarwoko</t>
  </si>
  <si>
    <t>0225239283</t>
  </si>
  <si>
    <t>Pembulatan</t>
  </si>
  <si>
    <t>Dalam Rupiah</t>
  </si>
  <si>
    <t>Biaya yang di akibatkan transfer menjadi beban pengirim</t>
  </si>
  <si>
    <t>BASUKI SUPANGKAT</t>
  </si>
  <si>
    <t>BASUKI SUPANGAT</t>
  </si>
  <si>
    <t>Basuki Supangat</t>
  </si>
  <si>
    <t>0231938216</t>
  </si>
  <si>
    <t>FAJAR PRASETYA</t>
  </si>
  <si>
    <t>HENDRIANI</t>
  </si>
  <si>
    <t>Fajar Prasetya</t>
  </si>
  <si>
    <t>0235185201</t>
  </si>
  <si>
    <t>Hendriani</t>
  </si>
  <si>
    <t>0234200061</t>
  </si>
  <si>
    <t>M. Arif Kurniawan</t>
  </si>
  <si>
    <t>0233695496</t>
  </si>
  <si>
    <t>0240816434</t>
  </si>
  <si>
    <t>HERNY SETIAWANTI, SE</t>
  </si>
  <si>
    <t>T/hr</t>
  </si>
  <si>
    <t>MPPA</t>
  </si>
  <si>
    <t>BAMBANG EDI SUNGKOWO</t>
  </si>
  <si>
    <t>02351885201</t>
  </si>
  <si>
    <t xml:space="preserve">                                                                                                                                          </t>
  </si>
  <si>
    <t>=</t>
  </si>
  <si>
    <t>/</t>
  </si>
  <si>
    <t>6 Pandu</t>
  </si>
  <si>
    <t>Total Tunjangan Perumahan</t>
  </si>
  <si>
    <t>Total Tunjangan Makan</t>
  </si>
  <si>
    <t>Total Tunjangan Transport</t>
  </si>
  <si>
    <t>Total Tunjangan Shift</t>
  </si>
  <si>
    <t xml:space="preserve">Total Gaji Pokok </t>
  </si>
  <si>
    <t>Perhitungan insentif tambahan waktu kerja pandu (Total Gaji pokok + Tunjangan-tunjangan 6 Pandu / 6 Pandu)</t>
  </si>
  <si>
    <t>DIVISI KEPELABUHANAN</t>
  </si>
  <si>
    <t>DIVISI SDM DAN UMUM</t>
  </si>
  <si>
    <t>DIVISI KEUANGAN</t>
  </si>
  <si>
    <t>TOTAL</t>
  </si>
  <si>
    <r>
      <t>(Pc.11,Pc.</t>
    </r>
    <r>
      <rPr>
        <b/>
        <sz val="12"/>
        <rFont val="Times New Roman"/>
        <family val="1"/>
      </rPr>
      <t>12</t>
    </r>
    <r>
      <rPr>
        <sz val="12"/>
        <rFont val="Times New Roman"/>
        <family val="1"/>
      </rPr>
      <t>,Pc.</t>
    </r>
    <r>
      <rPr>
        <b/>
        <sz val="12"/>
        <rFont val="Times New Roman"/>
        <family val="1"/>
      </rPr>
      <t>14</t>
    </r>
    <r>
      <rPr>
        <sz val="12"/>
        <rFont val="Times New Roman"/>
        <family val="1"/>
      </rPr>
      <t>,Pc.</t>
    </r>
    <r>
      <rPr>
        <b/>
        <sz val="12"/>
        <rFont val="Times New Roman"/>
        <family val="1"/>
      </rPr>
      <t>15</t>
    </r>
    <r>
      <rPr>
        <sz val="12"/>
        <rFont val="Times New Roman"/>
        <family val="1"/>
      </rPr>
      <t>,Pc.</t>
    </r>
    <r>
      <rPr>
        <b/>
        <sz val="12"/>
        <rFont val="Times New Roman"/>
        <family val="1"/>
      </rPr>
      <t>16</t>
    </r>
    <r>
      <rPr>
        <sz val="12"/>
        <rFont val="Times New Roman"/>
        <family val="1"/>
      </rPr>
      <t>,Pc.</t>
    </r>
    <r>
      <rPr>
        <b/>
        <sz val="12"/>
        <rFont val="Times New Roman"/>
        <family val="1"/>
      </rPr>
      <t>18</t>
    </r>
    <r>
      <rPr>
        <sz val="12"/>
        <rFont val="Times New Roman"/>
        <family val="1"/>
      </rPr>
      <t>)</t>
    </r>
  </si>
  <si>
    <t>131631062</t>
  </si>
  <si>
    <t>111851854</t>
  </si>
  <si>
    <t>22948631</t>
  </si>
  <si>
    <t>KEPALA SUB DIVISI</t>
  </si>
  <si>
    <t>2135061</t>
  </si>
  <si>
    <t>K 18 05 11 036</t>
  </si>
  <si>
    <t>189891716</t>
  </si>
  <si>
    <t>252,0347812</t>
  </si>
  <si>
    <t>Bank BCA</t>
  </si>
  <si>
    <t>184019410</t>
  </si>
  <si>
    <t>116335732</t>
  </si>
  <si>
    <t>116213805</t>
  </si>
  <si>
    <t>13464606</t>
  </si>
  <si>
    <t>2010631</t>
  </si>
  <si>
    <t>ZAKAT 2,5%</t>
  </si>
  <si>
    <t>JUMLAH SETORAN</t>
  </si>
  <si>
    <t>ZAKAT / INFAQ / SHADAQOH</t>
  </si>
  <si>
    <t>PERSENTASE ZAKAT</t>
  </si>
  <si>
    <t>M.Yusuf</t>
  </si>
  <si>
    <t>0250228565</t>
  </si>
  <si>
    <t>Total Pembulatan</t>
  </si>
  <si>
    <t>Yang Mengajukan</t>
  </si>
  <si>
    <t>,</t>
  </si>
  <si>
    <t>PT. PELABUHAN CILEGON MANDIRI</t>
  </si>
  <si>
    <t>REKAPITULASI GAJI KARYAWAN PT. PELABUHAN CILEGON MANDIRI</t>
  </si>
  <si>
    <t>Transfer ke rekening Koperasi Karyawan PT. PCM (KOPKAR PCM) Nomor : 0011894534001 Bank BJB Cabang Cilegon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</si>
  <si>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</si>
  <si>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</si>
  <si>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</si>
  <si>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</si>
  <si>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</si>
  <si>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</si>
  <si>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</si>
  <si>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</si>
  <si>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</si>
  <si>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</si>
  <si>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</si>
  <si>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</si>
  <si>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</si>
  <si>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</si>
  <si>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</si>
  <si>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</si>
  <si>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</si>
  <si>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</si>
  <si>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</si>
  <si>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</si>
  <si>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</si>
  <si>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</si>
  <si>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</si>
  <si>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</si>
  <si>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</si>
  <si>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</si>
  <si>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</si>
  <si>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</si>
  <si>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</si>
  <si>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</si>
  <si>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</si>
  <si>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</si>
  <si>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</si>
  <si>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</si>
  <si>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/6</t>
  </si>
  <si>
    <t>Disetujui oleh,</t>
  </si>
  <si>
    <t>PT. Pelabuhan Cilegon Mandiri</t>
  </si>
  <si>
    <t>Satuan Pengawas Internal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</si>
  <si>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</si>
  <si>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</si>
  <si>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</si>
  <si>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</si>
  <si>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</si>
  <si>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</si>
  <si>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</si>
  <si>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</si>
  <si>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</si>
  <si>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</si>
  <si>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</si>
  <si>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</si>
  <si>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0258632174</t>
  </si>
  <si>
    <t>K P J</t>
  </si>
  <si>
    <t>09014385612</t>
  </si>
  <si>
    <t>09014385620</t>
  </si>
  <si>
    <t>11029612133</t>
  </si>
  <si>
    <t>09014385646</t>
  </si>
  <si>
    <t>09014385687</t>
  </si>
  <si>
    <t>09014385661</t>
  </si>
  <si>
    <t>09014385653</t>
  </si>
  <si>
    <t>09014385638</t>
  </si>
  <si>
    <t>09014385562</t>
  </si>
  <si>
    <t>09014385679</t>
  </si>
  <si>
    <t>11018093036</t>
  </si>
  <si>
    <t>09014385752</t>
  </si>
  <si>
    <t>09014385760</t>
  </si>
  <si>
    <t>09014385711</t>
  </si>
  <si>
    <t>09014385786</t>
  </si>
  <si>
    <t>09014385539</t>
  </si>
  <si>
    <t>09014385794</t>
  </si>
  <si>
    <t>09014385810</t>
  </si>
  <si>
    <t>09014385737</t>
  </si>
  <si>
    <t>09014385745</t>
  </si>
  <si>
    <t>10006628670</t>
  </si>
  <si>
    <t>11025410744</t>
  </si>
  <si>
    <t>09014385828</t>
  </si>
  <si>
    <t>09014385703</t>
  </si>
  <si>
    <t>09014385877</t>
  </si>
  <si>
    <t>09027434035</t>
  </si>
  <si>
    <t>11034059003</t>
  </si>
  <si>
    <t>11034058997</t>
  </si>
  <si>
    <t>11034059011</t>
  </si>
  <si>
    <t>09014385836</t>
  </si>
  <si>
    <t>DIVISI KOMERSIAL DAN PENGEMBANGAN USAHA</t>
  </si>
  <si>
    <t>Manager</t>
  </si>
  <si>
    <t>05 01 12 003</t>
  </si>
  <si>
    <t>KEPELABUHANAN</t>
  </si>
  <si>
    <t>Petugas</t>
  </si>
  <si>
    <t>OPERASIONAL KEPELABUHANAN</t>
  </si>
  <si>
    <t>MANAGER</t>
  </si>
  <si>
    <t>PEMANDUAN DAN PENUNDAAN</t>
  </si>
  <si>
    <t>KOORDINATOR PANDU</t>
  </si>
  <si>
    <t>SUPERVISOR</t>
  </si>
  <si>
    <t>05 01 12 006</t>
  </si>
  <si>
    <t>2104429</t>
  </si>
  <si>
    <t>05 01 12 017</t>
  </si>
  <si>
    <t>05 01 12 019</t>
  </si>
  <si>
    <t>05 01 12 026</t>
  </si>
  <si>
    <t>KOMERSIAL DAN PENGEMBANGAN USAHA</t>
  </si>
  <si>
    <t>Ket:biru blum daftar</t>
  </si>
  <si>
    <t>05 01 12 007</t>
  </si>
  <si>
    <t>2033193</t>
  </si>
  <si>
    <t>05 01 12 004</t>
  </si>
  <si>
    <t>KEUANGAN</t>
  </si>
  <si>
    <t>2080122</t>
  </si>
  <si>
    <t>05 01 12 008</t>
  </si>
  <si>
    <t>05 01 12 015</t>
  </si>
  <si>
    <t>05 01 12 018</t>
  </si>
  <si>
    <t>05 01 12 024</t>
  </si>
  <si>
    <t>169744186</t>
  </si>
  <si>
    <t>05 01 12 016</t>
  </si>
  <si>
    <t>05 01 12 002</t>
  </si>
  <si>
    <t>SDM DAN UMUM</t>
  </si>
  <si>
    <t>05 01 12 014</t>
  </si>
  <si>
    <t>96070248</t>
  </si>
  <si>
    <t>115263868</t>
  </si>
  <si>
    <t>Tunjangan tetap yang di pisahkan pembayarannya</t>
  </si>
  <si>
    <t>T. Makan</t>
  </si>
  <si>
    <t>T. Transport</t>
  </si>
  <si>
    <t>M. YUSUF LUBIS</t>
  </si>
  <si>
    <t>RIZKIFA MARFINDA</t>
  </si>
  <si>
    <t>Rizkifa Marfinda</t>
  </si>
  <si>
    <t>0279268029</t>
  </si>
  <si>
    <t xml:space="preserve">                        NPP : KK051759</t>
  </si>
  <si>
    <t>Jumlah  + Bunga</t>
  </si>
  <si>
    <t>Jumlah Pinjaman</t>
  </si>
  <si>
    <t>Keterangan :</t>
  </si>
  <si>
    <t>02520228565</t>
  </si>
  <si>
    <t>UMUM &amp; ASET</t>
  </si>
  <si>
    <t>Pemanduan</t>
  </si>
  <si>
    <t>RIDIA AL QADDRINA, Bacc (Hons)</t>
  </si>
  <si>
    <t>Tunjangan-tunjangan</t>
  </si>
  <si>
    <t>Insentif Tambahan Waktu</t>
  </si>
  <si>
    <t>05 01 12 020</t>
  </si>
  <si>
    <t>05 01 12 001</t>
  </si>
  <si>
    <t>05 01 12 010</t>
  </si>
  <si>
    <t>05 01 12 013</t>
  </si>
  <si>
    <t>05 01 12 011</t>
  </si>
  <si>
    <t>05 01 12 025</t>
  </si>
  <si>
    <t>05 01 12 021</t>
  </si>
  <si>
    <t>05 01 12 022</t>
  </si>
  <si>
    <t>05 01 12 027</t>
  </si>
  <si>
    <t>Tunjangan Uang Makan dan Tunjangan Uang Transport dengan teknis pembayaran sebanyak 2 (dua) kali dalam waktu yang sama dengan pembayaran Gaji bulanan</t>
  </si>
  <si>
    <t>173580719</t>
  </si>
  <si>
    <t>42044483</t>
  </si>
  <si>
    <t>185879612</t>
  </si>
  <si>
    <t>2099609</t>
  </si>
  <si>
    <t>1944040</t>
  </si>
  <si>
    <t>2136698</t>
  </si>
  <si>
    <t>2136687</t>
  </si>
  <si>
    <t>2136756</t>
  </si>
  <si>
    <t>172033620</t>
  </si>
  <si>
    <t>47769471</t>
  </si>
  <si>
    <t>159277245</t>
  </si>
  <si>
    <t>Kekurangan Bulan Lalu</t>
  </si>
  <si>
    <t>M. YUSUF</t>
  </si>
  <si>
    <t>Staf</t>
  </si>
  <si>
    <t>Bantuan cuti tidak diberikan, sesuai dengan Peraturan Perusahaan PT. PCM nomor 008/Kepts/Dir-PCM/II/2013tanggal 11 Februari 2013 tunjangan cuti tahunan diberikan sebesar 60% dari gaji pokok, jika tidak mengambil cuti selama setahun (12 hari kerja)</t>
  </si>
  <si>
    <t>Emergency Loan</t>
  </si>
  <si>
    <t>Pemotongan ketidakhadiran,  datang telat dan pulang cepat</t>
  </si>
  <si>
    <t>Yuri Setiawan</t>
  </si>
  <si>
    <t>Pemotongan Absensi</t>
  </si>
  <si>
    <t xml:space="preserve">Emergency Loan </t>
  </si>
  <si>
    <t>Pemotongan Absesni</t>
  </si>
  <si>
    <t>Bantuan Cuti diberikan sebesar 50% kali gaji pokok diberikan kepada Direksi, Pandu dan Karyawan yang telah bekerja lebih dari 1 tahun, masuk kerja dibulan April 2013</t>
  </si>
  <si>
    <t>Dibuat oleh</t>
  </si>
  <si>
    <t>DEWAN KOMISARIS</t>
  </si>
  <si>
    <t>ANTOK SUBIANTORO</t>
  </si>
  <si>
    <t>Antok Subiantoro</t>
  </si>
  <si>
    <t>0148631960</t>
  </si>
  <si>
    <t>Spv. SDM &amp; Hukum</t>
  </si>
  <si>
    <t>Tunjangan Hari Raya</t>
  </si>
  <si>
    <t>jumlah upah</t>
  </si>
  <si>
    <t>Ekses Klaim</t>
  </si>
  <si>
    <t>DIVISI PEMANDUAN DAN PENUNDAAN KAPAL</t>
  </si>
  <si>
    <t>SUPARDI</t>
  </si>
  <si>
    <t>Supardi</t>
  </si>
  <si>
    <t>0308660673</t>
  </si>
  <si>
    <t>FERRY MARGANA</t>
  </si>
  <si>
    <t>0158398409</t>
  </si>
  <si>
    <t>Angsuran ke</t>
  </si>
  <si>
    <t>Ferry Margana</t>
  </si>
  <si>
    <t>Profesi</t>
  </si>
  <si>
    <t>Modal Penyertaan Anggota Baru</t>
  </si>
  <si>
    <t>RINCIAN REKAPITULASI SHIFT DISPATCHER DAN DRIVER</t>
  </si>
  <si>
    <t>Shift Dispatcher</t>
  </si>
  <si>
    <t xml:space="preserve"> No.</t>
  </si>
  <si>
    <t>Tunjangan Shift</t>
  </si>
  <si>
    <t>Total Shift</t>
  </si>
  <si>
    <t>Shift III</t>
  </si>
  <si>
    <t>Shift Driver</t>
  </si>
  <si>
    <t>Dibuat oleh,</t>
  </si>
  <si>
    <t>Diperiksa oleh,</t>
  </si>
  <si>
    <t>RISNAWATI, Amd</t>
  </si>
  <si>
    <r>
      <t xml:space="preserve">HUSNI </t>
    </r>
    <r>
      <rPr>
        <sz val="14"/>
        <rFont val="Times New Roman"/>
        <family val="1"/>
      </rPr>
      <t>B MAD TOHIR</t>
    </r>
  </si>
  <si>
    <t>Beban Kerja</t>
  </si>
  <si>
    <t>IURAN BPJS KETENAGAKERJAAN</t>
  </si>
  <si>
    <t>* Atas permintaan yang bersangkutan pemotongan zakat dari Gaji Pokok + Tunjangan-tunjangan</t>
  </si>
  <si>
    <t>Marhamah Sam</t>
  </si>
  <si>
    <t>M. Yusuf</t>
  </si>
  <si>
    <t>Lembur Karyawan, Perhitungan lembur sesuai dengan Surat Keputusan Direktur PT. PCM No. 006/Kepts/Dir-PCM/I/2014 tentang Upah Karyawan Tetap/Organik PT. PCM</t>
  </si>
  <si>
    <t>TB. ALI ADIGUNA</t>
  </si>
  <si>
    <t>FENNY PATIMETTA</t>
  </si>
  <si>
    <t>47</t>
  </si>
  <si>
    <t>48</t>
  </si>
  <si>
    <t>Tb. Ali Adiguna</t>
  </si>
  <si>
    <t>Fenny Pattimeta</t>
  </si>
  <si>
    <t>0354251928</t>
  </si>
  <si>
    <t>0354118760</t>
  </si>
  <si>
    <t>05 01 12 048</t>
  </si>
  <si>
    <t>05 01 12 032</t>
  </si>
  <si>
    <t>ZAENAL ARIFIN HAMID</t>
  </si>
  <si>
    <t>0235059344</t>
  </si>
  <si>
    <t>Zaenal Arifin Hamid</t>
  </si>
  <si>
    <t>PERHITUNGAN BESARAN IURAN BPJS KESEHATAN</t>
  </si>
  <si>
    <t>Nama Perusahaan</t>
  </si>
  <si>
    <t>No. Virtual account</t>
  </si>
  <si>
    <t>Iuran Bulan</t>
  </si>
  <si>
    <t>TUNJANGAN TETAP</t>
  </si>
  <si>
    <t>TOTAL GAJI</t>
  </si>
  <si>
    <t>GAJI UNTUK PERHITUNGAN IURAN</t>
  </si>
  <si>
    <t>IURAN</t>
  </si>
  <si>
    <t>Serang , ...................2014</t>
  </si>
  <si>
    <t>&gt;</t>
  </si>
  <si>
    <t>Kolom No. : Diisi dengan Nomor Urut</t>
  </si>
  <si>
    <t>Pimpinan</t>
  </si>
  <si>
    <t>Kolom Nama Lengkap : Diisi dengan Nama Karyawan/Pegawai</t>
  </si>
  <si>
    <t>Kolom Gaji Pokok : Diisi dengan jumlah Gaji Pokok yang diterima</t>
  </si>
  <si>
    <t>ttd &amp; cap</t>
  </si>
  <si>
    <t>Kolom Tunjangan Tetap : Diisi dengan jumlah Tunjangan Tetap yang diterima</t>
  </si>
  <si>
    <t>Kolom Total Gaji, Gaji untuk Perhitungan Iuran, Iuran dan Kelas Rawat tidak diisi (copy formula/rumus)</t>
  </si>
  <si>
    <t>...............................</t>
  </si>
  <si>
    <t>Mgr. SDM &amp; Umim</t>
  </si>
  <si>
    <t>BPJS Ketenagakerjaan 2% x GP+T.Tetap</t>
  </si>
  <si>
    <t>BPJS Kesehatan 0,5% x GP+T.Tetap</t>
  </si>
  <si>
    <t>Mgr. SDM &amp; Umum</t>
  </si>
  <si>
    <t xml:space="preserve">Mgr. SDM &amp; Umum </t>
  </si>
  <si>
    <t>BPJS Kesehatan</t>
  </si>
  <si>
    <t>BPJS Ketenagakerjaan</t>
  </si>
  <si>
    <t>: PT. Pelabuhan Cilegon Mandiri</t>
  </si>
  <si>
    <t>: 8888890002240446</t>
  </si>
  <si>
    <t>BPJS Kesehatan 4%</t>
  </si>
  <si>
    <t>BPJS Ketenagakerjaan :</t>
  </si>
  <si>
    <t>BPJS Kesehatan  4 %</t>
  </si>
  <si>
    <t>BPJS Kesehatan  4%</t>
  </si>
  <si>
    <t>BPJS Kesehatan 4 %</t>
  </si>
  <si>
    <t xml:space="preserve">trr </t>
  </si>
  <si>
    <t xml:space="preserve"> BPJS Kesehatan 4 %</t>
  </si>
  <si>
    <t>SHAOMI SAFITRI, M.Kesos</t>
  </si>
  <si>
    <t>Shaomi Safitri</t>
  </si>
  <si>
    <t>0324068144</t>
  </si>
  <si>
    <t>05 01 12 052</t>
  </si>
  <si>
    <t>SDM &amp; Umum</t>
  </si>
  <si>
    <t>BAMBANG ANDRIANTO, SE</t>
  </si>
  <si>
    <t>FATMAWATI</t>
  </si>
  <si>
    <t>Herny S</t>
  </si>
  <si>
    <t>Jasa Produksi Th.Buku 2014</t>
  </si>
  <si>
    <t>Supervisor</t>
  </si>
  <si>
    <t>0381064527</t>
  </si>
  <si>
    <t>Alim Denny K</t>
  </si>
  <si>
    <t>HENDRA PRAJA</t>
  </si>
  <si>
    <t>0222910451</t>
  </si>
  <si>
    <t>Hendra Praja</t>
  </si>
  <si>
    <t>Transfer ke rekening BAZIS Kota Cilegon Nomor : 028.001.005532.6 Bank JABAR Cabang Cilegon</t>
  </si>
  <si>
    <t>Transfer Iuran ke PT. Jamsostek (Persero) Cabang Serang ke Rekening Kode Bank BNI : 98899 Virtual 98899 0000 0093 018</t>
  </si>
  <si>
    <t>Potongan Bulan Lalu</t>
  </si>
  <si>
    <t>050112035</t>
  </si>
  <si>
    <t>050112034</t>
  </si>
  <si>
    <t>050112033</t>
  </si>
  <si>
    <t>1. Biaya yang diakibatkan transfer menjadi beban pengirim</t>
  </si>
  <si>
    <t>Manager SDM &amp; Umum</t>
  </si>
  <si>
    <t>09014385695</t>
  </si>
  <si>
    <t>09014385919</t>
  </si>
  <si>
    <t>09014385802</t>
  </si>
  <si>
    <t>09014385893</t>
  </si>
  <si>
    <t>49</t>
  </si>
  <si>
    <t>AGUS GUSNIADI</t>
  </si>
  <si>
    <t>Husni</t>
  </si>
  <si>
    <t>0225727724</t>
  </si>
  <si>
    <t>Agus Gusniadi</t>
  </si>
  <si>
    <t>M. ARIEF KURNIAWAN</t>
  </si>
  <si>
    <t>M ARIEF KURNIAWAN</t>
  </si>
  <si>
    <t>TOTAL (5%)</t>
  </si>
  <si>
    <t>PERUSAHAAN (4%)</t>
  </si>
  <si>
    <t>KARYAWAN (1%)</t>
  </si>
  <si>
    <t>JP</t>
  </si>
  <si>
    <t>Samun</t>
  </si>
  <si>
    <t># Dua puluh tujuh juta seratus tiga ribu enam ratus rupiah #</t>
  </si>
  <si>
    <t>Yang ditanggung karyawan</t>
  </si>
  <si>
    <t>JP (Jaminan Pensiun)</t>
  </si>
  <si>
    <t>Yang ditanggung Perusahaan</t>
  </si>
  <si>
    <t>JP (Jaminan PEnsiun)</t>
  </si>
  <si>
    <t>JHT (Jaminan Pensiun)</t>
  </si>
  <si>
    <t>JP (Jaminan Pesniun)</t>
  </si>
  <si>
    <t>Pemotongan Upah Ketidakhadiran, datang terlambat dan pulang cepat sesuai dengan Peraturan Perusahaan PT. PCM nomor 036/Kepts-Dir/II/2016 Pasal 36, hasil pemotongan disetorkan ke Kopkar PT. PCM</t>
  </si>
  <si>
    <t>AHMAD SUPIADI, ST</t>
  </si>
  <si>
    <t>DIKI GUNAWAN</t>
  </si>
  <si>
    <t xml:space="preserve">Shift I     </t>
  </si>
  <si>
    <t>50</t>
  </si>
  <si>
    <t>51</t>
  </si>
  <si>
    <t>Ahmad Supiadi</t>
  </si>
  <si>
    <t>0436351942</t>
  </si>
  <si>
    <t>Diki Gunawan</t>
  </si>
  <si>
    <t>0386830985</t>
  </si>
  <si>
    <t>Telah diterima honorarium Dewan Pengawas PT. PCM, sebesar :</t>
  </si>
  <si>
    <t>ADMINISTRASI KEPELABUHANAN</t>
  </si>
  <si>
    <t>Supir Operasional</t>
  </si>
  <si>
    <t>UMK KOTA CILEGON</t>
  </si>
  <si>
    <t>BATAS KELAS</t>
  </si>
  <si>
    <t>BATAS ATAS</t>
  </si>
  <si>
    <t>NAMA PEGAWAI</t>
  </si>
  <si>
    <t>GAJI</t>
  </si>
  <si>
    <t>KLS</t>
  </si>
  <si>
    <t>M. Arief K</t>
  </si>
  <si>
    <t>Iuran BPJS Kesehatan, Perhitungan iuran sesuai dengan format BPJS Kesehatan cabang Cilegon.</t>
  </si>
  <si>
    <t>Iiuran/pembayaran BPJS KetenagakerjaanBerdasarkan perhitungan sistem informasi pelaporan peserta BPJS Ketenagakerjaan online</t>
  </si>
  <si>
    <t>050112031</t>
  </si>
  <si>
    <t>Bambang Edi S</t>
  </si>
  <si>
    <t>Hj. Komawati, SE.,MM</t>
  </si>
  <si>
    <t>H. TB. AAT SYAFA'AT, S Sos.,Msi</t>
  </si>
  <si>
    <t>H. ABDUL HAKIM LUBIS, SH.,Msi</t>
  </si>
  <si>
    <t>Ir. ZAMHARI HAMID, MM</t>
  </si>
  <si>
    <t>Drs. AKMAL FIRMANSYAH</t>
  </si>
  <si>
    <t>Kendaraan</t>
  </si>
  <si>
    <t>T. BBM</t>
  </si>
  <si>
    <t>T. Perawatan &amp; Perbaikan</t>
  </si>
  <si>
    <t>52</t>
  </si>
  <si>
    <t>Hery Hermansjah</t>
  </si>
  <si>
    <t>Sesuai dengan Surat Keputusan Walikota Cilegon Nomor : 539/Kep.382-BKD/2016 tentang Penetapan Dewan Komisaris Perseroan Terbatas Pelabuhan Cilegon Mandiri Periode 2016-2020, berikut nama dan jabatan :</t>
  </si>
  <si>
    <t>a. H. Tb Aat Syafa'at, S.Sos.,M.Si</t>
  </si>
  <si>
    <t>b. H. Abdul Hakim Lubis, SH.,M.Si</t>
  </si>
  <si>
    <t>c. H. Samsul Rizal, SH.,MH</t>
  </si>
  <si>
    <t>Sesuai dengan Surat Keputusan Walikota Cilegon Nomor : 539/Kep.388-BKD/2016 tentang Penetapan Direksi Perseroan Terbatas Pelabuhan Cilegon Mandiri Periode 2016-2020, berikut nama dan jabatan :</t>
  </si>
  <si>
    <t>a. Ir. H. Zamhari Hamid, MM</t>
  </si>
  <si>
    <t>b. Drs. H. Akmal Firmansyah</t>
  </si>
  <si>
    <t>c. H. Ibrohim Madawi, SH.,MM</t>
  </si>
  <si>
    <t>Zamhari Hamid</t>
  </si>
  <si>
    <t>Akmal Firmansyah</t>
  </si>
  <si>
    <t>H. Abdul Hakim Lubis, SH</t>
  </si>
  <si>
    <t>53</t>
  </si>
  <si>
    <t>0460274068</t>
  </si>
  <si>
    <t>0460274295</t>
  </si>
  <si>
    <t>TUNJANGAN</t>
  </si>
  <si>
    <t>KOMISARIS UTAMA</t>
  </si>
  <si>
    <t>0</t>
  </si>
  <si>
    <t>Surat Keputusan Walikota Cilegon Nomor : 539/Kep.382-BKD/2016 tentang Penetapan Dewan Komsaris Perseroan Terbatas Pelabuhan Cilegon Mandiri Periode 2016-2020;</t>
  </si>
  <si>
    <t>Hasil Rapat Komisaris PT. Pelabuhan Cilegon Mandiri.</t>
  </si>
  <si>
    <t>ANGGOTA KOMISARIS</t>
  </si>
  <si>
    <t>DIREKTUR KEUANGAN &amp; SDM</t>
  </si>
  <si>
    <t>Bahan Bakar Minyak</t>
  </si>
  <si>
    <t>Perawatan &amp; Perbaikan Kendaraan</t>
  </si>
  <si>
    <t>2033308</t>
  </si>
  <si>
    <t>DIREKTUR UTAMA</t>
  </si>
  <si>
    <t>Biaya Pembukaan Rekening</t>
  </si>
  <si>
    <t>Basuki Supangkat</t>
  </si>
  <si>
    <t>Cilegon, 22 September 2016</t>
  </si>
  <si>
    <t>Dir.Operasional &amp; P.Usaha</t>
  </si>
  <si>
    <t>FERRY ANJAYA FERDINANDUS</t>
  </si>
  <si>
    <t>Kelebihan Bulan Lalu</t>
  </si>
  <si>
    <t>II. Cash</t>
  </si>
  <si>
    <t>Ferry Anjaya Ferdinandus</t>
  </si>
  <si>
    <t>0328989183</t>
  </si>
  <si>
    <t>Drs. Akmal Firmansyah</t>
  </si>
  <si>
    <t>LAPORAN BULANAN</t>
  </si>
  <si>
    <t>Rekapitulasi gaji karyawan</t>
  </si>
  <si>
    <t>No. Urut</t>
  </si>
  <si>
    <t>Tunjangan - tunjangan</t>
  </si>
  <si>
    <t>Insentif Waktu</t>
  </si>
  <si>
    <t>BBM</t>
  </si>
  <si>
    <t>Perawtaan &amp; Perbaikan</t>
  </si>
  <si>
    <t>Rekapitulasi iuran DPLK</t>
  </si>
  <si>
    <t>Iuran</t>
  </si>
  <si>
    <t>Karyawan 40 %</t>
  </si>
  <si>
    <t>Perusahaan 60%</t>
  </si>
  <si>
    <t>Rekapitulasi iuran BPJS Ketenagakerjaan</t>
  </si>
  <si>
    <t>Perusahaan 0,30%</t>
  </si>
  <si>
    <t>Perusahaan 0,89%</t>
  </si>
  <si>
    <t>Karyawan 2%</t>
  </si>
  <si>
    <t>Perusahaan 3,7%</t>
  </si>
  <si>
    <t>Karyawan 1%</t>
  </si>
  <si>
    <t>Perusahaan 2%</t>
  </si>
  <si>
    <t>jkm</t>
  </si>
  <si>
    <t>jkk</t>
  </si>
  <si>
    <t>Rekapitulasi iuran BPJS Kesehatan</t>
  </si>
  <si>
    <t>Karyawan 1 %</t>
  </si>
  <si>
    <t>Perusahaan 4 %</t>
  </si>
  <si>
    <t>Pemotongan ketidakhadiran, datang telat dan/atau pulang cepat</t>
  </si>
  <si>
    <t>Cilegon</t>
  </si>
  <si>
    <t>54</t>
  </si>
  <si>
    <t>MUHAMMAD FAISAL, S.Kom</t>
  </si>
  <si>
    <t>55</t>
  </si>
  <si>
    <t>15061802870</t>
  </si>
  <si>
    <t>16016733178</t>
  </si>
  <si>
    <t>16039489709</t>
  </si>
  <si>
    <t>PERIODE : Oktober 2016</t>
  </si>
  <si>
    <t>P/16/</t>
  </si>
  <si>
    <t>Divisi Keuangan</t>
  </si>
  <si>
    <t>Form Pengajuan Biaya</t>
  </si>
  <si>
    <t xml:space="preserve">Divisi          : </t>
  </si>
  <si>
    <t>No. Anggaran :</t>
  </si>
  <si>
    <t>Nama Anggaran :</t>
  </si>
  <si>
    <t>NAMA BIAYA :</t>
  </si>
  <si>
    <t>Dokumen yang dilampirkan :</t>
  </si>
  <si>
    <t>1. Perjanjian Kerja</t>
  </si>
  <si>
    <t>No;</t>
  </si>
  <si>
    <t xml:space="preserve">7. Invoice </t>
  </si>
  <si>
    <t>2. SPK</t>
  </si>
  <si>
    <t>8.Kwitansi</t>
  </si>
  <si>
    <t>3. BAST Pekerjaan</t>
  </si>
  <si>
    <t>9. Faktur Pajak</t>
  </si>
  <si>
    <t>4. SK Direktur</t>
  </si>
  <si>
    <t>10. Lainnya:</t>
  </si>
  <si>
    <t>5. Internal Memo</t>
  </si>
  <si>
    <t>a.</t>
  </si>
  <si>
    <t>6. Lembar Disposisi</t>
  </si>
  <si>
    <t>b.</t>
  </si>
  <si>
    <t>c.</t>
  </si>
  <si>
    <t>Di bayar secara</t>
  </si>
  <si>
    <t>V</t>
  </si>
  <si>
    <t>TUNAI</t>
  </si>
  <si>
    <t>TRANSFER</t>
  </si>
  <si>
    <t>Tgl &amp; Yang Mengajukan :………………………..</t>
  </si>
  <si>
    <t>Diketahui :…………………………..</t>
  </si>
  <si>
    <t>Perhitungan Divisi Keuangan (utk pengeluaran yg memerlukan data bagian keuangan) ;</t>
  </si>
  <si>
    <t>Lampiran</t>
  </si>
  <si>
    <t>1.</t>
  </si>
  <si>
    <t>…………………………………...………………………………………………………………………………….</t>
  </si>
  <si>
    <t>2.</t>
  </si>
  <si>
    <t>Dibuat Oleh :………………………………………..</t>
  </si>
  <si>
    <t>Melebihi Pagu Anggaran</t>
  </si>
  <si>
    <t>Form Tambahan Anggaran</t>
  </si>
  <si>
    <t>Form Subtitusi Anggaran</t>
  </si>
  <si>
    <t>Dipotong pajak :</t>
  </si>
  <si>
    <t>PPH 21,tarif………..%</t>
  </si>
  <si>
    <t>PPH 23;tarif=………….%</t>
  </si>
  <si>
    <t>lain;Pajak……..tarif =……..%</t>
  </si>
  <si>
    <r>
      <t xml:space="preserve">BIAYA YANG HARUS DIBAYAR  :   </t>
    </r>
    <r>
      <rPr>
        <b/>
        <sz val="18"/>
        <color theme="1"/>
        <rFont val="Arial"/>
        <family val="2"/>
      </rPr>
      <t xml:space="preserve"> Rp</t>
    </r>
  </si>
  <si>
    <t>PEMERIKSAAN PAJAK</t>
  </si>
  <si>
    <t>Tgl dan Paraf Pemeriksa :</t>
  </si>
  <si>
    <t>Diperiksa :</t>
  </si>
  <si>
    <t>Diperiksa ;</t>
  </si>
  <si>
    <t>Disetujui ;</t>
  </si>
  <si>
    <t>Supervisor Verifikasi &amp; Perpajakan</t>
  </si>
  <si>
    <t>Manager Keuangan</t>
  </si>
  <si>
    <t>Direktur Keuangan &amp; SDM</t>
  </si>
  <si>
    <t>A:Diisi oleh yang mengajukan Biaya, B : Pemeriksa Kelengkapan Dokumen&amp;Anggaran, C : Diisi Pemeriksa Pajak</t>
  </si>
  <si>
    <t>→</t>
  </si>
  <si>
    <t xml:space="preserve">  GUNTING DISINI :</t>
  </si>
  <si>
    <t>---------------------------------------------------------------------------------------------------------------------------------------------------</t>
  </si>
  <si>
    <t>Keterangan pemotongan / Pemungutan Pajak</t>
  </si>
  <si>
    <t>D.</t>
  </si>
  <si>
    <t>a.    Katagori Pajak / Nama Jenis Pajak :……………………………………………………………………………………</t>
  </si>
  <si>
    <t>b.    Wajib Pajak</t>
  </si>
  <si>
    <t>OP</t>
  </si>
  <si>
    <t>Nama :</t>
  </si>
  <si>
    <t>Alamat :</t>
  </si>
  <si>
    <t xml:space="preserve">Badan </t>
  </si>
  <si>
    <t>c.   Nomor NPWP</t>
  </si>
  <si>
    <t>d.  PPh dipotong / dipungut :</t>
  </si>
  <si>
    <t>PERHITUNGAN VAT :</t>
  </si>
  <si>
    <t xml:space="preserve">   PPh 21, Tarif =………%</t>
  </si>
  <si>
    <t>DPP (USD)</t>
  </si>
  <si>
    <t>……. X (Kurs)…………..</t>
  </si>
  <si>
    <t>DPP      = Rp</t>
  </si>
  <si>
    <t xml:space="preserve">   PPh 23, Tarif =………%</t>
  </si>
  <si>
    <t>PPn (USD)</t>
  </si>
  <si>
    <t>(+) PPn = Rp</t>
  </si>
  <si>
    <t xml:space="preserve">   PPh 15, Tarif = ……...%</t>
  </si>
  <si>
    <t>PPh (USD)</t>
  </si>
  <si>
    <t>(-) PPh  = Rp</t>
  </si>
  <si>
    <r>
      <t xml:space="preserve">   Psl 4 ayat 2, </t>
    </r>
    <r>
      <rPr>
        <sz val="11"/>
        <color theme="1"/>
        <rFont val="Arial"/>
        <family val="2"/>
      </rPr>
      <t>Tarif =…..….%</t>
    </r>
  </si>
  <si>
    <t>VAT = Rp</t>
  </si>
  <si>
    <t>VAT= Value After Tax / biaya yang harus dibayar setelah pajak</t>
  </si>
  <si>
    <t xml:space="preserve">   Divisi Keuangan</t>
  </si>
  <si>
    <t>No.    :</t>
  </si>
  <si>
    <t xml:space="preserve">  Tanda Terima Kas</t>
  </si>
  <si>
    <t>Telah Diterima Dari</t>
  </si>
  <si>
    <t xml:space="preserve">Keterangan              </t>
  </si>
  <si>
    <t xml:space="preserve">Jumlah      </t>
  </si>
  <si>
    <t xml:space="preserve"> Rp.</t>
  </si>
  <si>
    <t xml:space="preserve">Terbilang                            </t>
  </si>
  <si>
    <t>Cilegon,</t>
  </si>
  <si>
    <t xml:space="preserve">     Diserahkan Oleh,</t>
  </si>
  <si>
    <t xml:space="preserve">          Diterima Oleh,</t>
  </si>
  <si>
    <t xml:space="preserve">   (…………………………………………)</t>
  </si>
  <si>
    <t xml:space="preserve">           (……………………………………)</t>
  </si>
  <si>
    <t>NOMOR         :</t>
  </si>
  <si>
    <t>UM/</t>
  </si>
  <si>
    <t>Pengajuan Uang Muka</t>
  </si>
  <si>
    <t>Nilai</t>
  </si>
  <si>
    <t>Terbilang</t>
  </si>
  <si>
    <t>Keterangan Biaya</t>
  </si>
  <si>
    <t>Rincian Uang Muka</t>
  </si>
  <si>
    <t>( bila tidak mencukupi rincian dapat ditambah dengan lampiran terpisah )</t>
  </si>
  <si>
    <t>No. Perjanjian /</t>
  </si>
  <si>
    <t>Internal Memo</t>
  </si>
  <si>
    <t>Disetujui Oleh,</t>
  </si>
  <si>
    <t xml:space="preserve">   Diverifikasi Oleh,</t>
  </si>
  <si>
    <t xml:space="preserve">   Diperiksa Oleh,</t>
  </si>
  <si>
    <t>Diajukan Oleh,</t>
  </si>
  <si>
    <t xml:space="preserve"> Direktur/Mgr.Keu/Spv.Keu</t>
  </si>
  <si>
    <t xml:space="preserve">   Mgr.Keu/Spv.Keu</t>
  </si>
  <si>
    <t xml:space="preserve">    Bag. Akuntansi</t>
  </si>
  <si>
    <t>Direktur menyetujui Pengeluaran &gt; /= Rp. 10Jt,Mgr.Keuangan &gt; Rp. 1 jt &lt; Rp. 10 jt, Spv.Keu &gt; Rp. 1 jt</t>
  </si>
  <si>
    <t>Harap Uang Muka dipertanggungjawabkan 7 hari kerja setelah kegiatan selesai</t>
  </si>
  <si>
    <t>Honorarium Komisaris Utama periode 16 Sept 2016 - 15 Okt 2016</t>
  </si>
  <si>
    <t># Lima belas juta rupiah #</t>
  </si>
  <si>
    <t># Sebelas juta tujuh ratus dua puluh dua ribu tujuh ratus rupiah #</t>
  </si>
  <si>
    <t xml:space="preserve">Pemotongan pinjaman Komisaris Utamasesuai dengan Rapat Dewan Komisaris tanggal 6 September 2016 sebesar Rp. 7.112.500,- </t>
  </si>
  <si>
    <t>Husni, Karyawan yang sakit berkepanjangan untuk 4 bulan kedua dibayar 75%(tujuh puluh lima prosen) dari upah sesuai dengan Peraturan Perusahaan PT. PCM nomor 036/Kepts-Dir/II/2016 Pasal 34 huruf b</t>
  </si>
  <si>
    <t>Pemotongan pajak PPh Dewan Komisaris tahun 2016</t>
  </si>
  <si>
    <t>Muhammad Faisal</t>
  </si>
  <si>
    <t>0465617707</t>
  </si>
  <si>
    <t xml:space="preserve"># Dua belas juta tiga ratus dua puluh empat ribu sepuluh rupiah # </t>
  </si>
  <si>
    <t>Oktober</t>
  </si>
  <si>
    <t xml:space="preserve"># Sebelas juta tujuh ratus dua puluh dua ribu enam ratus lima puluh tiga rupiah # </t>
  </si>
  <si>
    <t xml:space="preserve"># Sepuluh juta delapan ratus delapan puluh enam ribu sembilan ratus dua belas rupiah # </t>
  </si>
  <si>
    <t xml:space="preserve"># Sebelas juta lima ratus enam puluh enam ribu enam ratus enam puluh tujuh rupiah # </t>
  </si>
  <si>
    <t>050112041</t>
  </si>
  <si>
    <t>050112042</t>
  </si>
  <si>
    <t>050112043</t>
  </si>
  <si>
    <t>050112051</t>
  </si>
  <si>
    <t>050112057</t>
  </si>
  <si>
    <t>05 011 20 09</t>
  </si>
  <si>
    <t>05 01 12 058</t>
  </si>
  <si>
    <t>PERIODE : 16 Oktober 2016 - 15 November 2016 (22 hari kerja)</t>
  </si>
  <si>
    <t>Cilegon, 21 November 2016</t>
  </si>
  <si>
    <t>H. Arief Rivai, SH.,MH.,M.Si</t>
  </si>
  <si>
    <t>H. ARIEF RIVAI, SH.,MH.,M.Si</t>
  </si>
  <si>
    <t>: Desember 2016</t>
  </si>
  <si>
    <t>PERIODE : November 2016</t>
  </si>
  <si>
    <t>Arief Rivai</t>
  </si>
  <si>
    <t xml:space="preserve">Kekurangan biaya pelunasan Fenny Pattimeta (ditanggung PT. PCM) </t>
  </si>
  <si>
    <t>RAHMATULLAH</t>
  </si>
  <si>
    <t># Lima puluh dua juta empat ratus delapan puluh sembilan ribu lima ratus rupiah #</t>
  </si>
  <si>
    <t># Dua puluh delapan juta lima ratus enam puluh enam ribu lima ratus rupiah #</t>
  </si>
  <si>
    <t>Penambahan Direktur Keuangan &amp; SDM a/n H. Arief Rivai, SH.,MH.,M.Si</t>
  </si>
  <si>
    <t>Supardi, Sesuai dengan Perjanjian Kerja Tenaga Profesional No. 033/HK-PCM/IX/2016 (perhitungan upah pokok terlampir)</t>
  </si>
  <si>
    <t>Basuki Supangkat, Sesuai dengan Perjanjian Kerja Tenaga Profesional No. 032/HK-PCM/IX/2016 (perhitungan upah pokok terlampir)</t>
  </si>
  <si>
    <t>Zaenal Arifin Hamid, Sesuai dengan Perjanjian Kerja Tenaga Profesional No. 034/HK-PCM/XI/2016 (perhitungan upah pokok terlampir)</t>
  </si>
  <si>
    <t>Rahmatullah, Sesuai dengan Perjanjian Kerja Waktu Tertentu No. 029/HK-PCM/X/2016 (perhitungan upah pokok terlampir)</t>
  </si>
  <si>
    <t>56</t>
  </si>
  <si>
    <t>Rahmatullah</t>
  </si>
  <si>
    <t>0482976254</t>
  </si>
  <si>
    <t>Lampiran Surat nomor :   ……… /Dir/Keu-PCM/XI/2016</t>
  </si>
  <si>
    <t>Data Gaji Karyawan PT. PCM Periode 16 Oktober 2016 - 15 November 2016</t>
  </si>
  <si>
    <t>0486093718</t>
  </si>
  <si>
    <t>Terbilang : # enam juta seratus lima puluh empat ribu tujuh ratus rupiah #</t>
  </si>
  <si>
    <t>Bambang Edy Sungkowo, kurang bayar (Upah Pokok) iuran DPLK sebesar Rp. 1.518.634,-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</si>
</sst>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1" formatCode="_(* #,##0_);_(* \(#,##0\);_(* &quot;-&quot;_);_(@_)"/>
    <numFmt numFmtId="43" formatCode="_(* #,##0.00_);_(* \(#,##0.00\);_(* &quot;-&quot;??_);_(@_)"/>
    <numFmt numFmtId="164" formatCode="_([$Rp-421]* #,##0_);_([$Rp-421]* \(#,##0\);_([$Rp-421]* &quot;-&quot;??_);_(@_)"/>
    <numFmt numFmtId="165" formatCode="_(* #,##0_);_(* \(#,##0\);_(* &quot;-&quot;??_);_(@_)"/>
    <numFmt numFmtId="166" formatCode="[$-409]d\-mmm\-yy;@"/>
    <numFmt numFmtId="167" formatCode="_([$Rp-421]* #,##0_);_([$Rp-421]* \(#,##0\);_([$Rp-421]* &quot;-&quot;_);_(@_)"/>
    <numFmt numFmtId="168" formatCode="[$Rp-421]#,##0"/>
    <numFmt numFmtId="169" formatCode="_(&quot;Rp&quot;* #,##0_);_(&quot;Rp&quot;* \(#,##0\);_(&quot;Rp&quot;* &quot;-&quot;_);_(@_)"/>
    <numFmt numFmtId="170" formatCode="_([$IDR]\ * #,##0_);_([$IDR]\ * \(#,##0\);_([$IDR]\ * &quot;-&quot;_);_(@_)"/>
  </numFmts>
  <fonts count="8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8"/>
      <name val="Arial"/>
      <family val="2"/>
    </font>
    <font>
      <b/>
      <sz val="14"/>
      <name val="Times New Roman"/>
      <family val="1"/>
    </font>
    <font>
      <b/>
      <i/>
      <sz val="12"/>
      <name val="Times New Roman"/>
      <family val="1"/>
    </font>
    <font>
      <b/>
      <u/>
      <sz val="12"/>
      <name val="Times New Roman"/>
      <family val="1"/>
    </font>
    <font>
      <sz val="11"/>
      <name val="Times New Roman"/>
      <family val="1"/>
    </font>
    <font>
      <b/>
      <sz val="16"/>
      <name val="Times New Roman"/>
      <family val="1"/>
    </font>
    <font>
      <sz val="16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b/>
      <sz val="10"/>
      <name val="Times New Roman"/>
      <family val="1"/>
    </font>
    <font>
      <b/>
      <sz val="18"/>
      <name val="Times New Roman"/>
      <family val="1"/>
    </font>
    <font>
      <sz val="10"/>
      <name val="Arial"/>
      <family val="2"/>
    </font>
    <font>
      <b/>
      <sz val="20"/>
      <name val="Times New Roman"/>
      <family val="1"/>
    </font>
    <font>
      <b/>
      <i/>
      <sz val="14"/>
      <name val="Times New Roman"/>
      <family val="1"/>
    </font>
    <font>
      <sz val="14"/>
      <name val="Times New Roman"/>
      <family val="1"/>
    </font>
    <font>
      <b/>
      <sz val="16"/>
      <name val="Arial"/>
      <family val="2"/>
    </font>
    <font>
      <b/>
      <sz val="12"/>
      <name val="Arial"/>
      <family val="2"/>
    </font>
    <font>
      <b/>
      <sz val="11"/>
      <name val="Times New Roman"/>
      <family val="1"/>
    </font>
    <font>
      <sz val="8"/>
      <name val="Times New Roman"/>
      <family val="1"/>
    </font>
    <font>
      <sz val="9"/>
      <name val="Times New Roman"/>
      <family val="1"/>
    </font>
    <font>
      <i/>
      <sz val="10"/>
      <name val="Arial"/>
      <family val="2"/>
    </font>
    <font>
      <b/>
      <sz val="24"/>
      <name val="Times New Roman"/>
      <family val="1"/>
    </font>
    <font>
      <b/>
      <i/>
      <sz val="10"/>
      <name val="Times New Roman"/>
      <family val="1"/>
    </font>
    <font>
      <b/>
      <u val="doubleAccounting"/>
      <sz val="12"/>
      <name val="Times New Roman"/>
      <family val="1"/>
    </font>
    <font>
      <sz val="10"/>
      <name val="Arial"/>
      <family val="2"/>
    </font>
    <font>
      <i/>
      <sz val="10"/>
      <name val="Times New Roman"/>
      <family val="1"/>
    </font>
    <font>
      <b/>
      <i/>
      <sz val="11"/>
      <name val="Arial"/>
      <family val="2"/>
    </font>
    <font>
      <sz val="10"/>
      <name val="Arial"/>
      <family val="2"/>
    </font>
    <font>
      <sz val="10"/>
      <name val="Arial"/>
      <family val="2"/>
      <charset val="1"/>
    </font>
    <font>
      <b/>
      <sz val="7"/>
      <name val="Times New Roman"/>
      <family val="1"/>
    </font>
    <font>
      <sz val="7"/>
      <name val="Times New Roman"/>
      <family val="1"/>
    </font>
    <font>
      <sz val="9"/>
      <color indexed="81"/>
      <name val="Tahoma"/>
      <family val="2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b/>
      <sz val="1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6"/>
      <color rgb="FFC00000"/>
      <name val="Times New Roman"/>
      <family val="1"/>
    </font>
    <font>
      <b/>
      <sz val="16"/>
      <color rgb="FFFF0000"/>
      <name val="Times New Roman"/>
      <family val="1"/>
    </font>
    <font>
      <b/>
      <sz val="10"/>
      <color rgb="FFC00000"/>
      <name val="Arial"/>
      <family val="2"/>
    </font>
    <font>
      <b/>
      <sz val="10"/>
      <color rgb="FF0070C0"/>
      <name val="Arial"/>
      <family val="2"/>
    </font>
    <font>
      <sz val="16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sz val="20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i/>
      <sz val="11"/>
      <color theme="1"/>
      <name val="Arial"/>
      <family val="2"/>
    </font>
    <font>
      <sz val="8"/>
      <color theme="1"/>
      <name val="Arial"/>
      <family val="2"/>
    </font>
    <font>
      <i/>
      <sz val="10"/>
      <color theme="1"/>
      <name val="Arial"/>
      <family val="2"/>
    </font>
    <font>
      <b/>
      <sz val="18"/>
      <color theme="1"/>
      <name val="Arial"/>
      <family val="2"/>
    </font>
    <font>
      <sz val="9"/>
      <color theme="1"/>
      <name val="Arial"/>
      <family val="2"/>
    </font>
    <font>
      <sz val="14"/>
      <color rgb="FF000000"/>
      <name val="Calibri"/>
      <family val="2"/>
    </font>
    <font>
      <sz val="14"/>
      <color rgb="FF000000"/>
      <name val="Arial"/>
      <family val="2"/>
    </font>
    <font>
      <sz val="11"/>
      <color theme="1"/>
      <name val="Arial Narrow"/>
      <family val="2"/>
    </font>
    <font>
      <sz val="16"/>
      <color theme="1"/>
      <name val="Arial Narrow"/>
      <family val="2"/>
    </font>
    <font>
      <sz val="14"/>
      <color theme="1"/>
      <name val="Arial Narrow"/>
      <family val="2"/>
    </font>
    <font>
      <b/>
      <sz val="16"/>
      <color theme="1"/>
      <name val="Arial Narrow"/>
      <family val="2"/>
    </font>
    <font>
      <sz val="12"/>
      <color theme="1"/>
      <name val="Arial Narrow"/>
      <family val="2"/>
    </font>
    <font>
      <sz val="24"/>
      <color theme="1"/>
      <name val="Arial Narrow"/>
      <family val="2"/>
    </font>
    <font>
      <sz val="18"/>
      <color theme="1"/>
      <name val="Arial Narrow"/>
      <family val="2"/>
    </font>
    <font>
      <sz val="20"/>
      <color theme="1"/>
      <name val="Times New Roman"/>
      <family val="1"/>
    </font>
    <font>
      <b/>
      <sz val="14"/>
      <color theme="1"/>
      <name val="Arial Narrow"/>
      <family val="2"/>
    </font>
    <font>
      <i/>
      <sz val="12"/>
      <color theme="1"/>
      <name val="Arial Narrow"/>
      <family val="2"/>
    </font>
    <font>
      <i/>
      <sz val="11"/>
      <color theme="1"/>
      <name val="Arial Narrow"/>
      <family val="2"/>
    </font>
    <font>
      <sz val="10"/>
      <color theme="1"/>
      <name val="Arial Narrow"/>
      <family val="2"/>
    </font>
    <font>
      <b/>
      <sz val="16"/>
      <color rgb="FFC00000"/>
      <name val="Times New Roman"/>
      <family val="1"/>
    </font>
    <font>
      <b/>
      <sz val="12"/>
      <color rgb="FFFF0000"/>
      <name val="Times New Roman"/>
      <family val="1"/>
    </font>
  </fonts>
  <fills count="18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gray06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gray0625">
        <bgColor theme="0"/>
      </patternFill>
    </fill>
    <fill>
      <patternFill patternType="solid">
        <fgColor theme="0" tint="-4.9989318521683403E-2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">
        <color indexed="64"/>
      </bottom>
      <diagonal/>
    </border>
    <border>
      <left/>
      <right/>
      <top style="mediumDashed">
        <color indexed="64"/>
      </top>
      <bottom style="medium">
        <color indexed="64"/>
      </bottom>
      <diagonal/>
    </border>
    <border>
      <left/>
      <right style="thin">
        <color indexed="64"/>
      </right>
      <top style="mediumDashed">
        <color indexed="64"/>
      </top>
      <bottom style="medium">
        <color indexed="64"/>
      </bottom>
      <diagonal/>
    </border>
    <border>
      <left style="mediumDashed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thin">
        <color indexed="64"/>
      </right>
      <top/>
      <bottom style="medium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</borders>
  <cellStyleXfs count="19">
    <xf numFmtId="0" fontId="0" fillId="0" borderId="0"/>
    <xf numFmtId="43" fontId="3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3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8" fillId="0" borderId="0"/>
    <xf numFmtId="0" fontId="3" fillId="0" borderId="0"/>
    <xf numFmtId="0" fontId="34" fillId="0" borderId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1" fontId="59" fillId="0" borderId="0" applyFill="0" applyBorder="0" applyAlignment="0" applyProtection="0"/>
    <xf numFmtId="0" fontId="1" fillId="0" borderId="0"/>
  </cellStyleXfs>
  <cellXfs count="1206">
    <xf numFmtId="0" fontId="0" fillId="0" borderId="0" xfId="0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left" indent="1"/>
    </xf>
    <xf numFmtId="0" fontId="4" fillId="0" borderId="0" xfId="0" quotePrefix="1" applyFont="1" applyAlignment="1">
      <alignment horizontal="center"/>
    </xf>
    <xf numFmtId="0" fontId="4" fillId="0" borderId="1" xfId="0" applyFont="1" applyBorder="1"/>
    <xf numFmtId="0" fontId="5" fillId="0" borderId="2" xfId="0" applyFont="1" applyBorder="1"/>
    <xf numFmtId="0" fontId="4" fillId="0" borderId="2" xfId="0" applyFont="1" applyBorder="1"/>
    <xf numFmtId="0" fontId="5" fillId="0" borderId="1" xfId="0" applyFont="1" applyBorder="1"/>
    <xf numFmtId="0" fontId="8" fillId="0" borderId="0" xfId="0" applyFont="1"/>
    <xf numFmtId="0" fontId="5" fillId="0" borderId="0" xfId="0" applyFont="1" applyAlignment="1">
      <alignment horizontal="center"/>
    </xf>
    <xf numFmtId="0" fontId="5" fillId="0" borderId="2" xfId="0" quotePrefix="1" applyFont="1" applyBorder="1" applyAlignment="1">
      <alignment horizontal="center"/>
    </xf>
    <xf numFmtId="0" fontId="5" fillId="0" borderId="0" xfId="0" quotePrefix="1" applyFont="1" applyAlignment="1">
      <alignment horizontal="center"/>
    </xf>
    <xf numFmtId="0" fontId="9" fillId="0" borderId="0" xfId="0" applyFont="1"/>
    <xf numFmtId="0" fontId="4" fillId="0" borderId="0" xfId="0" applyFont="1" applyAlignment="1"/>
    <xf numFmtId="0" fontId="4" fillId="0" borderId="0" xfId="0" applyFont="1" applyBorder="1"/>
    <xf numFmtId="0" fontId="4" fillId="0" borderId="0" xfId="0" applyFont="1" applyBorder="1" applyAlignment="1"/>
    <xf numFmtId="0" fontId="4" fillId="0" borderId="2" xfId="0" applyFont="1" applyBorder="1" applyAlignment="1">
      <alignment horizontal="center"/>
    </xf>
    <xf numFmtId="0" fontId="4" fillId="0" borderId="2" xfId="0" quotePrefix="1" applyFont="1" applyBorder="1" applyAlignment="1">
      <alignment horizontal="center"/>
    </xf>
    <xf numFmtId="0" fontId="12" fillId="0" borderId="0" xfId="0" applyFont="1"/>
    <xf numFmtId="41" fontId="0" fillId="0" borderId="0" xfId="0" applyNumberFormat="1"/>
    <xf numFmtId="0" fontId="12" fillId="4" borderId="3" xfId="0" applyFont="1" applyFill="1" applyBorder="1" applyAlignment="1">
      <alignment horizontal="left" vertical="center"/>
    </xf>
    <xf numFmtId="165" fontId="12" fillId="4" borderId="3" xfId="1" applyNumberFormat="1" applyFont="1" applyFill="1" applyBorder="1" applyAlignment="1">
      <alignment vertical="center"/>
    </xf>
    <xf numFmtId="0" fontId="12" fillId="4" borderId="0" xfId="0" applyFont="1" applyFill="1" applyBorder="1" applyAlignment="1">
      <alignment horizontal="left" vertical="center"/>
    </xf>
    <xf numFmtId="165" fontId="12" fillId="4" borderId="0" xfId="1" applyNumberFormat="1" applyFont="1" applyFill="1" applyBorder="1" applyAlignment="1">
      <alignment vertical="center"/>
    </xf>
    <xf numFmtId="166" fontId="12" fillId="4" borderId="3" xfId="0" applyNumberFormat="1" applyFont="1" applyFill="1" applyBorder="1" applyAlignment="1">
      <alignment horizontal="center" vertical="center"/>
    </xf>
    <xf numFmtId="0" fontId="11" fillId="0" borderId="0" xfId="0" applyFont="1" applyAlignment="1"/>
    <xf numFmtId="41" fontId="12" fillId="4" borderId="3" xfId="0" applyNumberFormat="1" applyFont="1" applyFill="1" applyBorder="1" applyAlignment="1">
      <alignment vertical="center"/>
    </xf>
    <xf numFmtId="0" fontId="13" fillId="0" borderId="0" xfId="0" applyFont="1"/>
    <xf numFmtId="0" fontId="4" fillId="0" borderId="0" xfId="0" applyFont="1" applyAlignment="1">
      <alignment vertical="center"/>
    </xf>
    <xf numFmtId="167" fontId="0" fillId="0" borderId="0" xfId="0" applyNumberFormat="1"/>
    <xf numFmtId="0" fontId="14" fillId="0" borderId="4" xfId="0" applyFont="1" applyBorder="1" applyAlignment="1">
      <alignment horizontal="center" vertical="center" wrapText="1"/>
    </xf>
    <xf numFmtId="0" fontId="0" fillId="4" borderId="3" xfId="0" applyFill="1" applyBorder="1"/>
    <xf numFmtId="41" fontId="0" fillId="4" borderId="3" xfId="0" applyNumberFormat="1" applyFill="1" applyBorder="1"/>
    <xf numFmtId="0" fontId="11" fillId="0" borderId="0" xfId="0" applyFont="1"/>
    <xf numFmtId="0" fontId="5" fillId="0" borderId="0" xfId="0" applyFont="1" applyAlignment="1"/>
    <xf numFmtId="41" fontId="14" fillId="0" borderId="4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67" fontId="14" fillId="0" borderId="3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2" fillId="4" borderId="0" xfId="0" applyFont="1" applyFill="1" applyBorder="1" applyAlignment="1">
      <alignment vertical="center"/>
    </xf>
    <xf numFmtId="0" fontId="3" fillId="0" borderId="0" xfId="0" applyFont="1"/>
    <xf numFmtId="0" fontId="13" fillId="4" borderId="3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left" vertical="center"/>
    </xf>
    <xf numFmtId="0" fontId="13" fillId="4" borderId="0" xfId="0" applyFont="1" applyFill="1"/>
    <xf numFmtId="41" fontId="13" fillId="4" borderId="0" xfId="0" applyNumberFormat="1" applyFont="1" applyFill="1"/>
    <xf numFmtId="43" fontId="15" fillId="4" borderId="3" xfId="0" applyNumberFormat="1" applyFont="1" applyFill="1" applyBorder="1" applyAlignment="1">
      <alignment horizontal="center"/>
    </xf>
    <xf numFmtId="0" fontId="15" fillId="0" borderId="0" xfId="0" applyFont="1" applyBorder="1" applyAlignment="1">
      <alignment vertical="center"/>
    </xf>
    <xf numFmtId="0" fontId="13" fillId="4" borderId="0" xfId="0" applyFont="1" applyFill="1" applyBorder="1"/>
    <xf numFmtId="41" fontId="13" fillId="4" borderId="3" xfId="0" applyNumberFormat="1" applyFont="1" applyFill="1" applyBorder="1"/>
    <xf numFmtId="165" fontId="13" fillId="4" borderId="3" xfId="0" applyNumberFormat="1" applyFont="1" applyFill="1" applyBorder="1"/>
    <xf numFmtId="0" fontId="13" fillId="4" borderId="3" xfId="0" applyFont="1" applyFill="1" applyBorder="1" applyAlignment="1">
      <alignment vertical="center"/>
    </xf>
    <xf numFmtId="41" fontId="15" fillId="4" borderId="5" xfId="0" applyNumberFormat="1" applyFont="1" applyFill="1" applyBorder="1"/>
    <xf numFmtId="41" fontId="15" fillId="4" borderId="6" xfId="0" applyNumberFormat="1" applyFont="1" applyFill="1" applyBorder="1"/>
    <xf numFmtId="0" fontId="15" fillId="4" borderId="7" xfId="0" applyFont="1" applyFill="1" applyBorder="1" applyAlignment="1">
      <alignment horizontal="center"/>
    </xf>
    <xf numFmtId="41" fontId="15" fillId="4" borderId="7" xfId="0" applyNumberFormat="1" applyFont="1" applyFill="1" applyBorder="1"/>
    <xf numFmtId="41" fontId="15" fillId="4" borderId="8" xfId="0" applyNumberFormat="1" applyFont="1" applyFill="1" applyBorder="1"/>
    <xf numFmtId="0" fontId="15" fillId="4" borderId="0" xfId="0" applyFont="1" applyFill="1" applyBorder="1" applyAlignment="1">
      <alignment horizontal="center"/>
    </xf>
    <xf numFmtId="41" fontId="15" fillId="4" borderId="0" xfId="0" applyNumberFormat="1" applyFont="1" applyFill="1" applyBorder="1"/>
    <xf numFmtId="0" fontId="40" fillId="0" borderId="0" xfId="0" applyFont="1"/>
    <xf numFmtId="10" fontId="13" fillId="4" borderId="0" xfId="0" applyNumberFormat="1" applyFont="1" applyFill="1"/>
    <xf numFmtId="0" fontId="7" fillId="0" borderId="0" xfId="0" applyFont="1" applyAlignment="1">
      <alignment horizontal="center"/>
    </xf>
    <xf numFmtId="168" fontId="5" fillId="2" borderId="0" xfId="0" applyNumberFormat="1" applyFont="1" applyFill="1" applyAlignment="1">
      <alignment vertical="center"/>
    </xf>
    <xf numFmtId="168" fontId="4" fillId="2" borderId="0" xfId="0" applyNumberFormat="1" applyFont="1" applyFill="1" applyAlignment="1">
      <alignment vertical="center"/>
    </xf>
    <xf numFmtId="167" fontId="4" fillId="2" borderId="0" xfId="0" applyNumberFormat="1" applyFont="1" applyFill="1" applyAlignment="1">
      <alignment horizontal="center" vertical="center"/>
    </xf>
    <xf numFmtId="0" fontId="4" fillId="0" borderId="9" xfId="0" applyFont="1" applyBorder="1"/>
    <xf numFmtId="0" fontId="4" fillId="0" borderId="9" xfId="0" applyFont="1" applyBorder="1" applyAlignment="1">
      <alignment horizontal="center"/>
    </xf>
    <xf numFmtId="0" fontId="4" fillId="0" borderId="2" xfId="0" applyFont="1" applyBorder="1" applyAlignment="1"/>
    <xf numFmtId="166" fontId="4" fillId="0" borderId="2" xfId="0" applyNumberFormat="1" applyFont="1" applyBorder="1" applyAlignment="1"/>
    <xf numFmtId="166" fontId="4" fillId="0" borderId="10" xfId="0" applyNumberFormat="1" applyFont="1" applyBorder="1" applyAlignment="1"/>
    <xf numFmtId="0" fontId="7" fillId="0" borderId="0" xfId="0" applyFont="1" applyAlignment="1"/>
    <xf numFmtId="0" fontId="16" fillId="0" borderId="0" xfId="0" applyFont="1" applyAlignment="1"/>
    <xf numFmtId="0" fontId="4" fillId="0" borderId="1" xfId="0" applyFont="1" applyBorder="1" applyAlignment="1"/>
    <xf numFmtId="0" fontId="4" fillId="0" borderId="10" xfId="0" applyFont="1" applyBorder="1" applyAlignment="1"/>
    <xf numFmtId="0" fontId="4" fillId="0" borderId="10" xfId="0" applyFont="1" applyBorder="1"/>
    <xf numFmtId="41" fontId="0" fillId="5" borderId="3" xfId="0" applyNumberFormat="1" applyFill="1" applyBorder="1"/>
    <xf numFmtId="165" fontId="12" fillId="4" borderId="3" xfId="0" applyNumberFormat="1" applyFont="1" applyFill="1" applyBorder="1" applyAlignment="1">
      <alignment vertical="center"/>
    </xf>
    <xf numFmtId="41" fontId="0" fillId="4" borderId="1" xfId="0" applyNumberFormat="1" applyFill="1" applyBorder="1" applyAlignment="1">
      <alignment horizontal="center"/>
    </xf>
    <xf numFmtId="167" fontId="3" fillId="4" borderId="10" xfId="0" applyNumberFormat="1" applyFont="1" applyFill="1" applyBorder="1" applyAlignment="1">
      <alignment horizontal="left"/>
    </xf>
    <xf numFmtId="0" fontId="11" fillId="4" borderId="0" xfId="0" applyFont="1" applyFill="1" applyBorder="1" applyAlignment="1">
      <alignment horizontal="center" vertical="center"/>
    </xf>
    <xf numFmtId="166" fontId="11" fillId="4" borderId="0" xfId="0" applyNumberFormat="1" applyFont="1" applyFill="1" applyBorder="1" applyAlignment="1">
      <alignment horizontal="center" vertical="center"/>
    </xf>
    <xf numFmtId="0" fontId="11" fillId="4" borderId="0" xfId="0" applyFont="1" applyFill="1" applyAlignment="1">
      <alignment horizontal="left" vertical="center"/>
    </xf>
    <xf numFmtId="166" fontId="12" fillId="4" borderId="0" xfId="0" applyNumberFormat="1" applyFont="1" applyFill="1" applyAlignment="1">
      <alignment horizontal="center" vertical="center"/>
    </xf>
    <xf numFmtId="41" fontId="12" fillId="4" borderId="0" xfId="0" applyNumberFormat="1" applyFont="1" applyFill="1" applyAlignment="1">
      <alignment vertical="center"/>
    </xf>
    <xf numFmtId="0" fontId="12" fillId="4" borderId="0" xfId="0" applyFont="1" applyFill="1" applyAlignment="1">
      <alignment vertical="center"/>
    </xf>
    <xf numFmtId="0" fontId="11" fillId="4" borderId="0" xfId="0" applyFont="1" applyFill="1" applyAlignment="1">
      <alignment vertical="center"/>
    </xf>
    <xf numFmtId="0" fontId="10" fillId="4" borderId="0" xfId="0" applyFont="1" applyFill="1"/>
    <xf numFmtId="0" fontId="5" fillId="0" borderId="2" xfId="0" applyFont="1" applyBorder="1" applyAlignment="1">
      <alignment horizontal="center"/>
    </xf>
    <xf numFmtId="10" fontId="4" fillId="0" borderId="0" xfId="0" applyNumberFormat="1" applyFont="1" applyAlignment="1"/>
    <xf numFmtId="164" fontId="5" fillId="0" borderId="0" xfId="0" applyNumberFormat="1" applyFont="1" applyBorder="1" applyAlignment="1">
      <alignment horizontal="center"/>
    </xf>
    <xf numFmtId="0" fontId="4" fillId="0" borderId="0" xfId="0" quotePrefix="1" applyFont="1" applyBorder="1" applyAlignment="1">
      <alignment horizontal="left"/>
    </xf>
    <xf numFmtId="0" fontId="4" fillId="0" borderId="0" xfId="0" quotePrefix="1" applyFont="1" applyBorder="1" applyAlignment="1"/>
    <xf numFmtId="0" fontId="42" fillId="4" borderId="0" xfId="0" applyFont="1" applyFill="1"/>
    <xf numFmtId="0" fontId="43" fillId="4" borderId="0" xfId="0" applyFont="1" applyFill="1"/>
    <xf numFmtId="0" fontId="13" fillId="0" borderId="3" xfId="0" applyFont="1" applyFill="1" applyBorder="1" applyAlignment="1">
      <alignment vertical="center"/>
    </xf>
    <xf numFmtId="41" fontId="13" fillId="0" borderId="3" xfId="0" applyNumberFormat="1" applyFont="1" applyFill="1" applyBorder="1"/>
    <xf numFmtId="165" fontId="13" fillId="0" borderId="3" xfId="0" applyNumberFormat="1" applyFont="1" applyFill="1" applyBorder="1"/>
    <xf numFmtId="0" fontId="13" fillId="0" borderId="0" xfId="0" applyFont="1" applyFill="1"/>
    <xf numFmtId="0" fontId="13" fillId="0" borderId="3" xfId="0" applyFont="1" applyFill="1" applyBorder="1" applyAlignment="1">
      <alignment horizontal="left" vertical="center"/>
    </xf>
    <xf numFmtId="0" fontId="0" fillId="0" borderId="0" xfId="0" applyBorder="1"/>
    <xf numFmtId="0" fontId="12" fillId="4" borderId="3" xfId="0" applyFont="1" applyFill="1" applyBorder="1" applyAlignment="1">
      <alignment vertical="center"/>
    </xf>
    <xf numFmtId="0" fontId="13" fillId="4" borderId="3" xfId="0" applyFont="1" applyFill="1" applyBorder="1"/>
    <xf numFmtId="10" fontId="15" fillId="4" borderId="12" xfId="0" applyNumberFormat="1" applyFont="1" applyFill="1" applyBorder="1" applyAlignment="1">
      <alignment horizontal="center"/>
    </xf>
    <xf numFmtId="10" fontId="15" fillId="4" borderId="3" xfId="0" applyNumberFormat="1" applyFont="1" applyFill="1" applyBorder="1" applyAlignment="1">
      <alignment horizontal="center"/>
    </xf>
    <xf numFmtId="41" fontId="13" fillId="4" borderId="3" xfId="14" applyNumberFormat="1" applyFont="1" applyFill="1" applyBorder="1"/>
    <xf numFmtId="167" fontId="13" fillId="4" borderId="3" xfId="0" applyNumberFormat="1" applyFont="1" applyFill="1" applyBorder="1"/>
    <xf numFmtId="164" fontId="4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0" fontId="4" fillId="0" borderId="0" xfId="0" applyNumberFormat="1" applyFont="1" applyAlignment="1">
      <alignment horizontal="center"/>
    </xf>
    <xf numFmtId="164" fontId="4" fillId="0" borderId="0" xfId="0" applyNumberFormat="1" applyFont="1" applyBorder="1" applyAlignment="1"/>
    <xf numFmtId="0" fontId="4" fillId="3" borderId="13" xfId="0" applyFont="1" applyFill="1" applyBorder="1" applyAlignment="1">
      <alignment horizontal="center" vertical="center"/>
    </xf>
    <xf numFmtId="164" fontId="5" fillId="3" borderId="13" xfId="0" applyNumberFormat="1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vertical="center"/>
    </xf>
    <xf numFmtId="0" fontId="4" fillId="3" borderId="14" xfId="0" applyFont="1" applyFill="1" applyBorder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164" fontId="5" fillId="3" borderId="7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vertical="center"/>
    </xf>
    <xf numFmtId="0" fontId="4" fillId="3" borderId="15" xfId="0" applyFont="1" applyFill="1" applyBorder="1" applyAlignment="1">
      <alignment vertical="center"/>
    </xf>
    <xf numFmtId="41" fontId="4" fillId="0" borderId="0" xfId="0" applyNumberFormat="1" applyFont="1" applyBorder="1" applyAlignment="1">
      <alignment horizontal="center"/>
    </xf>
    <xf numFmtId="0" fontId="13" fillId="0" borderId="0" xfId="0" applyFont="1" applyAlignment="1">
      <alignment horizontal="left" indent="6"/>
    </xf>
    <xf numFmtId="0" fontId="45" fillId="4" borderId="0" xfId="0" applyFont="1" applyFill="1"/>
    <xf numFmtId="41" fontId="4" fillId="0" borderId="1" xfId="0" applyNumberFormat="1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6" fillId="0" borderId="0" xfId="0" applyFont="1"/>
    <xf numFmtId="0" fontId="4" fillId="0" borderId="0" xfId="0" applyFont="1" applyBorder="1" applyAlignment="1">
      <alignment horizontal="left" indent="1"/>
    </xf>
    <xf numFmtId="0" fontId="20" fillId="3" borderId="13" xfId="0" applyFont="1" applyFill="1" applyBorder="1" applyAlignment="1">
      <alignment horizontal="center" vertical="center"/>
    </xf>
    <xf numFmtId="164" fontId="7" fillId="3" borderId="13" xfId="0" applyNumberFormat="1" applyFont="1" applyFill="1" applyBorder="1" applyAlignment="1">
      <alignment horizontal="center" vertical="center"/>
    </xf>
    <xf numFmtId="0" fontId="20" fillId="3" borderId="7" xfId="0" applyFont="1" applyFill="1" applyBorder="1" applyAlignment="1">
      <alignment horizontal="center" vertical="center"/>
    </xf>
    <xf numFmtId="164" fontId="7" fillId="3" borderId="7" xfId="0" applyNumberFormat="1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167" fontId="15" fillId="4" borderId="3" xfId="0" applyNumberFormat="1" applyFont="1" applyFill="1" applyBorder="1"/>
    <xf numFmtId="167" fontId="13" fillId="0" borderId="0" xfId="0" applyNumberFormat="1" applyFont="1"/>
    <xf numFmtId="164" fontId="0" fillId="0" borderId="0" xfId="0" applyNumberFormat="1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0" fontId="46" fillId="0" borderId="0" xfId="0" applyFont="1" applyAlignment="1">
      <alignment horizontal="left" vertical="center"/>
    </xf>
    <xf numFmtId="49" fontId="46" fillId="0" borderId="17" xfId="0" applyNumberFormat="1" applyFont="1" applyBorder="1" applyAlignment="1">
      <alignment horizontal="center" vertical="center"/>
    </xf>
    <xf numFmtId="165" fontId="46" fillId="0" borderId="17" xfId="1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49" fontId="0" fillId="0" borderId="17" xfId="0" applyNumberFormat="1" applyBorder="1" applyAlignment="1">
      <alignment vertical="center"/>
    </xf>
    <xf numFmtId="165" fontId="0" fillId="0" borderId="17" xfId="1" applyNumberFormat="1" applyFont="1" applyBorder="1" applyAlignment="1">
      <alignment vertical="center"/>
    </xf>
    <xf numFmtId="165" fontId="46" fillId="0" borderId="17" xfId="1" applyNumberFormat="1" applyFont="1" applyBorder="1" applyAlignment="1">
      <alignment vertical="center"/>
    </xf>
    <xf numFmtId="0" fontId="46" fillId="0" borderId="0" xfId="0" applyFont="1" applyAlignment="1">
      <alignment vertical="center"/>
    </xf>
    <xf numFmtId="0" fontId="3" fillId="0" borderId="17" xfId="0" applyFont="1" applyBorder="1" applyAlignment="1">
      <alignment vertical="center"/>
    </xf>
    <xf numFmtId="49" fontId="3" fillId="0" borderId="17" xfId="0" applyNumberFormat="1" applyFont="1" applyBorder="1" applyAlignment="1">
      <alignment vertical="center"/>
    </xf>
    <xf numFmtId="0" fontId="22" fillId="0" borderId="0" xfId="0" applyFont="1"/>
    <xf numFmtId="41" fontId="14" fillId="0" borderId="3" xfId="0" applyNumberFormat="1" applyFont="1" applyBorder="1"/>
    <xf numFmtId="41" fontId="0" fillId="0" borderId="3" xfId="0" applyNumberFormat="1" applyBorder="1"/>
    <xf numFmtId="0" fontId="0" fillId="5" borderId="3" xfId="0" applyFill="1" applyBorder="1"/>
    <xf numFmtId="41" fontId="14" fillId="0" borderId="4" xfId="0" applyNumberFormat="1" applyFont="1" applyFill="1" applyBorder="1" applyAlignment="1">
      <alignment horizontal="center" vertical="center" wrapText="1"/>
    </xf>
    <xf numFmtId="41" fontId="14" fillId="5" borderId="4" xfId="0" applyNumberFormat="1" applyFont="1" applyFill="1" applyBorder="1" applyAlignment="1">
      <alignment horizontal="center" vertical="center" wrapText="1"/>
    </xf>
    <xf numFmtId="41" fontId="0" fillId="4" borderId="18" xfId="0" applyNumberFormat="1" applyFill="1" applyBorder="1"/>
    <xf numFmtId="41" fontId="0" fillId="0" borderId="1" xfId="0" applyNumberFormat="1" applyBorder="1"/>
    <xf numFmtId="49" fontId="4" fillId="0" borderId="2" xfId="0" applyNumberFormat="1" applyFont="1" applyBorder="1" applyAlignment="1"/>
    <xf numFmtId="0" fontId="3" fillId="0" borderId="0" xfId="0" applyFont="1" applyAlignment="1">
      <alignment vertical="center"/>
    </xf>
    <xf numFmtId="0" fontId="0" fillId="7" borderId="0" xfId="0" applyFill="1"/>
    <xf numFmtId="0" fontId="3" fillId="7" borderId="0" xfId="0" applyFont="1" applyFill="1"/>
    <xf numFmtId="41" fontId="0" fillId="7" borderId="0" xfId="0" applyNumberFormat="1" applyFill="1"/>
    <xf numFmtId="0" fontId="0" fillId="7" borderId="3" xfId="0" applyFill="1" applyBorder="1"/>
    <xf numFmtId="41" fontId="0" fillId="7" borderId="3" xfId="0" applyNumberFormat="1" applyFill="1" applyBorder="1"/>
    <xf numFmtId="0" fontId="13" fillId="7" borderId="0" xfId="0" applyFont="1" applyFill="1"/>
    <xf numFmtId="166" fontId="3" fillId="7" borderId="0" xfId="0" applyNumberFormat="1" applyFont="1" applyFill="1"/>
    <xf numFmtId="0" fontId="11" fillId="0" borderId="0" xfId="0" applyFont="1" applyAlignment="1">
      <alignment horizontal="left" indent="6"/>
    </xf>
    <xf numFmtId="0" fontId="0" fillId="8" borderId="0" xfId="0" applyFill="1"/>
    <xf numFmtId="0" fontId="0" fillId="7" borderId="3" xfId="0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12" fillId="7" borderId="2" xfId="0" applyFont="1" applyFill="1" applyBorder="1" applyAlignment="1">
      <alignment horizontal="center" vertical="center"/>
    </xf>
    <xf numFmtId="165" fontId="12" fillId="9" borderId="0" xfId="0" applyNumberFormat="1" applyFont="1" applyFill="1" applyAlignment="1">
      <alignment vertical="center"/>
    </xf>
    <xf numFmtId="43" fontId="11" fillId="9" borderId="0" xfId="1" applyFont="1" applyFill="1" applyAlignment="1">
      <alignment vertical="center"/>
    </xf>
    <xf numFmtId="0" fontId="4" fillId="4" borderId="0" xfId="0" applyFont="1" applyFill="1" applyAlignment="1">
      <alignment horizontal="left" vertical="center"/>
    </xf>
    <xf numFmtId="0" fontId="10" fillId="0" borderId="0" xfId="0" applyFont="1"/>
    <xf numFmtId="0" fontId="10" fillId="0" borderId="0" xfId="0" applyFont="1" applyAlignment="1">
      <alignment horizontal="left" indent="8"/>
    </xf>
    <xf numFmtId="41" fontId="10" fillId="4" borderId="0" xfId="0" applyNumberFormat="1" applyFont="1" applyFill="1"/>
    <xf numFmtId="41" fontId="23" fillId="4" borderId="3" xfId="0" applyNumberFormat="1" applyFont="1" applyFill="1" applyBorder="1" applyAlignment="1">
      <alignment horizontal="center" vertical="center" wrapText="1"/>
    </xf>
    <xf numFmtId="0" fontId="10" fillId="4" borderId="0" xfId="0" applyFont="1" applyFill="1" applyBorder="1"/>
    <xf numFmtId="0" fontId="23" fillId="0" borderId="0" xfId="0" applyFont="1" applyBorder="1" applyAlignment="1">
      <alignment vertical="center"/>
    </xf>
    <xf numFmtId="0" fontId="10" fillId="0" borderId="0" xfId="0" applyFont="1" applyFill="1"/>
    <xf numFmtId="0" fontId="23" fillId="4" borderId="0" xfId="0" applyFont="1" applyFill="1" applyBorder="1" applyAlignment="1">
      <alignment horizontal="center"/>
    </xf>
    <xf numFmtId="167" fontId="23" fillId="4" borderId="0" xfId="0" applyNumberFormat="1" applyFont="1" applyFill="1" applyBorder="1" applyAlignment="1">
      <alignment horizontal="center"/>
    </xf>
    <xf numFmtId="0" fontId="47" fillId="0" borderId="0" xfId="0" applyFont="1"/>
    <xf numFmtId="167" fontId="47" fillId="0" borderId="0" xfId="0" applyNumberFormat="1" applyFont="1"/>
    <xf numFmtId="167" fontId="23" fillId="4" borderId="0" xfId="0" applyNumberFormat="1" applyFont="1" applyFill="1" applyBorder="1" applyAlignment="1"/>
    <xf numFmtId="165" fontId="11" fillId="4" borderId="0" xfId="0" applyNumberFormat="1" applyFont="1" applyFill="1" applyBorder="1" applyAlignment="1">
      <alignment vertical="center"/>
    </xf>
    <xf numFmtId="165" fontId="11" fillId="7" borderId="0" xfId="0" applyNumberFormat="1" applyFont="1" applyFill="1" applyBorder="1" applyAlignment="1">
      <alignment vertical="center"/>
    </xf>
    <xf numFmtId="0" fontId="3" fillId="8" borderId="0" xfId="0" applyFont="1" applyFill="1"/>
    <xf numFmtId="41" fontId="0" fillId="8" borderId="0" xfId="0" applyNumberFormat="1" applyFill="1"/>
    <xf numFmtId="0" fontId="3" fillId="8" borderId="0" xfId="0" applyFont="1" applyFill="1" applyAlignment="1">
      <alignment horizontal="center"/>
    </xf>
    <xf numFmtId="0" fontId="12" fillId="7" borderId="1" xfId="0" applyFont="1" applyFill="1" applyBorder="1" applyAlignment="1">
      <alignment horizontal="center" vertical="center" wrapText="1"/>
    </xf>
    <xf numFmtId="0" fontId="13" fillId="7" borderId="10" xfId="0" applyFont="1" applyFill="1" applyBorder="1"/>
    <xf numFmtId="0" fontId="13" fillId="7" borderId="2" xfId="0" applyFont="1" applyFill="1" applyBorder="1"/>
    <xf numFmtId="10" fontId="13" fillId="7" borderId="3" xfId="0" applyNumberFormat="1" applyFont="1" applyFill="1" applyBorder="1" applyAlignment="1">
      <alignment horizontal="center"/>
    </xf>
    <xf numFmtId="0" fontId="15" fillId="7" borderId="7" xfId="0" applyFont="1" applyFill="1" applyBorder="1"/>
    <xf numFmtId="0" fontId="15" fillId="7" borderId="0" xfId="0" applyFont="1" applyFill="1" applyBorder="1"/>
    <xf numFmtId="0" fontId="13" fillId="7" borderId="3" xfId="0" applyFont="1" applyFill="1" applyBorder="1"/>
    <xf numFmtId="0" fontId="13" fillId="7" borderId="2" xfId="0" applyFont="1" applyFill="1" applyBorder="1" applyAlignment="1">
      <alignment vertical="center"/>
    </xf>
    <xf numFmtId="10" fontId="15" fillId="7" borderId="18" xfId="0" applyNumberFormat="1" applyFont="1" applyFill="1" applyBorder="1" applyAlignment="1">
      <alignment horizontal="center"/>
    </xf>
    <xf numFmtId="10" fontId="15" fillId="7" borderId="21" xfId="0" applyNumberFormat="1" applyFont="1" applyFill="1" applyBorder="1" applyAlignment="1">
      <alignment horizontal="center"/>
    </xf>
    <xf numFmtId="9" fontId="13" fillId="7" borderId="3" xfId="14" applyFont="1" applyFill="1" applyBorder="1"/>
    <xf numFmtId="41" fontId="15" fillId="7" borderId="7" xfId="0" applyNumberFormat="1" applyFont="1" applyFill="1" applyBorder="1"/>
    <xf numFmtId="41" fontId="15" fillId="7" borderId="0" xfId="0" applyNumberFormat="1" applyFont="1" applyFill="1" applyBorder="1"/>
    <xf numFmtId="10" fontId="13" fillId="7" borderId="3" xfId="14" applyNumberFormat="1" applyFont="1" applyFill="1" applyBorder="1"/>
    <xf numFmtId="10" fontId="41" fillId="4" borderId="0" xfId="0" applyNumberFormat="1" applyFont="1" applyFill="1" applyBorder="1" applyAlignment="1">
      <alignment vertical="center"/>
    </xf>
    <xf numFmtId="0" fontId="24" fillId="4" borderId="0" xfId="0" applyFont="1" applyFill="1" applyAlignment="1">
      <alignment horizontal="right"/>
    </xf>
    <xf numFmtId="41" fontId="10" fillId="4" borderId="3" xfId="0" applyNumberFormat="1" applyFont="1" applyFill="1" applyBorder="1" applyAlignment="1">
      <alignment horizontal="left" vertical="center"/>
    </xf>
    <xf numFmtId="41" fontId="10" fillId="4" borderId="3" xfId="1" applyNumberFormat="1" applyFont="1" applyFill="1" applyBorder="1" applyAlignment="1">
      <alignment horizontal="left" vertical="center"/>
    </xf>
    <xf numFmtId="41" fontId="10" fillId="4" borderId="3" xfId="0" applyNumberFormat="1" applyFont="1" applyFill="1" applyBorder="1"/>
    <xf numFmtId="41" fontId="10" fillId="0" borderId="3" xfId="1" applyNumberFormat="1" applyFont="1" applyFill="1" applyBorder="1" applyAlignment="1">
      <alignment horizontal="left" vertical="center"/>
    </xf>
    <xf numFmtId="41" fontId="10" fillId="4" borderId="3" xfId="0" applyNumberFormat="1" applyFont="1" applyFill="1" applyBorder="1" applyAlignment="1">
      <alignment vertical="center"/>
    </xf>
    <xf numFmtId="41" fontId="10" fillId="4" borderId="3" xfId="1" applyNumberFormat="1" applyFont="1" applyFill="1" applyBorder="1" applyAlignment="1">
      <alignment vertical="center"/>
    </xf>
    <xf numFmtId="41" fontId="23" fillId="4" borderId="3" xfId="1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48" fillId="4" borderId="0" xfId="0" applyFont="1" applyFill="1" applyBorder="1" applyAlignment="1">
      <alignment vertical="center"/>
    </xf>
    <xf numFmtId="41" fontId="12" fillId="4" borderId="3" xfId="1" applyNumberFormat="1" applyFont="1" applyFill="1" applyBorder="1" applyAlignment="1">
      <alignment vertical="center"/>
    </xf>
    <xf numFmtId="41" fontId="11" fillId="4" borderId="0" xfId="0" applyNumberFormat="1" applyFont="1" applyFill="1" applyAlignment="1">
      <alignment vertical="center"/>
    </xf>
    <xf numFmtId="0" fontId="3" fillId="0" borderId="17" xfId="0" applyFont="1" applyBorder="1" applyAlignment="1">
      <alignment horizontal="center" vertical="center"/>
    </xf>
    <xf numFmtId="165" fontId="3" fillId="0" borderId="17" xfId="1" applyNumberFormat="1" applyFont="1" applyBorder="1" applyAlignment="1">
      <alignment vertical="center"/>
    </xf>
    <xf numFmtId="165" fontId="12" fillId="4" borderId="3" xfId="0" applyNumberFormat="1" applyFont="1" applyFill="1" applyBorder="1" applyAlignment="1">
      <alignment vertical="center" wrapText="1"/>
    </xf>
    <xf numFmtId="166" fontId="12" fillId="4" borderId="10" xfId="0" applyNumberFormat="1" applyFont="1" applyFill="1" applyBorder="1" applyAlignment="1">
      <alignment horizontal="center" vertical="center"/>
    </xf>
    <xf numFmtId="41" fontId="12" fillId="4" borderId="10" xfId="0" applyNumberFormat="1" applyFont="1" applyFill="1" applyBorder="1" applyAlignment="1">
      <alignment vertical="center"/>
    </xf>
    <xf numFmtId="0" fontId="12" fillId="4" borderId="2" xfId="0" applyFont="1" applyFill="1" applyBorder="1" applyAlignment="1">
      <alignment vertical="center"/>
    </xf>
    <xf numFmtId="166" fontId="12" fillId="4" borderId="0" xfId="0" applyNumberFormat="1" applyFont="1" applyFill="1" applyAlignment="1">
      <alignment vertical="center"/>
    </xf>
    <xf numFmtId="0" fontId="12" fillId="10" borderId="0" xfId="0" applyFont="1" applyFill="1" applyAlignment="1">
      <alignment vertical="center"/>
    </xf>
    <xf numFmtId="41" fontId="12" fillId="7" borderId="0" xfId="0" applyNumberFormat="1" applyFont="1" applyFill="1" applyAlignment="1">
      <alignment vertical="center"/>
    </xf>
    <xf numFmtId="0" fontId="12" fillId="7" borderId="0" xfId="0" applyFont="1" applyFill="1" applyAlignment="1">
      <alignment vertical="center"/>
    </xf>
    <xf numFmtId="0" fontId="12" fillId="4" borderId="0" xfId="0" applyFont="1" applyFill="1" applyAlignment="1">
      <alignment vertical="center" wrapText="1"/>
    </xf>
    <xf numFmtId="0" fontId="12" fillId="9" borderId="0" xfId="0" applyFont="1" applyFill="1" applyAlignment="1">
      <alignment vertical="center"/>
    </xf>
    <xf numFmtId="0" fontId="12" fillId="11" borderId="0" xfId="0" applyFont="1" applyFill="1" applyAlignment="1">
      <alignment vertical="center"/>
    </xf>
    <xf numFmtId="165" fontId="12" fillId="4" borderId="0" xfId="0" applyNumberFormat="1" applyFont="1" applyFill="1" applyAlignment="1">
      <alignment vertical="center"/>
    </xf>
    <xf numFmtId="43" fontId="12" fillId="4" borderId="0" xfId="0" applyNumberFormat="1" applyFont="1" applyFill="1" applyAlignment="1">
      <alignment vertical="center"/>
    </xf>
    <xf numFmtId="165" fontId="12" fillId="4" borderId="0" xfId="0" applyNumberFormat="1" applyFont="1" applyFill="1" applyAlignment="1">
      <alignment horizontal="center" vertical="center"/>
    </xf>
    <xf numFmtId="0" fontId="10" fillId="4" borderId="0" xfId="0" applyFont="1" applyFill="1" applyAlignment="1">
      <alignment vertical="center"/>
    </xf>
    <xf numFmtId="43" fontId="12" fillId="4" borderId="0" xfId="1" applyFont="1" applyFill="1" applyAlignment="1">
      <alignment vertical="center"/>
    </xf>
    <xf numFmtId="0" fontId="49" fillId="4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166" fontId="5" fillId="4" borderId="0" xfId="0" applyNumberFormat="1" applyFont="1" applyFill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166" fontId="12" fillId="0" borderId="0" xfId="0" applyNumberFormat="1" applyFont="1" applyFill="1" applyAlignment="1">
      <alignment vertical="center"/>
    </xf>
    <xf numFmtId="41" fontId="12" fillId="0" borderId="0" xfId="0" applyNumberFormat="1" applyFont="1" applyFill="1" applyAlignment="1">
      <alignment vertical="center"/>
    </xf>
    <xf numFmtId="165" fontId="12" fillId="0" borderId="0" xfId="0" applyNumberFormat="1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164" fontId="4" fillId="0" borderId="11" xfId="0" applyNumberFormat="1" applyFont="1" applyBorder="1" applyAlignment="1"/>
    <xf numFmtId="0" fontId="4" fillId="0" borderId="0" xfId="0" applyFont="1" applyFill="1"/>
    <xf numFmtId="0" fontId="7" fillId="0" borderId="0" xfId="0" applyFont="1" applyFill="1" applyAlignment="1"/>
    <xf numFmtId="0" fontId="4" fillId="0" borderId="0" xfId="0" applyFont="1" applyFill="1" applyAlignment="1">
      <alignment horizontal="center"/>
    </xf>
    <xf numFmtId="0" fontId="16" fillId="0" borderId="0" xfId="0" applyFont="1" applyFill="1" applyAlignment="1"/>
    <xf numFmtId="0" fontId="4" fillId="0" borderId="1" xfId="0" applyFont="1" applyFill="1" applyBorder="1"/>
    <xf numFmtId="0" fontId="5" fillId="0" borderId="2" xfId="0" applyFont="1" applyFill="1" applyBorder="1"/>
    <xf numFmtId="0" fontId="4" fillId="0" borderId="2" xfId="0" applyFont="1" applyFill="1" applyBorder="1"/>
    <xf numFmtId="0" fontId="5" fillId="0" borderId="2" xfId="0" quotePrefix="1" applyFont="1" applyFill="1" applyBorder="1" applyAlignment="1">
      <alignment horizontal="center"/>
    </xf>
    <xf numFmtId="0" fontId="4" fillId="0" borderId="0" xfId="0" quotePrefix="1" applyFont="1" applyFill="1" applyBorder="1" applyAlignment="1">
      <alignment horizontal="left"/>
    </xf>
    <xf numFmtId="0" fontId="5" fillId="0" borderId="1" xfId="0" applyFont="1" applyFill="1" applyBorder="1"/>
    <xf numFmtId="0" fontId="5" fillId="0" borderId="0" xfId="0" applyFont="1" applyFill="1" applyAlignment="1">
      <alignment horizontal="center"/>
    </xf>
    <xf numFmtId="0" fontId="4" fillId="0" borderId="0" xfId="0" applyFont="1" applyFill="1" applyAlignment="1">
      <alignment horizontal="left" indent="1"/>
    </xf>
    <xf numFmtId="0" fontId="5" fillId="0" borderId="0" xfId="0" applyFont="1" applyFill="1"/>
    <xf numFmtId="0" fontId="5" fillId="0" borderId="0" xfId="0" quotePrefix="1" applyFont="1" applyFill="1" applyAlignment="1">
      <alignment horizontal="center"/>
    </xf>
    <xf numFmtId="0" fontId="4" fillId="0" borderId="2" xfId="0" applyFont="1" applyFill="1" applyBorder="1" applyAlignment="1"/>
    <xf numFmtId="166" fontId="4" fillId="0" borderId="2" xfId="0" applyNumberFormat="1" applyFont="1" applyFill="1" applyBorder="1" applyAlignment="1"/>
    <xf numFmtId="0" fontId="4" fillId="0" borderId="10" xfId="0" applyFont="1" applyFill="1" applyBorder="1"/>
    <xf numFmtId="0" fontId="4" fillId="0" borderId="0" xfId="0" quotePrefix="1" applyFont="1" applyFill="1" applyBorder="1" applyAlignment="1"/>
    <xf numFmtId="0" fontId="5" fillId="0" borderId="2" xfId="0" applyFont="1" applyFill="1" applyBorder="1" applyAlignment="1">
      <alignment horizontal="center"/>
    </xf>
    <xf numFmtId="0" fontId="4" fillId="0" borderId="0" xfId="0" quotePrefix="1" applyFont="1" applyFill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10" xfId="0" applyFont="1" applyFill="1" applyBorder="1" applyAlignment="1"/>
    <xf numFmtId="0" fontId="4" fillId="0" borderId="1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41" fontId="4" fillId="0" borderId="0" xfId="0" applyNumberFormat="1" applyFont="1" applyFill="1" applyBorder="1" applyAlignment="1">
      <alignment horizontal="center"/>
    </xf>
    <xf numFmtId="41" fontId="4" fillId="0" borderId="1" xfId="0" applyNumberFormat="1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10" fontId="4" fillId="0" borderId="0" xfId="0" applyNumberFormat="1" applyFont="1" applyFill="1" applyAlignment="1"/>
    <xf numFmtId="0" fontId="0" fillId="0" borderId="0" xfId="0" applyFill="1"/>
    <xf numFmtId="0" fontId="0" fillId="0" borderId="0" xfId="0" applyFill="1" applyBorder="1"/>
    <xf numFmtId="0" fontId="8" fillId="0" borderId="0" xfId="0" applyFont="1" applyFill="1"/>
    <xf numFmtId="164" fontId="5" fillId="0" borderId="0" xfId="0" applyNumberFormat="1" applyFont="1" applyFill="1" applyBorder="1" applyAlignment="1">
      <alignment horizontal="center"/>
    </xf>
    <xf numFmtId="0" fontId="12" fillId="0" borderId="0" xfId="0" applyFont="1" applyFill="1"/>
    <xf numFmtId="0" fontId="20" fillId="0" borderId="13" xfId="0" applyFont="1" applyFill="1" applyBorder="1" applyAlignment="1">
      <alignment horizontal="center" vertical="center"/>
    </xf>
    <xf numFmtId="164" fontId="5" fillId="0" borderId="13" xfId="0" applyNumberFormat="1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11" fillId="0" borderId="0" xfId="0" applyFont="1" applyFill="1"/>
    <xf numFmtId="0" fontId="20" fillId="0" borderId="7" xfId="0" applyFont="1" applyFill="1" applyBorder="1" applyAlignment="1">
      <alignment horizontal="center" vertical="center"/>
    </xf>
    <xf numFmtId="164" fontId="5" fillId="0" borderId="7" xfId="0" applyNumberFormat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10" fontId="4" fillId="0" borderId="0" xfId="0" applyNumberFormat="1" applyFont="1" applyFill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0" fontId="26" fillId="0" borderId="0" xfId="0" applyFont="1"/>
    <xf numFmtId="0" fontId="4" fillId="4" borderId="0" xfId="0" applyFont="1" applyFill="1" applyAlignment="1">
      <alignment horizontal="center" vertical="top"/>
    </xf>
    <xf numFmtId="165" fontId="15" fillId="0" borderId="0" xfId="0" applyNumberFormat="1" applyFont="1" applyBorder="1" applyAlignment="1">
      <alignment vertical="center"/>
    </xf>
    <xf numFmtId="43" fontId="10" fillId="4" borderId="0" xfId="0" applyNumberFormat="1" applyFont="1" applyFill="1"/>
    <xf numFmtId="165" fontId="12" fillId="4" borderId="2" xfId="1" applyNumberFormat="1" applyFont="1" applyFill="1" applyBorder="1" applyAlignment="1">
      <alignment vertical="center"/>
    </xf>
    <xf numFmtId="0" fontId="12" fillId="0" borderId="0" xfId="0" applyFont="1" applyFill="1" applyAlignment="1">
      <alignment horizontal="center" vertical="top"/>
    </xf>
    <xf numFmtId="165" fontId="12" fillId="4" borderId="2" xfId="0" applyNumberFormat="1" applyFont="1" applyFill="1" applyBorder="1" applyAlignment="1">
      <alignment vertical="center" wrapText="1"/>
    </xf>
    <xf numFmtId="41" fontId="12" fillId="4" borderId="2" xfId="1" applyNumberFormat="1" applyFont="1" applyFill="1" applyBorder="1" applyAlignment="1">
      <alignment vertical="center"/>
    </xf>
    <xf numFmtId="41" fontId="12" fillId="4" borderId="10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166" fontId="12" fillId="4" borderId="2" xfId="0" applyNumberFormat="1" applyFont="1" applyFill="1" applyBorder="1" applyAlignment="1">
      <alignment horizontal="center" vertical="center"/>
    </xf>
    <xf numFmtId="41" fontId="12" fillId="4" borderId="2" xfId="0" applyNumberFormat="1" applyFont="1" applyFill="1" applyBorder="1" applyAlignment="1">
      <alignment vertical="center"/>
    </xf>
    <xf numFmtId="165" fontId="12" fillId="4" borderId="2" xfId="0" applyNumberFormat="1" applyFont="1" applyFill="1" applyBorder="1" applyAlignment="1">
      <alignment vertical="center"/>
    </xf>
    <xf numFmtId="41" fontId="12" fillId="4" borderId="10" xfId="1" applyNumberFormat="1" applyFont="1" applyFill="1" applyBorder="1" applyAlignment="1">
      <alignment vertical="center"/>
    </xf>
    <xf numFmtId="0" fontId="4" fillId="0" borderId="2" xfId="0" quotePrefix="1" applyFont="1" applyBorder="1" applyAlignment="1"/>
    <xf numFmtId="49" fontId="4" fillId="0" borderId="2" xfId="0" quotePrefix="1" applyNumberFormat="1" applyFont="1" applyBorder="1" applyAlignment="1"/>
    <xf numFmtId="166" fontId="18" fillId="4" borderId="0" xfId="0" applyNumberFormat="1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10" borderId="3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43" fontId="4" fillId="0" borderId="0" xfId="1" applyFont="1" applyAlignment="1">
      <alignment vertical="center"/>
    </xf>
    <xf numFmtId="165" fontId="4" fillId="0" borderId="0" xfId="1" applyNumberFormat="1" applyFont="1" applyAlignment="1">
      <alignment vertical="center"/>
    </xf>
    <xf numFmtId="167" fontId="15" fillId="4" borderId="10" xfId="0" applyNumberFormat="1" applyFont="1" applyFill="1" applyBorder="1"/>
    <xf numFmtId="167" fontId="15" fillId="4" borderId="2" xfId="0" applyNumberFormat="1" applyFont="1" applyFill="1" applyBorder="1" applyAlignment="1">
      <alignment horizontal="right"/>
    </xf>
    <xf numFmtId="167" fontId="15" fillId="4" borderId="10" xfId="0" applyNumberFormat="1" applyFont="1" applyFill="1" applyBorder="1" applyAlignment="1">
      <alignment horizontal="right"/>
    </xf>
    <xf numFmtId="167" fontId="5" fillId="0" borderId="0" xfId="0" applyNumberFormat="1" applyFont="1" applyAlignment="1">
      <alignment vertical="center"/>
    </xf>
    <xf numFmtId="43" fontId="12" fillId="9" borderId="0" xfId="1" applyFont="1" applyFill="1" applyAlignment="1">
      <alignment vertical="center"/>
    </xf>
    <xf numFmtId="0" fontId="4" fillId="0" borderId="0" xfId="0" quotePrefix="1" applyFont="1" applyAlignment="1">
      <alignment horizontal="center" vertical="center" wrapText="1"/>
    </xf>
    <xf numFmtId="167" fontId="5" fillId="0" borderId="0" xfId="1" applyNumberFormat="1" applyFont="1" applyFill="1" applyAlignment="1">
      <alignment horizontal="center" vertical="center"/>
    </xf>
    <xf numFmtId="165" fontId="4" fillId="0" borderId="0" xfId="1" applyNumberFormat="1" applyFont="1" applyAlignment="1">
      <alignment horizontal="center" vertical="center"/>
    </xf>
    <xf numFmtId="43" fontId="12" fillId="9" borderId="0" xfId="0" applyNumberFormat="1" applyFont="1" applyFill="1" applyAlignment="1">
      <alignment vertical="center"/>
    </xf>
    <xf numFmtId="43" fontId="11" fillId="9" borderId="0" xfId="0" applyNumberFormat="1" applyFont="1" applyFill="1" applyAlignment="1">
      <alignment vertical="center"/>
    </xf>
    <xf numFmtId="0" fontId="15" fillId="4" borderId="16" xfId="0" applyFont="1" applyFill="1" applyBorder="1" applyAlignment="1">
      <alignment horizontal="left" vertical="center" indent="3"/>
    </xf>
    <xf numFmtId="0" fontId="15" fillId="4" borderId="22" xfId="0" applyFont="1" applyFill="1" applyBorder="1" applyAlignment="1">
      <alignment horizontal="left" vertical="center" indent="3"/>
    </xf>
    <xf numFmtId="0" fontId="4" fillId="4" borderId="3" xfId="0" applyFont="1" applyFill="1" applyBorder="1" applyAlignment="1">
      <alignment horizontal="left" vertical="center"/>
    </xf>
    <xf numFmtId="0" fontId="4" fillId="4" borderId="6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4" fillId="4" borderId="10" xfId="0" applyFont="1" applyFill="1" applyBorder="1" applyAlignment="1">
      <alignment vertical="center"/>
    </xf>
    <xf numFmtId="10" fontId="10" fillId="4" borderId="3" xfId="0" applyNumberFormat="1" applyFont="1" applyFill="1" applyBorder="1" applyAlignment="1">
      <alignment horizontal="left" vertical="center"/>
    </xf>
    <xf numFmtId="41" fontId="10" fillId="4" borderId="3" xfId="2" applyFont="1" applyFill="1" applyBorder="1" applyAlignment="1">
      <alignment horizontal="left" vertical="center"/>
    </xf>
    <xf numFmtId="167" fontId="14" fillId="0" borderId="1" xfId="0" applyNumberFormat="1" applyFont="1" applyBorder="1" applyAlignment="1">
      <alignment horizontal="center" vertical="center" wrapText="1"/>
    </xf>
    <xf numFmtId="167" fontId="0" fillId="0" borderId="0" xfId="0" applyNumberFormat="1" applyAlignment="1">
      <alignment vertical="center"/>
    </xf>
    <xf numFmtId="0" fontId="21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167" fontId="10" fillId="4" borderId="1" xfId="0" applyNumberFormat="1" applyFont="1" applyFill="1" applyBorder="1" applyAlignment="1">
      <alignment vertical="center"/>
    </xf>
    <xf numFmtId="167" fontId="10" fillId="4" borderId="3" xfId="0" applyNumberFormat="1" applyFont="1" applyFill="1" applyBorder="1" applyAlignment="1">
      <alignment vertical="center"/>
    </xf>
    <xf numFmtId="41" fontId="0" fillId="0" borderId="3" xfId="2" applyFont="1" applyBorder="1" applyAlignment="1">
      <alignment horizontal="right" vertical="center"/>
    </xf>
    <xf numFmtId="0" fontId="0" fillId="4" borderId="0" xfId="0" applyFill="1" applyBorder="1" applyAlignment="1">
      <alignment vertical="center"/>
    </xf>
    <xf numFmtId="0" fontId="22" fillId="0" borderId="3" xfId="0" applyFont="1" applyBorder="1" applyAlignment="1">
      <alignment horizontal="center" vertical="center"/>
    </xf>
    <xf numFmtId="167" fontId="22" fillId="0" borderId="1" xfId="0" applyNumberFormat="1" applyFont="1" applyBorder="1" applyAlignment="1">
      <alignment vertical="center"/>
    </xf>
    <xf numFmtId="167" fontId="22" fillId="0" borderId="3" xfId="0" applyNumberFormat="1" applyFont="1" applyBorder="1" applyAlignment="1">
      <alignment vertical="center"/>
    </xf>
    <xf numFmtId="1" fontId="0" fillId="0" borderId="0" xfId="0" applyNumberFormat="1"/>
    <xf numFmtId="0" fontId="50" fillId="0" borderId="0" xfId="0" applyFont="1"/>
    <xf numFmtId="0" fontId="51" fillId="0" borderId="0" xfId="0" applyFont="1"/>
    <xf numFmtId="0" fontId="22" fillId="0" borderId="5" xfId="0" applyFont="1" applyBorder="1" applyAlignment="1">
      <alignment horizontal="center" vertical="center"/>
    </xf>
    <xf numFmtId="167" fontId="22" fillId="0" borderId="5" xfId="0" applyNumberFormat="1" applyFont="1" applyBorder="1" applyAlignment="1">
      <alignment vertical="center"/>
    </xf>
    <xf numFmtId="49" fontId="3" fillId="0" borderId="17" xfId="0" applyNumberFormat="1" applyFont="1" applyFill="1" applyBorder="1" applyAlignment="1">
      <alignment vertical="center"/>
    </xf>
    <xf numFmtId="0" fontId="31" fillId="0" borderId="0" xfId="0" applyFont="1"/>
    <xf numFmtId="0" fontId="14" fillId="7" borderId="3" xfId="0" applyFont="1" applyFill="1" applyBorder="1" applyAlignment="1">
      <alignment horizontal="center" vertical="center" wrapText="1"/>
    </xf>
    <xf numFmtId="41" fontId="3" fillId="7" borderId="0" xfId="1" applyNumberFormat="1" applyFont="1" applyFill="1"/>
    <xf numFmtId="41" fontId="3" fillId="7" borderId="0" xfId="0" applyNumberFormat="1" applyFont="1" applyFill="1"/>
    <xf numFmtId="15" fontId="3" fillId="7" borderId="0" xfId="0" applyNumberFormat="1" applyFont="1" applyFill="1"/>
    <xf numFmtId="0" fontId="12" fillId="12" borderId="0" xfId="0" applyFont="1" applyFill="1" applyAlignment="1">
      <alignment vertical="center"/>
    </xf>
    <xf numFmtId="43" fontId="12" fillId="12" borderId="0" xfId="0" applyNumberFormat="1" applyFont="1" applyFill="1" applyAlignment="1">
      <alignment vertical="center"/>
    </xf>
    <xf numFmtId="0" fontId="12" fillId="13" borderId="0" xfId="0" applyFont="1" applyFill="1" applyAlignment="1">
      <alignment vertical="center"/>
    </xf>
    <xf numFmtId="165" fontId="0" fillId="0" borderId="0" xfId="0" applyNumberFormat="1" applyAlignment="1">
      <alignment vertical="center"/>
    </xf>
    <xf numFmtId="0" fontId="31" fillId="0" borderId="0" xfId="0" quotePrefix="1" applyFont="1"/>
    <xf numFmtId="41" fontId="12" fillId="14" borderId="0" xfId="0" applyNumberFormat="1" applyFont="1" applyFill="1" applyAlignment="1">
      <alignment vertical="center"/>
    </xf>
    <xf numFmtId="0" fontId="12" fillId="14" borderId="0" xfId="0" applyFont="1" applyFill="1" applyAlignment="1">
      <alignment vertical="center"/>
    </xf>
    <xf numFmtId="0" fontId="14" fillId="7" borderId="3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right"/>
    </xf>
    <xf numFmtId="0" fontId="15" fillId="4" borderId="2" xfId="0" applyFont="1" applyFill="1" applyBorder="1" applyAlignment="1">
      <alignment horizontal="right"/>
    </xf>
    <xf numFmtId="41" fontId="15" fillId="4" borderId="3" xfId="0" applyNumberFormat="1" applyFont="1" applyFill="1" applyBorder="1" applyAlignment="1">
      <alignment horizontal="center" vertical="center" wrapText="1"/>
    </xf>
    <xf numFmtId="167" fontId="13" fillId="7" borderId="0" xfId="0" applyNumberFormat="1" applyFont="1" applyFill="1"/>
    <xf numFmtId="165" fontId="12" fillId="4" borderId="0" xfId="1" applyNumberFormat="1" applyFont="1" applyFill="1" applyAlignment="1">
      <alignment vertical="center"/>
    </xf>
    <xf numFmtId="0" fontId="10" fillId="4" borderId="3" xfId="0" quotePrefix="1" applyFont="1" applyFill="1" applyBorder="1" applyAlignment="1">
      <alignment horizontal="center" vertical="center"/>
    </xf>
    <xf numFmtId="0" fontId="3" fillId="7" borderId="0" xfId="0" quotePrefix="1" applyFont="1" applyFill="1" applyAlignment="1">
      <alignment horizontal="center"/>
    </xf>
    <xf numFmtId="41" fontId="14" fillId="0" borderId="3" xfId="0" applyNumberFormat="1" applyFont="1" applyFill="1" applyBorder="1" applyAlignment="1">
      <alignment horizontal="center" vertical="center"/>
    </xf>
    <xf numFmtId="41" fontId="0" fillId="0" borderId="0" xfId="0" applyNumberFormat="1" applyAlignment="1">
      <alignment vertical="center"/>
    </xf>
    <xf numFmtId="0" fontId="4" fillId="4" borderId="0" xfId="0" applyFont="1" applyFill="1" applyAlignment="1">
      <alignment horizontal="left" vertical="center" wrapText="1"/>
    </xf>
    <xf numFmtId="0" fontId="13" fillId="4" borderId="3" xfId="0" quotePrefix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2" fillId="4" borderId="0" xfId="0" applyFont="1" applyFill="1" applyAlignment="1">
      <alignment horizontal="left" vertical="center" wrapText="1"/>
    </xf>
    <xf numFmtId="0" fontId="12" fillId="4" borderId="10" xfId="0" applyFont="1" applyFill="1" applyBorder="1" applyAlignment="1">
      <alignment vertical="center"/>
    </xf>
    <xf numFmtId="165" fontId="12" fillId="15" borderId="0" xfId="1" applyNumberFormat="1" applyFont="1" applyFill="1" applyAlignment="1">
      <alignment vertical="center"/>
    </xf>
    <xf numFmtId="0" fontId="12" fillId="15" borderId="0" xfId="0" applyFont="1" applyFill="1" applyAlignment="1">
      <alignment vertical="center"/>
    </xf>
    <xf numFmtId="43" fontId="11" fillId="15" borderId="0" xfId="1" applyFont="1" applyFill="1" applyAlignment="1">
      <alignment vertical="center"/>
    </xf>
    <xf numFmtId="165" fontId="11" fillId="15" borderId="0" xfId="0" applyNumberFormat="1" applyFont="1" applyFill="1" applyAlignment="1">
      <alignment vertical="center"/>
    </xf>
    <xf numFmtId="0" fontId="3" fillId="0" borderId="17" xfId="0" quotePrefix="1" applyFont="1" applyBorder="1" applyAlignment="1">
      <alignment horizontal="center" vertical="center"/>
    </xf>
    <xf numFmtId="0" fontId="0" fillId="4" borderId="18" xfId="0" quotePrefix="1" applyFill="1" applyBorder="1" applyAlignment="1">
      <alignment horizontal="center"/>
    </xf>
    <xf numFmtId="0" fontId="15" fillId="4" borderId="3" xfId="0" applyFont="1" applyFill="1" applyBorder="1" applyAlignment="1">
      <alignment horizontal="center"/>
    </xf>
    <xf numFmtId="0" fontId="15" fillId="4" borderId="5" xfId="0" applyFont="1" applyFill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0" fontId="14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3" fillId="0" borderId="3" xfId="0" applyFont="1" applyBorder="1" applyAlignment="1">
      <alignment vertical="center"/>
    </xf>
    <xf numFmtId="41" fontId="10" fillId="4" borderId="3" xfId="0" quotePrefix="1" applyNumberFormat="1" applyFont="1" applyFill="1" applyBorder="1" applyAlignment="1">
      <alignment horizontal="center" vertical="center"/>
    </xf>
    <xf numFmtId="0" fontId="0" fillId="0" borderId="0" xfId="0" quotePrefix="1"/>
    <xf numFmtId="165" fontId="12" fillId="4" borderId="3" xfId="1" applyNumberFormat="1" applyFont="1" applyFill="1" applyBorder="1" applyAlignment="1">
      <alignment vertical="center" wrapText="1"/>
    </xf>
    <xf numFmtId="165" fontId="12" fillId="4" borderId="0" xfId="0" applyNumberFormat="1" applyFont="1" applyFill="1" applyAlignment="1">
      <alignment horizontal="left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 wrapText="1"/>
    </xf>
    <xf numFmtId="167" fontId="13" fillId="4" borderId="0" xfId="0" applyNumberFormat="1" applyFont="1" applyFill="1"/>
    <xf numFmtId="0" fontId="12" fillId="4" borderId="3" xfId="0" applyFont="1" applyFill="1" applyBorder="1" applyAlignment="1">
      <alignment vertical="center" wrapText="1"/>
    </xf>
    <xf numFmtId="0" fontId="4" fillId="4" borderId="10" xfId="0" applyFont="1" applyFill="1" applyBorder="1" applyAlignment="1">
      <alignment horizontal="left" vertical="center"/>
    </xf>
    <xf numFmtId="0" fontId="4" fillId="4" borderId="0" xfId="0" applyFont="1" applyFill="1" applyAlignment="1">
      <alignment horizontal="center" vertical="top"/>
    </xf>
    <xf numFmtId="0" fontId="4" fillId="4" borderId="0" xfId="0" applyFont="1" applyFill="1"/>
    <xf numFmtId="41" fontId="4" fillId="4" borderId="0" xfId="0" applyNumberFormat="1" applyFont="1" applyFill="1"/>
    <xf numFmtId="167" fontId="4" fillId="0" borderId="0" xfId="0" applyNumberFormat="1" applyFont="1"/>
    <xf numFmtId="0" fontId="53" fillId="0" borderId="0" xfId="0" applyFont="1"/>
    <xf numFmtId="41" fontId="15" fillId="4" borderId="3" xfId="0" applyNumberFormat="1" applyFont="1" applyFill="1" applyBorder="1" applyAlignment="1">
      <alignment horizontal="center" wrapText="1"/>
    </xf>
    <xf numFmtId="167" fontId="10" fillId="0" borderId="0" xfId="0" applyNumberFormat="1" applyFont="1" applyAlignment="1">
      <alignment horizontal="left"/>
    </xf>
    <xf numFmtId="165" fontId="12" fillId="0" borderId="0" xfId="1" applyNumberFormat="1" applyFont="1" applyFill="1" applyAlignment="1">
      <alignment vertical="center"/>
    </xf>
    <xf numFmtId="0" fontId="12" fillId="4" borderId="3" xfId="0" applyFont="1" applyFill="1" applyBorder="1" applyAlignment="1">
      <alignment horizontal="center" vertical="center" wrapText="1"/>
    </xf>
    <xf numFmtId="0" fontId="12" fillId="4" borderId="3" xfId="0" quotePrefix="1" applyFont="1" applyFill="1" applyBorder="1" applyAlignment="1">
      <alignment horizontal="center" vertical="center"/>
    </xf>
    <xf numFmtId="0" fontId="52" fillId="4" borderId="0" xfId="0" applyFont="1" applyFill="1" applyBorder="1" applyAlignment="1">
      <alignment horizontal="left" vertical="center"/>
    </xf>
    <xf numFmtId="165" fontId="11" fillId="10" borderId="0" xfId="0" applyNumberFormat="1" applyFont="1" applyFill="1" applyBorder="1" applyAlignment="1">
      <alignment vertical="center"/>
    </xf>
    <xf numFmtId="165" fontId="12" fillId="4" borderId="0" xfId="0" applyNumberFormat="1" applyFont="1" applyFill="1" applyAlignment="1">
      <alignment horizontal="left" vertical="center" wrapText="1"/>
    </xf>
    <xf numFmtId="49" fontId="0" fillId="0" borderId="17" xfId="0" quotePrefix="1" applyNumberFormat="1" applyBorder="1" applyAlignment="1">
      <alignment vertical="center"/>
    </xf>
    <xf numFmtId="0" fontId="12" fillId="4" borderId="3" xfId="0" applyFont="1" applyFill="1" applyBorder="1" applyAlignment="1">
      <alignment horizontal="center" vertical="center"/>
    </xf>
    <xf numFmtId="165" fontId="22" fillId="4" borderId="3" xfId="1" applyNumberFormat="1" applyFont="1" applyFill="1" applyBorder="1" applyAlignment="1">
      <alignment vertical="center"/>
    </xf>
    <xf numFmtId="167" fontId="15" fillId="4" borderId="3" xfId="1" applyNumberFormat="1" applyFont="1" applyFill="1" applyBorder="1" applyAlignment="1">
      <alignment vertical="center"/>
    </xf>
    <xf numFmtId="41" fontId="15" fillId="4" borderId="3" xfId="1" applyNumberFormat="1" applyFont="1" applyFill="1" applyBorder="1" applyAlignment="1">
      <alignment vertical="center"/>
    </xf>
    <xf numFmtId="41" fontId="23" fillId="4" borderId="3" xfId="1" applyNumberFormat="1" applyFont="1" applyFill="1" applyBorder="1" applyAlignment="1">
      <alignment vertical="center"/>
    </xf>
    <xf numFmtId="0" fontId="54" fillId="0" borderId="0" xfId="0" applyFont="1" applyFill="1" applyBorder="1" applyAlignment="1">
      <alignment vertical="center"/>
    </xf>
    <xf numFmtId="0" fontId="55" fillId="0" borderId="0" xfId="0" applyFont="1" applyFill="1" applyBorder="1" applyAlignment="1">
      <alignment vertical="center"/>
    </xf>
    <xf numFmtId="1" fontId="55" fillId="0" borderId="0" xfId="0" applyNumberFormat="1" applyFont="1" applyFill="1" applyBorder="1" applyAlignment="1">
      <alignment vertical="center"/>
    </xf>
    <xf numFmtId="0" fontId="54" fillId="0" borderId="3" xfId="0" applyFont="1" applyFill="1" applyBorder="1" applyAlignment="1">
      <alignment horizontal="center" vertical="center"/>
    </xf>
    <xf numFmtId="165" fontId="55" fillId="0" borderId="0" xfId="0" applyNumberFormat="1" applyFont="1" applyFill="1" applyBorder="1" applyAlignment="1">
      <alignment vertical="center"/>
    </xf>
    <xf numFmtId="0" fontId="55" fillId="0" borderId="3" xfId="0" quotePrefix="1" applyFont="1" applyFill="1" applyBorder="1" applyAlignment="1">
      <alignment horizontal="center" vertical="center"/>
    </xf>
    <xf numFmtId="0" fontId="56" fillId="0" borderId="3" xfId="0" applyFont="1" applyFill="1" applyBorder="1" applyAlignment="1">
      <alignment vertical="center"/>
    </xf>
    <xf numFmtId="0" fontId="55" fillId="0" borderId="3" xfId="0" applyFont="1" applyFill="1" applyBorder="1" applyAlignment="1">
      <alignment horizontal="center" vertical="center"/>
    </xf>
    <xf numFmtId="167" fontId="55" fillId="0" borderId="3" xfId="0" applyNumberFormat="1" applyFont="1" applyFill="1" applyBorder="1" applyAlignment="1">
      <alignment vertical="center"/>
    </xf>
    <xf numFmtId="167" fontId="54" fillId="0" borderId="3" xfId="0" applyNumberFormat="1" applyFont="1" applyFill="1" applyBorder="1" applyAlignment="1">
      <alignment vertical="center"/>
    </xf>
    <xf numFmtId="167" fontId="55" fillId="0" borderId="0" xfId="0" applyNumberFormat="1" applyFont="1" applyFill="1" applyBorder="1" applyAlignment="1">
      <alignment vertical="center"/>
    </xf>
    <xf numFmtId="0" fontId="54" fillId="0" borderId="1" xfId="0" applyFont="1" applyFill="1" applyBorder="1" applyAlignment="1">
      <alignment vertical="center"/>
    </xf>
    <xf numFmtId="0" fontId="54" fillId="0" borderId="2" xfId="0" applyFont="1" applyFill="1" applyBorder="1" applyAlignment="1">
      <alignment vertical="center"/>
    </xf>
    <xf numFmtId="0" fontId="54" fillId="0" borderId="10" xfId="0" applyFont="1" applyFill="1" applyBorder="1" applyAlignment="1">
      <alignment vertical="center"/>
    </xf>
    <xf numFmtId="0" fontId="48" fillId="6" borderId="10" xfId="0" applyFont="1" applyFill="1" applyBorder="1" applyAlignment="1">
      <alignment vertical="center"/>
    </xf>
    <xf numFmtId="0" fontId="12" fillId="4" borderId="3" xfId="0" applyFont="1" applyFill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left" vertical="center"/>
    </xf>
    <xf numFmtId="0" fontId="4" fillId="4" borderId="0" xfId="0" applyFont="1" applyFill="1" applyAlignment="1">
      <alignment horizontal="center" vertical="top"/>
    </xf>
    <xf numFmtId="0" fontId="3" fillId="4" borderId="0" xfId="0" applyFont="1" applyFill="1"/>
    <xf numFmtId="0" fontId="3" fillId="0" borderId="0" xfId="0" applyFont="1" applyFill="1"/>
    <xf numFmtId="0" fontId="57" fillId="4" borderId="0" xfId="0" applyFont="1" applyFill="1"/>
    <xf numFmtId="0" fontId="44" fillId="4" borderId="0" xfId="0" applyFont="1" applyFill="1"/>
    <xf numFmtId="41" fontId="13" fillId="0" borderId="0" xfId="0" applyNumberFormat="1" applyFont="1" applyFill="1"/>
    <xf numFmtId="43" fontId="13" fillId="4" borderId="0" xfId="0" applyNumberFormat="1" applyFont="1" applyFill="1"/>
    <xf numFmtId="0" fontId="12" fillId="4" borderId="6" xfId="0" applyFont="1" applyFill="1" applyBorder="1" applyAlignment="1">
      <alignment horizontal="center" vertical="center"/>
    </xf>
    <xf numFmtId="0" fontId="4" fillId="0" borderId="0" xfId="13" applyFont="1" applyAlignment="1">
      <alignment vertical="center"/>
    </xf>
    <xf numFmtId="0" fontId="20" fillId="0" borderId="0" xfId="13" applyFont="1" applyAlignment="1">
      <alignment horizontal="left" vertical="center"/>
    </xf>
    <xf numFmtId="0" fontId="5" fillId="0" borderId="0" xfId="13" applyFont="1" applyAlignment="1">
      <alignment horizontal="center"/>
    </xf>
    <xf numFmtId="0" fontId="4" fillId="0" borderId="0" xfId="13" applyFont="1" applyAlignment="1">
      <alignment horizontal="left" vertical="top"/>
    </xf>
    <xf numFmtId="0" fontId="4" fillId="0" borderId="0" xfId="13" applyFont="1"/>
    <xf numFmtId="0" fontId="5" fillId="0" borderId="0" xfId="13" applyFont="1"/>
    <xf numFmtId="0" fontId="4" fillId="0" borderId="24" xfId="13" applyFont="1" applyBorder="1" applyAlignment="1">
      <alignment horizontal="center"/>
    </xf>
    <xf numFmtId="0" fontId="4" fillId="0" borderId="25" xfId="13" applyFont="1" applyBorder="1" applyAlignment="1">
      <alignment horizontal="center"/>
    </xf>
    <xf numFmtId="0" fontId="4" fillId="0" borderId="0" xfId="13" applyFont="1" applyAlignment="1">
      <alignment horizontal="center"/>
    </xf>
    <xf numFmtId="41" fontId="4" fillId="0" borderId="0" xfId="5" applyFont="1"/>
    <xf numFmtId="0" fontId="35" fillId="0" borderId="0" xfId="13" applyFont="1" applyAlignment="1">
      <alignment horizontal="left"/>
    </xf>
    <xf numFmtId="0" fontId="36" fillId="0" borderId="0" xfId="13" applyFont="1"/>
    <xf numFmtId="0" fontId="36" fillId="0" borderId="0" xfId="13" applyFont="1" applyAlignment="1">
      <alignment horizontal="center"/>
    </xf>
    <xf numFmtId="0" fontId="4" fillId="0" borderId="28" xfId="13" quotePrefix="1" applyFont="1" applyFill="1" applyBorder="1" applyAlignment="1">
      <alignment horizontal="center"/>
    </xf>
    <xf numFmtId="0" fontId="3" fillId="0" borderId="0" xfId="0" quotePrefix="1" applyFont="1" applyAlignment="1">
      <alignment horizontal="left"/>
    </xf>
    <xf numFmtId="9" fontId="4" fillId="0" borderId="0" xfId="0" applyNumberFormat="1" applyFont="1"/>
    <xf numFmtId="0" fontId="12" fillId="4" borderId="0" xfId="0" applyFont="1" applyFill="1" applyAlignment="1">
      <alignment horizontal="center" vertical="center"/>
    </xf>
    <xf numFmtId="0" fontId="15" fillId="0" borderId="0" xfId="13" applyFont="1"/>
    <xf numFmtId="0" fontId="48" fillId="4" borderId="10" xfId="0" applyFont="1" applyFill="1" applyBorder="1" applyAlignment="1">
      <alignment vertical="center"/>
    </xf>
    <xf numFmtId="0" fontId="4" fillId="0" borderId="0" xfId="0" quotePrefix="1" applyFont="1" applyAlignment="1">
      <alignment vertic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0" fontId="4" fillId="0" borderId="0" xfId="0" applyNumberFormat="1" applyFont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49" fontId="3" fillId="0" borderId="17" xfId="0" quotePrefix="1" applyNumberFormat="1" applyFont="1" applyBorder="1" applyAlignment="1">
      <alignment vertical="center"/>
    </xf>
    <xf numFmtId="49" fontId="0" fillId="0" borderId="0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164" fontId="4" fillId="0" borderId="2" xfId="0" applyNumberFormat="1" applyFont="1" applyBorder="1" applyAlignment="1">
      <alignment horizontal="center"/>
    </xf>
    <xf numFmtId="1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41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4" fillId="0" borderId="2" xfId="0" applyFont="1" applyBorder="1" applyAlignment="1"/>
    <xf numFmtId="0" fontId="4" fillId="0" borderId="10" xfId="0" applyFont="1" applyBorder="1" applyAlignment="1"/>
    <xf numFmtId="0" fontId="20" fillId="3" borderId="13" xfId="0" applyFont="1" applyFill="1" applyBorder="1" applyAlignment="1">
      <alignment horizontal="center" vertical="center"/>
    </xf>
    <xf numFmtId="0" fontId="20" fillId="3" borderId="7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0" fontId="4" fillId="4" borderId="0" xfId="0" applyFont="1" applyFill="1" applyAlignment="1">
      <alignment horizontal="center" vertical="top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0" fontId="4" fillId="4" borderId="0" xfId="0" applyFont="1" applyFill="1" applyAlignment="1">
      <alignment horizontal="center" vertical="top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5" fillId="4" borderId="1" xfId="0" applyFont="1" applyFill="1" applyBorder="1" applyAlignment="1"/>
    <xf numFmtId="0" fontId="4" fillId="0" borderId="0" xfId="0" applyFont="1" applyAlignment="1">
      <alignment horizontal="center" vertical="center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165" fontId="13" fillId="4" borderId="0" xfId="0" applyNumberFormat="1" applyFont="1" applyFill="1"/>
    <xf numFmtId="164" fontId="4" fillId="0" borderId="2" xfId="0" applyNumberFormat="1" applyFont="1" applyBorder="1" applyAlignment="1">
      <alignment horizontal="center"/>
    </xf>
    <xf numFmtId="1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41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0" fontId="4" fillId="0" borderId="0" xfId="0" applyNumberFormat="1" applyFont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9" fontId="4" fillId="0" borderId="0" xfId="0" applyNumberFormat="1" applyFont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4" fillId="0" borderId="2" xfId="0" applyFont="1" applyBorder="1" applyAlignment="1"/>
    <xf numFmtId="0" fontId="4" fillId="0" borderId="10" xfId="0" applyFont="1" applyBorder="1" applyAlignment="1"/>
    <xf numFmtId="0" fontId="4" fillId="0" borderId="0" xfId="0" applyFont="1" applyAlignment="1">
      <alignment horizontal="center"/>
    </xf>
    <xf numFmtId="41" fontId="4" fillId="0" borderId="0" xfId="0" applyNumberFormat="1" applyFont="1" applyBorder="1" applyAlignment="1">
      <alignment horizontal="center"/>
    </xf>
    <xf numFmtId="0" fontId="58" fillId="0" borderId="0" xfId="0" applyFont="1"/>
    <xf numFmtId="0" fontId="54" fillId="0" borderId="3" xfId="0" applyFont="1" applyFill="1" applyBorder="1" applyAlignment="1">
      <alignment horizontal="center" vertical="center" wrapText="1"/>
    </xf>
    <xf numFmtId="0" fontId="13" fillId="6" borderId="3" xfId="0" quotePrefix="1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left" vertical="center"/>
    </xf>
    <xf numFmtId="41" fontId="13" fillId="6" borderId="3" xfId="0" applyNumberFormat="1" applyFont="1" applyFill="1" applyBorder="1"/>
    <xf numFmtId="10" fontId="13" fillId="6" borderId="3" xfId="0" applyNumberFormat="1" applyFont="1" applyFill="1" applyBorder="1" applyAlignment="1">
      <alignment horizontal="center"/>
    </xf>
    <xf numFmtId="165" fontId="13" fillId="6" borderId="3" xfId="0" applyNumberFormat="1" applyFont="1" applyFill="1" applyBorder="1"/>
    <xf numFmtId="9" fontId="13" fillId="6" borderId="3" xfId="14" applyFont="1" applyFill="1" applyBorder="1"/>
    <xf numFmtId="10" fontId="13" fillId="6" borderId="3" xfId="14" applyNumberFormat="1" applyFont="1" applyFill="1" applyBorder="1"/>
    <xf numFmtId="41" fontId="13" fillId="6" borderId="3" xfId="14" applyNumberFormat="1" applyFont="1" applyFill="1" applyBorder="1"/>
    <xf numFmtId="0" fontId="13" fillId="6" borderId="0" xfId="0" applyFont="1" applyFill="1"/>
    <xf numFmtId="165" fontId="13" fillId="6" borderId="0" xfId="0" applyNumberFormat="1" applyFont="1" applyFill="1"/>
    <xf numFmtId="0" fontId="13" fillId="6" borderId="3" xfId="0" applyFont="1" applyFill="1" applyBorder="1" applyAlignment="1">
      <alignment vertical="center"/>
    </xf>
    <xf numFmtId="0" fontId="42" fillId="6" borderId="0" xfId="0" applyFont="1" applyFill="1"/>
    <xf numFmtId="0" fontId="54" fillId="0" borderId="0" xfId="0" applyFont="1" applyFill="1" applyBorder="1" applyAlignment="1">
      <alignment horizontal="center" vertical="center"/>
    </xf>
    <xf numFmtId="167" fontId="54" fillId="0" borderId="0" xfId="0" applyNumberFormat="1" applyFont="1" applyFill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1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7" fillId="0" borderId="0" xfId="13" applyFont="1" applyAlignment="1">
      <alignment horizontal="center" vertical="center"/>
    </xf>
    <xf numFmtId="41" fontId="4" fillId="0" borderId="0" xfId="17" applyFont="1" applyAlignment="1">
      <alignment horizontal="center"/>
    </xf>
    <xf numFmtId="41" fontId="5" fillId="0" borderId="12" xfId="17" applyFont="1" applyBorder="1" applyAlignment="1">
      <alignment horizontal="center" vertical="center" wrapText="1"/>
    </xf>
    <xf numFmtId="41" fontId="5" fillId="0" borderId="11" xfId="17" applyFont="1" applyBorder="1" applyAlignment="1">
      <alignment horizontal="center" vertical="center" wrapText="1"/>
    </xf>
    <xf numFmtId="0" fontId="4" fillId="0" borderId="27" xfId="13" applyFont="1" applyFill="1" applyBorder="1" applyAlignment="1">
      <alignment horizontal="center"/>
    </xf>
    <xf numFmtId="0" fontId="4" fillId="0" borderId="3" xfId="13" applyFont="1" applyFill="1" applyBorder="1"/>
    <xf numFmtId="41" fontId="4" fillId="0" borderId="3" xfId="17" applyFont="1" applyFill="1" applyBorder="1"/>
    <xf numFmtId="41" fontId="4" fillId="0" borderId="3" xfId="17" applyFont="1" applyFill="1" applyBorder="1" applyAlignment="1">
      <alignment horizontal="center"/>
    </xf>
    <xf numFmtId="41" fontId="4" fillId="0" borderId="3" xfId="17" applyFont="1" applyBorder="1"/>
    <xf numFmtId="0" fontId="4" fillId="0" borderId="39" xfId="13" applyFont="1" applyBorder="1" applyAlignment="1">
      <alignment horizontal="center"/>
    </xf>
    <xf numFmtId="0" fontId="4" fillId="0" borderId="3" xfId="13" applyFont="1" applyBorder="1"/>
    <xf numFmtId="0" fontId="4" fillId="0" borderId="40" xfId="13" applyFont="1" applyBorder="1" applyAlignment="1">
      <alignment horizontal="center"/>
    </xf>
    <xf numFmtId="0" fontId="4" fillId="0" borderId="41" xfId="13" applyFont="1" applyBorder="1" applyAlignment="1">
      <alignment horizontal="center"/>
    </xf>
    <xf numFmtId="0" fontId="5" fillId="0" borderId="42" xfId="13" applyFont="1" applyBorder="1" applyAlignment="1">
      <alignment horizontal="center"/>
    </xf>
    <xf numFmtId="41" fontId="5" fillId="0" borderId="42" xfId="17" applyFont="1" applyBorder="1"/>
    <xf numFmtId="0" fontId="5" fillId="0" borderId="43" xfId="13" applyFont="1" applyBorder="1" applyAlignment="1">
      <alignment horizontal="center"/>
    </xf>
    <xf numFmtId="41" fontId="4" fillId="0" borderId="0" xfId="17" applyFont="1"/>
    <xf numFmtId="0" fontId="46" fillId="0" borderId="17" xfId="0" applyFont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3" xfId="0" applyFont="1" applyFill="1" applyBorder="1" applyAlignment="1">
      <alignment horizontal="center" vertical="center" wrapText="1"/>
    </xf>
    <xf numFmtId="165" fontId="12" fillId="4" borderId="3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4" fillId="4" borderId="0" xfId="0" applyFont="1" applyFill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167" fontId="4" fillId="2" borderId="0" xfId="0" applyNumberFormat="1" applyFont="1" applyFill="1" applyAlignment="1">
      <alignment horizontal="center" vertical="center"/>
    </xf>
    <xf numFmtId="164" fontId="4" fillId="0" borderId="2" xfId="0" applyNumberFormat="1" applyFont="1" applyBorder="1" applyAlignment="1">
      <alignment horizontal="center"/>
    </xf>
    <xf numFmtId="1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7" fontId="4" fillId="2" borderId="0" xfId="0" applyNumberFormat="1" applyFont="1" applyFill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41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4" fillId="0" borderId="2" xfId="0" applyFont="1" applyBorder="1" applyAlignment="1"/>
    <xf numFmtId="0" fontId="4" fillId="0" borderId="10" xfId="0" applyFont="1" applyBorder="1" applyAlignment="1"/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0" fontId="4" fillId="3" borderId="13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/>
    </xf>
    <xf numFmtId="0" fontId="4" fillId="0" borderId="2" xfId="0" applyFont="1" applyBorder="1" applyAlignment="1"/>
    <xf numFmtId="0" fontId="4" fillId="0" borderId="10" xfId="0" applyFont="1" applyBorder="1" applyAlignment="1"/>
    <xf numFmtId="41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10" fontId="13" fillId="4" borderId="3" xfId="0" applyNumberFormat="1" applyFont="1" applyFill="1" applyBorder="1" applyAlignment="1">
      <alignment horizontal="center"/>
    </xf>
    <xf numFmtId="9" fontId="13" fillId="4" borderId="3" xfId="14" applyFont="1" applyFill="1" applyBorder="1"/>
    <xf numFmtId="10" fontId="13" fillId="4" borderId="3" xfId="14" applyNumberFormat="1" applyFont="1" applyFill="1" applyBorder="1"/>
    <xf numFmtId="0" fontId="39" fillId="0" borderId="0" xfId="11" applyFont="1"/>
    <xf numFmtId="0" fontId="38" fillId="0" borderId="0" xfId="11"/>
    <xf numFmtId="0" fontId="38" fillId="0" borderId="0" xfId="11" applyAlignment="1">
      <alignment horizontal="center"/>
    </xf>
    <xf numFmtId="167" fontId="38" fillId="0" borderId="0" xfId="11" applyNumberFormat="1"/>
    <xf numFmtId="0" fontId="38" fillId="0" borderId="1" xfId="11" applyBorder="1" applyAlignment="1">
      <alignment horizontal="center" vertical="center"/>
    </xf>
    <xf numFmtId="0" fontId="38" fillId="0" borderId="0" xfId="11" applyBorder="1" applyAlignment="1">
      <alignment horizontal="center" vertical="center"/>
    </xf>
    <xf numFmtId="0" fontId="38" fillId="0" borderId="0" xfId="11" applyBorder="1" applyAlignment="1">
      <alignment horizontal="center"/>
    </xf>
    <xf numFmtId="167" fontId="38" fillId="0" borderId="0" xfId="11" applyNumberFormat="1" applyBorder="1" applyAlignment="1">
      <alignment horizontal="center"/>
    </xf>
    <xf numFmtId="167" fontId="38" fillId="0" borderId="0" xfId="11" applyNumberFormat="1" applyBorder="1"/>
    <xf numFmtId="165" fontId="12" fillId="4" borderId="0" xfId="11" applyNumberFormat="1" applyFont="1" applyFill="1" applyAlignment="1">
      <alignment horizontal="left" vertical="center" wrapText="1"/>
    </xf>
    <xf numFmtId="0" fontId="2" fillId="0" borderId="0" xfId="11" applyFont="1" applyBorder="1" applyAlignment="1"/>
    <xf numFmtId="0" fontId="2" fillId="0" borderId="0" xfId="11" applyFont="1" applyBorder="1" applyAlignment="1">
      <alignment vertical="center"/>
    </xf>
    <xf numFmtId="0" fontId="38" fillId="0" borderId="0" xfId="11" applyBorder="1" applyAlignment="1"/>
    <xf numFmtId="167" fontId="38" fillId="0" borderId="0" xfId="11" applyNumberFormat="1" applyBorder="1" applyAlignment="1"/>
    <xf numFmtId="0" fontId="38" fillId="0" borderId="1" xfId="11" applyBorder="1" applyAlignment="1">
      <alignment horizontal="center"/>
    </xf>
    <xf numFmtId="41" fontId="6" fillId="0" borderId="0" xfId="0" applyNumberFormat="1" applyFont="1"/>
    <xf numFmtId="10" fontId="4" fillId="0" borderId="0" xfId="0" applyNumberFormat="1" applyFont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41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0" fontId="4" fillId="0" borderId="0" xfId="0" applyNumberFormat="1" applyFont="1" applyFill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0" fontId="12" fillId="4" borderId="0" xfId="0" applyFont="1" applyFill="1" applyAlignment="1">
      <alignment horizontal="center" vertical="center"/>
    </xf>
    <xf numFmtId="0" fontId="15" fillId="6" borderId="3" xfId="0" applyFont="1" applyFill="1" applyBorder="1" applyAlignment="1">
      <alignment horizontal="center"/>
    </xf>
    <xf numFmtId="41" fontId="15" fillId="6" borderId="3" xfId="0" applyNumberFormat="1" applyFont="1" applyFill="1" applyBorder="1"/>
    <xf numFmtId="10" fontId="41" fillId="6" borderId="11" xfId="0" applyNumberFormat="1" applyFont="1" applyFill="1" applyBorder="1" applyAlignment="1">
      <alignment vertical="center"/>
    </xf>
    <xf numFmtId="165" fontId="13" fillId="7" borderId="0" xfId="1" applyNumberFormat="1" applyFont="1" applyFill="1"/>
    <xf numFmtId="0" fontId="60" fillId="0" borderId="0" xfId="18" applyFont="1"/>
    <xf numFmtId="0" fontId="61" fillId="0" borderId="0" xfId="18" applyFont="1" applyAlignment="1"/>
    <xf numFmtId="0" fontId="61" fillId="0" borderId="0" xfId="18" applyFont="1"/>
    <xf numFmtId="0" fontId="61" fillId="0" borderId="21" xfId="18" applyFont="1" applyBorder="1"/>
    <xf numFmtId="0" fontId="61" fillId="0" borderId="0" xfId="18" applyFont="1" applyBorder="1" applyAlignment="1">
      <alignment horizontal="center" vertical="center"/>
    </xf>
    <xf numFmtId="0" fontId="61" fillId="0" borderId="1" xfId="18" applyFont="1" applyBorder="1" applyAlignment="1">
      <alignment vertical="center"/>
    </xf>
    <xf numFmtId="0" fontId="61" fillId="0" borderId="10" xfId="18" applyFont="1" applyBorder="1" applyAlignment="1">
      <alignment vertical="center"/>
    </xf>
    <xf numFmtId="0" fontId="61" fillId="0" borderId="3" xfId="18" applyFont="1" applyBorder="1" applyAlignment="1">
      <alignment horizontal="center" vertical="center"/>
    </xf>
    <xf numFmtId="0" fontId="61" fillId="0" borderId="2" xfId="18" applyFont="1" applyBorder="1" applyAlignment="1">
      <alignment horizontal="center" vertical="center"/>
    </xf>
    <xf numFmtId="0" fontId="61" fillId="0" borderId="16" xfId="18" applyFont="1" applyBorder="1" applyAlignment="1">
      <alignment vertical="center"/>
    </xf>
    <xf numFmtId="0" fontId="61" fillId="0" borderId="5" xfId="18" applyFont="1" applyBorder="1" applyAlignment="1">
      <alignment vertical="center"/>
    </xf>
    <xf numFmtId="0" fontId="61" fillId="0" borderId="5" xfId="18" applyFont="1" applyBorder="1" applyAlignment="1">
      <alignment horizontal="center" vertical="center"/>
    </xf>
    <xf numFmtId="0" fontId="61" fillId="0" borderId="11" xfId="18" applyFont="1" applyFill="1" applyBorder="1"/>
    <xf numFmtId="0" fontId="61" fillId="0" borderId="0" xfId="18" applyFont="1" applyBorder="1"/>
    <xf numFmtId="0" fontId="61" fillId="0" borderId="6" xfId="18" applyFont="1" applyBorder="1"/>
    <xf numFmtId="0" fontId="61" fillId="0" borderId="3" xfId="18" applyFont="1" applyBorder="1"/>
    <xf numFmtId="0" fontId="61" fillId="0" borderId="29" xfId="18" applyFont="1" applyBorder="1"/>
    <xf numFmtId="0" fontId="64" fillId="0" borderId="0" xfId="18" applyFont="1" applyBorder="1" applyAlignment="1"/>
    <xf numFmtId="0" fontId="61" fillId="0" borderId="11" xfId="18" applyFont="1" applyBorder="1"/>
    <xf numFmtId="0" fontId="61" fillId="0" borderId="3" xfId="18" applyFont="1" applyBorder="1" applyAlignment="1">
      <alignment horizontal="center"/>
    </xf>
    <xf numFmtId="0" fontId="64" fillId="0" borderId="29" xfId="18" applyFont="1" applyBorder="1"/>
    <xf numFmtId="0" fontId="61" fillId="0" borderId="19" xfId="18" applyFont="1" applyBorder="1"/>
    <xf numFmtId="0" fontId="61" fillId="0" borderId="21" xfId="18" applyFont="1" applyBorder="1" applyAlignment="1">
      <alignment horizontal="center"/>
    </xf>
    <xf numFmtId="0" fontId="61" fillId="0" borderId="20" xfId="18" applyFont="1" applyBorder="1"/>
    <xf numFmtId="0" fontId="61" fillId="0" borderId="44" xfId="18" applyFont="1" applyBorder="1"/>
    <xf numFmtId="0" fontId="61" fillId="0" borderId="45" xfId="18" applyFont="1" applyBorder="1"/>
    <xf numFmtId="0" fontId="61" fillId="0" borderId="45" xfId="18" applyFont="1" applyBorder="1" applyAlignment="1">
      <alignment horizontal="center"/>
    </xf>
    <xf numFmtId="0" fontId="61" fillId="0" borderId="46" xfId="18" applyFont="1" applyBorder="1"/>
    <xf numFmtId="0" fontId="65" fillId="17" borderId="47" xfId="18" applyFont="1" applyFill="1" applyBorder="1" applyAlignment="1">
      <alignment horizontal="left"/>
    </xf>
    <xf numFmtId="0" fontId="65" fillId="17" borderId="48" xfId="18" applyFont="1" applyFill="1" applyBorder="1" applyAlignment="1"/>
    <xf numFmtId="0" fontId="66" fillId="17" borderId="48" xfId="18" applyFont="1" applyFill="1" applyBorder="1" applyAlignment="1">
      <alignment horizontal="center"/>
    </xf>
    <xf numFmtId="0" fontId="65" fillId="17" borderId="48" xfId="18" applyFont="1" applyFill="1" applyBorder="1" applyAlignment="1">
      <alignment horizontal="left"/>
    </xf>
    <xf numFmtId="0" fontId="61" fillId="17" borderId="48" xfId="18" applyFont="1" applyFill="1" applyBorder="1" applyAlignment="1"/>
    <xf numFmtId="0" fontId="61" fillId="17" borderId="49" xfId="18" applyFont="1" applyFill="1" applyBorder="1" applyAlignment="1"/>
    <xf numFmtId="0" fontId="61" fillId="0" borderId="3" xfId="18" applyFont="1" applyFill="1" applyBorder="1" applyAlignment="1">
      <alignment horizontal="center" vertical="center"/>
    </xf>
    <xf numFmtId="0" fontId="61" fillId="0" borderId="0" xfId="18" applyFont="1" applyFill="1" applyBorder="1"/>
    <xf numFmtId="0" fontId="61" fillId="0" borderId="29" xfId="18" applyFont="1" applyFill="1" applyBorder="1"/>
    <xf numFmtId="0" fontId="61" fillId="0" borderId="11" xfId="18" applyFont="1" applyFill="1" applyBorder="1" applyAlignment="1">
      <alignment horizontal="center" vertical="center"/>
    </xf>
    <xf numFmtId="0" fontId="61" fillId="0" borderId="0" xfId="18" applyFont="1" applyFill="1" applyBorder="1" applyAlignment="1">
      <alignment horizontal="center" vertical="center"/>
    </xf>
    <xf numFmtId="0" fontId="61" fillId="0" borderId="0" xfId="18" applyFont="1" applyAlignment="1">
      <alignment horizontal="center" vertical="center"/>
    </xf>
    <xf numFmtId="0" fontId="61" fillId="0" borderId="16" xfId="18" applyFont="1" applyBorder="1"/>
    <xf numFmtId="0" fontId="61" fillId="0" borderId="5" xfId="18" applyFont="1" applyBorder="1"/>
    <xf numFmtId="0" fontId="61" fillId="0" borderId="2" xfId="18" applyFont="1" applyBorder="1"/>
    <xf numFmtId="0" fontId="57" fillId="0" borderId="2" xfId="18" applyFont="1" applyBorder="1" applyAlignment="1">
      <alignment horizontal="left" vertical="center"/>
    </xf>
    <xf numFmtId="0" fontId="57" fillId="0" borderId="2" xfId="18" applyFont="1" applyBorder="1"/>
    <xf numFmtId="0" fontId="57" fillId="0" borderId="2" xfId="18" applyFont="1" applyBorder="1" applyAlignment="1">
      <alignment vertical="center"/>
    </xf>
    <xf numFmtId="0" fontId="57" fillId="0" borderId="10" xfId="18" applyFont="1" applyBorder="1" applyAlignment="1">
      <alignment vertical="center"/>
    </xf>
    <xf numFmtId="0" fontId="61" fillId="0" borderId="10" xfId="18" applyFont="1" applyBorder="1"/>
    <xf numFmtId="0" fontId="61" fillId="17" borderId="1" xfId="18" applyFont="1" applyFill="1" applyBorder="1" applyAlignment="1">
      <alignment vertical="center"/>
    </xf>
    <xf numFmtId="0" fontId="61" fillId="17" borderId="2" xfId="18" applyFont="1" applyFill="1" applyBorder="1" applyAlignment="1">
      <alignment vertical="center"/>
    </xf>
    <xf numFmtId="0" fontId="61" fillId="17" borderId="10" xfId="18" applyFont="1" applyFill="1" applyBorder="1" applyAlignment="1">
      <alignment vertical="center"/>
    </xf>
    <xf numFmtId="0" fontId="60" fillId="0" borderId="0" xfId="18" applyFont="1" applyBorder="1"/>
    <xf numFmtId="0" fontId="67" fillId="0" borderId="0" xfId="18" applyFont="1" applyBorder="1"/>
    <xf numFmtId="0" fontId="70" fillId="0" borderId="0" xfId="18" applyFont="1" applyBorder="1"/>
    <xf numFmtId="0" fontId="70" fillId="0" borderId="0" xfId="18" applyFont="1"/>
    <xf numFmtId="0" fontId="71" fillId="0" borderId="0" xfId="18" applyFont="1" applyBorder="1" applyAlignment="1">
      <alignment vertical="center"/>
    </xf>
    <xf numFmtId="0" fontId="60" fillId="0" borderId="0" xfId="18" quotePrefix="1" applyFont="1"/>
    <xf numFmtId="0" fontId="72" fillId="0" borderId="0" xfId="18" applyFont="1" applyBorder="1" applyAlignment="1">
      <alignment vertical="center"/>
    </xf>
    <xf numFmtId="0" fontId="60" fillId="17" borderId="1" xfId="18" applyFont="1" applyFill="1" applyBorder="1"/>
    <xf numFmtId="0" fontId="60" fillId="17" borderId="2" xfId="18" applyFont="1" applyFill="1" applyBorder="1"/>
    <xf numFmtId="0" fontId="60" fillId="17" borderId="10" xfId="18" applyFont="1" applyFill="1" applyBorder="1"/>
    <xf numFmtId="0" fontId="60" fillId="0" borderId="0" xfId="18" applyFont="1" applyAlignment="1">
      <alignment horizontal="center"/>
    </xf>
    <xf numFmtId="0" fontId="60" fillId="0" borderId="11" xfId="18" applyFont="1" applyBorder="1"/>
    <xf numFmtId="0" fontId="60" fillId="0" borderId="29" xfId="18" applyFont="1" applyBorder="1"/>
    <xf numFmtId="0" fontId="60" fillId="0" borderId="3" xfId="18" applyFont="1" applyBorder="1"/>
    <xf numFmtId="0" fontId="60" fillId="0" borderId="11" xfId="18" applyFont="1" applyBorder="1" applyAlignment="1">
      <alignment horizontal="left" vertical="center"/>
    </xf>
    <xf numFmtId="0" fontId="60" fillId="0" borderId="0" xfId="18" applyFont="1" applyBorder="1" applyAlignment="1">
      <alignment horizontal="left" vertical="center"/>
    </xf>
    <xf numFmtId="0" fontId="60" fillId="4" borderId="29" xfId="18" applyFont="1" applyFill="1" applyBorder="1" applyAlignment="1">
      <alignment horizontal="left"/>
    </xf>
    <xf numFmtId="0" fontId="60" fillId="4" borderId="2" xfId="18" applyFont="1" applyFill="1" applyBorder="1"/>
    <xf numFmtId="0" fontId="60" fillId="4" borderId="10" xfId="18" applyFont="1" applyFill="1" applyBorder="1"/>
    <xf numFmtId="0" fontId="60" fillId="0" borderId="50" xfId="18" applyFont="1" applyBorder="1"/>
    <xf numFmtId="0" fontId="60" fillId="0" borderId="51" xfId="18" applyFont="1" applyBorder="1"/>
    <xf numFmtId="0" fontId="60" fillId="0" borderId="52" xfId="18" applyFont="1" applyBorder="1"/>
    <xf numFmtId="0" fontId="60" fillId="0" borderId="53" xfId="18" applyFont="1" applyBorder="1"/>
    <xf numFmtId="0" fontId="60" fillId="0" borderId="9" xfId="18" applyFont="1" applyBorder="1"/>
    <xf numFmtId="0" fontId="60" fillId="0" borderId="54" xfId="18" applyFont="1" applyBorder="1"/>
    <xf numFmtId="0" fontId="60" fillId="0" borderId="55" xfId="18" applyFont="1" applyBorder="1"/>
    <xf numFmtId="0" fontId="60" fillId="0" borderId="56" xfId="18" applyFont="1" applyBorder="1"/>
    <xf numFmtId="0" fontId="60" fillId="0" borderId="57" xfId="18" applyFont="1" applyBorder="1"/>
    <xf numFmtId="0" fontId="60" fillId="0" borderId="19" xfId="18" applyFont="1" applyBorder="1"/>
    <xf numFmtId="0" fontId="60" fillId="0" borderId="21" xfId="18" applyFont="1" applyBorder="1"/>
    <xf numFmtId="0" fontId="60" fillId="0" borderId="20" xfId="18" applyFont="1" applyBorder="1"/>
    <xf numFmtId="0" fontId="73" fillId="0" borderId="0" xfId="18" applyFont="1"/>
    <xf numFmtId="0" fontId="74" fillId="0" borderId="0" xfId="18" applyFont="1"/>
    <xf numFmtId="0" fontId="75" fillId="0" borderId="1" xfId="18" applyFont="1" applyBorder="1" applyAlignment="1">
      <alignment horizontal="center" vertical="center"/>
    </xf>
    <xf numFmtId="0" fontId="73" fillId="0" borderId="2" xfId="18" applyFont="1" applyBorder="1"/>
    <xf numFmtId="0" fontId="73" fillId="0" borderId="10" xfId="18" applyFont="1" applyBorder="1"/>
    <xf numFmtId="0" fontId="75" fillId="0" borderId="16" xfId="18" applyFont="1" applyBorder="1" applyAlignment="1">
      <alignment vertical="center"/>
    </xf>
    <xf numFmtId="0" fontId="75" fillId="0" borderId="5" xfId="18" applyFont="1" applyBorder="1" applyAlignment="1">
      <alignment vertical="center"/>
    </xf>
    <xf numFmtId="0" fontId="75" fillId="0" borderId="5" xfId="18" applyFont="1" applyBorder="1" applyAlignment="1">
      <alignment horizontal="center" vertical="center"/>
    </xf>
    <xf numFmtId="0" fontId="73" fillId="0" borderId="58" xfId="18" applyFont="1" applyBorder="1"/>
    <xf numFmtId="0" fontId="73" fillId="0" borderId="59" xfId="18" applyFont="1" applyBorder="1"/>
    <xf numFmtId="0" fontId="75" fillId="0" borderId="11" xfId="18" applyFont="1" applyBorder="1"/>
    <xf numFmtId="0" fontId="73" fillId="0" borderId="0" xfId="18" applyFont="1" applyBorder="1"/>
    <xf numFmtId="0" fontId="75" fillId="0" borderId="0" xfId="18" applyFont="1" applyBorder="1" applyAlignment="1">
      <alignment horizontal="center"/>
    </xf>
    <xf numFmtId="0" fontId="73" fillId="0" borderId="29" xfId="18" applyFont="1" applyBorder="1"/>
    <xf numFmtId="0" fontId="75" fillId="0" borderId="11" xfId="18" applyFont="1" applyBorder="1" applyAlignment="1">
      <alignment vertical="center"/>
    </xf>
    <xf numFmtId="0" fontId="77" fillId="0" borderId="0" xfId="18" applyFont="1" applyBorder="1"/>
    <xf numFmtId="0" fontId="75" fillId="0" borderId="0" xfId="18" applyFont="1" applyBorder="1" applyAlignment="1">
      <alignment horizontal="center" vertical="center"/>
    </xf>
    <xf numFmtId="0" fontId="73" fillId="0" borderId="60" xfId="18" applyFont="1" applyBorder="1"/>
    <xf numFmtId="0" fontId="73" fillId="0" borderId="61" xfId="18" applyFont="1" applyBorder="1"/>
    <xf numFmtId="0" fontId="73" fillId="0" borderId="5" xfId="18" applyFont="1" applyBorder="1"/>
    <xf numFmtId="0" fontId="73" fillId="0" borderId="6" xfId="18" applyFont="1" applyBorder="1"/>
    <xf numFmtId="0" fontId="73" fillId="0" borderId="11" xfId="18" applyFont="1" applyBorder="1"/>
    <xf numFmtId="0" fontId="73" fillId="0" borderId="0" xfId="18" applyFont="1" applyBorder="1" applyAlignment="1">
      <alignment horizontal="center"/>
    </xf>
    <xf numFmtId="0" fontId="73" fillId="0" borderId="21" xfId="18" applyFont="1" applyBorder="1"/>
    <xf numFmtId="0" fontId="73" fillId="0" borderId="20" xfId="18" applyFont="1" applyBorder="1"/>
    <xf numFmtId="0" fontId="75" fillId="0" borderId="0" xfId="18" applyFont="1" applyBorder="1"/>
    <xf numFmtId="0" fontId="73" fillId="0" borderId="19" xfId="18" applyFont="1" applyBorder="1"/>
    <xf numFmtId="0" fontId="73" fillId="0" borderId="1" xfId="18" applyFont="1" applyBorder="1" applyAlignment="1">
      <alignment horizontal="center" vertical="center"/>
    </xf>
    <xf numFmtId="0" fontId="73" fillId="0" borderId="2" xfId="18" applyFont="1" applyBorder="1" applyAlignment="1">
      <alignment horizontal="center" vertical="center"/>
    </xf>
    <xf numFmtId="0" fontId="79" fillId="0" borderId="0" xfId="18" applyFont="1"/>
    <xf numFmtId="0" fontId="73" fillId="0" borderId="16" xfId="18" applyFont="1" applyBorder="1"/>
    <xf numFmtId="0" fontId="75" fillId="0" borderId="60" xfId="18" applyFont="1" applyBorder="1"/>
    <xf numFmtId="0" fontId="75" fillId="0" borderId="62" xfId="18" applyFont="1" applyBorder="1"/>
    <xf numFmtId="0" fontId="73" fillId="0" borderId="63" xfId="18" applyFont="1" applyBorder="1"/>
    <xf numFmtId="0" fontId="75" fillId="0" borderId="60" xfId="18" quotePrefix="1" applyFont="1" applyBorder="1"/>
    <xf numFmtId="0" fontId="82" fillId="0" borderId="0" xfId="18" applyFont="1" applyBorder="1"/>
    <xf numFmtId="0" fontId="83" fillId="0" borderId="0" xfId="18" applyFont="1" applyBorder="1"/>
    <xf numFmtId="0" fontId="77" fillId="0" borderId="16" xfId="18" applyFont="1" applyBorder="1"/>
    <xf numFmtId="0" fontId="77" fillId="0" borderId="5" xfId="18" applyFont="1" applyBorder="1"/>
    <xf numFmtId="0" fontId="77" fillId="0" borderId="6" xfId="18" applyFont="1" applyBorder="1"/>
    <xf numFmtId="0" fontId="75" fillId="0" borderId="61" xfId="18" applyFont="1" applyBorder="1"/>
    <xf numFmtId="0" fontId="75" fillId="0" borderId="29" xfId="18" applyFont="1" applyBorder="1"/>
    <xf numFmtId="0" fontId="77" fillId="0" borderId="19" xfId="18" applyFont="1" applyBorder="1"/>
    <xf numFmtId="0" fontId="77" fillId="0" borderId="21" xfId="18" applyFont="1" applyBorder="1"/>
    <xf numFmtId="0" fontId="77" fillId="0" borderId="20" xfId="18" applyFont="1" applyBorder="1"/>
    <xf numFmtId="0" fontId="84" fillId="0" borderId="16" xfId="18" applyFont="1" applyBorder="1" applyAlignment="1">
      <alignment vertical="center"/>
    </xf>
    <xf numFmtId="0" fontId="84" fillId="0" borderId="0" xfId="18" applyFont="1" applyBorder="1"/>
    <xf numFmtId="0" fontId="73" fillId="0" borderId="64" xfId="18" applyFont="1" applyBorder="1"/>
    <xf numFmtId="0" fontId="84" fillId="0" borderId="19" xfId="18" applyFont="1" applyBorder="1" applyAlignment="1">
      <alignment vertical="center"/>
    </xf>
    <xf numFmtId="0" fontId="84" fillId="0" borderId="21" xfId="18" applyFont="1" applyBorder="1"/>
    <xf numFmtId="0" fontId="4" fillId="4" borderId="0" xfId="0" applyFont="1" applyFill="1" applyAlignment="1">
      <alignment horizontal="center" vertical="top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0" fillId="0" borderId="0" xfId="0" applyFont="1" applyAlignment="1">
      <alignment vertical="center" wrapText="1"/>
    </xf>
    <xf numFmtId="165" fontId="12" fillId="0" borderId="0" xfId="0" applyNumberFormat="1" applyFont="1" applyAlignment="1">
      <alignment vertical="center" wrapText="1"/>
    </xf>
    <xf numFmtId="165" fontId="12" fillId="10" borderId="0" xfId="1" applyNumberFormat="1" applyFont="1" applyFill="1" applyAlignment="1">
      <alignment vertical="center"/>
    </xf>
    <xf numFmtId="0" fontId="12" fillId="4" borderId="0" xfId="0" applyFont="1" applyFill="1" applyAlignment="1">
      <alignment horizontal="center" vertical="center"/>
    </xf>
    <xf numFmtId="0" fontId="12" fillId="4" borderId="6" xfId="0" applyFont="1" applyFill="1" applyBorder="1" applyAlignment="1">
      <alignment vertical="center"/>
    </xf>
    <xf numFmtId="166" fontId="12" fillId="4" borderId="6" xfId="0" applyNumberFormat="1" applyFont="1" applyFill="1" applyBorder="1" applyAlignment="1">
      <alignment horizontal="center" vertical="center"/>
    </xf>
    <xf numFmtId="41" fontId="12" fillId="4" borderId="6" xfId="0" applyNumberFormat="1" applyFont="1" applyFill="1" applyBorder="1" applyAlignment="1">
      <alignment vertical="center"/>
    </xf>
    <xf numFmtId="165" fontId="12" fillId="4" borderId="4" xfId="1" applyNumberFormat="1" applyFont="1" applyFill="1" applyBorder="1" applyAlignment="1">
      <alignment vertical="center"/>
    </xf>
    <xf numFmtId="165" fontId="12" fillId="4" borderId="4" xfId="0" applyNumberFormat="1" applyFont="1" applyFill="1" applyBorder="1" applyAlignment="1">
      <alignment vertical="center"/>
    </xf>
    <xf numFmtId="165" fontId="48" fillId="4" borderId="0" xfId="0" applyNumberFormat="1" applyFont="1" applyFill="1" applyAlignment="1">
      <alignment vertical="center"/>
    </xf>
    <xf numFmtId="165" fontId="48" fillId="4" borderId="0" xfId="0" applyNumberFormat="1" applyFont="1" applyFill="1" applyAlignment="1">
      <alignment horizontal="left" vertical="center"/>
    </xf>
    <xf numFmtId="165" fontId="12" fillId="4" borderId="5" xfId="1" applyNumberFormat="1" applyFont="1" applyFill="1" applyBorder="1" applyAlignment="1">
      <alignment vertical="center"/>
    </xf>
    <xf numFmtId="165" fontId="11" fillId="4" borderId="3" xfId="1" applyNumberFormat="1" applyFont="1" applyFill="1" applyBorder="1" applyAlignment="1">
      <alignment vertical="center"/>
    </xf>
    <xf numFmtId="0" fontId="11" fillId="4" borderId="19" xfId="0" applyFont="1" applyFill="1" applyBorder="1" applyAlignment="1">
      <alignment vertical="center"/>
    </xf>
    <xf numFmtId="0" fontId="12" fillId="4" borderId="21" xfId="0" applyFont="1" applyFill="1" applyBorder="1" applyAlignment="1">
      <alignment vertical="center"/>
    </xf>
    <xf numFmtId="166" fontId="12" fillId="4" borderId="21" xfId="0" applyNumberFormat="1" applyFont="1" applyFill="1" applyBorder="1" applyAlignment="1">
      <alignment horizontal="center" vertical="center"/>
    </xf>
    <xf numFmtId="41" fontId="12" fillId="4" borderId="21" xfId="0" applyNumberFormat="1" applyFont="1" applyFill="1" applyBorder="1" applyAlignment="1">
      <alignment vertical="center"/>
    </xf>
    <xf numFmtId="165" fontId="12" fillId="4" borderId="21" xfId="0" applyNumberFormat="1" applyFont="1" applyFill="1" applyBorder="1" applyAlignment="1">
      <alignment vertical="center"/>
    </xf>
    <xf numFmtId="0" fontId="11" fillId="4" borderId="0" xfId="0" applyFont="1" applyFill="1" applyBorder="1" applyAlignment="1">
      <alignment horizontal="left" vertical="center"/>
    </xf>
    <xf numFmtId="166" fontId="12" fillId="4" borderId="0" xfId="0" applyNumberFormat="1" applyFont="1" applyFill="1" applyBorder="1" applyAlignment="1">
      <alignment horizontal="center" vertical="center"/>
    </xf>
    <xf numFmtId="41" fontId="12" fillId="4" borderId="0" xfId="0" applyNumberFormat="1" applyFont="1" applyFill="1" applyBorder="1" applyAlignment="1">
      <alignment vertical="center"/>
    </xf>
    <xf numFmtId="165" fontId="11" fillId="4" borderId="0" xfId="1" applyNumberFormat="1" applyFont="1" applyFill="1" applyBorder="1" applyAlignment="1">
      <alignment vertical="center"/>
    </xf>
    <xf numFmtId="41" fontId="11" fillId="4" borderId="10" xfId="1" applyNumberFormat="1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165" fontId="4" fillId="0" borderId="0" xfId="1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6" borderId="3" xfId="0" quotePrefix="1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left" vertical="center"/>
    </xf>
    <xf numFmtId="166" fontId="12" fillId="6" borderId="3" xfId="0" applyNumberFormat="1" applyFont="1" applyFill="1" applyBorder="1" applyAlignment="1">
      <alignment horizontal="center" vertical="center"/>
    </xf>
    <xf numFmtId="41" fontId="12" fillId="6" borderId="3" xfId="0" applyNumberFormat="1" applyFont="1" applyFill="1" applyBorder="1" applyAlignment="1">
      <alignment vertical="center"/>
    </xf>
    <xf numFmtId="165" fontId="12" fillId="6" borderId="3" xfId="1" applyNumberFormat="1" applyFont="1" applyFill="1" applyBorder="1" applyAlignment="1">
      <alignment vertical="center"/>
    </xf>
    <xf numFmtId="165" fontId="12" fillId="6" borderId="3" xfId="1" applyNumberFormat="1" applyFont="1" applyFill="1" applyBorder="1" applyAlignment="1">
      <alignment horizontal="center" vertical="center"/>
    </xf>
    <xf numFmtId="165" fontId="12" fillId="6" borderId="3" xfId="0" applyNumberFormat="1" applyFont="1" applyFill="1" applyBorder="1" applyAlignment="1">
      <alignment vertical="center"/>
    </xf>
    <xf numFmtId="165" fontId="12" fillId="6" borderId="3" xfId="0" applyNumberFormat="1" applyFont="1" applyFill="1" applyBorder="1" applyAlignment="1">
      <alignment vertical="center" wrapText="1"/>
    </xf>
    <xf numFmtId="41" fontId="12" fillId="6" borderId="3" xfId="1" applyNumberFormat="1" applyFont="1" applyFill="1" applyBorder="1" applyAlignment="1">
      <alignment vertical="center"/>
    </xf>
    <xf numFmtId="0" fontId="12" fillId="6" borderId="0" xfId="0" applyFont="1" applyFill="1" applyBorder="1" applyAlignment="1">
      <alignment horizontal="left" vertical="center"/>
    </xf>
    <xf numFmtId="165" fontId="12" fillId="6" borderId="0" xfId="0" applyNumberFormat="1" applyFont="1" applyFill="1" applyAlignment="1">
      <alignment vertical="center"/>
    </xf>
    <xf numFmtId="165" fontId="12" fillId="6" borderId="0" xfId="0" applyNumberFormat="1" applyFont="1" applyFill="1" applyAlignment="1">
      <alignment horizontal="left" vertical="center"/>
    </xf>
    <xf numFmtId="0" fontId="12" fillId="6" borderId="0" xfId="0" applyFont="1" applyFill="1" applyAlignment="1">
      <alignment vertical="center"/>
    </xf>
    <xf numFmtId="165" fontId="12" fillId="6" borderId="0" xfId="1" applyNumberFormat="1" applyFont="1" applyFill="1" applyBorder="1" applyAlignment="1">
      <alignment vertical="center"/>
    </xf>
    <xf numFmtId="41" fontId="12" fillId="6" borderId="0" xfId="0" applyNumberFormat="1" applyFont="1" applyFill="1" applyAlignment="1">
      <alignment vertical="center"/>
    </xf>
    <xf numFmtId="0" fontId="12" fillId="6" borderId="3" xfId="0" applyFont="1" applyFill="1" applyBorder="1" applyAlignment="1">
      <alignment vertical="center"/>
    </xf>
    <xf numFmtId="0" fontId="12" fillId="6" borderId="0" xfId="0" applyFont="1" applyFill="1" applyBorder="1" applyAlignment="1">
      <alignment vertical="center"/>
    </xf>
    <xf numFmtId="165" fontId="12" fillId="6" borderId="0" xfId="1" applyNumberFormat="1" applyFont="1" applyFill="1" applyAlignment="1">
      <alignment vertical="center"/>
    </xf>
    <xf numFmtId="165" fontId="12" fillId="6" borderId="3" xfId="1" applyNumberFormat="1" applyFont="1" applyFill="1" applyBorder="1" applyAlignment="1">
      <alignment vertical="center" wrapText="1"/>
    </xf>
    <xf numFmtId="166" fontId="12" fillId="6" borderId="10" xfId="0" applyNumberFormat="1" applyFont="1" applyFill="1" applyBorder="1" applyAlignment="1">
      <alignment horizontal="center" vertical="center"/>
    </xf>
    <xf numFmtId="41" fontId="12" fillId="6" borderId="10" xfId="0" applyNumberFormat="1" applyFont="1" applyFill="1" applyBorder="1" applyAlignment="1">
      <alignment vertical="center"/>
    </xf>
    <xf numFmtId="0" fontId="48" fillId="6" borderId="0" xfId="0" applyFont="1" applyFill="1" applyBorder="1" applyAlignment="1">
      <alignment vertical="center"/>
    </xf>
    <xf numFmtId="0" fontId="11" fillId="6" borderId="1" xfId="0" applyFont="1" applyFill="1" applyBorder="1" applyAlignment="1">
      <alignment vertical="center"/>
    </xf>
    <xf numFmtId="0" fontId="12" fillId="6" borderId="2" xfId="0" applyFont="1" applyFill="1" applyBorder="1" applyAlignment="1">
      <alignment vertical="center"/>
    </xf>
    <xf numFmtId="166" fontId="12" fillId="6" borderId="2" xfId="0" applyNumberFormat="1" applyFont="1" applyFill="1" applyBorder="1" applyAlignment="1">
      <alignment horizontal="center" vertical="center"/>
    </xf>
    <xf numFmtId="41" fontId="12" fillId="6" borderId="2" xfId="0" applyNumberFormat="1" applyFont="1" applyFill="1" applyBorder="1" applyAlignment="1">
      <alignment vertical="center"/>
    </xf>
    <xf numFmtId="165" fontId="12" fillId="6" borderId="2" xfId="0" applyNumberFormat="1" applyFont="1" applyFill="1" applyBorder="1" applyAlignment="1">
      <alignment vertical="center"/>
    </xf>
    <xf numFmtId="165" fontId="12" fillId="6" borderId="2" xfId="1" applyNumberFormat="1" applyFont="1" applyFill="1" applyBorder="1" applyAlignment="1">
      <alignment vertical="center"/>
    </xf>
    <xf numFmtId="165" fontId="12" fillId="6" borderId="2" xfId="0" applyNumberFormat="1" applyFont="1" applyFill="1" applyBorder="1" applyAlignment="1">
      <alignment vertical="center" wrapText="1"/>
    </xf>
    <xf numFmtId="41" fontId="12" fillId="6" borderId="2" xfId="1" applyNumberFormat="1" applyFont="1" applyFill="1" applyBorder="1" applyAlignment="1">
      <alignment vertical="center"/>
    </xf>
    <xf numFmtId="41" fontId="12" fillId="6" borderId="10" xfId="1" applyNumberFormat="1" applyFont="1" applyFill="1" applyBorder="1" applyAlignment="1">
      <alignment vertical="center"/>
    </xf>
    <xf numFmtId="0" fontId="52" fillId="6" borderId="0" xfId="0" applyFont="1" applyFill="1" applyBorder="1" applyAlignment="1">
      <alignment horizontal="left" vertical="center"/>
    </xf>
    <xf numFmtId="0" fontId="12" fillId="6" borderId="10" xfId="0" applyFont="1" applyFill="1" applyBorder="1" applyAlignment="1">
      <alignment vertical="center"/>
    </xf>
    <xf numFmtId="166" fontId="11" fillId="6" borderId="10" xfId="0" applyNumberFormat="1" applyFont="1" applyFill="1" applyBorder="1" applyAlignment="1">
      <alignment horizontal="center" vertical="center"/>
    </xf>
    <xf numFmtId="165" fontId="11" fillId="6" borderId="3" xfId="0" applyNumberFormat="1" applyFont="1" applyFill="1" applyBorder="1" applyAlignment="1">
      <alignment vertical="center"/>
    </xf>
    <xf numFmtId="41" fontId="11" fillId="6" borderId="0" xfId="0" applyNumberFormat="1" applyFont="1" applyFill="1" applyAlignment="1">
      <alignment vertical="center"/>
    </xf>
    <xf numFmtId="0" fontId="11" fillId="6" borderId="0" xfId="0" applyFont="1" applyFill="1" applyAlignment="1">
      <alignment vertical="center"/>
    </xf>
    <xf numFmtId="165" fontId="11" fillId="6" borderId="0" xfId="1" applyNumberFormat="1" applyFont="1" applyFill="1" applyAlignment="1">
      <alignment vertical="center"/>
    </xf>
    <xf numFmtId="43" fontId="11" fillId="6" borderId="0" xfId="1" applyFont="1" applyFill="1" applyAlignment="1">
      <alignment vertical="center"/>
    </xf>
    <xf numFmtId="41" fontId="12" fillId="4" borderId="3" xfId="0" applyNumberFormat="1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41" fontId="12" fillId="7" borderId="3" xfId="0" applyNumberFormat="1" applyFont="1" applyFill="1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/>
    </xf>
    <xf numFmtId="165" fontId="12" fillId="15" borderId="0" xfId="1" applyNumberFormat="1" applyFont="1" applyFill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166" fontId="12" fillId="4" borderId="4" xfId="0" applyNumberFormat="1" applyFont="1" applyFill="1" applyBorder="1" applyAlignment="1">
      <alignment horizontal="center" vertical="center"/>
    </xf>
    <xf numFmtId="166" fontId="12" fillId="4" borderId="12" xfId="0" applyNumberFormat="1" applyFont="1" applyFill="1" applyBorder="1" applyAlignment="1">
      <alignment horizontal="center" vertical="center"/>
    </xf>
    <xf numFmtId="166" fontId="12" fillId="4" borderId="18" xfId="0" applyNumberFormat="1" applyFont="1" applyFill="1" applyBorder="1" applyAlignment="1">
      <alignment horizontal="center" vertical="center"/>
    </xf>
    <xf numFmtId="166" fontId="12" fillId="4" borderId="4" xfId="0" applyNumberFormat="1" applyFont="1" applyFill="1" applyBorder="1" applyAlignment="1">
      <alignment horizontal="center" vertical="center" wrapText="1"/>
    </xf>
    <xf numFmtId="166" fontId="12" fillId="4" borderId="12" xfId="0" applyNumberFormat="1" applyFont="1" applyFill="1" applyBorder="1" applyAlignment="1">
      <alignment horizontal="center" vertical="center" wrapText="1"/>
    </xf>
    <xf numFmtId="166" fontId="12" fillId="4" borderId="18" xfId="0" applyNumberFormat="1" applyFont="1" applyFill="1" applyBorder="1" applyAlignment="1">
      <alignment horizontal="center" vertical="center" wrapText="1"/>
    </xf>
    <xf numFmtId="0" fontId="12" fillId="4" borderId="16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29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/>
    </xf>
    <xf numFmtId="0" fontId="12" fillId="4" borderId="18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 wrapText="1"/>
    </xf>
    <xf numFmtId="0" fontId="12" fillId="4" borderId="18" xfId="0" applyFont="1" applyFill="1" applyBorder="1" applyAlignment="1">
      <alignment horizontal="center" vertical="center" wrapText="1"/>
    </xf>
    <xf numFmtId="165" fontId="12" fillId="15" borderId="0" xfId="1" applyNumberFormat="1" applyFont="1" applyFill="1" applyAlignment="1">
      <alignment horizontal="center" vertical="center"/>
    </xf>
    <xf numFmtId="41" fontId="12" fillId="4" borderId="4" xfId="0" applyNumberFormat="1" applyFont="1" applyFill="1" applyBorder="1" applyAlignment="1">
      <alignment horizontal="center" vertical="center" wrapText="1"/>
    </xf>
    <xf numFmtId="41" fontId="12" fillId="4" borderId="12" xfId="0" applyNumberFormat="1" applyFont="1" applyFill="1" applyBorder="1" applyAlignment="1">
      <alignment horizontal="center" vertical="center" wrapText="1"/>
    </xf>
    <xf numFmtId="41" fontId="12" fillId="4" borderId="18" xfId="0" applyNumberFormat="1" applyFont="1" applyFill="1" applyBorder="1" applyAlignment="1">
      <alignment horizontal="center" vertical="center" wrapText="1"/>
    </xf>
    <xf numFmtId="0" fontId="12" fillId="9" borderId="0" xfId="0" applyFont="1" applyFill="1" applyAlignment="1">
      <alignment horizontal="center" vertical="center"/>
    </xf>
    <xf numFmtId="0" fontId="12" fillId="4" borderId="12" xfId="0" applyFont="1" applyFill="1" applyBorder="1" applyAlignment="1">
      <alignment horizontal="center" vertical="center" wrapText="1"/>
    </xf>
    <xf numFmtId="9" fontId="12" fillId="4" borderId="4" xfId="0" applyNumberFormat="1" applyFont="1" applyFill="1" applyBorder="1" applyAlignment="1">
      <alignment horizontal="center" vertical="center" wrapText="1"/>
    </xf>
    <xf numFmtId="9" fontId="12" fillId="4" borderId="18" xfId="0" applyNumberFormat="1" applyFont="1" applyFill="1" applyBorder="1" applyAlignment="1">
      <alignment horizontal="center" vertical="center" wrapText="1"/>
    </xf>
    <xf numFmtId="0" fontId="12" fillId="7" borderId="3" xfId="0" applyFont="1" applyFill="1" applyBorder="1" applyAlignment="1">
      <alignment horizontal="center" vertical="center" wrapText="1"/>
    </xf>
    <xf numFmtId="41" fontId="12" fillId="7" borderId="3" xfId="0" applyNumberFormat="1" applyFont="1" applyFill="1" applyBorder="1" applyAlignment="1">
      <alignment horizontal="center" vertical="center" wrapText="1"/>
    </xf>
    <xf numFmtId="41" fontId="12" fillId="4" borderId="3" xfId="0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left" vertical="center" wrapText="1"/>
    </xf>
    <xf numFmtId="0" fontId="12" fillId="4" borderId="0" xfId="0" applyFont="1" applyFill="1" applyAlignment="1">
      <alignment horizontal="center" vertical="top"/>
    </xf>
    <xf numFmtId="166" fontId="18" fillId="4" borderId="0" xfId="0" applyNumberFormat="1" applyFont="1" applyFill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11" fillId="6" borderId="1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4" borderId="0" xfId="0" applyFont="1" applyFill="1" applyAlignment="1">
      <alignment horizontal="center" vertical="top"/>
    </xf>
    <xf numFmtId="0" fontId="4" fillId="0" borderId="0" xfId="0" applyFont="1" applyAlignment="1">
      <alignment horizontal="left" vertical="center"/>
    </xf>
    <xf numFmtId="165" fontId="4" fillId="0" borderId="0" xfId="1" applyNumberFormat="1" applyFont="1" applyAlignment="1">
      <alignment horizontal="center" vertical="center"/>
    </xf>
    <xf numFmtId="167" fontId="29" fillId="0" borderId="0" xfId="0" applyNumberFormat="1" applyFont="1" applyAlignment="1">
      <alignment horizontal="center" vertical="center"/>
    </xf>
    <xf numFmtId="167" fontId="5" fillId="0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6" fillId="0" borderId="17" xfId="0" applyFont="1" applyBorder="1" applyAlignment="1">
      <alignment horizontal="center" vertical="center"/>
    </xf>
    <xf numFmtId="0" fontId="54" fillId="0" borderId="3" xfId="0" applyFont="1" applyFill="1" applyBorder="1" applyAlignment="1">
      <alignment horizontal="center" vertical="center"/>
    </xf>
    <xf numFmtId="0" fontId="54" fillId="0" borderId="3" xfId="0" applyFont="1" applyFill="1" applyBorder="1" applyAlignment="1">
      <alignment horizontal="center" vertical="center" wrapText="1"/>
    </xf>
    <xf numFmtId="41" fontId="14" fillId="0" borderId="16" xfId="0" applyNumberFormat="1" applyFont="1" applyBorder="1" applyAlignment="1">
      <alignment horizontal="center" vertical="center" wrapText="1"/>
    </xf>
    <xf numFmtId="41" fontId="14" fillId="0" borderId="6" xfId="0" applyNumberFormat="1" applyFont="1" applyBorder="1" applyAlignment="1">
      <alignment horizontal="center" vertical="center" wrapText="1"/>
    </xf>
    <xf numFmtId="166" fontId="14" fillId="0" borderId="3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39" fillId="0" borderId="2" xfId="0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32" fillId="0" borderId="30" xfId="0" applyFont="1" applyBorder="1" applyAlignment="1">
      <alignment horizontal="center" vertical="center"/>
    </xf>
    <xf numFmtId="0" fontId="32" fillId="0" borderId="31" xfId="0" applyFont="1" applyBorder="1" applyAlignment="1">
      <alignment horizontal="center" vertical="center"/>
    </xf>
    <xf numFmtId="0" fontId="32" fillId="0" borderId="32" xfId="0" applyFont="1" applyBorder="1" applyAlignment="1">
      <alignment horizontal="center" vertical="center"/>
    </xf>
    <xf numFmtId="0" fontId="15" fillId="4" borderId="3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right"/>
    </xf>
    <xf numFmtId="0" fontId="15" fillId="4" borderId="2" xfId="0" applyFont="1" applyFill="1" applyBorder="1" applyAlignment="1">
      <alignment horizontal="right"/>
    </xf>
    <xf numFmtId="0" fontId="15" fillId="4" borderId="10" xfId="0" applyFont="1" applyFill="1" applyBorder="1" applyAlignment="1">
      <alignment horizontal="right"/>
    </xf>
    <xf numFmtId="0" fontId="14" fillId="7" borderId="4" xfId="0" applyFont="1" applyFill="1" applyBorder="1" applyAlignment="1">
      <alignment horizontal="center" vertical="center" wrapText="1"/>
    </xf>
    <xf numFmtId="0" fontId="14" fillId="7" borderId="18" xfId="0" applyFont="1" applyFill="1" applyBorder="1" applyAlignment="1">
      <alignment horizontal="center" vertical="center" wrapText="1"/>
    </xf>
    <xf numFmtId="0" fontId="28" fillId="4" borderId="1" xfId="0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0" fontId="28" fillId="4" borderId="10" xfId="0" applyFont="1" applyFill="1" applyBorder="1" applyAlignment="1">
      <alignment horizontal="center"/>
    </xf>
    <xf numFmtId="0" fontId="14" fillId="7" borderId="3" xfId="0" applyFont="1" applyFill="1" applyBorder="1" applyAlignment="1">
      <alignment horizontal="center" vertical="center" wrapText="1"/>
    </xf>
    <xf numFmtId="41" fontId="15" fillId="4" borderId="3" xfId="0" applyNumberFormat="1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 wrapText="1"/>
    </xf>
    <xf numFmtId="0" fontId="15" fillId="4" borderId="18" xfId="0" applyFont="1" applyFill="1" applyBorder="1" applyAlignment="1">
      <alignment horizontal="center" vertical="center" wrapText="1"/>
    </xf>
    <xf numFmtId="0" fontId="13" fillId="4" borderId="11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/>
    </xf>
    <xf numFmtId="0" fontId="15" fillId="4" borderId="18" xfId="0" applyFont="1" applyFill="1" applyBorder="1" applyAlignment="1">
      <alignment horizontal="center" vertical="center"/>
    </xf>
    <xf numFmtId="0" fontId="15" fillId="4" borderId="3" xfId="0" applyFont="1" applyFill="1" applyBorder="1" applyAlignment="1">
      <alignment horizontal="right"/>
    </xf>
    <xf numFmtId="0" fontId="15" fillId="4" borderId="5" xfId="0" applyFont="1" applyFill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10" fontId="15" fillId="4" borderId="4" xfId="0" applyNumberFormat="1" applyFont="1" applyFill="1" applyBorder="1" applyAlignment="1">
      <alignment horizontal="center" vertical="center"/>
    </xf>
    <xf numFmtId="10" fontId="15" fillId="4" borderId="18" xfId="0" applyNumberFormat="1" applyFont="1" applyFill="1" applyBorder="1" applyAlignment="1">
      <alignment horizontal="center" vertical="center"/>
    </xf>
    <xf numFmtId="10" fontId="15" fillId="4" borderId="6" xfId="0" applyNumberFormat="1" applyFont="1" applyFill="1" applyBorder="1" applyAlignment="1">
      <alignment horizontal="center" vertical="center"/>
    </xf>
    <xf numFmtId="10" fontId="15" fillId="4" borderId="20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6" borderId="3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0" fontId="15" fillId="4" borderId="10" xfId="0" applyFont="1" applyFill="1" applyBorder="1" applyAlignment="1">
      <alignment horizontal="center"/>
    </xf>
    <xf numFmtId="0" fontId="7" fillId="0" borderId="0" xfId="13" applyFont="1" applyAlignment="1">
      <alignment horizontal="center" vertical="center"/>
    </xf>
    <xf numFmtId="0" fontId="5" fillId="0" borderId="27" xfId="13" applyFont="1" applyBorder="1" applyAlignment="1">
      <alignment horizontal="center" vertical="center"/>
    </xf>
    <xf numFmtId="0" fontId="5" fillId="0" borderId="28" xfId="13" applyFont="1" applyBorder="1" applyAlignment="1">
      <alignment horizontal="center" vertical="center"/>
    </xf>
    <xf numFmtId="0" fontId="5" fillId="0" borderId="33" xfId="13" applyFont="1" applyBorder="1" applyAlignment="1">
      <alignment horizontal="center" vertical="center"/>
    </xf>
    <xf numFmtId="0" fontId="5" fillId="0" borderId="23" xfId="13" applyFont="1" applyBorder="1" applyAlignment="1">
      <alignment horizontal="center" vertical="center"/>
    </xf>
    <xf numFmtId="0" fontId="5" fillId="0" borderId="3" xfId="13" applyFont="1" applyBorder="1" applyAlignment="1">
      <alignment horizontal="center" vertical="center"/>
    </xf>
    <xf numFmtId="0" fontId="5" fillId="0" borderId="4" xfId="13" applyFont="1" applyBorder="1" applyAlignment="1">
      <alignment horizontal="center" vertical="center"/>
    </xf>
    <xf numFmtId="41" fontId="5" fillId="0" borderId="23" xfId="17" applyFont="1" applyBorder="1" applyAlignment="1">
      <alignment horizontal="center" vertical="center"/>
    </xf>
    <xf numFmtId="41" fontId="5" fillId="0" borderId="3" xfId="17" applyFont="1" applyBorder="1" applyAlignment="1">
      <alignment horizontal="center" vertical="center"/>
    </xf>
    <xf numFmtId="41" fontId="5" fillId="0" borderId="4" xfId="17" applyFont="1" applyBorder="1" applyAlignment="1">
      <alignment horizontal="center" vertical="center"/>
    </xf>
    <xf numFmtId="41" fontId="5" fillId="0" borderId="23" xfId="17" applyFont="1" applyBorder="1" applyAlignment="1">
      <alignment horizontal="center" vertical="center" wrapText="1"/>
    </xf>
    <xf numFmtId="41" fontId="5" fillId="0" borderId="3" xfId="17" applyFont="1" applyBorder="1" applyAlignment="1">
      <alignment horizontal="center" vertical="center" wrapText="1"/>
    </xf>
    <xf numFmtId="41" fontId="5" fillId="0" borderId="4" xfId="17" applyFont="1" applyBorder="1" applyAlignment="1">
      <alignment horizontal="center" vertical="center" wrapText="1"/>
    </xf>
    <xf numFmtId="41" fontId="5" fillId="0" borderId="34" xfId="17" applyFont="1" applyBorder="1" applyAlignment="1">
      <alignment horizontal="center" vertical="center"/>
    </xf>
    <xf numFmtId="41" fontId="5" fillId="0" borderId="35" xfId="17" applyFont="1" applyBorder="1" applyAlignment="1">
      <alignment horizontal="center" vertical="center"/>
    </xf>
    <xf numFmtId="41" fontId="5" fillId="0" borderId="36" xfId="17" applyFont="1" applyBorder="1" applyAlignment="1">
      <alignment horizontal="center" vertical="center"/>
    </xf>
    <xf numFmtId="41" fontId="5" fillId="0" borderId="19" xfId="17" applyFont="1" applyBorder="1" applyAlignment="1">
      <alignment horizontal="center" vertical="center"/>
    </xf>
    <xf numFmtId="41" fontId="5" fillId="0" borderId="21" xfId="17" applyFont="1" applyBorder="1" applyAlignment="1">
      <alignment horizontal="center" vertical="center"/>
    </xf>
    <xf numFmtId="41" fontId="5" fillId="0" borderId="20" xfId="17" applyFont="1" applyBorder="1" applyAlignment="1">
      <alignment horizontal="center" vertical="center"/>
    </xf>
    <xf numFmtId="0" fontId="5" fillId="0" borderId="24" xfId="13" applyFont="1" applyBorder="1" applyAlignment="1">
      <alignment horizontal="center" vertical="center"/>
    </xf>
    <xf numFmtId="0" fontId="5" fillId="0" borderId="25" xfId="13" applyFont="1" applyBorder="1" applyAlignment="1">
      <alignment horizontal="center" vertical="center"/>
    </xf>
    <xf numFmtId="0" fontId="5" fillId="0" borderId="26" xfId="13" applyFont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/>
    </xf>
    <xf numFmtId="0" fontId="10" fillId="4" borderId="21" xfId="0" applyFont="1" applyFill="1" applyBorder="1" applyAlignment="1">
      <alignment horizontal="center" vertical="center"/>
    </xf>
    <xf numFmtId="0" fontId="10" fillId="4" borderId="20" xfId="0" applyFont="1" applyFill="1" applyBorder="1" applyAlignment="1">
      <alignment horizontal="center" vertical="center"/>
    </xf>
    <xf numFmtId="0" fontId="23" fillId="4" borderId="4" xfId="0" applyFont="1" applyFill="1" applyBorder="1" applyAlignment="1">
      <alignment horizontal="center" vertical="center" wrapText="1"/>
    </xf>
    <xf numFmtId="0" fontId="0" fillId="0" borderId="18" xfId="0" applyBorder="1" applyAlignment="1">
      <alignment wrapText="1"/>
    </xf>
    <xf numFmtId="0" fontId="23" fillId="4" borderId="4" xfId="0" applyFont="1" applyFill="1" applyBorder="1" applyAlignment="1">
      <alignment horizontal="center" vertical="center"/>
    </xf>
    <xf numFmtId="0" fontId="23" fillId="4" borderId="18" xfId="0" applyFont="1" applyFill="1" applyBorder="1" applyAlignment="1">
      <alignment horizontal="center" vertical="center"/>
    </xf>
    <xf numFmtId="0" fontId="0" fillId="0" borderId="18" xfId="0" applyBorder="1"/>
    <xf numFmtId="0" fontId="23" fillId="4" borderId="18" xfId="0" applyFont="1" applyFill="1" applyBorder="1" applyAlignment="1">
      <alignment horizontal="center" vertical="center" wrapText="1"/>
    </xf>
    <xf numFmtId="41" fontId="23" fillId="4" borderId="1" xfId="0" applyNumberFormat="1" applyFont="1" applyFill="1" applyBorder="1" applyAlignment="1">
      <alignment horizontal="center" vertical="center" wrapText="1"/>
    </xf>
    <xf numFmtId="41" fontId="23" fillId="4" borderId="10" xfId="0" applyNumberFormat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41" fontId="23" fillId="4" borderId="3" xfId="0" applyNumberFormat="1" applyFont="1" applyFill="1" applyBorder="1" applyAlignment="1">
      <alignment horizontal="center"/>
    </xf>
    <xf numFmtId="41" fontId="23" fillId="4" borderId="1" xfId="0" applyNumberFormat="1" applyFont="1" applyFill="1" applyBorder="1" applyAlignment="1">
      <alignment horizontal="right"/>
    </xf>
    <xf numFmtId="41" fontId="23" fillId="4" borderId="2" xfId="0" applyNumberFormat="1" applyFont="1" applyFill="1" applyBorder="1" applyAlignment="1">
      <alignment horizontal="right"/>
    </xf>
    <xf numFmtId="41" fontId="23" fillId="4" borderId="10" xfId="0" applyNumberFormat="1" applyFont="1" applyFill="1" applyBorder="1" applyAlignment="1">
      <alignment horizontal="right"/>
    </xf>
    <xf numFmtId="0" fontId="10" fillId="4" borderId="16" xfId="0" applyFont="1" applyFill="1" applyBorder="1" applyAlignment="1">
      <alignment horizontal="left"/>
    </xf>
    <xf numFmtId="0" fontId="10" fillId="4" borderId="5" xfId="0" applyFont="1" applyFill="1" applyBorder="1" applyAlignment="1">
      <alignment horizontal="left"/>
    </xf>
    <xf numFmtId="0" fontId="10" fillId="4" borderId="6" xfId="0" applyFont="1" applyFill="1" applyBorder="1" applyAlignment="1">
      <alignment horizontal="left"/>
    </xf>
    <xf numFmtId="10" fontId="4" fillId="0" borderId="0" xfId="0" applyNumberFormat="1" applyFont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0" fontId="4" fillId="3" borderId="3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left" vertical="center"/>
    </xf>
    <xf numFmtId="0" fontId="8" fillId="3" borderId="7" xfId="0" applyFont="1" applyFill="1" applyBorder="1" applyAlignment="1">
      <alignment horizontal="left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164" fontId="18" fillId="3" borderId="13" xfId="0" applyNumberFormat="1" applyFont="1" applyFill="1" applyBorder="1" applyAlignment="1">
      <alignment horizontal="center" vertical="center"/>
    </xf>
    <xf numFmtId="164" fontId="18" fillId="3" borderId="7" xfId="0" applyNumberFormat="1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0" xfId="0" applyAlignment="1">
      <alignment horizontal="center"/>
    </xf>
    <xf numFmtId="41" fontId="4" fillId="0" borderId="1" xfId="0" applyNumberFormat="1" applyFont="1" applyBorder="1" applyAlignment="1">
      <alignment horizontal="center"/>
    </xf>
    <xf numFmtId="41" fontId="4" fillId="0" borderId="10" xfId="0" applyNumberFormat="1" applyFont="1" applyBorder="1" applyAlignment="1">
      <alignment horizontal="center"/>
    </xf>
    <xf numFmtId="41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quotePrefix="1" applyFont="1" applyBorder="1" applyAlignment="1">
      <alignment horizontal="left"/>
    </xf>
    <xf numFmtId="0" fontId="4" fillId="0" borderId="10" xfId="0" quotePrefix="1" applyFont="1" applyBorder="1" applyAlignment="1">
      <alignment horizontal="left"/>
    </xf>
    <xf numFmtId="166" fontId="4" fillId="0" borderId="2" xfId="0" applyNumberFormat="1" applyFont="1" applyBorder="1" applyAlignment="1">
      <alignment horizontal="left"/>
    </xf>
    <xf numFmtId="166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/>
    <xf numFmtId="0" fontId="4" fillId="0" borderId="2" xfId="0" quotePrefix="1" applyFont="1" applyBorder="1" applyAlignment="1"/>
    <xf numFmtId="0" fontId="4" fillId="0" borderId="10" xfId="0" quotePrefix="1" applyFont="1" applyBorder="1" applyAlignment="1"/>
    <xf numFmtId="166" fontId="4" fillId="0" borderId="2" xfId="0" quotePrefix="1" applyNumberFormat="1" applyFont="1" applyBorder="1" applyAlignment="1">
      <alignment horizontal="left"/>
    </xf>
    <xf numFmtId="49" fontId="4" fillId="0" borderId="2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4" fillId="0" borderId="10" xfId="0" applyFont="1" applyBorder="1" applyAlignment="1">
      <alignment horizontal="center"/>
    </xf>
    <xf numFmtId="0" fontId="19" fillId="3" borderId="13" xfId="0" applyFont="1" applyFill="1" applyBorder="1" applyAlignment="1">
      <alignment horizontal="left" vertical="center"/>
    </xf>
    <xf numFmtId="0" fontId="19" fillId="3" borderId="7" xfId="0" applyFont="1" applyFill="1" applyBorder="1" applyAlignment="1">
      <alignment horizontal="left" vertical="center"/>
    </xf>
    <xf numFmtId="0" fontId="20" fillId="3" borderId="13" xfId="0" applyFont="1" applyFill="1" applyBorder="1" applyAlignment="1">
      <alignment horizontal="center" vertical="center"/>
    </xf>
    <xf numFmtId="0" fontId="20" fillId="3" borderId="7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49" fontId="4" fillId="0" borderId="2" xfId="0" applyNumberFormat="1" applyFont="1" applyBorder="1" applyAlignment="1">
      <alignment horizontal="left"/>
    </xf>
    <xf numFmtId="0" fontId="4" fillId="0" borderId="10" xfId="0" applyFont="1" applyBorder="1" applyAlignment="1"/>
    <xf numFmtId="167" fontId="4" fillId="2" borderId="0" xfId="0" applyNumberFormat="1" applyFont="1" applyFill="1" applyAlignment="1">
      <alignment horizontal="center" vertical="center"/>
    </xf>
    <xf numFmtId="166" fontId="4" fillId="0" borderId="10" xfId="0" applyNumberFormat="1" applyFont="1" applyBorder="1" applyAlignment="1">
      <alignment horizontal="left"/>
    </xf>
    <xf numFmtId="15" fontId="4" fillId="0" borderId="0" xfId="0" applyNumberFormat="1" applyFont="1" applyAlignment="1">
      <alignment horizontal="center"/>
    </xf>
    <xf numFmtId="166" fontId="4" fillId="0" borderId="0" xfId="0" applyNumberFormat="1" applyFont="1" applyBorder="1" applyAlignment="1">
      <alignment horizontal="left"/>
    </xf>
    <xf numFmtId="166" fontId="4" fillId="0" borderId="0" xfId="0" applyNumberFormat="1" applyFont="1" applyBorder="1" applyAlignment="1">
      <alignment horizontal="center"/>
    </xf>
    <xf numFmtId="0" fontId="4" fillId="0" borderId="0" xfId="0" applyFont="1" applyAlignment="1">
      <alignment horizontal="left" wrapText="1"/>
    </xf>
    <xf numFmtId="167" fontId="27" fillId="0" borderId="0" xfId="0" applyNumberFormat="1" applyFont="1" applyAlignment="1">
      <alignment horizontal="center"/>
    </xf>
    <xf numFmtId="168" fontId="11" fillId="1" borderId="0" xfId="0" applyNumberFormat="1" applyFont="1" applyFill="1" applyAlignment="1">
      <alignment horizontal="center" vertical="center"/>
    </xf>
    <xf numFmtId="164" fontId="4" fillId="0" borderId="0" xfId="0" applyNumberFormat="1" applyFont="1" applyFill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164" fontId="4" fillId="0" borderId="10" xfId="0" applyNumberFormat="1" applyFont="1" applyFill="1" applyBorder="1" applyAlignment="1">
      <alignment horizontal="center"/>
    </xf>
    <xf numFmtId="9" fontId="4" fillId="0" borderId="0" xfId="0" applyNumberFormat="1" applyFont="1" applyFill="1" applyAlignment="1">
      <alignment horizontal="center"/>
    </xf>
    <xf numFmtId="166" fontId="4" fillId="0" borderId="2" xfId="0" applyNumberFormat="1" applyFont="1" applyFill="1" applyBorder="1" applyAlignment="1">
      <alignment horizontal="center"/>
    </xf>
    <xf numFmtId="10" fontId="4" fillId="0" borderId="0" xfId="0" applyNumberFormat="1" applyFont="1" applyFill="1" applyAlignment="1">
      <alignment horizontal="center"/>
    </xf>
    <xf numFmtId="41" fontId="4" fillId="0" borderId="1" xfId="0" applyNumberFormat="1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166" fontId="4" fillId="0" borderId="2" xfId="0" quotePrefix="1" applyNumberFormat="1" applyFont="1" applyFill="1" applyBorder="1" applyAlignment="1">
      <alignment horizontal="left"/>
    </xf>
    <xf numFmtId="166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2" xfId="0" quotePrefix="1" applyFont="1" applyFill="1" applyBorder="1" applyAlignment="1">
      <alignment horizontal="left"/>
    </xf>
    <xf numFmtId="0" fontId="4" fillId="0" borderId="10" xfId="0" quotePrefix="1" applyFont="1" applyFill="1" applyBorder="1" applyAlignment="1">
      <alignment horizontal="left"/>
    </xf>
    <xf numFmtId="49" fontId="4" fillId="0" borderId="2" xfId="0" quotePrefix="1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164" fontId="5" fillId="0" borderId="2" xfId="0" applyNumberFormat="1" applyFont="1" applyFill="1" applyBorder="1" applyAlignment="1">
      <alignment horizontal="center"/>
    </xf>
    <xf numFmtId="164" fontId="5" fillId="0" borderId="1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20" fillId="0" borderId="13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horizontal="center" vertical="center"/>
    </xf>
    <xf numFmtId="164" fontId="18" fillId="0" borderId="13" xfId="0" applyNumberFormat="1" applyFont="1" applyFill="1" applyBorder="1" applyAlignment="1">
      <alignment horizontal="center" vertical="center"/>
    </xf>
    <xf numFmtId="164" fontId="18" fillId="0" borderId="7" xfId="0" applyNumberFormat="1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38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left" vertical="center"/>
    </xf>
    <xf numFmtId="0" fontId="19" fillId="0" borderId="7" xfId="0" applyFont="1" applyFill="1" applyBorder="1" applyAlignment="1">
      <alignment horizontal="left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41" fontId="4" fillId="0" borderId="0" xfId="0" applyNumberFormat="1" applyFont="1" applyFill="1" applyBorder="1" applyAlignment="1">
      <alignment horizontal="center"/>
    </xf>
    <xf numFmtId="0" fontId="4" fillId="4" borderId="2" xfId="0" applyFont="1" applyFill="1" applyBorder="1" applyAlignment="1"/>
    <xf numFmtId="0" fontId="4" fillId="4" borderId="2" xfId="0" quotePrefix="1" applyFont="1" applyFill="1" applyBorder="1" applyAlignment="1"/>
    <xf numFmtId="0" fontId="4" fillId="4" borderId="10" xfId="0" quotePrefix="1" applyFont="1" applyFill="1" applyBorder="1" applyAlignment="1"/>
    <xf numFmtId="0" fontId="4" fillId="0" borderId="10" xfId="0" applyFont="1" applyFill="1" applyBorder="1" applyAlignment="1">
      <alignment horizontal="left"/>
    </xf>
    <xf numFmtId="49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49" fontId="4" fillId="0" borderId="2" xfId="0" quotePrefix="1" applyNumberFormat="1" applyFont="1" applyBorder="1" applyAlignment="1">
      <alignment horizontal="center"/>
    </xf>
    <xf numFmtId="49" fontId="4" fillId="0" borderId="2" xfId="0" quotePrefix="1" applyNumberFormat="1" applyFont="1" applyBorder="1" applyAlignment="1">
      <alignment horizontal="left"/>
    </xf>
    <xf numFmtId="9" fontId="4" fillId="0" borderId="11" xfId="0" applyNumberFormat="1" applyFont="1" applyBorder="1" applyAlignment="1">
      <alignment horizontal="center"/>
    </xf>
    <xf numFmtId="9" fontId="4" fillId="0" borderId="0" xfId="0" applyNumberFormat="1" applyFont="1" applyBorder="1" applyAlignment="1">
      <alignment horizontal="center"/>
    </xf>
    <xf numFmtId="41" fontId="4" fillId="4" borderId="1" xfId="0" applyNumberFormat="1" applyFont="1" applyFill="1" applyBorder="1" applyAlignment="1">
      <alignment horizontal="center"/>
    </xf>
    <xf numFmtId="41" fontId="4" fillId="4" borderId="10" xfId="0" applyNumberFormat="1" applyFont="1" applyFill="1" applyBorder="1" applyAlignment="1">
      <alignment horizontal="center"/>
    </xf>
    <xf numFmtId="0" fontId="20" fillId="3" borderId="37" xfId="0" applyFont="1" applyFill="1" applyBorder="1" applyAlignment="1">
      <alignment horizontal="center" vertical="center"/>
    </xf>
    <xf numFmtId="0" fontId="20" fillId="3" borderId="38" xfId="0" applyFont="1" applyFill="1" applyBorder="1" applyAlignment="1">
      <alignment horizontal="center" vertical="center"/>
    </xf>
    <xf numFmtId="164" fontId="18" fillId="16" borderId="13" xfId="0" applyNumberFormat="1" applyFont="1" applyFill="1" applyBorder="1" applyAlignment="1">
      <alignment horizontal="center" vertical="center"/>
    </xf>
    <xf numFmtId="164" fontId="18" fillId="16" borderId="7" xfId="0" applyNumberFormat="1" applyFont="1" applyFill="1" applyBorder="1" applyAlignment="1">
      <alignment horizontal="center" vertical="center"/>
    </xf>
    <xf numFmtId="0" fontId="75" fillId="0" borderId="62" xfId="18" applyFont="1" applyBorder="1" applyAlignment="1">
      <alignment horizontal="left"/>
    </xf>
    <xf numFmtId="0" fontId="75" fillId="0" borderId="63" xfId="18" applyFont="1" applyBorder="1" applyAlignment="1">
      <alignment horizontal="left"/>
    </xf>
    <xf numFmtId="0" fontId="75" fillId="0" borderId="0" xfId="18" applyFont="1" applyBorder="1" applyAlignment="1">
      <alignment horizontal="center" vertical="center"/>
    </xf>
    <xf numFmtId="0" fontId="76" fillId="0" borderId="0" xfId="18" applyFont="1" applyAlignment="1">
      <alignment horizontal="center"/>
    </xf>
    <xf numFmtId="0" fontId="78" fillId="0" borderId="16" xfId="18" applyFont="1" applyBorder="1" applyAlignment="1">
      <alignment horizontal="center" vertical="center"/>
    </xf>
    <xf numFmtId="0" fontId="78" fillId="0" borderId="5" xfId="18" applyFont="1" applyBorder="1" applyAlignment="1">
      <alignment horizontal="center" vertical="center"/>
    </xf>
    <xf numFmtId="0" fontId="78" fillId="0" borderId="19" xfId="18" applyFont="1" applyBorder="1" applyAlignment="1">
      <alignment horizontal="center" vertical="center"/>
    </xf>
    <xf numFmtId="0" fontId="78" fillId="0" borderId="21" xfId="18" applyFont="1" applyBorder="1" applyAlignment="1">
      <alignment horizontal="center" vertical="center"/>
    </xf>
    <xf numFmtId="169" fontId="75" fillId="0" borderId="60" xfId="18" applyNumberFormat="1" applyFont="1" applyBorder="1" applyAlignment="1">
      <alignment horizontal="left"/>
    </xf>
    <xf numFmtId="0" fontId="75" fillId="0" borderId="60" xfId="18" applyFont="1" applyBorder="1" applyAlignment="1">
      <alignment horizontal="left"/>
    </xf>
    <xf numFmtId="170" fontId="80" fillId="0" borderId="1" xfId="18" applyNumberFormat="1" applyFont="1" applyBorder="1" applyAlignment="1">
      <alignment horizontal="center" vertical="center"/>
    </xf>
    <xf numFmtId="170" fontId="80" fillId="0" borderId="2" xfId="18" applyNumberFormat="1" applyFont="1" applyBorder="1" applyAlignment="1">
      <alignment horizontal="center" vertical="center"/>
    </xf>
    <xf numFmtId="170" fontId="80" fillId="0" borderId="10" xfId="18" applyNumberFormat="1" applyFont="1" applyBorder="1" applyAlignment="1">
      <alignment horizontal="center" vertical="center"/>
    </xf>
    <xf numFmtId="0" fontId="81" fillId="0" borderId="62" xfId="18" applyFont="1" applyBorder="1" applyAlignment="1">
      <alignment horizontal="left"/>
    </xf>
    <xf numFmtId="0" fontId="81" fillId="0" borderId="63" xfId="18" applyFont="1" applyBorder="1" applyAlignment="1">
      <alignment horizontal="left"/>
    </xf>
    <xf numFmtId="0" fontId="64" fillId="0" borderId="5" xfId="18" applyFont="1" applyBorder="1" applyAlignment="1">
      <alignment horizontal="left" vertical="center"/>
    </xf>
    <xf numFmtId="169" fontId="64" fillId="0" borderId="5" xfId="18" applyNumberFormat="1" applyFont="1" applyBorder="1" applyAlignment="1">
      <alignment horizontal="center" vertical="center"/>
    </xf>
    <xf numFmtId="169" fontId="64" fillId="0" borderId="6" xfId="18" applyNumberFormat="1" applyFont="1" applyBorder="1" applyAlignment="1">
      <alignment horizontal="center" vertical="center"/>
    </xf>
    <xf numFmtId="0" fontId="62" fillId="17" borderId="4" xfId="18" applyFont="1" applyFill="1" applyBorder="1" applyAlignment="1">
      <alignment horizontal="left" vertical="center"/>
    </xf>
    <xf numFmtId="0" fontId="62" fillId="17" borderId="18" xfId="18" applyFont="1" applyFill="1" applyBorder="1" applyAlignment="1">
      <alignment horizontal="left" vertical="center"/>
    </xf>
    <xf numFmtId="0" fontId="63" fillId="0" borderId="0" xfId="18" applyFont="1" applyAlignment="1">
      <alignment horizontal="center"/>
    </xf>
    <xf numFmtId="0" fontId="61" fillId="0" borderId="21" xfId="18" applyFont="1" applyBorder="1" applyAlignment="1">
      <alignment horizontal="left"/>
    </xf>
    <xf numFmtId="0" fontId="61" fillId="0" borderId="1" xfId="18" applyFont="1" applyBorder="1" applyAlignment="1">
      <alignment horizontal="center" vertical="center"/>
    </xf>
    <xf numFmtId="0" fontId="61" fillId="0" borderId="2" xfId="18" applyFont="1" applyBorder="1" applyAlignment="1">
      <alignment horizontal="center" vertical="center"/>
    </xf>
    <xf numFmtId="0" fontId="61" fillId="0" borderId="10" xfId="18" applyFont="1" applyBorder="1" applyAlignment="1">
      <alignment horizontal="center" vertical="center"/>
    </xf>
    <xf numFmtId="0" fontId="68" fillId="0" borderId="21" xfId="18" applyFont="1" applyBorder="1" applyAlignment="1">
      <alignment horizontal="left"/>
    </xf>
    <xf numFmtId="0" fontId="68" fillId="0" borderId="20" xfId="18" applyFont="1" applyBorder="1" applyAlignment="1">
      <alignment horizontal="left"/>
    </xf>
    <xf numFmtId="0" fontId="61" fillId="0" borderId="19" xfId="18" applyFont="1" applyBorder="1" applyAlignment="1">
      <alignment horizontal="left" vertical="center" wrapText="1"/>
    </xf>
    <xf numFmtId="0" fontId="61" fillId="0" borderId="21" xfId="18" applyFont="1" applyBorder="1" applyAlignment="1">
      <alignment horizontal="left" vertical="center" wrapText="1"/>
    </xf>
    <xf numFmtId="0" fontId="61" fillId="0" borderId="21" xfId="18" applyFont="1" applyBorder="1" applyAlignment="1">
      <alignment horizontal="left" vertical="center"/>
    </xf>
    <xf numFmtId="0" fontId="61" fillId="0" borderId="20" xfId="18" applyFont="1" applyBorder="1" applyAlignment="1">
      <alignment horizontal="left" vertical="center"/>
    </xf>
    <xf numFmtId="0" fontId="60" fillId="0" borderId="0" xfId="18" applyFont="1" applyAlignment="1">
      <alignment horizontal="center"/>
    </xf>
    <xf numFmtId="0" fontId="61" fillId="0" borderId="0" xfId="18" applyFont="1" applyBorder="1" applyAlignment="1">
      <alignment horizontal="center"/>
    </xf>
    <xf numFmtId="0" fontId="61" fillId="0" borderId="21" xfId="18" applyFont="1" applyBorder="1" applyAlignment="1">
      <alignment horizontal="center"/>
    </xf>
    <xf numFmtId="0" fontId="60" fillId="0" borderId="34" xfId="18" applyFont="1" applyFill="1" applyBorder="1" applyAlignment="1">
      <alignment horizontal="left" vertical="center"/>
    </xf>
    <xf numFmtId="0" fontId="60" fillId="0" borderId="35" xfId="18" applyFont="1" applyFill="1" applyBorder="1" applyAlignment="1">
      <alignment horizontal="left" vertical="center"/>
    </xf>
    <xf numFmtId="0" fontId="60" fillId="0" borderId="36" xfId="18" applyFont="1" applyFill="1" applyBorder="1" applyAlignment="1">
      <alignment horizontal="left" vertical="center"/>
    </xf>
    <xf numFmtId="0" fontId="60" fillId="0" borderId="11" xfId="18" applyFont="1" applyFill="1" applyBorder="1" applyAlignment="1">
      <alignment horizontal="left" vertical="center"/>
    </xf>
    <xf numFmtId="0" fontId="60" fillId="0" borderId="0" xfId="18" applyFont="1" applyFill="1" applyBorder="1" applyAlignment="1">
      <alignment horizontal="left" vertical="center"/>
    </xf>
    <xf numFmtId="0" fontId="67" fillId="0" borderId="0" xfId="18" applyFont="1" applyFill="1" applyBorder="1" applyAlignment="1">
      <alignment horizontal="center"/>
    </xf>
    <xf numFmtId="0" fontId="60" fillId="0" borderId="19" xfId="18" applyFont="1" applyBorder="1" applyAlignment="1">
      <alignment horizontal="center"/>
    </xf>
    <xf numFmtId="0" fontId="60" fillId="0" borderId="21" xfId="18" applyFont="1" applyBorder="1" applyAlignment="1">
      <alignment horizontal="center"/>
    </xf>
    <xf numFmtId="0" fontId="60" fillId="0" borderId="20" xfId="18" applyFont="1" applyBorder="1" applyAlignment="1">
      <alignment horizontal="center"/>
    </xf>
    <xf numFmtId="0" fontId="60" fillId="0" borderId="0" xfId="18" applyFont="1" applyFill="1" applyBorder="1" applyAlignment="1">
      <alignment horizontal="center"/>
    </xf>
    <xf numFmtId="0" fontId="61" fillId="0" borderId="1" xfId="18" applyFont="1" applyBorder="1" applyAlignment="1">
      <alignment horizontal="left" vertical="center"/>
    </xf>
    <xf numFmtId="0" fontId="61" fillId="0" borderId="2" xfId="18" applyFont="1" applyBorder="1" applyAlignment="1">
      <alignment horizontal="left" vertical="center"/>
    </xf>
    <xf numFmtId="0" fontId="61" fillId="0" borderId="16" xfId="18" applyFont="1" applyBorder="1" applyAlignment="1">
      <alignment horizontal="center"/>
    </xf>
    <xf numFmtId="0" fontId="61" fillId="0" borderId="5" xfId="18" applyFont="1" applyBorder="1" applyAlignment="1">
      <alignment horizontal="center"/>
    </xf>
    <xf numFmtId="0" fontId="61" fillId="0" borderId="6" xfId="18" applyFont="1" applyBorder="1" applyAlignment="1">
      <alignment horizontal="center"/>
    </xf>
    <xf numFmtId="0" fontId="61" fillId="0" borderId="29" xfId="18" applyFont="1" applyBorder="1" applyAlignment="1">
      <alignment horizontal="center"/>
    </xf>
    <xf numFmtId="0" fontId="38" fillId="0" borderId="1" xfId="11" applyBorder="1" applyAlignment="1">
      <alignment horizontal="center"/>
    </xf>
    <xf numFmtId="0" fontId="38" fillId="0" borderId="10" xfId="11" applyBorder="1" applyAlignment="1">
      <alignment horizontal="center"/>
    </xf>
    <xf numFmtId="167" fontId="39" fillId="0" borderId="1" xfId="11" applyNumberFormat="1" applyFont="1" applyBorder="1" applyAlignment="1">
      <alignment horizontal="center"/>
    </xf>
    <xf numFmtId="167" fontId="39" fillId="0" borderId="2" xfId="11" applyNumberFormat="1" applyFont="1" applyBorder="1" applyAlignment="1">
      <alignment horizontal="center"/>
    </xf>
    <xf numFmtId="167" fontId="39" fillId="0" borderId="10" xfId="11" applyNumberFormat="1" applyFont="1" applyBorder="1" applyAlignment="1">
      <alignment horizontal="center"/>
    </xf>
    <xf numFmtId="0" fontId="38" fillId="0" borderId="2" xfId="11" applyBorder="1" applyAlignment="1">
      <alignment horizontal="center"/>
    </xf>
    <xf numFmtId="167" fontId="38" fillId="0" borderId="3" xfId="11" applyNumberFormat="1" applyBorder="1" applyAlignment="1">
      <alignment horizontal="center"/>
    </xf>
    <xf numFmtId="167" fontId="39" fillId="0" borderId="3" xfId="11" applyNumberFormat="1" applyFont="1" applyBorder="1" applyAlignment="1">
      <alignment horizontal="center"/>
    </xf>
    <xf numFmtId="167" fontId="38" fillId="0" borderId="0" xfId="11" applyNumberFormat="1" applyBorder="1" applyAlignment="1">
      <alignment horizontal="center"/>
    </xf>
    <xf numFmtId="0" fontId="38" fillId="0" borderId="4" xfId="11" applyBorder="1" applyAlignment="1">
      <alignment horizontal="center" vertical="center"/>
    </xf>
    <xf numFmtId="0" fontId="38" fillId="0" borderId="18" xfId="11" applyBorder="1" applyAlignment="1">
      <alignment horizontal="center" vertical="center"/>
    </xf>
    <xf numFmtId="0" fontId="38" fillId="0" borderId="16" xfId="11" applyBorder="1" applyAlignment="1">
      <alignment horizontal="center" vertical="center"/>
    </xf>
    <xf numFmtId="0" fontId="38" fillId="0" borderId="6" xfId="11" applyBorder="1" applyAlignment="1">
      <alignment horizontal="center" vertical="center"/>
    </xf>
    <xf numFmtId="0" fontId="38" fillId="0" borderId="19" xfId="11" applyBorder="1" applyAlignment="1">
      <alignment horizontal="center" vertical="center"/>
    </xf>
    <xf numFmtId="0" fontId="38" fillId="0" borderId="20" xfId="11" applyBorder="1" applyAlignment="1">
      <alignment horizontal="center" vertical="center"/>
    </xf>
    <xf numFmtId="0" fontId="2" fillId="0" borderId="16" xfId="11" applyFont="1" applyBorder="1" applyAlignment="1">
      <alignment horizontal="center" vertical="center"/>
    </xf>
    <xf numFmtId="0" fontId="2" fillId="0" borderId="5" xfId="11" applyFont="1" applyBorder="1" applyAlignment="1">
      <alignment horizontal="center" vertical="center"/>
    </xf>
    <xf numFmtId="0" fontId="2" fillId="0" borderId="6" xfId="11" applyFont="1" applyBorder="1" applyAlignment="1">
      <alignment horizontal="center" vertical="center"/>
    </xf>
    <xf numFmtId="0" fontId="2" fillId="0" borderId="19" xfId="11" applyFont="1" applyBorder="1" applyAlignment="1">
      <alignment horizontal="center" vertical="center"/>
    </xf>
    <xf numFmtId="0" fontId="2" fillId="0" borderId="21" xfId="11" applyFont="1" applyBorder="1" applyAlignment="1">
      <alignment horizontal="center" vertical="center"/>
    </xf>
    <xf numFmtId="0" fontId="2" fillId="0" borderId="20" xfId="11" applyFont="1" applyBorder="1" applyAlignment="1">
      <alignment horizontal="center" vertical="center"/>
    </xf>
    <xf numFmtId="41" fontId="38" fillId="0" borderId="1" xfId="11" applyNumberFormat="1" applyBorder="1" applyAlignment="1">
      <alignment horizontal="center"/>
    </xf>
    <xf numFmtId="165" fontId="38" fillId="0" borderId="1" xfId="6" applyNumberFormat="1" applyFont="1" applyBorder="1" applyAlignment="1">
      <alignment horizontal="center"/>
    </xf>
    <xf numFmtId="165" fontId="38" fillId="0" borderId="2" xfId="6" applyNumberFormat="1" applyFont="1" applyBorder="1" applyAlignment="1">
      <alignment horizontal="center"/>
    </xf>
    <xf numFmtId="165" fontId="38" fillId="0" borderId="10" xfId="6" applyNumberFormat="1" applyFont="1" applyBorder="1" applyAlignment="1">
      <alignment horizontal="center"/>
    </xf>
    <xf numFmtId="0" fontId="38" fillId="0" borderId="5" xfId="11" applyBorder="1" applyAlignment="1">
      <alignment horizontal="center" vertical="center"/>
    </xf>
    <xf numFmtId="0" fontId="38" fillId="0" borderId="21" xfId="11" applyBorder="1" applyAlignment="1">
      <alignment horizontal="center" vertical="center"/>
    </xf>
    <xf numFmtId="0" fontId="2" fillId="0" borderId="1" xfId="11" applyFont="1" applyBorder="1" applyAlignment="1">
      <alignment horizontal="center"/>
    </xf>
    <xf numFmtId="0" fontId="2" fillId="0" borderId="2" xfId="11" applyFont="1" applyBorder="1" applyAlignment="1">
      <alignment horizontal="center"/>
    </xf>
    <xf numFmtId="0" fontId="2" fillId="0" borderId="10" xfId="11" applyFont="1" applyBorder="1" applyAlignment="1">
      <alignment horizontal="center"/>
    </xf>
    <xf numFmtId="0" fontId="2" fillId="0" borderId="0" xfId="11" applyFont="1" applyBorder="1" applyAlignment="1">
      <alignment horizontal="center" vertical="center"/>
    </xf>
    <xf numFmtId="0" fontId="38" fillId="0" borderId="3" xfId="11" applyBorder="1" applyAlignment="1">
      <alignment horizontal="center"/>
    </xf>
    <xf numFmtId="41" fontId="2" fillId="0" borderId="1" xfId="11" applyNumberFormat="1" applyFont="1" applyBorder="1" applyAlignment="1">
      <alignment horizontal="center"/>
    </xf>
    <xf numFmtId="0" fontId="38" fillId="0" borderId="3" xfId="11" applyBorder="1" applyAlignment="1">
      <alignment horizontal="center" vertical="center"/>
    </xf>
    <xf numFmtId="0" fontId="2" fillId="0" borderId="3" xfId="11" applyFont="1" applyBorder="1" applyAlignment="1">
      <alignment horizontal="center"/>
    </xf>
    <xf numFmtId="0" fontId="2" fillId="0" borderId="3" xfId="11" applyFont="1" applyBorder="1" applyAlignment="1">
      <alignment horizontal="center" wrapText="1"/>
    </xf>
    <xf numFmtId="0" fontId="2" fillId="0" borderId="3" xfId="11" applyFont="1" applyBorder="1" applyAlignment="1">
      <alignment horizontal="center" vertical="center"/>
    </xf>
    <xf numFmtId="0" fontId="38" fillId="0" borderId="12" xfId="11" applyBorder="1" applyAlignment="1">
      <alignment horizontal="center" vertical="center"/>
    </xf>
    <xf numFmtId="0" fontId="38" fillId="0" borderId="11" xfId="11" applyBorder="1" applyAlignment="1">
      <alignment horizontal="center" vertical="center"/>
    </xf>
    <xf numFmtId="0" fontId="38" fillId="0" borderId="29" xfId="11" applyBorder="1" applyAlignment="1">
      <alignment horizontal="center" vertical="center"/>
    </xf>
    <xf numFmtId="0" fontId="38" fillId="0" borderId="1" xfId="11" applyBorder="1" applyAlignment="1">
      <alignment horizontal="center" vertical="center"/>
    </xf>
    <xf numFmtId="0" fontId="38" fillId="0" borderId="2" xfId="11" applyBorder="1" applyAlignment="1">
      <alignment horizontal="center" vertical="center"/>
    </xf>
    <xf numFmtId="0" fontId="38" fillId="0" borderId="10" xfId="11" applyBorder="1" applyAlignment="1">
      <alignment horizontal="center" vertical="center"/>
    </xf>
    <xf numFmtId="0" fontId="38" fillId="0" borderId="3" xfId="11" applyBorder="1" applyAlignment="1">
      <alignment horizontal="center" vertical="center" wrapText="1"/>
    </xf>
    <xf numFmtId="167" fontId="38" fillId="0" borderId="3" xfId="11" applyNumberFormat="1" applyBorder="1" applyAlignment="1">
      <alignment horizontal="center" vertical="center" wrapText="1"/>
    </xf>
    <xf numFmtId="167" fontId="2" fillId="0" borderId="3" xfId="11" applyNumberFormat="1" applyFont="1" applyBorder="1" applyAlignment="1">
      <alignment horizontal="center"/>
    </xf>
    <xf numFmtId="164" fontId="38" fillId="0" borderId="3" xfId="11" applyNumberFormat="1" applyBorder="1" applyAlignment="1">
      <alignment horizontal="center"/>
    </xf>
    <xf numFmtId="167" fontId="38" fillId="0" borderId="3" xfId="11" applyNumberFormat="1" applyBorder="1" applyAlignment="1">
      <alignment horizontal="center" vertical="center"/>
    </xf>
    <xf numFmtId="0" fontId="2" fillId="0" borderId="3" xfId="11" applyFont="1" applyBorder="1" applyAlignment="1">
      <alignment horizontal="center" vertical="center" wrapText="1"/>
    </xf>
    <xf numFmtId="165" fontId="12" fillId="4" borderId="21" xfId="1" applyNumberFormat="1" applyFont="1" applyFill="1" applyBorder="1" applyAlignment="1">
      <alignment vertical="center"/>
    </xf>
    <xf numFmtId="165" fontId="12" fillId="4" borderId="21" xfId="0" applyNumberFormat="1" applyFont="1" applyFill="1" applyBorder="1" applyAlignment="1">
      <alignment vertical="center" wrapText="1"/>
    </xf>
    <xf numFmtId="41" fontId="12" fillId="4" borderId="21" xfId="1" applyNumberFormat="1" applyFont="1" applyFill="1" applyBorder="1" applyAlignment="1">
      <alignment vertical="center"/>
    </xf>
    <xf numFmtId="41" fontId="12" fillId="4" borderId="20" xfId="0" applyNumberFormat="1" applyFont="1" applyFill="1" applyBorder="1" applyAlignment="1">
      <alignment horizontal="center" vertical="center"/>
    </xf>
    <xf numFmtId="166" fontId="12" fillId="4" borderId="3" xfId="0" applyNumberFormat="1" applyFont="1" applyFill="1" applyBorder="1" applyAlignment="1">
      <alignment horizontal="center" vertical="center" wrapText="1"/>
    </xf>
    <xf numFmtId="9" fontId="12" fillId="4" borderId="3" xfId="0" applyNumberFormat="1" applyFont="1" applyFill="1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1" fillId="4" borderId="3" xfId="0" quotePrefix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left" vertical="center"/>
    </xf>
    <xf numFmtId="166" fontId="11" fillId="4" borderId="3" xfId="0" applyNumberFormat="1" applyFont="1" applyFill="1" applyBorder="1" applyAlignment="1">
      <alignment horizontal="center" vertical="center"/>
    </xf>
    <xf numFmtId="41" fontId="11" fillId="4" borderId="3" xfId="0" applyNumberFormat="1" applyFont="1" applyFill="1" applyBorder="1" applyAlignment="1">
      <alignment vertical="center"/>
    </xf>
    <xf numFmtId="165" fontId="11" fillId="4" borderId="3" xfId="0" applyNumberFormat="1" applyFont="1" applyFill="1" applyBorder="1" applyAlignment="1">
      <alignment vertical="center"/>
    </xf>
    <xf numFmtId="165" fontId="11" fillId="4" borderId="3" xfId="0" applyNumberFormat="1" applyFont="1" applyFill="1" applyBorder="1" applyAlignment="1">
      <alignment vertical="center" wrapText="1"/>
    </xf>
    <xf numFmtId="41" fontId="11" fillId="4" borderId="3" xfId="1" applyNumberFormat="1" applyFont="1" applyFill="1" applyBorder="1" applyAlignment="1">
      <alignment vertical="center"/>
    </xf>
    <xf numFmtId="0" fontId="85" fillId="4" borderId="10" xfId="0" applyFont="1" applyFill="1" applyBorder="1" applyAlignment="1">
      <alignment vertical="center"/>
    </xf>
    <xf numFmtId="165" fontId="11" fillId="4" borderId="0" xfId="0" applyNumberFormat="1" applyFont="1" applyFill="1" applyAlignment="1">
      <alignment vertical="center"/>
    </xf>
    <xf numFmtId="165" fontId="11" fillId="4" borderId="0" xfId="0" applyNumberFormat="1" applyFont="1" applyFill="1" applyAlignment="1">
      <alignment horizontal="left" vertical="center"/>
    </xf>
    <xf numFmtId="0" fontId="15" fillId="6" borderId="3" xfId="0" quotePrefix="1" applyFont="1" applyFill="1" applyBorder="1" applyAlignment="1">
      <alignment horizontal="center" vertical="center"/>
    </xf>
    <xf numFmtId="0" fontId="15" fillId="6" borderId="3" xfId="0" applyFont="1" applyFill="1" applyBorder="1" applyAlignment="1">
      <alignment horizontal="left" vertical="center"/>
    </xf>
    <xf numFmtId="10" fontId="15" fillId="6" borderId="3" xfId="0" applyNumberFormat="1" applyFont="1" applyFill="1" applyBorder="1" applyAlignment="1">
      <alignment horizontal="center"/>
    </xf>
    <xf numFmtId="165" fontId="15" fillId="6" borderId="3" xfId="0" applyNumberFormat="1" applyFont="1" applyFill="1" applyBorder="1"/>
    <xf numFmtId="9" fontId="15" fillId="6" borderId="3" xfId="14" applyFont="1" applyFill="1" applyBorder="1"/>
    <xf numFmtId="10" fontId="15" fillId="6" borderId="3" xfId="14" applyNumberFormat="1" applyFont="1" applyFill="1" applyBorder="1"/>
    <xf numFmtId="41" fontId="15" fillId="6" borderId="3" xfId="14" applyNumberFormat="1" applyFont="1" applyFill="1" applyBorder="1"/>
    <xf numFmtId="0" fontId="15" fillId="6" borderId="0" xfId="0" applyFont="1" applyFill="1"/>
    <xf numFmtId="165" fontId="15" fillId="6" borderId="0" xfId="0" applyNumberFormat="1" applyFont="1" applyFill="1"/>
    <xf numFmtId="165" fontId="45" fillId="6" borderId="3" xfId="0" applyNumberFormat="1" applyFont="1" applyFill="1" applyBorder="1"/>
    <xf numFmtId="0" fontId="5" fillId="0" borderId="28" xfId="13" quotePrefix="1" applyFont="1" applyFill="1" applyBorder="1" applyAlignment="1">
      <alignment horizontal="center"/>
    </xf>
    <xf numFmtId="0" fontId="5" fillId="0" borderId="3" xfId="13" applyFont="1" applyFill="1" applyBorder="1"/>
    <xf numFmtId="41" fontId="5" fillId="0" borderId="3" xfId="17" applyFont="1" applyFill="1" applyBorder="1"/>
    <xf numFmtId="41" fontId="5" fillId="0" borderId="3" xfId="17" applyFont="1" applyFill="1" applyBorder="1" applyAlignment="1">
      <alignment horizontal="center"/>
    </xf>
    <xf numFmtId="41" fontId="5" fillId="0" borderId="3" xfId="17" applyFont="1" applyBorder="1"/>
    <xf numFmtId="0" fontId="5" fillId="0" borderId="25" xfId="13" applyFont="1" applyBorder="1" applyAlignment="1">
      <alignment horizontal="center"/>
    </xf>
    <xf numFmtId="41" fontId="86" fillId="0" borderId="3" xfId="17" applyFont="1" applyBorder="1"/>
  </cellXfs>
  <cellStyles count="19">
    <cellStyle name="Comma" xfId="1" builtinId="3"/>
    <cellStyle name="Comma [0]" xfId="2" builtinId="6"/>
    <cellStyle name="Comma [0] 2" xfId="3"/>
    <cellStyle name="Comma [0] 3" xfId="4"/>
    <cellStyle name="Comma [0] 4" xfId="5"/>
    <cellStyle name="Comma [0] 5" xfId="17"/>
    <cellStyle name="Comma 2" xfId="6"/>
    <cellStyle name="Comma 2 2" xfId="7"/>
    <cellStyle name="Comma 3" xfId="8"/>
    <cellStyle name="Normal" xfId="0" builtinId="0"/>
    <cellStyle name="Normal 2" xfId="9"/>
    <cellStyle name="Normal 3" xfId="10"/>
    <cellStyle name="Normal 4" xfId="11"/>
    <cellStyle name="Normal 5" xfId="12"/>
    <cellStyle name="Normal 6" xfId="13"/>
    <cellStyle name="Normal 7" xfId="18"/>
    <cellStyle name="Percent" xfId="14" builtinId="5"/>
    <cellStyle name="Percent 2" xfId="15"/>
    <cellStyle name="Percent 3" xfId="1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38100</xdr:rowOff>
    </xdr:from>
    <xdr:to>
      <xdr:col>5</xdr:col>
      <xdr:colOff>171450</xdr:colOff>
      <xdr:row>2</xdr:row>
      <xdr:rowOff>180975</xdr:rowOff>
    </xdr:to>
    <xdr:pic>
      <xdr:nvPicPr>
        <xdr:cNvPr id="10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8100"/>
          <a:ext cx="1114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1</xdr:col>
      <xdr:colOff>657225</xdr:colOff>
      <xdr:row>3</xdr:row>
      <xdr:rowOff>19050</xdr:rowOff>
    </xdr:to>
    <xdr:pic>
      <xdr:nvPicPr>
        <xdr:cNvPr id="20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7150"/>
          <a:ext cx="8572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66675</xdr:rowOff>
    </xdr:from>
    <xdr:to>
      <xdr:col>1</xdr:col>
      <xdr:colOff>628650</xdr:colOff>
      <xdr:row>3</xdr:row>
      <xdr:rowOff>76200</xdr:rowOff>
    </xdr:to>
    <xdr:pic>
      <xdr:nvPicPr>
        <xdr:cNvPr id="30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66675"/>
          <a:ext cx="8572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47625</xdr:rowOff>
    </xdr:from>
    <xdr:to>
      <xdr:col>1</xdr:col>
      <xdr:colOff>590550</xdr:colOff>
      <xdr:row>3</xdr:row>
      <xdr:rowOff>123825</xdr:rowOff>
    </xdr:to>
    <xdr:pic>
      <xdr:nvPicPr>
        <xdr:cNvPr id="143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8096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12</xdr:row>
      <xdr:rowOff>61232</xdr:rowOff>
    </xdr:from>
    <xdr:to>
      <xdr:col>43</xdr:col>
      <xdr:colOff>66675</xdr:colOff>
      <xdr:row>34</xdr:row>
      <xdr:rowOff>80282</xdr:rowOff>
    </xdr:to>
    <xdr:grpSp>
      <xdr:nvGrpSpPr>
        <xdr:cNvPr id="15466" name="Group 352"/>
        <xdr:cNvGrpSpPr>
          <a:grpSpLocks/>
        </xdr:cNvGrpSpPr>
      </xdr:nvGrpSpPr>
      <xdr:grpSpPr bwMode="auto">
        <a:xfrm>
          <a:off x="813707" y="2143125"/>
          <a:ext cx="8015968" cy="4509407"/>
          <a:chOff x="496" y="1859"/>
          <a:chExt cx="706" cy="340"/>
        </a:xfrm>
      </xdr:grpSpPr>
      <xdr:sp macro="" textlink="">
        <xdr:nvSpPr>
          <xdr:cNvPr id="2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29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161925</xdr:colOff>
      <xdr:row>322</xdr:row>
      <xdr:rowOff>85725</xdr:rowOff>
    </xdr:from>
    <xdr:to>
      <xdr:col>10</xdr:col>
      <xdr:colOff>104775</xdr:colOff>
      <xdr:row>326</xdr:row>
      <xdr:rowOff>0</xdr:rowOff>
    </xdr:to>
    <xdr:grpSp>
      <xdr:nvGrpSpPr>
        <xdr:cNvPr id="15470" name="Group 33"/>
        <xdr:cNvGrpSpPr>
          <a:grpSpLocks/>
        </xdr:cNvGrpSpPr>
      </xdr:nvGrpSpPr>
      <xdr:grpSpPr bwMode="auto">
        <a:xfrm>
          <a:off x="760639" y="51765654"/>
          <a:ext cx="1221922" cy="853167"/>
          <a:chOff x="4140" y="14400"/>
          <a:chExt cx="1940" cy="705"/>
        </a:xfrm>
      </xdr:grpSpPr>
      <xdr:pic>
        <xdr:nvPicPr>
          <xdr:cNvPr id="15493" name="Picture 34" descr="flagP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8785" b="52744"/>
          <a:stretch>
            <a:fillRect/>
          </a:stretch>
        </xdr:blipFill>
        <xdr:spPr bwMode="auto">
          <a:xfrm>
            <a:off x="4140" y="14400"/>
            <a:ext cx="748" cy="4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5494" name="Picture 35" descr="flagC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5175" b="41684"/>
          <a:stretch>
            <a:fillRect/>
          </a:stretch>
        </xdr:blipFill>
        <xdr:spPr bwMode="auto">
          <a:xfrm>
            <a:off x="4800" y="14400"/>
            <a:ext cx="692" cy="5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5495" name="Picture 36" descr="flagM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365" r="49799" b="48672"/>
          <a:stretch>
            <a:fillRect/>
          </a:stretch>
        </xdr:blipFill>
        <xdr:spPr bwMode="auto">
          <a:xfrm>
            <a:off x="5400" y="14400"/>
            <a:ext cx="680" cy="4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1" name="WordArt 5"/>
          <xdr:cNvSpPr>
            <a:spLocks noChangeArrowheads="1" noChangeShapeType="1" noTextEdit="1"/>
          </xdr:cNvSpPr>
        </xdr:nvSpPr>
        <xdr:spPr bwMode="auto">
          <a:xfrm>
            <a:off x="4170" y="14929"/>
            <a:ext cx="1807" cy="17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latin typeface="Times New Roman"/>
                <a:cs typeface="Times New Roman"/>
              </a:rPr>
              <a:t>P C M</a:t>
            </a:r>
          </a:p>
        </xdr:txBody>
      </xdr:sp>
    </xdr:grpSp>
    <xdr:clientData/>
  </xdr:twoCellAnchor>
  <xdr:twoCellAnchor>
    <xdr:from>
      <xdr:col>7</xdr:col>
      <xdr:colOff>47625</xdr:colOff>
      <xdr:row>339</xdr:row>
      <xdr:rowOff>9525</xdr:rowOff>
    </xdr:from>
    <xdr:to>
      <xdr:col>49</xdr:col>
      <xdr:colOff>161925</xdr:colOff>
      <xdr:row>363</xdr:row>
      <xdr:rowOff>152400</xdr:rowOff>
    </xdr:to>
    <xdr:grpSp>
      <xdr:nvGrpSpPr>
        <xdr:cNvPr id="15471" name="Group 352"/>
        <xdr:cNvGrpSpPr>
          <a:grpSpLocks/>
        </xdr:cNvGrpSpPr>
      </xdr:nvGrpSpPr>
      <xdr:grpSpPr bwMode="auto">
        <a:xfrm>
          <a:off x="1353911" y="54465311"/>
          <a:ext cx="9122228" cy="3082018"/>
          <a:chOff x="496" y="1859"/>
          <a:chExt cx="706" cy="340"/>
        </a:xfrm>
      </xdr:grpSpPr>
      <xdr:sp macro="" textlink="">
        <xdr:nvSpPr>
          <xdr:cNvPr id="34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35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38100</xdr:colOff>
      <xdr:row>385</xdr:row>
      <xdr:rowOff>123825</xdr:rowOff>
    </xdr:from>
    <xdr:to>
      <xdr:col>10</xdr:col>
      <xdr:colOff>47625</xdr:colOff>
      <xdr:row>388</xdr:row>
      <xdr:rowOff>76200</xdr:rowOff>
    </xdr:to>
    <xdr:grpSp>
      <xdr:nvGrpSpPr>
        <xdr:cNvPr id="15472" name="Group 1"/>
        <xdr:cNvGrpSpPr>
          <a:grpSpLocks/>
        </xdr:cNvGrpSpPr>
      </xdr:nvGrpSpPr>
      <xdr:grpSpPr bwMode="auto">
        <a:xfrm>
          <a:off x="813707" y="61165468"/>
          <a:ext cx="1111704" cy="605518"/>
          <a:chOff x="4140" y="14400"/>
          <a:chExt cx="1940" cy="705"/>
        </a:xfrm>
      </xdr:grpSpPr>
      <xdr:pic>
        <xdr:nvPicPr>
          <xdr:cNvPr id="15487" name="Picture 2" descr="flagP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8785" b="52744"/>
          <a:stretch>
            <a:fillRect/>
          </a:stretch>
        </xdr:blipFill>
        <xdr:spPr bwMode="auto">
          <a:xfrm>
            <a:off x="4140" y="14400"/>
            <a:ext cx="748" cy="4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5488" name="Picture 3" descr="flagC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5175" b="41684"/>
          <a:stretch>
            <a:fillRect/>
          </a:stretch>
        </xdr:blipFill>
        <xdr:spPr bwMode="auto">
          <a:xfrm>
            <a:off x="4800" y="14400"/>
            <a:ext cx="692" cy="5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5489" name="Picture 4" descr="flagM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365" r="49799" b="48672"/>
          <a:stretch>
            <a:fillRect/>
          </a:stretch>
        </xdr:blipFill>
        <xdr:spPr bwMode="auto">
          <a:xfrm>
            <a:off x="5400" y="14400"/>
            <a:ext cx="680" cy="4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1" name="WordArt 5"/>
          <xdr:cNvSpPr>
            <a:spLocks noChangeArrowheads="1" noChangeShapeType="1" noTextEdit="1"/>
          </xdr:cNvSpPr>
        </xdr:nvSpPr>
        <xdr:spPr bwMode="auto">
          <a:xfrm>
            <a:off x="4173" y="14934"/>
            <a:ext cx="1810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latin typeface="Times New Roman"/>
                <a:cs typeface="Times New Roman"/>
              </a:rPr>
              <a:t>P C M</a:t>
            </a:r>
          </a:p>
        </xdr:txBody>
      </xdr:sp>
    </xdr:grpSp>
    <xdr:clientData/>
  </xdr:twoCellAnchor>
  <xdr:twoCellAnchor>
    <xdr:from>
      <xdr:col>2</xdr:col>
      <xdr:colOff>171450</xdr:colOff>
      <xdr:row>398</xdr:row>
      <xdr:rowOff>19050</xdr:rowOff>
    </xdr:from>
    <xdr:to>
      <xdr:col>51</xdr:col>
      <xdr:colOff>76200</xdr:colOff>
      <xdr:row>429</xdr:row>
      <xdr:rowOff>0</xdr:rowOff>
    </xdr:to>
    <xdr:grpSp>
      <xdr:nvGrpSpPr>
        <xdr:cNvPr id="15473" name="Group 352"/>
        <xdr:cNvGrpSpPr>
          <a:grpSpLocks/>
        </xdr:cNvGrpSpPr>
      </xdr:nvGrpSpPr>
      <xdr:grpSpPr bwMode="auto">
        <a:xfrm>
          <a:off x="593271" y="63319479"/>
          <a:ext cx="10246179" cy="3899807"/>
          <a:chOff x="496" y="1861"/>
          <a:chExt cx="708" cy="338"/>
        </a:xfrm>
      </xdr:grpSpPr>
      <xdr:sp macro="" textlink="">
        <xdr:nvSpPr>
          <xdr:cNvPr id="45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46" name="WordArt 354"/>
          <xdr:cNvSpPr>
            <a:spLocks noChangeArrowheads="1" noChangeShapeType="1" noTextEdit="1"/>
          </xdr:cNvSpPr>
        </xdr:nvSpPr>
        <xdr:spPr bwMode="auto">
          <a:xfrm>
            <a:off x="506" y="1861"/>
            <a:ext cx="698" cy="134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38100</xdr:colOff>
      <xdr:row>448</xdr:row>
      <xdr:rowOff>123825</xdr:rowOff>
    </xdr:from>
    <xdr:to>
      <xdr:col>10</xdr:col>
      <xdr:colOff>47625</xdr:colOff>
      <xdr:row>451</xdr:row>
      <xdr:rowOff>76200</xdr:rowOff>
    </xdr:to>
    <xdr:grpSp>
      <xdr:nvGrpSpPr>
        <xdr:cNvPr id="15474" name="Group 1"/>
        <xdr:cNvGrpSpPr>
          <a:grpSpLocks/>
        </xdr:cNvGrpSpPr>
      </xdr:nvGrpSpPr>
      <xdr:grpSpPr bwMode="auto">
        <a:xfrm>
          <a:off x="813707" y="70499968"/>
          <a:ext cx="1111704" cy="605518"/>
          <a:chOff x="4140" y="14400"/>
          <a:chExt cx="1940" cy="705"/>
        </a:xfrm>
      </xdr:grpSpPr>
      <xdr:pic>
        <xdr:nvPicPr>
          <xdr:cNvPr id="15481" name="Picture 2" descr="flagP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8785" b="52744"/>
          <a:stretch>
            <a:fillRect/>
          </a:stretch>
        </xdr:blipFill>
        <xdr:spPr bwMode="auto">
          <a:xfrm>
            <a:off x="4140" y="14400"/>
            <a:ext cx="748" cy="4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5482" name="Picture 3" descr="flagC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5175" b="41684"/>
          <a:stretch>
            <a:fillRect/>
          </a:stretch>
        </xdr:blipFill>
        <xdr:spPr bwMode="auto">
          <a:xfrm>
            <a:off x="4800" y="14400"/>
            <a:ext cx="692" cy="5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5483" name="Picture 4" descr="flagM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365" r="49799" b="48672"/>
          <a:stretch>
            <a:fillRect/>
          </a:stretch>
        </xdr:blipFill>
        <xdr:spPr bwMode="auto">
          <a:xfrm>
            <a:off x="5400" y="14400"/>
            <a:ext cx="680" cy="4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0" name="WordArt 5"/>
          <xdr:cNvSpPr>
            <a:spLocks noChangeArrowheads="1" noChangeShapeType="1" noTextEdit="1"/>
          </xdr:cNvSpPr>
        </xdr:nvSpPr>
        <xdr:spPr bwMode="auto">
          <a:xfrm>
            <a:off x="4173" y="14934"/>
            <a:ext cx="1810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latin typeface="Times New Roman"/>
                <a:cs typeface="Times New Roman"/>
              </a:rPr>
              <a:t>P C M</a:t>
            </a:r>
          </a:p>
        </xdr:txBody>
      </xdr:sp>
    </xdr:grpSp>
    <xdr:clientData/>
  </xdr:twoCellAnchor>
  <xdr:twoCellAnchor>
    <xdr:from>
      <xdr:col>2</xdr:col>
      <xdr:colOff>171450</xdr:colOff>
      <xdr:row>461</xdr:row>
      <xdr:rowOff>19050</xdr:rowOff>
    </xdr:from>
    <xdr:to>
      <xdr:col>51</xdr:col>
      <xdr:colOff>76200</xdr:colOff>
      <xdr:row>492</xdr:row>
      <xdr:rowOff>0</xdr:rowOff>
    </xdr:to>
    <xdr:grpSp>
      <xdr:nvGrpSpPr>
        <xdr:cNvPr id="15475" name="Group 352"/>
        <xdr:cNvGrpSpPr>
          <a:grpSpLocks/>
        </xdr:cNvGrpSpPr>
      </xdr:nvGrpSpPr>
      <xdr:grpSpPr bwMode="auto">
        <a:xfrm>
          <a:off x="593271" y="72653979"/>
          <a:ext cx="10246179" cy="3899807"/>
          <a:chOff x="496" y="1861"/>
          <a:chExt cx="708" cy="338"/>
        </a:xfrm>
      </xdr:grpSpPr>
      <xdr:sp macro="" textlink="">
        <xdr:nvSpPr>
          <xdr:cNvPr id="62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63" name="WordArt 354"/>
          <xdr:cNvSpPr>
            <a:spLocks noChangeArrowheads="1" noChangeShapeType="1" noTextEdit="1"/>
          </xdr:cNvSpPr>
        </xdr:nvSpPr>
        <xdr:spPr bwMode="auto">
          <a:xfrm>
            <a:off x="506" y="1861"/>
            <a:ext cx="698" cy="134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38100</xdr:colOff>
      <xdr:row>0</xdr:row>
      <xdr:rowOff>104775</xdr:rowOff>
    </xdr:from>
    <xdr:to>
      <xdr:col>7</xdr:col>
      <xdr:colOff>85725</xdr:colOff>
      <xdr:row>2</xdr:row>
      <xdr:rowOff>247650</xdr:rowOff>
    </xdr:to>
    <xdr:pic>
      <xdr:nvPicPr>
        <xdr:cNvPr id="154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04775"/>
          <a:ext cx="10953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17026</xdr:colOff>
      <xdr:row>218</xdr:row>
      <xdr:rowOff>118786</xdr:rowOff>
    </xdr:from>
    <xdr:to>
      <xdr:col>45</xdr:col>
      <xdr:colOff>169912</xdr:colOff>
      <xdr:row>234</xdr:row>
      <xdr:rowOff>165851</xdr:rowOff>
    </xdr:to>
    <xdr:sp macro="" textlink="">
      <xdr:nvSpPr>
        <xdr:cNvPr id="47" name="WordArt 353"/>
        <xdr:cNvSpPr>
          <a:spLocks noChangeArrowheads="1" noChangeShapeType="1" noTextEdit="1"/>
        </xdr:cNvSpPr>
      </xdr:nvSpPr>
      <xdr:spPr bwMode="auto">
        <a:xfrm>
          <a:off x="1146419" y="29238072"/>
          <a:ext cx="8562100" cy="2006493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kern="10" spc="0">
              <a:ln w="9525">
                <a:solidFill>
                  <a:srgbClr val="C0C0C0"/>
                </a:solidFill>
                <a:round/>
                <a:headEnd/>
                <a:tailEnd/>
              </a:ln>
              <a:solidFill>
                <a:srgbClr val="FFFF00">
                  <a:alpha val="5000"/>
                </a:srgbClr>
              </a:solidFill>
              <a:effectLst/>
              <a:latin typeface="Times New Roman"/>
              <a:cs typeface="Times New Roman"/>
            </a:rPr>
            <a:t>Pelabuhan Cilegon Mandiri</a:t>
          </a:r>
        </a:p>
      </xdr:txBody>
    </xdr:sp>
    <xdr:clientData/>
  </xdr:twoCellAnchor>
  <xdr:twoCellAnchor>
    <xdr:from>
      <xdr:col>6</xdr:col>
      <xdr:colOff>36751</xdr:colOff>
      <xdr:row>200</xdr:row>
      <xdr:rowOff>196850</xdr:rowOff>
    </xdr:from>
    <xdr:to>
      <xdr:col>46</xdr:col>
      <xdr:colOff>114300</xdr:colOff>
      <xdr:row>212</xdr:row>
      <xdr:rowOff>205254</xdr:rowOff>
    </xdr:to>
    <xdr:sp macro="" textlink="">
      <xdr:nvSpPr>
        <xdr:cNvPr id="48" name="WordArt 354"/>
        <xdr:cNvSpPr>
          <a:spLocks noChangeArrowheads="1" noChangeShapeType="1" noTextEdit="1"/>
        </xdr:cNvSpPr>
      </xdr:nvSpPr>
      <xdr:spPr bwMode="auto">
        <a:xfrm>
          <a:off x="1166144" y="27070957"/>
          <a:ext cx="8731692" cy="1477976"/>
        </a:xfrm>
        <a:prstGeom prst="rect">
          <a:avLst/>
        </a:prstGeom>
        <a:noFill/>
        <a:ln>
          <a:solidFill>
            <a:schemeClr val="bg1"/>
          </a:solidFill>
        </a:ln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kern="10" spc="0">
              <a:ln w="9525">
                <a:solidFill>
                  <a:srgbClr val="C0C0C0"/>
                </a:solidFill>
                <a:round/>
                <a:headEnd/>
                <a:tailEnd/>
              </a:ln>
              <a:solidFill>
                <a:srgbClr val="FFFF00">
                  <a:alpha val="5000"/>
                </a:srgbClr>
              </a:solidFill>
              <a:effectLst/>
              <a:latin typeface="Times New Roman"/>
              <a:cs typeface="Times New Roman"/>
            </a:rPr>
            <a:t>PCM</a:t>
          </a:r>
        </a:p>
      </xdr:txBody>
    </xdr:sp>
    <xdr:clientData/>
  </xdr:twoCellAnchor>
  <xdr:twoCellAnchor>
    <xdr:from>
      <xdr:col>2</xdr:col>
      <xdr:colOff>9525</xdr:colOff>
      <xdr:row>189</xdr:row>
      <xdr:rowOff>57150</xdr:rowOff>
    </xdr:from>
    <xdr:to>
      <xdr:col>7</xdr:col>
      <xdr:colOff>200025</xdr:colOff>
      <xdr:row>191</xdr:row>
      <xdr:rowOff>180975</xdr:rowOff>
    </xdr:to>
    <xdr:pic>
      <xdr:nvPicPr>
        <xdr:cNvPr id="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346" y="25175936"/>
          <a:ext cx="1074965" cy="5320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38100</xdr:colOff>
      <xdr:row>53</xdr:row>
      <xdr:rowOff>61232</xdr:rowOff>
    </xdr:from>
    <xdr:to>
      <xdr:col>43</xdr:col>
      <xdr:colOff>66675</xdr:colOff>
      <xdr:row>74</xdr:row>
      <xdr:rowOff>80282</xdr:rowOff>
    </xdr:to>
    <xdr:grpSp>
      <xdr:nvGrpSpPr>
        <xdr:cNvPr id="50" name="Group 352"/>
        <xdr:cNvGrpSpPr>
          <a:grpSpLocks/>
        </xdr:cNvGrpSpPr>
      </xdr:nvGrpSpPr>
      <xdr:grpSpPr bwMode="auto">
        <a:xfrm>
          <a:off x="813707" y="10334625"/>
          <a:ext cx="8015968" cy="4305300"/>
          <a:chOff x="496" y="1859"/>
          <a:chExt cx="706" cy="340"/>
        </a:xfrm>
      </xdr:grpSpPr>
      <xdr:sp macro="" textlink="">
        <xdr:nvSpPr>
          <xdr:cNvPr id="51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52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38100</xdr:colOff>
      <xdr:row>41</xdr:row>
      <xdr:rowOff>104775</xdr:rowOff>
    </xdr:from>
    <xdr:to>
      <xdr:col>7</xdr:col>
      <xdr:colOff>85725</xdr:colOff>
      <xdr:row>43</xdr:row>
      <xdr:rowOff>247650</xdr:rowOff>
    </xdr:to>
    <xdr:pic>
      <xdr:nvPicPr>
        <xdr:cNvPr id="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243" y="104775"/>
          <a:ext cx="1081768" cy="5374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38100</xdr:colOff>
      <xdr:row>93</xdr:row>
      <xdr:rowOff>61232</xdr:rowOff>
    </xdr:from>
    <xdr:to>
      <xdr:col>43</xdr:col>
      <xdr:colOff>66675</xdr:colOff>
      <xdr:row>114</xdr:row>
      <xdr:rowOff>80282</xdr:rowOff>
    </xdr:to>
    <xdr:grpSp>
      <xdr:nvGrpSpPr>
        <xdr:cNvPr id="54" name="Group 352"/>
        <xdr:cNvGrpSpPr>
          <a:grpSpLocks/>
        </xdr:cNvGrpSpPr>
      </xdr:nvGrpSpPr>
      <xdr:grpSpPr bwMode="auto">
        <a:xfrm>
          <a:off x="813707" y="18322018"/>
          <a:ext cx="8015968" cy="4305300"/>
          <a:chOff x="496" y="1859"/>
          <a:chExt cx="706" cy="340"/>
        </a:xfrm>
      </xdr:grpSpPr>
      <xdr:sp macro="" textlink="">
        <xdr:nvSpPr>
          <xdr:cNvPr id="55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56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38100</xdr:colOff>
      <xdr:row>81</xdr:row>
      <xdr:rowOff>104775</xdr:rowOff>
    </xdr:from>
    <xdr:to>
      <xdr:col>7</xdr:col>
      <xdr:colOff>85725</xdr:colOff>
      <xdr:row>83</xdr:row>
      <xdr:rowOff>247650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243" y="8092168"/>
          <a:ext cx="1081768" cy="5374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17026</xdr:colOff>
      <xdr:row>151</xdr:row>
      <xdr:rowOff>118786</xdr:rowOff>
    </xdr:from>
    <xdr:to>
      <xdr:col>45</xdr:col>
      <xdr:colOff>169912</xdr:colOff>
      <xdr:row>167</xdr:row>
      <xdr:rowOff>165851</xdr:rowOff>
    </xdr:to>
    <xdr:sp macro="" textlink="">
      <xdr:nvSpPr>
        <xdr:cNvPr id="58" name="WordArt 353"/>
        <xdr:cNvSpPr>
          <a:spLocks noChangeArrowheads="1" noChangeShapeType="1" noTextEdit="1"/>
        </xdr:cNvSpPr>
      </xdr:nvSpPr>
      <xdr:spPr bwMode="auto">
        <a:xfrm>
          <a:off x="1146419" y="43756893"/>
          <a:ext cx="8562100" cy="200649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kern="10" spc="0">
              <a:ln w="9525">
                <a:solidFill>
                  <a:srgbClr val="C0C0C0"/>
                </a:solidFill>
                <a:round/>
                <a:headEnd/>
                <a:tailEnd/>
              </a:ln>
              <a:solidFill>
                <a:srgbClr val="FFFF00">
                  <a:alpha val="5000"/>
                </a:srgbClr>
              </a:solidFill>
              <a:effectLst/>
              <a:latin typeface="Times New Roman"/>
              <a:cs typeface="Times New Roman"/>
            </a:rPr>
            <a:t>Pelabuhan Cilegon Mandiri</a:t>
          </a:r>
        </a:p>
      </xdr:txBody>
    </xdr:sp>
    <xdr:clientData/>
  </xdr:twoCellAnchor>
  <xdr:twoCellAnchor>
    <xdr:from>
      <xdr:col>6</xdr:col>
      <xdr:colOff>36751</xdr:colOff>
      <xdr:row>133</xdr:row>
      <xdr:rowOff>196850</xdr:rowOff>
    </xdr:from>
    <xdr:to>
      <xdr:col>46</xdr:col>
      <xdr:colOff>114300</xdr:colOff>
      <xdr:row>145</xdr:row>
      <xdr:rowOff>205254</xdr:rowOff>
    </xdr:to>
    <xdr:sp macro="" textlink="">
      <xdr:nvSpPr>
        <xdr:cNvPr id="59" name="WordArt 354"/>
        <xdr:cNvSpPr>
          <a:spLocks noChangeArrowheads="1" noChangeShapeType="1" noTextEdit="1"/>
        </xdr:cNvSpPr>
      </xdr:nvSpPr>
      <xdr:spPr bwMode="auto">
        <a:xfrm>
          <a:off x="1166144" y="41589779"/>
          <a:ext cx="8731692" cy="1477975"/>
        </a:xfrm>
        <a:prstGeom prst="rect">
          <a:avLst/>
        </a:prstGeom>
        <a:noFill/>
        <a:ln>
          <a:solidFill>
            <a:schemeClr val="bg1"/>
          </a:solidFill>
        </a:ln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kern="10" spc="0">
              <a:ln w="9525">
                <a:solidFill>
                  <a:srgbClr val="C0C0C0"/>
                </a:solidFill>
                <a:round/>
                <a:headEnd/>
                <a:tailEnd/>
              </a:ln>
              <a:solidFill>
                <a:srgbClr val="FFFF00">
                  <a:alpha val="5000"/>
                </a:srgbClr>
              </a:solidFill>
              <a:effectLst/>
              <a:latin typeface="Times New Roman"/>
              <a:cs typeface="Times New Roman"/>
            </a:rPr>
            <a:t>PCM</a:t>
          </a:r>
        </a:p>
      </xdr:txBody>
    </xdr:sp>
    <xdr:clientData/>
  </xdr:twoCellAnchor>
  <xdr:twoCellAnchor>
    <xdr:from>
      <xdr:col>2</xdr:col>
      <xdr:colOff>9525</xdr:colOff>
      <xdr:row>122</xdr:row>
      <xdr:rowOff>57150</xdr:rowOff>
    </xdr:from>
    <xdr:to>
      <xdr:col>7</xdr:col>
      <xdr:colOff>200025</xdr:colOff>
      <xdr:row>124</xdr:row>
      <xdr:rowOff>180975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346" y="39694757"/>
          <a:ext cx="1074965" cy="5320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17026</xdr:colOff>
      <xdr:row>286</xdr:row>
      <xdr:rowOff>118786</xdr:rowOff>
    </xdr:from>
    <xdr:to>
      <xdr:col>45</xdr:col>
      <xdr:colOff>169912</xdr:colOff>
      <xdr:row>302</xdr:row>
      <xdr:rowOff>165851</xdr:rowOff>
    </xdr:to>
    <xdr:sp macro="" textlink="">
      <xdr:nvSpPr>
        <xdr:cNvPr id="44" name="WordArt 353"/>
        <xdr:cNvSpPr>
          <a:spLocks noChangeArrowheads="1" noChangeShapeType="1" noTextEdit="1"/>
        </xdr:cNvSpPr>
      </xdr:nvSpPr>
      <xdr:spPr bwMode="auto">
        <a:xfrm>
          <a:off x="1146419" y="37456786"/>
          <a:ext cx="8562100" cy="200649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kern="10" spc="0">
              <a:ln w="9525">
                <a:solidFill>
                  <a:srgbClr val="C0C0C0"/>
                </a:solidFill>
                <a:round/>
                <a:headEnd/>
                <a:tailEnd/>
              </a:ln>
              <a:solidFill>
                <a:srgbClr val="FFFF00">
                  <a:alpha val="5000"/>
                </a:srgbClr>
              </a:solidFill>
              <a:effectLst/>
              <a:latin typeface="Times New Roman"/>
              <a:cs typeface="Times New Roman"/>
            </a:rPr>
            <a:t>Pelabuhan Cilegon Mandiri</a:t>
          </a:r>
        </a:p>
      </xdr:txBody>
    </xdr:sp>
    <xdr:clientData/>
  </xdr:twoCellAnchor>
  <xdr:twoCellAnchor>
    <xdr:from>
      <xdr:col>6</xdr:col>
      <xdr:colOff>36751</xdr:colOff>
      <xdr:row>268</xdr:row>
      <xdr:rowOff>196850</xdr:rowOff>
    </xdr:from>
    <xdr:to>
      <xdr:col>46</xdr:col>
      <xdr:colOff>114300</xdr:colOff>
      <xdr:row>280</xdr:row>
      <xdr:rowOff>205254</xdr:rowOff>
    </xdr:to>
    <xdr:sp macro="" textlink="">
      <xdr:nvSpPr>
        <xdr:cNvPr id="64" name="WordArt 354"/>
        <xdr:cNvSpPr>
          <a:spLocks noChangeArrowheads="1" noChangeShapeType="1" noTextEdit="1"/>
        </xdr:cNvSpPr>
      </xdr:nvSpPr>
      <xdr:spPr bwMode="auto">
        <a:xfrm>
          <a:off x="1166144" y="35289671"/>
          <a:ext cx="8731692" cy="1477976"/>
        </a:xfrm>
        <a:prstGeom prst="rect">
          <a:avLst/>
        </a:prstGeom>
        <a:noFill/>
        <a:ln>
          <a:solidFill>
            <a:schemeClr val="bg1"/>
          </a:solidFill>
        </a:ln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kern="10" spc="0">
              <a:ln w="9525">
                <a:solidFill>
                  <a:srgbClr val="C0C0C0"/>
                </a:solidFill>
                <a:round/>
                <a:headEnd/>
                <a:tailEnd/>
              </a:ln>
              <a:solidFill>
                <a:srgbClr val="FFFF00">
                  <a:alpha val="5000"/>
                </a:srgbClr>
              </a:solidFill>
              <a:effectLst/>
              <a:latin typeface="Times New Roman"/>
              <a:cs typeface="Times New Roman"/>
            </a:rPr>
            <a:t>PCM</a:t>
          </a:r>
        </a:p>
      </xdr:txBody>
    </xdr:sp>
    <xdr:clientData/>
  </xdr:twoCellAnchor>
  <xdr:twoCellAnchor>
    <xdr:from>
      <xdr:col>2</xdr:col>
      <xdr:colOff>9525</xdr:colOff>
      <xdr:row>257</xdr:row>
      <xdr:rowOff>57150</xdr:rowOff>
    </xdr:from>
    <xdr:to>
      <xdr:col>7</xdr:col>
      <xdr:colOff>200025</xdr:colOff>
      <xdr:row>259</xdr:row>
      <xdr:rowOff>180975</xdr:rowOff>
    </xdr:to>
    <xdr:pic>
      <xdr:nvPicPr>
        <xdr:cNvPr id="6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346" y="33394650"/>
          <a:ext cx="1074965" cy="5320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19</xdr:row>
      <xdr:rowOff>95250</xdr:rowOff>
    </xdr:from>
    <xdr:to>
      <xdr:col>46</xdr:col>
      <xdr:colOff>66675</xdr:colOff>
      <xdr:row>47</xdr:row>
      <xdr:rowOff>0</xdr:rowOff>
    </xdr:to>
    <xdr:grpSp>
      <xdr:nvGrpSpPr>
        <xdr:cNvPr id="16481" name="Group 352"/>
        <xdr:cNvGrpSpPr>
          <a:grpSpLocks/>
        </xdr:cNvGrpSpPr>
      </xdr:nvGrpSpPr>
      <xdr:grpSpPr bwMode="auto">
        <a:xfrm>
          <a:off x="883444" y="3059906"/>
          <a:ext cx="8434387" cy="3238500"/>
          <a:chOff x="496" y="1859"/>
          <a:chExt cx="706" cy="340"/>
        </a:xfrm>
      </xdr:grpSpPr>
      <xdr:sp macro="" textlink="">
        <xdr:nvSpPr>
          <xdr:cNvPr id="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171450</xdr:colOff>
      <xdr:row>483</xdr:row>
      <xdr:rowOff>133350</xdr:rowOff>
    </xdr:from>
    <xdr:to>
      <xdr:col>45</xdr:col>
      <xdr:colOff>57150</xdr:colOff>
      <xdr:row>516</xdr:row>
      <xdr:rowOff>38100</xdr:rowOff>
    </xdr:to>
    <xdr:grpSp>
      <xdr:nvGrpSpPr>
        <xdr:cNvPr id="16482" name="Group 352"/>
        <xdr:cNvGrpSpPr>
          <a:grpSpLocks/>
        </xdr:cNvGrpSpPr>
      </xdr:nvGrpSpPr>
      <xdr:grpSpPr bwMode="auto">
        <a:xfrm>
          <a:off x="790575" y="69999225"/>
          <a:ext cx="8339138" cy="3917156"/>
          <a:chOff x="488" y="1809"/>
          <a:chExt cx="698" cy="390"/>
        </a:xfrm>
      </xdr:grpSpPr>
      <xdr:sp macro="" textlink="">
        <xdr:nvSpPr>
          <xdr:cNvPr id="6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69" name="WordArt 354"/>
          <xdr:cNvSpPr>
            <a:spLocks noChangeArrowheads="1" noChangeShapeType="1" noTextEdit="1"/>
          </xdr:cNvSpPr>
        </xdr:nvSpPr>
        <xdr:spPr bwMode="auto">
          <a:xfrm>
            <a:off x="488" y="180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422</xdr:row>
      <xdr:rowOff>95250</xdr:rowOff>
    </xdr:from>
    <xdr:to>
      <xdr:col>46</xdr:col>
      <xdr:colOff>66675</xdr:colOff>
      <xdr:row>452</xdr:row>
      <xdr:rowOff>0</xdr:rowOff>
    </xdr:to>
    <xdr:grpSp>
      <xdr:nvGrpSpPr>
        <xdr:cNvPr id="16483" name="Group 352"/>
        <xdr:cNvGrpSpPr>
          <a:grpSpLocks/>
        </xdr:cNvGrpSpPr>
      </xdr:nvGrpSpPr>
      <xdr:grpSpPr bwMode="auto">
        <a:xfrm>
          <a:off x="883444" y="61126688"/>
          <a:ext cx="8434387" cy="3476625"/>
          <a:chOff x="496" y="1859"/>
          <a:chExt cx="706" cy="340"/>
        </a:xfrm>
      </xdr:grpSpPr>
      <xdr:sp macro="" textlink="">
        <xdr:nvSpPr>
          <xdr:cNvPr id="71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2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85</xdr:row>
      <xdr:rowOff>95250</xdr:rowOff>
    </xdr:from>
    <xdr:to>
      <xdr:col>46</xdr:col>
      <xdr:colOff>66675</xdr:colOff>
      <xdr:row>115</xdr:row>
      <xdr:rowOff>0</xdr:rowOff>
    </xdr:to>
    <xdr:grpSp>
      <xdr:nvGrpSpPr>
        <xdr:cNvPr id="16484" name="Group 352"/>
        <xdr:cNvGrpSpPr>
          <a:grpSpLocks/>
        </xdr:cNvGrpSpPr>
      </xdr:nvGrpSpPr>
      <xdr:grpSpPr bwMode="auto">
        <a:xfrm>
          <a:off x="883444" y="12668250"/>
          <a:ext cx="8434387" cy="3476625"/>
          <a:chOff x="496" y="1859"/>
          <a:chExt cx="706" cy="340"/>
        </a:xfrm>
      </xdr:grpSpPr>
      <xdr:sp macro="" textlink="">
        <xdr:nvSpPr>
          <xdr:cNvPr id="74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5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153</xdr:row>
      <xdr:rowOff>95250</xdr:rowOff>
    </xdr:from>
    <xdr:to>
      <xdr:col>46</xdr:col>
      <xdr:colOff>66675</xdr:colOff>
      <xdr:row>184</xdr:row>
      <xdr:rowOff>0</xdr:rowOff>
    </xdr:to>
    <xdr:grpSp>
      <xdr:nvGrpSpPr>
        <xdr:cNvPr id="16485" name="Group 352"/>
        <xdr:cNvGrpSpPr>
          <a:grpSpLocks/>
        </xdr:cNvGrpSpPr>
      </xdr:nvGrpSpPr>
      <xdr:grpSpPr bwMode="auto">
        <a:xfrm>
          <a:off x="883444" y="22479000"/>
          <a:ext cx="8434387" cy="3512344"/>
          <a:chOff x="496" y="1859"/>
          <a:chExt cx="706" cy="340"/>
        </a:xfrm>
      </xdr:grpSpPr>
      <xdr:sp macro="" textlink="">
        <xdr:nvSpPr>
          <xdr:cNvPr id="77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8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289</xdr:row>
      <xdr:rowOff>104775</xdr:rowOff>
    </xdr:from>
    <xdr:to>
      <xdr:col>47</xdr:col>
      <xdr:colOff>85725</xdr:colOff>
      <xdr:row>319</xdr:row>
      <xdr:rowOff>0</xdr:rowOff>
    </xdr:to>
    <xdr:grpSp>
      <xdr:nvGrpSpPr>
        <xdr:cNvPr id="16486" name="Group 352"/>
        <xdr:cNvGrpSpPr>
          <a:grpSpLocks/>
        </xdr:cNvGrpSpPr>
      </xdr:nvGrpSpPr>
      <xdr:grpSpPr bwMode="auto">
        <a:xfrm>
          <a:off x="883444" y="42014775"/>
          <a:ext cx="8679656" cy="3467100"/>
          <a:chOff x="496" y="1860"/>
          <a:chExt cx="727" cy="339"/>
        </a:xfrm>
      </xdr:grpSpPr>
      <xdr:sp macro="" textlink="">
        <xdr:nvSpPr>
          <xdr:cNvPr id="80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81" name="WordArt 354"/>
          <xdr:cNvSpPr>
            <a:spLocks noChangeArrowheads="1" noChangeShapeType="1" noTextEdit="1"/>
          </xdr:cNvSpPr>
        </xdr:nvSpPr>
        <xdr:spPr bwMode="auto">
          <a:xfrm>
            <a:off x="525" y="1860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222</xdr:row>
      <xdr:rowOff>104775</xdr:rowOff>
    </xdr:from>
    <xdr:to>
      <xdr:col>47</xdr:col>
      <xdr:colOff>85725</xdr:colOff>
      <xdr:row>252</xdr:row>
      <xdr:rowOff>0</xdr:rowOff>
    </xdr:to>
    <xdr:grpSp>
      <xdr:nvGrpSpPr>
        <xdr:cNvPr id="16487" name="Group 352"/>
        <xdr:cNvGrpSpPr>
          <a:grpSpLocks/>
        </xdr:cNvGrpSpPr>
      </xdr:nvGrpSpPr>
      <xdr:grpSpPr bwMode="auto">
        <a:xfrm>
          <a:off x="883444" y="32370713"/>
          <a:ext cx="8679656" cy="3467100"/>
          <a:chOff x="496" y="1860"/>
          <a:chExt cx="727" cy="339"/>
        </a:xfrm>
      </xdr:grpSpPr>
      <xdr:sp macro="" textlink="">
        <xdr:nvSpPr>
          <xdr:cNvPr id="57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58" name="WordArt 354"/>
          <xdr:cNvSpPr>
            <a:spLocks noChangeArrowheads="1" noChangeShapeType="1" noTextEdit="1"/>
          </xdr:cNvSpPr>
        </xdr:nvSpPr>
        <xdr:spPr bwMode="auto">
          <a:xfrm>
            <a:off x="525" y="1860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356</xdr:row>
      <xdr:rowOff>104775</xdr:rowOff>
    </xdr:from>
    <xdr:to>
      <xdr:col>47</xdr:col>
      <xdr:colOff>85725</xdr:colOff>
      <xdr:row>386</xdr:row>
      <xdr:rowOff>0</xdr:rowOff>
    </xdr:to>
    <xdr:grpSp>
      <xdr:nvGrpSpPr>
        <xdr:cNvPr id="16488" name="Group 352"/>
        <xdr:cNvGrpSpPr>
          <a:grpSpLocks/>
        </xdr:cNvGrpSpPr>
      </xdr:nvGrpSpPr>
      <xdr:grpSpPr bwMode="auto">
        <a:xfrm>
          <a:off x="883444" y="51658838"/>
          <a:ext cx="8679656" cy="3467100"/>
          <a:chOff x="496" y="1860"/>
          <a:chExt cx="727" cy="339"/>
        </a:xfrm>
      </xdr:grpSpPr>
      <xdr:sp macro="" textlink="">
        <xdr:nvSpPr>
          <xdr:cNvPr id="65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66" name="WordArt 354"/>
          <xdr:cNvSpPr>
            <a:spLocks noChangeArrowheads="1" noChangeShapeType="1" noTextEdit="1"/>
          </xdr:cNvSpPr>
        </xdr:nvSpPr>
        <xdr:spPr bwMode="auto">
          <a:xfrm>
            <a:off x="525" y="1860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2</xdr:col>
      <xdr:colOff>142875</xdr:colOff>
      <xdr:row>0</xdr:row>
      <xdr:rowOff>190500</xdr:rowOff>
    </xdr:from>
    <xdr:to>
      <xdr:col>10</xdr:col>
      <xdr:colOff>66675</xdr:colOff>
      <xdr:row>3</xdr:row>
      <xdr:rowOff>266700</xdr:rowOff>
    </xdr:to>
    <xdr:pic>
      <xdr:nvPicPr>
        <xdr:cNvPr id="1648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90500"/>
          <a:ext cx="13716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142875</xdr:colOff>
      <xdr:row>469</xdr:row>
      <xdr:rowOff>28575</xdr:rowOff>
    </xdr:from>
    <xdr:to>
      <xdr:col>10</xdr:col>
      <xdr:colOff>66675</xdr:colOff>
      <xdr:row>472</xdr:row>
      <xdr:rowOff>9525</xdr:rowOff>
    </xdr:to>
    <xdr:pic>
      <xdr:nvPicPr>
        <xdr:cNvPr id="164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67313175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67</xdr:row>
      <xdr:rowOff>0</xdr:rowOff>
    </xdr:from>
    <xdr:to>
      <xdr:col>10</xdr:col>
      <xdr:colOff>47625</xdr:colOff>
      <xdr:row>69</xdr:row>
      <xdr:rowOff>276225</xdr:rowOff>
    </xdr:to>
    <xdr:pic>
      <xdr:nvPicPr>
        <xdr:cNvPr id="1649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9763125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142875</xdr:colOff>
      <xdr:row>134</xdr:row>
      <xdr:rowOff>180975</xdr:rowOff>
    </xdr:from>
    <xdr:to>
      <xdr:col>10</xdr:col>
      <xdr:colOff>66675</xdr:colOff>
      <xdr:row>137</xdr:row>
      <xdr:rowOff>247650</xdr:rowOff>
    </xdr:to>
    <xdr:pic>
      <xdr:nvPicPr>
        <xdr:cNvPr id="1649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9507200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204</xdr:row>
      <xdr:rowOff>28575</xdr:rowOff>
    </xdr:from>
    <xdr:to>
      <xdr:col>10</xdr:col>
      <xdr:colOff>76200</xdr:colOff>
      <xdr:row>207</xdr:row>
      <xdr:rowOff>9525</xdr:rowOff>
    </xdr:to>
    <xdr:pic>
      <xdr:nvPicPr>
        <xdr:cNvPr id="164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9394150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142875</xdr:colOff>
      <xdr:row>271</xdr:row>
      <xdr:rowOff>38100</xdr:rowOff>
    </xdr:from>
    <xdr:to>
      <xdr:col>10</xdr:col>
      <xdr:colOff>66675</xdr:colOff>
      <xdr:row>274</xdr:row>
      <xdr:rowOff>28575</xdr:rowOff>
    </xdr:to>
    <xdr:pic>
      <xdr:nvPicPr>
        <xdr:cNvPr id="164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9004875"/>
          <a:ext cx="13716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337</xdr:row>
      <xdr:rowOff>171450</xdr:rowOff>
    </xdr:from>
    <xdr:to>
      <xdr:col>10</xdr:col>
      <xdr:colOff>95250</xdr:colOff>
      <xdr:row>340</xdr:row>
      <xdr:rowOff>238125</xdr:rowOff>
    </xdr:to>
    <xdr:pic>
      <xdr:nvPicPr>
        <xdr:cNvPr id="1649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48539400"/>
          <a:ext cx="13620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403</xdr:row>
      <xdr:rowOff>190500</xdr:rowOff>
    </xdr:from>
    <xdr:to>
      <xdr:col>10</xdr:col>
      <xdr:colOff>95250</xdr:colOff>
      <xdr:row>406</xdr:row>
      <xdr:rowOff>257175</xdr:rowOff>
    </xdr:to>
    <xdr:pic>
      <xdr:nvPicPr>
        <xdr:cNvPr id="1649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57997725"/>
          <a:ext cx="13620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153</xdr:row>
      <xdr:rowOff>171450</xdr:rowOff>
    </xdr:from>
    <xdr:to>
      <xdr:col>50</xdr:col>
      <xdr:colOff>180975</xdr:colOff>
      <xdr:row>182</xdr:row>
      <xdr:rowOff>9525</xdr:rowOff>
    </xdr:to>
    <xdr:grpSp>
      <xdr:nvGrpSpPr>
        <xdr:cNvPr id="17445" name="Group 352"/>
        <xdr:cNvGrpSpPr>
          <a:grpSpLocks/>
        </xdr:cNvGrpSpPr>
      </xdr:nvGrpSpPr>
      <xdr:grpSpPr bwMode="auto">
        <a:xfrm>
          <a:off x="300718" y="23194736"/>
          <a:ext cx="9228364" cy="3471182"/>
          <a:chOff x="496" y="1859"/>
          <a:chExt cx="706" cy="340"/>
        </a:xfrm>
      </xdr:grpSpPr>
      <xdr:sp macro="" textlink="">
        <xdr:nvSpPr>
          <xdr:cNvPr id="44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45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2</xdr:col>
      <xdr:colOff>9525</xdr:colOff>
      <xdr:row>16</xdr:row>
      <xdr:rowOff>180975</xdr:rowOff>
    </xdr:from>
    <xdr:to>
      <xdr:col>49</xdr:col>
      <xdr:colOff>180975</xdr:colOff>
      <xdr:row>51</xdr:row>
      <xdr:rowOff>0</xdr:rowOff>
    </xdr:to>
    <xdr:grpSp>
      <xdr:nvGrpSpPr>
        <xdr:cNvPr id="17446" name="Group 352"/>
        <xdr:cNvGrpSpPr>
          <a:grpSpLocks/>
        </xdr:cNvGrpSpPr>
      </xdr:nvGrpSpPr>
      <xdr:grpSpPr bwMode="auto">
        <a:xfrm>
          <a:off x="363311" y="2875189"/>
          <a:ext cx="8961664" cy="4186918"/>
          <a:chOff x="496" y="1859"/>
          <a:chExt cx="706" cy="340"/>
        </a:xfrm>
      </xdr:grpSpPr>
      <xdr:sp macro="" textlink="">
        <xdr:nvSpPr>
          <xdr:cNvPr id="56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57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2</xdr:col>
      <xdr:colOff>9525</xdr:colOff>
      <xdr:row>85</xdr:row>
      <xdr:rowOff>161925</xdr:rowOff>
    </xdr:from>
    <xdr:to>
      <xdr:col>49</xdr:col>
      <xdr:colOff>180975</xdr:colOff>
      <xdr:row>120</xdr:row>
      <xdr:rowOff>0</xdr:rowOff>
    </xdr:to>
    <xdr:grpSp>
      <xdr:nvGrpSpPr>
        <xdr:cNvPr id="17447" name="Group 352"/>
        <xdr:cNvGrpSpPr>
          <a:grpSpLocks/>
        </xdr:cNvGrpSpPr>
      </xdr:nvGrpSpPr>
      <xdr:grpSpPr bwMode="auto">
        <a:xfrm>
          <a:off x="363311" y="13251996"/>
          <a:ext cx="8961664" cy="4205968"/>
          <a:chOff x="496" y="1859"/>
          <a:chExt cx="706" cy="340"/>
        </a:xfrm>
      </xdr:grpSpPr>
      <xdr:sp macro="" textlink="">
        <xdr:nvSpPr>
          <xdr:cNvPr id="2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29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38100</xdr:colOff>
      <xdr:row>2</xdr:row>
      <xdr:rowOff>28575</xdr:rowOff>
    </xdr:from>
    <xdr:to>
      <xdr:col>10</xdr:col>
      <xdr:colOff>152400</xdr:colOff>
      <xdr:row>5</xdr:row>
      <xdr:rowOff>9525</xdr:rowOff>
    </xdr:to>
    <xdr:pic>
      <xdr:nvPicPr>
        <xdr:cNvPr id="1744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39052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200025</xdr:colOff>
      <xdr:row>70</xdr:row>
      <xdr:rowOff>152400</xdr:rowOff>
    </xdr:from>
    <xdr:to>
      <xdr:col>10</xdr:col>
      <xdr:colOff>66675</xdr:colOff>
      <xdr:row>73</xdr:row>
      <xdr:rowOff>209550</xdr:rowOff>
    </xdr:to>
    <xdr:pic>
      <xdr:nvPicPr>
        <xdr:cNvPr id="174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9667875"/>
          <a:ext cx="1371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139</xdr:row>
      <xdr:rowOff>9525</xdr:rowOff>
    </xdr:from>
    <xdr:to>
      <xdr:col>10</xdr:col>
      <xdr:colOff>152400</xdr:colOff>
      <xdr:row>141</xdr:row>
      <xdr:rowOff>276225</xdr:rowOff>
    </xdr:to>
    <xdr:pic>
      <xdr:nvPicPr>
        <xdr:cNvPr id="174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91643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724</xdr:row>
      <xdr:rowOff>57150</xdr:rowOff>
    </xdr:from>
    <xdr:to>
      <xdr:col>10</xdr:col>
      <xdr:colOff>0</xdr:colOff>
      <xdr:row>727</xdr:row>
      <xdr:rowOff>104775</xdr:rowOff>
    </xdr:to>
    <xdr:grpSp>
      <xdr:nvGrpSpPr>
        <xdr:cNvPr id="18577" name="Group 9"/>
        <xdr:cNvGrpSpPr>
          <a:grpSpLocks/>
        </xdr:cNvGrpSpPr>
      </xdr:nvGrpSpPr>
      <xdr:grpSpPr bwMode="auto">
        <a:xfrm>
          <a:off x="763361" y="104968221"/>
          <a:ext cx="1114425" cy="700768"/>
          <a:chOff x="4140" y="14400"/>
          <a:chExt cx="1940" cy="705"/>
        </a:xfrm>
      </xdr:grpSpPr>
      <xdr:pic>
        <xdr:nvPicPr>
          <xdr:cNvPr id="18621" name="Picture 10" descr="flagP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8785" b="52744"/>
          <a:stretch>
            <a:fillRect/>
          </a:stretch>
        </xdr:blipFill>
        <xdr:spPr bwMode="auto">
          <a:xfrm>
            <a:off x="4140" y="14400"/>
            <a:ext cx="748" cy="4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8622" name="Picture 11" descr="flagC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5175" b="41684"/>
          <a:stretch>
            <a:fillRect/>
          </a:stretch>
        </xdr:blipFill>
        <xdr:spPr bwMode="auto">
          <a:xfrm>
            <a:off x="4800" y="14400"/>
            <a:ext cx="692" cy="5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8623" name="Picture 12" descr="flagM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365" r="49799" b="48672"/>
          <a:stretch>
            <a:fillRect/>
          </a:stretch>
        </xdr:blipFill>
        <xdr:spPr bwMode="auto">
          <a:xfrm>
            <a:off x="5400" y="14400"/>
            <a:ext cx="680" cy="4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" name="WordArt 5"/>
          <xdr:cNvSpPr>
            <a:spLocks noChangeArrowheads="1" noChangeShapeType="1" noTextEdit="1"/>
          </xdr:cNvSpPr>
        </xdr:nvSpPr>
        <xdr:spPr bwMode="auto">
          <a:xfrm>
            <a:off x="4172" y="14929"/>
            <a:ext cx="1795" cy="17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latin typeface="Times New Roman"/>
                <a:cs typeface="Times New Roman"/>
              </a:rPr>
              <a:t>P C M</a:t>
            </a:r>
          </a:p>
        </xdr:txBody>
      </xdr:sp>
    </xdr:grpSp>
    <xdr:clientData/>
  </xdr:twoCellAnchor>
  <xdr:twoCellAnchor>
    <xdr:from>
      <xdr:col>1</xdr:col>
      <xdr:colOff>57150</xdr:colOff>
      <xdr:row>739</xdr:row>
      <xdr:rowOff>19050</xdr:rowOff>
    </xdr:from>
    <xdr:to>
      <xdr:col>51</xdr:col>
      <xdr:colOff>38100</xdr:colOff>
      <xdr:row>769</xdr:row>
      <xdr:rowOff>66675</xdr:rowOff>
    </xdr:to>
    <xdr:grpSp>
      <xdr:nvGrpSpPr>
        <xdr:cNvPr id="18578" name="Group 352"/>
        <xdr:cNvGrpSpPr>
          <a:grpSpLocks/>
        </xdr:cNvGrpSpPr>
      </xdr:nvGrpSpPr>
      <xdr:grpSpPr bwMode="auto">
        <a:xfrm>
          <a:off x="302079" y="107461050"/>
          <a:ext cx="9329057" cy="3748768"/>
          <a:chOff x="496" y="1869"/>
          <a:chExt cx="707" cy="341"/>
        </a:xfrm>
      </xdr:grpSpPr>
      <xdr:sp macro="" textlink="">
        <xdr:nvSpPr>
          <xdr:cNvPr id="89" name="WordArt 353"/>
          <xdr:cNvSpPr>
            <a:spLocks noChangeArrowheads="1" noChangeShapeType="1" noTextEdit="1"/>
          </xdr:cNvSpPr>
        </xdr:nvSpPr>
        <xdr:spPr bwMode="auto">
          <a:xfrm>
            <a:off x="496" y="2049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0" name="WordArt 354"/>
          <xdr:cNvSpPr>
            <a:spLocks noChangeArrowheads="1" noChangeShapeType="1" noTextEdit="1"/>
          </xdr:cNvSpPr>
        </xdr:nvSpPr>
        <xdr:spPr bwMode="auto">
          <a:xfrm>
            <a:off x="505" y="186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123825</xdr:colOff>
      <xdr:row>78</xdr:row>
      <xdr:rowOff>171450</xdr:rowOff>
    </xdr:from>
    <xdr:to>
      <xdr:col>50</xdr:col>
      <xdr:colOff>180975</xdr:colOff>
      <xdr:row>113</xdr:row>
      <xdr:rowOff>9525</xdr:rowOff>
    </xdr:to>
    <xdr:grpSp>
      <xdr:nvGrpSpPr>
        <xdr:cNvPr id="18579" name="Group 352"/>
        <xdr:cNvGrpSpPr>
          <a:grpSpLocks/>
        </xdr:cNvGrpSpPr>
      </xdr:nvGrpSpPr>
      <xdr:grpSpPr bwMode="auto">
        <a:xfrm>
          <a:off x="368754" y="11873593"/>
          <a:ext cx="9201150" cy="4205968"/>
          <a:chOff x="496" y="1859"/>
          <a:chExt cx="706" cy="340"/>
        </a:xfrm>
      </xdr:grpSpPr>
      <xdr:sp macro="" textlink="">
        <xdr:nvSpPr>
          <xdr:cNvPr id="95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6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0</xdr:col>
      <xdr:colOff>57150</xdr:colOff>
      <xdr:row>282</xdr:row>
      <xdr:rowOff>76200</xdr:rowOff>
    </xdr:from>
    <xdr:to>
      <xdr:col>51</xdr:col>
      <xdr:colOff>38100</xdr:colOff>
      <xdr:row>314</xdr:row>
      <xdr:rowOff>28575</xdr:rowOff>
    </xdr:to>
    <xdr:grpSp>
      <xdr:nvGrpSpPr>
        <xdr:cNvPr id="18580" name="Group 352"/>
        <xdr:cNvGrpSpPr>
          <a:grpSpLocks/>
        </xdr:cNvGrpSpPr>
      </xdr:nvGrpSpPr>
      <xdr:grpSpPr bwMode="auto">
        <a:xfrm>
          <a:off x="57150" y="41210593"/>
          <a:ext cx="9573986" cy="3871232"/>
          <a:chOff x="464" y="1878"/>
          <a:chExt cx="721" cy="321"/>
        </a:xfrm>
      </xdr:grpSpPr>
      <xdr:sp macro="" textlink="">
        <xdr:nvSpPr>
          <xdr:cNvPr id="98" name="WordArt 353"/>
          <xdr:cNvSpPr>
            <a:spLocks noChangeArrowheads="1" noChangeShapeType="1" noTextEdit="1"/>
          </xdr:cNvSpPr>
        </xdr:nvSpPr>
        <xdr:spPr bwMode="auto">
          <a:xfrm>
            <a:off x="496" y="2039"/>
            <a:ext cx="689" cy="160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9" name="WordArt 354"/>
          <xdr:cNvSpPr>
            <a:spLocks noChangeArrowheads="1" noChangeShapeType="1" noTextEdit="1"/>
          </xdr:cNvSpPr>
        </xdr:nvSpPr>
        <xdr:spPr bwMode="auto">
          <a:xfrm>
            <a:off x="464" y="1878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0</xdr:col>
      <xdr:colOff>95250</xdr:colOff>
      <xdr:row>346</xdr:row>
      <xdr:rowOff>190500</xdr:rowOff>
    </xdr:from>
    <xdr:to>
      <xdr:col>50</xdr:col>
      <xdr:colOff>161925</xdr:colOff>
      <xdr:row>379</xdr:row>
      <xdr:rowOff>28575</xdr:rowOff>
    </xdr:to>
    <xdr:grpSp>
      <xdr:nvGrpSpPr>
        <xdr:cNvPr id="18581" name="Group 352"/>
        <xdr:cNvGrpSpPr>
          <a:grpSpLocks/>
        </xdr:cNvGrpSpPr>
      </xdr:nvGrpSpPr>
      <xdr:grpSpPr bwMode="auto">
        <a:xfrm>
          <a:off x="95250" y="50645786"/>
          <a:ext cx="9455604" cy="3961039"/>
          <a:chOff x="424" y="1651"/>
          <a:chExt cx="746" cy="539"/>
        </a:xfrm>
      </xdr:grpSpPr>
      <xdr:sp macro="" textlink="">
        <xdr:nvSpPr>
          <xdr:cNvPr id="101" name="WordArt 353"/>
          <xdr:cNvSpPr>
            <a:spLocks noChangeArrowheads="1" noChangeShapeType="1" noTextEdit="1"/>
          </xdr:cNvSpPr>
        </xdr:nvSpPr>
        <xdr:spPr bwMode="auto">
          <a:xfrm>
            <a:off x="434" y="1997"/>
            <a:ext cx="736" cy="193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02" name="WordArt 354"/>
          <xdr:cNvSpPr>
            <a:spLocks noChangeArrowheads="1" noChangeShapeType="1" noTextEdit="1"/>
          </xdr:cNvSpPr>
        </xdr:nvSpPr>
        <xdr:spPr bwMode="auto">
          <a:xfrm>
            <a:off x="424" y="1651"/>
            <a:ext cx="697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57150</xdr:colOff>
      <xdr:row>413</xdr:row>
      <xdr:rowOff>28575</xdr:rowOff>
    </xdr:from>
    <xdr:to>
      <xdr:col>50</xdr:col>
      <xdr:colOff>133350</xdr:colOff>
      <xdr:row>446</xdr:row>
      <xdr:rowOff>123825</xdr:rowOff>
    </xdr:to>
    <xdr:grpSp>
      <xdr:nvGrpSpPr>
        <xdr:cNvPr id="18582" name="Group 352"/>
        <xdr:cNvGrpSpPr>
          <a:grpSpLocks/>
        </xdr:cNvGrpSpPr>
      </xdr:nvGrpSpPr>
      <xdr:grpSpPr bwMode="auto">
        <a:xfrm>
          <a:off x="302079" y="60253789"/>
          <a:ext cx="9220200" cy="4054929"/>
          <a:chOff x="496" y="1859"/>
          <a:chExt cx="706" cy="340"/>
        </a:xfrm>
      </xdr:grpSpPr>
      <xdr:sp macro="" textlink="">
        <xdr:nvSpPr>
          <xdr:cNvPr id="104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05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150</xdr:row>
      <xdr:rowOff>95250</xdr:rowOff>
    </xdr:from>
    <xdr:to>
      <xdr:col>46</xdr:col>
      <xdr:colOff>66675</xdr:colOff>
      <xdr:row>182</xdr:row>
      <xdr:rowOff>0</xdr:rowOff>
    </xdr:to>
    <xdr:grpSp>
      <xdr:nvGrpSpPr>
        <xdr:cNvPr id="18583" name="Group 352"/>
        <xdr:cNvGrpSpPr>
          <a:grpSpLocks/>
        </xdr:cNvGrpSpPr>
      </xdr:nvGrpSpPr>
      <xdr:grpSpPr bwMode="auto">
        <a:xfrm>
          <a:off x="902154" y="22057179"/>
          <a:ext cx="7737021" cy="3823607"/>
          <a:chOff x="496" y="1859"/>
          <a:chExt cx="706" cy="340"/>
        </a:xfrm>
      </xdr:grpSpPr>
      <xdr:sp macro="" textlink="">
        <xdr:nvSpPr>
          <xdr:cNvPr id="147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48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85725</xdr:colOff>
      <xdr:row>478</xdr:row>
      <xdr:rowOff>85725</xdr:rowOff>
    </xdr:from>
    <xdr:to>
      <xdr:col>51</xdr:col>
      <xdr:colOff>133350</xdr:colOff>
      <xdr:row>512</xdr:row>
      <xdr:rowOff>47625</xdr:rowOff>
    </xdr:to>
    <xdr:grpSp>
      <xdr:nvGrpSpPr>
        <xdr:cNvPr id="18584" name="Group 352"/>
        <xdr:cNvGrpSpPr>
          <a:grpSpLocks/>
        </xdr:cNvGrpSpPr>
      </xdr:nvGrpSpPr>
      <xdr:grpSpPr bwMode="auto">
        <a:xfrm>
          <a:off x="330654" y="69672654"/>
          <a:ext cx="9395732" cy="4125685"/>
          <a:chOff x="496" y="1859"/>
          <a:chExt cx="706" cy="331"/>
        </a:xfrm>
      </xdr:grpSpPr>
      <xdr:sp macro="" textlink="">
        <xdr:nvSpPr>
          <xdr:cNvPr id="150" name="WordArt 353"/>
          <xdr:cNvSpPr>
            <a:spLocks noChangeArrowheads="1" noChangeShapeType="1" noTextEdit="1"/>
          </xdr:cNvSpPr>
        </xdr:nvSpPr>
        <xdr:spPr bwMode="auto">
          <a:xfrm>
            <a:off x="496" y="2028"/>
            <a:ext cx="689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51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85725</xdr:colOff>
      <xdr:row>542</xdr:row>
      <xdr:rowOff>95250</xdr:rowOff>
    </xdr:from>
    <xdr:to>
      <xdr:col>51</xdr:col>
      <xdr:colOff>133350</xdr:colOff>
      <xdr:row>576</xdr:row>
      <xdr:rowOff>161925</xdr:rowOff>
    </xdr:to>
    <xdr:grpSp>
      <xdr:nvGrpSpPr>
        <xdr:cNvPr id="18585" name="Group 352"/>
        <xdr:cNvGrpSpPr>
          <a:grpSpLocks/>
        </xdr:cNvGrpSpPr>
      </xdr:nvGrpSpPr>
      <xdr:grpSpPr bwMode="auto">
        <a:xfrm>
          <a:off x="330654" y="79003071"/>
          <a:ext cx="9395732" cy="4230461"/>
          <a:chOff x="496" y="1859"/>
          <a:chExt cx="706" cy="340"/>
        </a:xfrm>
      </xdr:grpSpPr>
      <xdr:sp macro="" textlink="">
        <xdr:nvSpPr>
          <xdr:cNvPr id="121" name="WordArt 353"/>
          <xdr:cNvSpPr>
            <a:spLocks noChangeArrowheads="1" noChangeShapeType="1" noTextEdit="1"/>
          </xdr:cNvSpPr>
        </xdr:nvSpPr>
        <xdr:spPr bwMode="auto">
          <a:xfrm>
            <a:off x="496" y="2037"/>
            <a:ext cx="689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22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2</xdr:col>
      <xdr:colOff>171450</xdr:colOff>
      <xdr:row>13</xdr:row>
      <xdr:rowOff>133350</xdr:rowOff>
    </xdr:from>
    <xdr:to>
      <xdr:col>51</xdr:col>
      <xdr:colOff>76200</xdr:colOff>
      <xdr:row>46</xdr:row>
      <xdr:rowOff>142875</xdr:rowOff>
    </xdr:to>
    <xdr:grpSp>
      <xdr:nvGrpSpPr>
        <xdr:cNvPr id="18586" name="Group 352"/>
        <xdr:cNvGrpSpPr>
          <a:grpSpLocks/>
        </xdr:cNvGrpSpPr>
      </xdr:nvGrpSpPr>
      <xdr:grpSpPr bwMode="auto">
        <a:xfrm>
          <a:off x="634093" y="2378529"/>
          <a:ext cx="9035143" cy="4146096"/>
          <a:chOff x="496" y="1861"/>
          <a:chExt cx="708" cy="338"/>
        </a:xfrm>
      </xdr:grpSpPr>
      <xdr:sp macro="" textlink="">
        <xdr:nvSpPr>
          <xdr:cNvPr id="80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81" name="WordArt 354"/>
          <xdr:cNvSpPr>
            <a:spLocks noChangeArrowheads="1" noChangeShapeType="1" noTextEdit="1"/>
          </xdr:cNvSpPr>
        </xdr:nvSpPr>
        <xdr:spPr bwMode="auto">
          <a:xfrm>
            <a:off x="506" y="1861"/>
            <a:ext cx="698" cy="134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66675</xdr:colOff>
      <xdr:row>530</xdr:row>
      <xdr:rowOff>38100</xdr:rowOff>
    </xdr:from>
    <xdr:to>
      <xdr:col>11</xdr:col>
      <xdr:colOff>0</xdr:colOff>
      <xdr:row>533</xdr:row>
      <xdr:rowOff>19050</xdr:rowOff>
    </xdr:to>
    <xdr:pic>
      <xdr:nvPicPr>
        <xdr:cNvPr id="1858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735711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464</xdr:row>
      <xdr:rowOff>9525</xdr:rowOff>
    </xdr:from>
    <xdr:to>
      <xdr:col>10</xdr:col>
      <xdr:colOff>161925</xdr:colOff>
      <xdr:row>466</xdr:row>
      <xdr:rowOff>276225</xdr:rowOff>
    </xdr:to>
    <xdr:pic>
      <xdr:nvPicPr>
        <xdr:cNvPr id="1858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4427100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398</xdr:row>
      <xdr:rowOff>9525</xdr:rowOff>
    </xdr:from>
    <xdr:to>
      <xdr:col>10</xdr:col>
      <xdr:colOff>152400</xdr:colOff>
      <xdr:row>400</xdr:row>
      <xdr:rowOff>276225</xdr:rowOff>
    </xdr:to>
    <xdr:pic>
      <xdr:nvPicPr>
        <xdr:cNvPr id="1858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531167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332</xdr:row>
      <xdr:rowOff>9525</xdr:rowOff>
    </xdr:from>
    <xdr:to>
      <xdr:col>10</xdr:col>
      <xdr:colOff>114300</xdr:colOff>
      <xdr:row>334</xdr:row>
      <xdr:rowOff>276225</xdr:rowOff>
    </xdr:to>
    <xdr:pic>
      <xdr:nvPicPr>
        <xdr:cNvPr id="185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619625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266</xdr:row>
      <xdr:rowOff>9525</xdr:rowOff>
    </xdr:from>
    <xdr:to>
      <xdr:col>10</xdr:col>
      <xdr:colOff>133350</xdr:colOff>
      <xdr:row>268</xdr:row>
      <xdr:rowOff>276225</xdr:rowOff>
    </xdr:to>
    <xdr:pic>
      <xdr:nvPicPr>
        <xdr:cNvPr id="1859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7080825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132</xdr:row>
      <xdr:rowOff>38100</xdr:rowOff>
    </xdr:from>
    <xdr:to>
      <xdr:col>10</xdr:col>
      <xdr:colOff>123825</xdr:colOff>
      <xdr:row>135</xdr:row>
      <xdr:rowOff>19050</xdr:rowOff>
    </xdr:to>
    <xdr:pic>
      <xdr:nvPicPr>
        <xdr:cNvPr id="1859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60232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64</xdr:row>
      <xdr:rowOff>0</xdr:rowOff>
    </xdr:from>
    <xdr:to>
      <xdr:col>10</xdr:col>
      <xdr:colOff>161925</xdr:colOff>
      <xdr:row>66</xdr:row>
      <xdr:rowOff>266700</xdr:rowOff>
    </xdr:to>
    <xdr:pic>
      <xdr:nvPicPr>
        <xdr:cNvPr id="185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9248775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2</xdr:row>
      <xdr:rowOff>9525</xdr:rowOff>
    </xdr:from>
    <xdr:to>
      <xdr:col>10</xdr:col>
      <xdr:colOff>114300</xdr:colOff>
      <xdr:row>4</xdr:row>
      <xdr:rowOff>276225</xdr:rowOff>
    </xdr:to>
    <xdr:pic>
      <xdr:nvPicPr>
        <xdr:cNvPr id="185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37147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171450</xdr:colOff>
      <xdr:row>680</xdr:row>
      <xdr:rowOff>95250</xdr:rowOff>
    </xdr:from>
    <xdr:to>
      <xdr:col>46</xdr:col>
      <xdr:colOff>66675</xdr:colOff>
      <xdr:row>707</xdr:row>
      <xdr:rowOff>19050</xdr:rowOff>
    </xdr:to>
    <xdr:grpSp>
      <xdr:nvGrpSpPr>
        <xdr:cNvPr id="18595" name="Group 352"/>
        <xdr:cNvGrpSpPr>
          <a:grpSpLocks/>
        </xdr:cNvGrpSpPr>
      </xdr:nvGrpSpPr>
      <xdr:grpSpPr bwMode="auto">
        <a:xfrm>
          <a:off x="987879" y="98869500"/>
          <a:ext cx="7651296" cy="3311979"/>
          <a:chOff x="504" y="1859"/>
          <a:chExt cx="698" cy="311"/>
        </a:xfrm>
      </xdr:grpSpPr>
      <xdr:sp macro="" textlink="">
        <xdr:nvSpPr>
          <xdr:cNvPr id="43" name="WordArt 353"/>
          <xdr:cNvSpPr>
            <a:spLocks noChangeArrowheads="1" noChangeShapeType="1" noTextEdit="1"/>
          </xdr:cNvSpPr>
        </xdr:nvSpPr>
        <xdr:spPr bwMode="auto">
          <a:xfrm>
            <a:off x="506" y="2009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44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9525</xdr:colOff>
      <xdr:row>662</xdr:row>
      <xdr:rowOff>9525</xdr:rowOff>
    </xdr:from>
    <xdr:to>
      <xdr:col>10</xdr:col>
      <xdr:colOff>123825</xdr:colOff>
      <xdr:row>664</xdr:row>
      <xdr:rowOff>276225</xdr:rowOff>
    </xdr:to>
    <xdr:pic>
      <xdr:nvPicPr>
        <xdr:cNvPr id="1859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8281987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171450</xdr:colOff>
      <xdr:row>218</xdr:row>
      <xdr:rowOff>95250</xdr:rowOff>
    </xdr:from>
    <xdr:to>
      <xdr:col>46</xdr:col>
      <xdr:colOff>66675</xdr:colOff>
      <xdr:row>245</xdr:row>
      <xdr:rowOff>19050</xdr:rowOff>
    </xdr:to>
    <xdr:grpSp>
      <xdr:nvGrpSpPr>
        <xdr:cNvPr id="18597" name="Group 352"/>
        <xdr:cNvGrpSpPr>
          <a:grpSpLocks/>
        </xdr:cNvGrpSpPr>
      </xdr:nvGrpSpPr>
      <xdr:grpSpPr bwMode="auto">
        <a:xfrm>
          <a:off x="987879" y="31867929"/>
          <a:ext cx="7651296" cy="3311978"/>
          <a:chOff x="504" y="1859"/>
          <a:chExt cx="698" cy="311"/>
        </a:xfrm>
      </xdr:grpSpPr>
      <xdr:sp macro="" textlink="">
        <xdr:nvSpPr>
          <xdr:cNvPr id="47" name="WordArt 353"/>
          <xdr:cNvSpPr>
            <a:spLocks noChangeArrowheads="1" noChangeShapeType="1" noTextEdit="1"/>
          </xdr:cNvSpPr>
        </xdr:nvSpPr>
        <xdr:spPr bwMode="auto">
          <a:xfrm>
            <a:off x="506" y="2009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48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9525</xdr:colOff>
      <xdr:row>200</xdr:row>
      <xdr:rowOff>9525</xdr:rowOff>
    </xdr:from>
    <xdr:to>
      <xdr:col>10</xdr:col>
      <xdr:colOff>123825</xdr:colOff>
      <xdr:row>202</xdr:row>
      <xdr:rowOff>276225</xdr:rowOff>
    </xdr:to>
    <xdr:pic>
      <xdr:nvPicPr>
        <xdr:cNvPr id="185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279273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607</xdr:row>
      <xdr:rowOff>95250</xdr:rowOff>
    </xdr:from>
    <xdr:to>
      <xdr:col>51</xdr:col>
      <xdr:colOff>133350</xdr:colOff>
      <xdr:row>641</xdr:row>
      <xdr:rowOff>161925</xdr:rowOff>
    </xdr:to>
    <xdr:grpSp>
      <xdr:nvGrpSpPr>
        <xdr:cNvPr id="50" name="Group 352"/>
        <xdr:cNvGrpSpPr>
          <a:grpSpLocks/>
        </xdr:cNvGrpSpPr>
      </xdr:nvGrpSpPr>
      <xdr:grpSpPr bwMode="auto">
        <a:xfrm>
          <a:off x="330654" y="88405607"/>
          <a:ext cx="9395732" cy="4230461"/>
          <a:chOff x="496" y="1859"/>
          <a:chExt cx="706" cy="340"/>
        </a:xfrm>
      </xdr:grpSpPr>
      <xdr:sp macro="" textlink="">
        <xdr:nvSpPr>
          <xdr:cNvPr id="51" name="WordArt 353"/>
          <xdr:cNvSpPr>
            <a:spLocks noChangeArrowheads="1" noChangeShapeType="1" noTextEdit="1"/>
          </xdr:cNvSpPr>
        </xdr:nvSpPr>
        <xdr:spPr bwMode="auto">
          <a:xfrm>
            <a:off x="496" y="2037"/>
            <a:ext cx="689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52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66675</xdr:colOff>
      <xdr:row>595</xdr:row>
      <xdr:rowOff>38100</xdr:rowOff>
    </xdr:from>
    <xdr:to>
      <xdr:col>11</xdr:col>
      <xdr:colOff>0</xdr:colOff>
      <xdr:row>598</xdr:row>
      <xdr:rowOff>19050</xdr:rowOff>
    </xdr:to>
    <xdr:pic>
      <xdr:nvPicPr>
        <xdr:cNvPr id="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211" y="75231171"/>
          <a:ext cx="1348468" cy="7157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150</xdr:row>
      <xdr:rowOff>171450</xdr:rowOff>
    </xdr:from>
    <xdr:to>
      <xdr:col>50</xdr:col>
      <xdr:colOff>180975</xdr:colOff>
      <xdr:row>181</xdr:row>
      <xdr:rowOff>9525</xdr:rowOff>
    </xdr:to>
    <xdr:grpSp>
      <xdr:nvGrpSpPr>
        <xdr:cNvPr id="19493" name="Group 352"/>
        <xdr:cNvGrpSpPr>
          <a:grpSpLocks/>
        </xdr:cNvGrpSpPr>
      </xdr:nvGrpSpPr>
      <xdr:grpSpPr bwMode="auto">
        <a:xfrm>
          <a:off x="300718" y="22283057"/>
          <a:ext cx="9160328" cy="3716111"/>
          <a:chOff x="496" y="1859"/>
          <a:chExt cx="706" cy="340"/>
        </a:xfrm>
      </xdr:grpSpPr>
      <xdr:sp macro="" textlink="">
        <xdr:nvSpPr>
          <xdr:cNvPr id="13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4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2</xdr:col>
      <xdr:colOff>9525</xdr:colOff>
      <xdr:row>16</xdr:row>
      <xdr:rowOff>180975</xdr:rowOff>
    </xdr:from>
    <xdr:to>
      <xdr:col>49</xdr:col>
      <xdr:colOff>180975</xdr:colOff>
      <xdr:row>51</xdr:row>
      <xdr:rowOff>0</xdr:rowOff>
    </xdr:to>
    <xdr:grpSp>
      <xdr:nvGrpSpPr>
        <xdr:cNvPr id="19494" name="Group 352"/>
        <xdr:cNvGrpSpPr>
          <a:grpSpLocks/>
        </xdr:cNvGrpSpPr>
      </xdr:nvGrpSpPr>
      <xdr:grpSpPr bwMode="auto">
        <a:xfrm>
          <a:off x="363311" y="2875189"/>
          <a:ext cx="8893628" cy="4186918"/>
          <a:chOff x="496" y="1859"/>
          <a:chExt cx="706" cy="340"/>
        </a:xfrm>
      </xdr:grpSpPr>
      <xdr:sp macro="" textlink="">
        <xdr:nvSpPr>
          <xdr:cNvPr id="16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7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2</xdr:col>
      <xdr:colOff>9525</xdr:colOff>
      <xdr:row>85</xdr:row>
      <xdr:rowOff>161925</xdr:rowOff>
    </xdr:from>
    <xdr:to>
      <xdr:col>49</xdr:col>
      <xdr:colOff>180975</xdr:colOff>
      <xdr:row>118</xdr:row>
      <xdr:rowOff>0</xdr:rowOff>
    </xdr:to>
    <xdr:grpSp>
      <xdr:nvGrpSpPr>
        <xdr:cNvPr id="19495" name="Group 352"/>
        <xdr:cNvGrpSpPr>
          <a:grpSpLocks/>
        </xdr:cNvGrpSpPr>
      </xdr:nvGrpSpPr>
      <xdr:grpSpPr bwMode="auto">
        <a:xfrm>
          <a:off x="363311" y="12830175"/>
          <a:ext cx="8893628" cy="3961039"/>
          <a:chOff x="496" y="1859"/>
          <a:chExt cx="706" cy="340"/>
        </a:xfrm>
      </xdr:grpSpPr>
      <xdr:sp macro="" textlink="">
        <xdr:nvSpPr>
          <xdr:cNvPr id="24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25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28575</xdr:colOff>
      <xdr:row>136</xdr:row>
      <xdr:rowOff>28575</xdr:rowOff>
    </xdr:from>
    <xdr:to>
      <xdr:col>10</xdr:col>
      <xdr:colOff>133350</xdr:colOff>
      <xdr:row>139</xdr:row>
      <xdr:rowOff>9525</xdr:rowOff>
    </xdr:to>
    <xdr:pic>
      <xdr:nvPicPr>
        <xdr:cNvPr id="1949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183350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71</xdr:row>
      <xdr:rowOff>9525</xdr:rowOff>
    </xdr:from>
    <xdr:to>
      <xdr:col>10</xdr:col>
      <xdr:colOff>152400</xdr:colOff>
      <xdr:row>73</xdr:row>
      <xdr:rowOff>276225</xdr:rowOff>
    </xdr:to>
    <xdr:pic>
      <xdr:nvPicPr>
        <xdr:cNvPr id="1949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988695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2</xdr:row>
      <xdr:rowOff>0</xdr:rowOff>
    </xdr:from>
    <xdr:to>
      <xdr:col>10</xdr:col>
      <xdr:colOff>133350</xdr:colOff>
      <xdr:row>4</xdr:row>
      <xdr:rowOff>266700</xdr:rowOff>
    </xdr:to>
    <xdr:pic>
      <xdr:nvPicPr>
        <xdr:cNvPr id="194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61950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215</xdr:row>
      <xdr:rowOff>161925</xdr:rowOff>
    </xdr:from>
    <xdr:to>
      <xdr:col>49</xdr:col>
      <xdr:colOff>180975</xdr:colOff>
      <xdr:row>248</xdr:row>
      <xdr:rowOff>0</xdr:rowOff>
    </xdr:to>
    <xdr:grpSp>
      <xdr:nvGrpSpPr>
        <xdr:cNvPr id="15" name="Group 352"/>
        <xdr:cNvGrpSpPr>
          <a:grpSpLocks/>
        </xdr:cNvGrpSpPr>
      </xdr:nvGrpSpPr>
      <xdr:grpSpPr bwMode="auto">
        <a:xfrm>
          <a:off x="363311" y="31757711"/>
          <a:ext cx="8893628" cy="3961039"/>
          <a:chOff x="496" y="1859"/>
          <a:chExt cx="706" cy="340"/>
        </a:xfrm>
      </xdr:grpSpPr>
      <xdr:sp macro="" textlink="">
        <xdr:nvSpPr>
          <xdr:cNvPr id="1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9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2</xdr:col>
      <xdr:colOff>28575</xdr:colOff>
      <xdr:row>201</xdr:row>
      <xdr:rowOff>28575</xdr:rowOff>
    </xdr:from>
    <xdr:to>
      <xdr:col>9</xdr:col>
      <xdr:colOff>133350</xdr:colOff>
      <xdr:row>204</xdr:row>
      <xdr:rowOff>9525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0059650"/>
          <a:ext cx="1371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20</xdr:row>
      <xdr:rowOff>95250</xdr:rowOff>
    </xdr:from>
    <xdr:to>
      <xdr:col>47</xdr:col>
      <xdr:colOff>66675</xdr:colOff>
      <xdr:row>52</xdr:row>
      <xdr:rowOff>0</xdr:rowOff>
    </xdr:to>
    <xdr:grpSp>
      <xdr:nvGrpSpPr>
        <xdr:cNvPr id="20619" name="Group 352"/>
        <xdr:cNvGrpSpPr>
          <a:grpSpLocks/>
        </xdr:cNvGrpSpPr>
      </xdr:nvGrpSpPr>
      <xdr:grpSpPr bwMode="auto">
        <a:xfrm>
          <a:off x="859631" y="3190875"/>
          <a:ext cx="8148638" cy="3714750"/>
          <a:chOff x="496" y="1859"/>
          <a:chExt cx="706" cy="340"/>
        </a:xfrm>
      </xdr:grpSpPr>
      <xdr:sp macro="" textlink="">
        <xdr:nvSpPr>
          <xdr:cNvPr id="62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63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88</xdr:row>
      <xdr:rowOff>95250</xdr:rowOff>
    </xdr:from>
    <xdr:to>
      <xdr:col>47</xdr:col>
      <xdr:colOff>66675</xdr:colOff>
      <xdr:row>120</xdr:row>
      <xdr:rowOff>0</xdr:rowOff>
    </xdr:to>
    <xdr:grpSp>
      <xdr:nvGrpSpPr>
        <xdr:cNvPr id="20620" name="Group 352"/>
        <xdr:cNvGrpSpPr>
          <a:grpSpLocks/>
        </xdr:cNvGrpSpPr>
      </xdr:nvGrpSpPr>
      <xdr:grpSpPr bwMode="auto">
        <a:xfrm>
          <a:off x="859631" y="12811125"/>
          <a:ext cx="8148638" cy="3714750"/>
          <a:chOff x="496" y="1859"/>
          <a:chExt cx="706" cy="340"/>
        </a:xfrm>
      </xdr:grpSpPr>
      <xdr:sp macro="" textlink="">
        <xdr:nvSpPr>
          <xdr:cNvPr id="6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69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154</xdr:row>
      <xdr:rowOff>95250</xdr:rowOff>
    </xdr:from>
    <xdr:to>
      <xdr:col>47</xdr:col>
      <xdr:colOff>66675</xdr:colOff>
      <xdr:row>186</xdr:row>
      <xdr:rowOff>0</xdr:rowOff>
    </xdr:to>
    <xdr:grpSp>
      <xdr:nvGrpSpPr>
        <xdr:cNvPr id="20621" name="Group 352"/>
        <xdr:cNvGrpSpPr>
          <a:grpSpLocks/>
        </xdr:cNvGrpSpPr>
      </xdr:nvGrpSpPr>
      <xdr:grpSpPr bwMode="auto">
        <a:xfrm>
          <a:off x="859631" y="22228969"/>
          <a:ext cx="8148638" cy="3714750"/>
          <a:chOff x="496" y="1859"/>
          <a:chExt cx="706" cy="340"/>
        </a:xfrm>
      </xdr:grpSpPr>
      <xdr:sp macro="" textlink="">
        <xdr:nvSpPr>
          <xdr:cNvPr id="71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2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0</xdr:colOff>
      <xdr:row>219</xdr:row>
      <xdr:rowOff>28575</xdr:rowOff>
    </xdr:from>
    <xdr:to>
      <xdr:col>47</xdr:col>
      <xdr:colOff>200025</xdr:colOff>
      <xdr:row>249</xdr:row>
      <xdr:rowOff>95250</xdr:rowOff>
    </xdr:to>
    <xdr:grpSp>
      <xdr:nvGrpSpPr>
        <xdr:cNvPr id="20622" name="Group 352"/>
        <xdr:cNvGrpSpPr>
          <a:grpSpLocks/>
        </xdr:cNvGrpSpPr>
      </xdr:nvGrpSpPr>
      <xdr:grpSpPr bwMode="auto">
        <a:xfrm>
          <a:off x="773906" y="31508700"/>
          <a:ext cx="8367713" cy="3471863"/>
          <a:chOff x="496" y="1646"/>
          <a:chExt cx="725" cy="309"/>
        </a:xfrm>
      </xdr:grpSpPr>
      <xdr:sp macro="" textlink="">
        <xdr:nvSpPr>
          <xdr:cNvPr id="74" name="WordArt 353"/>
          <xdr:cNvSpPr>
            <a:spLocks noChangeArrowheads="1" noChangeShapeType="1" noTextEdit="1"/>
          </xdr:cNvSpPr>
        </xdr:nvSpPr>
        <xdr:spPr bwMode="auto">
          <a:xfrm>
            <a:off x="496" y="1794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5" name="WordArt 354"/>
          <xdr:cNvSpPr>
            <a:spLocks noChangeArrowheads="1" noChangeShapeType="1" noTextEdit="1"/>
          </xdr:cNvSpPr>
        </xdr:nvSpPr>
        <xdr:spPr bwMode="auto">
          <a:xfrm>
            <a:off x="523" y="1646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292</xdr:row>
      <xdr:rowOff>95250</xdr:rowOff>
    </xdr:from>
    <xdr:to>
      <xdr:col>47</xdr:col>
      <xdr:colOff>66675</xdr:colOff>
      <xdr:row>322</xdr:row>
      <xdr:rowOff>0</xdr:rowOff>
    </xdr:to>
    <xdr:grpSp>
      <xdr:nvGrpSpPr>
        <xdr:cNvPr id="20623" name="Group 352"/>
        <xdr:cNvGrpSpPr>
          <a:grpSpLocks/>
        </xdr:cNvGrpSpPr>
      </xdr:nvGrpSpPr>
      <xdr:grpSpPr bwMode="auto">
        <a:xfrm>
          <a:off x="859631" y="41707594"/>
          <a:ext cx="8148638" cy="3476625"/>
          <a:chOff x="496" y="1859"/>
          <a:chExt cx="706" cy="340"/>
        </a:xfrm>
      </xdr:grpSpPr>
      <xdr:sp macro="" textlink="">
        <xdr:nvSpPr>
          <xdr:cNvPr id="77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8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357</xdr:row>
      <xdr:rowOff>95250</xdr:rowOff>
    </xdr:from>
    <xdr:to>
      <xdr:col>47</xdr:col>
      <xdr:colOff>66675</xdr:colOff>
      <xdr:row>387</xdr:row>
      <xdr:rowOff>0</xdr:rowOff>
    </xdr:to>
    <xdr:grpSp>
      <xdr:nvGrpSpPr>
        <xdr:cNvPr id="20624" name="Group 352"/>
        <xdr:cNvGrpSpPr>
          <a:grpSpLocks/>
        </xdr:cNvGrpSpPr>
      </xdr:nvGrpSpPr>
      <xdr:grpSpPr bwMode="auto">
        <a:xfrm>
          <a:off x="859631" y="50887313"/>
          <a:ext cx="8148638" cy="3476625"/>
          <a:chOff x="496" y="1859"/>
          <a:chExt cx="706" cy="340"/>
        </a:xfrm>
      </xdr:grpSpPr>
      <xdr:sp macro="" textlink="">
        <xdr:nvSpPr>
          <xdr:cNvPr id="80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81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422</xdr:row>
      <xdr:rowOff>95250</xdr:rowOff>
    </xdr:from>
    <xdr:to>
      <xdr:col>46</xdr:col>
      <xdr:colOff>66675</xdr:colOff>
      <xdr:row>452</xdr:row>
      <xdr:rowOff>0</xdr:rowOff>
    </xdr:to>
    <xdr:grpSp>
      <xdr:nvGrpSpPr>
        <xdr:cNvPr id="20625" name="Group 352"/>
        <xdr:cNvGrpSpPr>
          <a:grpSpLocks/>
        </xdr:cNvGrpSpPr>
      </xdr:nvGrpSpPr>
      <xdr:grpSpPr bwMode="auto">
        <a:xfrm>
          <a:off x="859631" y="60067031"/>
          <a:ext cx="7970044" cy="3476625"/>
          <a:chOff x="496" y="1859"/>
          <a:chExt cx="706" cy="340"/>
        </a:xfrm>
      </xdr:grpSpPr>
      <xdr:sp macro="" textlink="">
        <xdr:nvSpPr>
          <xdr:cNvPr id="70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3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487</xdr:row>
      <xdr:rowOff>95250</xdr:rowOff>
    </xdr:from>
    <xdr:to>
      <xdr:col>46</xdr:col>
      <xdr:colOff>66675</xdr:colOff>
      <xdr:row>515</xdr:row>
      <xdr:rowOff>0</xdr:rowOff>
    </xdr:to>
    <xdr:grpSp>
      <xdr:nvGrpSpPr>
        <xdr:cNvPr id="20626" name="Group 352"/>
        <xdr:cNvGrpSpPr>
          <a:grpSpLocks/>
        </xdr:cNvGrpSpPr>
      </xdr:nvGrpSpPr>
      <xdr:grpSpPr bwMode="auto">
        <a:xfrm>
          <a:off x="859631" y="69246750"/>
          <a:ext cx="7970044" cy="3238500"/>
          <a:chOff x="496" y="1859"/>
          <a:chExt cx="706" cy="340"/>
        </a:xfrm>
      </xdr:grpSpPr>
      <xdr:sp macro="" textlink="">
        <xdr:nvSpPr>
          <xdr:cNvPr id="86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87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487</xdr:row>
      <xdr:rowOff>95250</xdr:rowOff>
    </xdr:from>
    <xdr:to>
      <xdr:col>46</xdr:col>
      <xdr:colOff>66675</xdr:colOff>
      <xdr:row>515</xdr:row>
      <xdr:rowOff>0</xdr:rowOff>
    </xdr:to>
    <xdr:grpSp>
      <xdr:nvGrpSpPr>
        <xdr:cNvPr id="20627" name="Group 352"/>
        <xdr:cNvGrpSpPr>
          <a:grpSpLocks/>
        </xdr:cNvGrpSpPr>
      </xdr:nvGrpSpPr>
      <xdr:grpSpPr bwMode="auto">
        <a:xfrm>
          <a:off x="859631" y="69246750"/>
          <a:ext cx="7970044" cy="3238500"/>
          <a:chOff x="496" y="1859"/>
          <a:chExt cx="706" cy="340"/>
        </a:xfrm>
      </xdr:grpSpPr>
      <xdr:sp macro="" textlink="">
        <xdr:nvSpPr>
          <xdr:cNvPr id="94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5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152400</xdr:colOff>
      <xdr:row>605</xdr:row>
      <xdr:rowOff>38100</xdr:rowOff>
    </xdr:from>
    <xdr:to>
      <xdr:col>51</xdr:col>
      <xdr:colOff>28575</xdr:colOff>
      <xdr:row>635</xdr:row>
      <xdr:rowOff>161925</xdr:rowOff>
    </xdr:to>
    <xdr:grpSp>
      <xdr:nvGrpSpPr>
        <xdr:cNvPr id="20628" name="Group 352"/>
        <xdr:cNvGrpSpPr>
          <a:grpSpLocks/>
        </xdr:cNvGrpSpPr>
      </xdr:nvGrpSpPr>
      <xdr:grpSpPr bwMode="auto">
        <a:xfrm>
          <a:off x="390525" y="86215538"/>
          <a:ext cx="9389269" cy="3719512"/>
          <a:chOff x="496" y="1844"/>
          <a:chExt cx="706" cy="355"/>
        </a:xfrm>
      </xdr:grpSpPr>
      <xdr:sp macro="" textlink="">
        <xdr:nvSpPr>
          <xdr:cNvPr id="102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03" name="WordArt 354"/>
          <xdr:cNvSpPr>
            <a:spLocks noChangeArrowheads="1" noChangeShapeType="1" noTextEdit="1"/>
          </xdr:cNvSpPr>
        </xdr:nvSpPr>
        <xdr:spPr bwMode="auto">
          <a:xfrm>
            <a:off x="504" y="1844"/>
            <a:ext cx="698" cy="150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152400</xdr:colOff>
      <xdr:row>544</xdr:row>
      <xdr:rowOff>38100</xdr:rowOff>
    </xdr:from>
    <xdr:to>
      <xdr:col>51</xdr:col>
      <xdr:colOff>28575</xdr:colOff>
      <xdr:row>574</xdr:row>
      <xdr:rowOff>161925</xdr:rowOff>
    </xdr:to>
    <xdr:grpSp>
      <xdr:nvGrpSpPr>
        <xdr:cNvPr id="20629" name="Group 352"/>
        <xdr:cNvGrpSpPr>
          <a:grpSpLocks/>
        </xdr:cNvGrpSpPr>
      </xdr:nvGrpSpPr>
      <xdr:grpSpPr bwMode="auto">
        <a:xfrm>
          <a:off x="390525" y="77452538"/>
          <a:ext cx="9389269" cy="3719512"/>
          <a:chOff x="496" y="1844"/>
          <a:chExt cx="706" cy="355"/>
        </a:xfrm>
      </xdr:grpSpPr>
      <xdr:sp macro="" textlink="">
        <xdr:nvSpPr>
          <xdr:cNvPr id="110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11" name="WordArt 354"/>
          <xdr:cNvSpPr>
            <a:spLocks noChangeArrowheads="1" noChangeShapeType="1" noTextEdit="1"/>
          </xdr:cNvSpPr>
        </xdr:nvSpPr>
        <xdr:spPr bwMode="auto">
          <a:xfrm>
            <a:off x="504" y="1844"/>
            <a:ext cx="698" cy="150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152400</xdr:colOff>
      <xdr:row>544</xdr:row>
      <xdr:rowOff>38100</xdr:rowOff>
    </xdr:from>
    <xdr:to>
      <xdr:col>51</xdr:col>
      <xdr:colOff>28575</xdr:colOff>
      <xdr:row>574</xdr:row>
      <xdr:rowOff>161925</xdr:rowOff>
    </xdr:to>
    <xdr:grpSp>
      <xdr:nvGrpSpPr>
        <xdr:cNvPr id="20630" name="Group 352"/>
        <xdr:cNvGrpSpPr>
          <a:grpSpLocks/>
        </xdr:cNvGrpSpPr>
      </xdr:nvGrpSpPr>
      <xdr:grpSpPr bwMode="auto">
        <a:xfrm>
          <a:off x="390525" y="77452538"/>
          <a:ext cx="9389269" cy="3719512"/>
          <a:chOff x="496" y="1844"/>
          <a:chExt cx="706" cy="355"/>
        </a:xfrm>
      </xdr:grpSpPr>
      <xdr:sp macro="" textlink="">
        <xdr:nvSpPr>
          <xdr:cNvPr id="11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19" name="WordArt 354"/>
          <xdr:cNvSpPr>
            <a:spLocks noChangeArrowheads="1" noChangeShapeType="1" noTextEdit="1"/>
          </xdr:cNvSpPr>
        </xdr:nvSpPr>
        <xdr:spPr bwMode="auto">
          <a:xfrm>
            <a:off x="504" y="1844"/>
            <a:ext cx="698" cy="150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28575</xdr:colOff>
      <xdr:row>530</xdr:row>
      <xdr:rowOff>9525</xdr:rowOff>
    </xdr:from>
    <xdr:to>
      <xdr:col>10</xdr:col>
      <xdr:colOff>123825</xdr:colOff>
      <xdr:row>533</xdr:row>
      <xdr:rowOff>0</xdr:rowOff>
    </xdr:to>
    <xdr:pic>
      <xdr:nvPicPr>
        <xdr:cNvPr id="206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75066525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591</xdr:row>
      <xdr:rowOff>9525</xdr:rowOff>
    </xdr:from>
    <xdr:to>
      <xdr:col>10</xdr:col>
      <xdr:colOff>95250</xdr:colOff>
      <xdr:row>594</xdr:row>
      <xdr:rowOff>0</xdr:rowOff>
    </xdr:to>
    <xdr:pic>
      <xdr:nvPicPr>
        <xdr:cNvPr id="2063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83572350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469</xdr:row>
      <xdr:rowOff>38100</xdr:rowOff>
    </xdr:from>
    <xdr:to>
      <xdr:col>10</xdr:col>
      <xdr:colOff>133350</xdr:colOff>
      <xdr:row>472</xdr:row>
      <xdr:rowOff>28575</xdr:rowOff>
    </xdr:to>
    <xdr:pic>
      <xdr:nvPicPr>
        <xdr:cNvPr id="2063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5893950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404</xdr:row>
      <xdr:rowOff>47625</xdr:rowOff>
    </xdr:from>
    <xdr:to>
      <xdr:col>10</xdr:col>
      <xdr:colOff>123825</xdr:colOff>
      <xdr:row>407</xdr:row>
      <xdr:rowOff>38100</xdr:rowOff>
    </xdr:to>
    <xdr:pic>
      <xdr:nvPicPr>
        <xdr:cNvPr id="206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56988075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339</xdr:row>
      <xdr:rowOff>0</xdr:rowOff>
    </xdr:from>
    <xdr:to>
      <xdr:col>10</xdr:col>
      <xdr:colOff>85725</xdr:colOff>
      <xdr:row>341</xdr:row>
      <xdr:rowOff>276225</xdr:rowOff>
    </xdr:to>
    <xdr:pic>
      <xdr:nvPicPr>
        <xdr:cNvPr id="2063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8025050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274</xdr:row>
      <xdr:rowOff>19050</xdr:rowOff>
    </xdr:from>
    <xdr:to>
      <xdr:col>10</xdr:col>
      <xdr:colOff>85725</xdr:colOff>
      <xdr:row>277</xdr:row>
      <xdr:rowOff>9525</xdr:rowOff>
    </xdr:to>
    <xdr:pic>
      <xdr:nvPicPr>
        <xdr:cNvPr id="206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8642925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204</xdr:row>
      <xdr:rowOff>0</xdr:rowOff>
    </xdr:from>
    <xdr:to>
      <xdr:col>10</xdr:col>
      <xdr:colOff>95250</xdr:colOff>
      <xdr:row>206</xdr:row>
      <xdr:rowOff>276225</xdr:rowOff>
    </xdr:to>
    <xdr:pic>
      <xdr:nvPicPr>
        <xdr:cNvPr id="2063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29032200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136</xdr:row>
      <xdr:rowOff>0</xdr:rowOff>
    </xdr:from>
    <xdr:to>
      <xdr:col>10</xdr:col>
      <xdr:colOff>123825</xdr:colOff>
      <xdr:row>138</xdr:row>
      <xdr:rowOff>276225</xdr:rowOff>
    </xdr:to>
    <xdr:pic>
      <xdr:nvPicPr>
        <xdr:cNvPr id="206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9516725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70</xdr:row>
      <xdr:rowOff>19050</xdr:rowOff>
    </xdr:from>
    <xdr:to>
      <xdr:col>10</xdr:col>
      <xdr:colOff>123825</xdr:colOff>
      <xdr:row>73</xdr:row>
      <xdr:rowOff>9525</xdr:rowOff>
    </xdr:to>
    <xdr:pic>
      <xdr:nvPicPr>
        <xdr:cNvPr id="206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9696450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2</xdr:row>
      <xdr:rowOff>0</xdr:rowOff>
    </xdr:from>
    <xdr:to>
      <xdr:col>10</xdr:col>
      <xdr:colOff>123825</xdr:colOff>
      <xdr:row>4</xdr:row>
      <xdr:rowOff>276225</xdr:rowOff>
    </xdr:to>
    <xdr:pic>
      <xdr:nvPicPr>
        <xdr:cNvPr id="206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23850"/>
          <a:ext cx="13620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17</xdr:row>
      <xdr:rowOff>171450</xdr:rowOff>
    </xdr:from>
    <xdr:to>
      <xdr:col>45</xdr:col>
      <xdr:colOff>66675</xdr:colOff>
      <xdr:row>49</xdr:row>
      <xdr:rowOff>76200</xdr:rowOff>
    </xdr:to>
    <xdr:grpSp>
      <xdr:nvGrpSpPr>
        <xdr:cNvPr id="21577" name="Group 352"/>
        <xdr:cNvGrpSpPr>
          <a:grpSpLocks/>
        </xdr:cNvGrpSpPr>
      </xdr:nvGrpSpPr>
      <xdr:grpSpPr bwMode="auto">
        <a:xfrm>
          <a:off x="684439" y="2947307"/>
          <a:ext cx="7968343" cy="3823607"/>
          <a:chOff x="496" y="1859"/>
          <a:chExt cx="706" cy="340"/>
        </a:xfrm>
      </xdr:grpSpPr>
      <xdr:sp macro="" textlink="">
        <xdr:nvSpPr>
          <xdr:cNvPr id="179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80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88</xdr:row>
      <xdr:rowOff>95250</xdr:rowOff>
    </xdr:from>
    <xdr:to>
      <xdr:col>46</xdr:col>
      <xdr:colOff>66675</xdr:colOff>
      <xdr:row>121</xdr:row>
      <xdr:rowOff>0</xdr:rowOff>
    </xdr:to>
    <xdr:grpSp>
      <xdr:nvGrpSpPr>
        <xdr:cNvPr id="21578" name="Group 352"/>
        <xdr:cNvGrpSpPr>
          <a:grpSpLocks/>
        </xdr:cNvGrpSpPr>
      </xdr:nvGrpSpPr>
      <xdr:grpSpPr bwMode="auto">
        <a:xfrm>
          <a:off x="861332" y="13090071"/>
          <a:ext cx="7968343" cy="4027715"/>
          <a:chOff x="496" y="1859"/>
          <a:chExt cx="706" cy="340"/>
        </a:xfrm>
      </xdr:grpSpPr>
      <xdr:sp macro="" textlink="">
        <xdr:nvSpPr>
          <xdr:cNvPr id="185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86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351</xdr:row>
      <xdr:rowOff>57150</xdr:rowOff>
    </xdr:from>
    <xdr:to>
      <xdr:col>46</xdr:col>
      <xdr:colOff>114300</xdr:colOff>
      <xdr:row>379</xdr:row>
      <xdr:rowOff>0</xdr:rowOff>
    </xdr:to>
    <xdr:grpSp>
      <xdr:nvGrpSpPr>
        <xdr:cNvPr id="21579" name="Group 352"/>
        <xdr:cNvGrpSpPr>
          <a:grpSpLocks/>
        </xdr:cNvGrpSpPr>
      </xdr:nvGrpSpPr>
      <xdr:grpSpPr bwMode="auto">
        <a:xfrm>
          <a:off x="861332" y="51301650"/>
          <a:ext cx="8015968" cy="3371850"/>
          <a:chOff x="496" y="1828"/>
          <a:chExt cx="710" cy="371"/>
        </a:xfrm>
      </xdr:grpSpPr>
      <xdr:sp macro="" textlink="">
        <xdr:nvSpPr>
          <xdr:cNvPr id="221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222" name="WordArt 354"/>
          <xdr:cNvSpPr>
            <a:spLocks noChangeArrowheads="1" noChangeShapeType="1" noTextEdit="1"/>
          </xdr:cNvSpPr>
        </xdr:nvSpPr>
        <xdr:spPr bwMode="auto">
          <a:xfrm>
            <a:off x="508" y="1828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156</xdr:row>
      <xdr:rowOff>95250</xdr:rowOff>
    </xdr:from>
    <xdr:to>
      <xdr:col>46</xdr:col>
      <xdr:colOff>66675</xdr:colOff>
      <xdr:row>186</xdr:row>
      <xdr:rowOff>0</xdr:rowOff>
    </xdr:to>
    <xdr:grpSp>
      <xdr:nvGrpSpPr>
        <xdr:cNvPr id="21580" name="Group 352"/>
        <xdr:cNvGrpSpPr>
          <a:grpSpLocks/>
        </xdr:cNvGrpSpPr>
      </xdr:nvGrpSpPr>
      <xdr:grpSpPr bwMode="auto">
        <a:xfrm>
          <a:off x="861332" y="22941643"/>
          <a:ext cx="7968343" cy="3578678"/>
          <a:chOff x="496" y="1859"/>
          <a:chExt cx="706" cy="340"/>
        </a:xfrm>
      </xdr:grpSpPr>
      <xdr:sp macro="" textlink="">
        <xdr:nvSpPr>
          <xdr:cNvPr id="151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52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171450</xdr:colOff>
      <xdr:row>222</xdr:row>
      <xdr:rowOff>95250</xdr:rowOff>
    </xdr:from>
    <xdr:to>
      <xdr:col>46</xdr:col>
      <xdr:colOff>66675</xdr:colOff>
      <xdr:row>249</xdr:row>
      <xdr:rowOff>19050</xdr:rowOff>
    </xdr:to>
    <xdr:grpSp>
      <xdr:nvGrpSpPr>
        <xdr:cNvPr id="21581" name="Group 352"/>
        <xdr:cNvGrpSpPr>
          <a:grpSpLocks/>
        </xdr:cNvGrpSpPr>
      </xdr:nvGrpSpPr>
      <xdr:grpSpPr bwMode="auto">
        <a:xfrm>
          <a:off x="947057" y="32507464"/>
          <a:ext cx="7882618" cy="3311979"/>
          <a:chOff x="504" y="1859"/>
          <a:chExt cx="698" cy="311"/>
        </a:xfrm>
      </xdr:grpSpPr>
      <xdr:sp macro="" textlink="">
        <xdr:nvSpPr>
          <xdr:cNvPr id="146" name="WordArt 353"/>
          <xdr:cNvSpPr>
            <a:spLocks noChangeArrowheads="1" noChangeShapeType="1" noTextEdit="1"/>
          </xdr:cNvSpPr>
        </xdr:nvSpPr>
        <xdr:spPr bwMode="auto">
          <a:xfrm>
            <a:off x="506" y="2009"/>
            <a:ext cx="691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47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288</xdr:row>
      <xdr:rowOff>95250</xdr:rowOff>
    </xdr:from>
    <xdr:to>
      <xdr:col>46</xdr:col>
      <xdr:colOff>66675</xdr:colOff>
      <xdr:row>318</xdr:row>
      <xdr:rowOff>0</xdr:rowOff>
    </xdr:to>
    <xdr:grpSp>
      <xdr:nvGrpSpPr>
        <xdr:cNvPr id="21582" name="Group 352"/>
        <xdr:cNvGrpSpPr>
          <a:grpSpLocks/>
        </xdr:cNvGrpSpPr>
      </xdr:nvGrpSpPr>
      <xdr:grpSpPr bwMode="auto">
        <a:xfrm>
          <a:off x="861332" y="42114107"/>
          <a:ext cx="7968343" cy="3578679"/>
          <a:chOff x="496" y="1859"/>
          <a:chExt cx="706" cy="340"/>
        </a:xfrm>
      </xdr:grpSpPr>
      <xdr:sp macro="" textlink="">
        <xdr:nvSpPr>
          <xdr:cNvPr id="16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69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3</xdr:col>
      <xdr:colOff>95250</xdr:colOff>
      <xdr:row>1</xdr:row>
      <xdr:rowOff>28575</xdr:rowOff>
    </xdr:from>
    <xdr:to>
      <xdr:col>11</xdr:col>
      <xdr:colOff>28575</xdr:colOff>
      <xdr:row>4</xdr:row>
      <xdr:rowOff>9525</xdr:rowOff>
    </xdr:to>
    <xdr:pic>
      <xdr:nvPicPr>
        <xdr:cNvPr id="2158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286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70</xdr:row>
      <xdr:rowOff>28575</xdr:rowOff>
    </xdr:from>
    <xdr:to>
      <xdr:col>10</xdr:col>
      <xdr:colOff>161925</xdr:colOff>
      <xdr:row>73</xdr:row>
      <xdr:rowOff>9525</xdr:rowOff>
    </xdr:to>
    <xdr:pic>
      <xdr:nvPicPr>
        <xdr:cNvPr id="2158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9744075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138</xdr:row>
      <xdr:rowOff>9525</xdr:rowOff>
    </xdr:from>
    <xdr:to>
      <xdr:col>11</xdr:col>
      <xdr:colOff>0</xdr:colOff>
      <xdr:row>140</xdr:row>
      <xdr:rowOff>276225</xdr:rowOff>
    </xdr:to>
    <xdr:pic>
      <xdr:nvPicPr>
        <xdr:cNvPr id="2158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11667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204</xdr:row>
      <xdr:rowOff>9525</xdr:rowOff>
    </xdr:from>
    <xdr:to>
      <xdr:col>10</xdr:col>
      <xdr:colOff>123825</xdr:colOff>
      <xdr:row>206</xdr:row>
      <xdr:rowOff>276225</xdr:rowOff>
    </xdr:to>
    <xdr:pic>
      <xdr:nvPicPr>
        <xdr:cNvPr id="215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82321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270</xdr:row>
      <xdr:rowOff>28575</xdr:rowOff>
    </xdr:from>
    <xdr:to>
      <xdr:col>10</xdr:col>
      <xdr:colOff>123825</xdr:colOff>
      <xdr:row>273</xdr:row>
      <xdr:rowOff>9525</xdr:rowOff>
    </xdr:to>
    <xdr:pic>
      <xdr:nvPicPr>
        <xdr:cNvPr id="2158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3740467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335</xdr:row>
      <xdr:rowOff>28575</xdr:rowOff>
    </xdr:from>
    <xdr:to>
      <xdr:col>10</xdr:col>
      <xdr:colOff>123825</xdr:colOff>
      <xdr:row>338</xdr:row>
      <xdr:rowOff>9525</xdr:rowOff>
    </xdr:to>
    <xdr:pic>
      <xdr:nvPicPr>
        <xdr:cNvPr id="2158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4661535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17</xdr:row>
      <xdr:rowOff>171450</xdr:rowOff>
    </xdr:from>
    <xdr:to>
      <xdr:col>45</xdr:col>
      <xdr:colOff>66675</xdr:colOff>
      <xdr:row>49</xdr:row>
      <xdr:rowOff>76200</xdr:rowOff>
    </xdr:to>
    <xdr:grpSp>
      <xdr:nvGrpSpPr>
        <xdr:cNvPr id="22710" name="Group 352"/>
        <xdr:cNvGrpSpPr>
          <a:grpSpLocks/>
        </xdr:cNvGrpSpPr>
      </xdr:nvGrpSpPr>
      <xdr:grpSpPr bwMode="auto">
        <a:xfrm>
          <a:off x="684439" y="2947307"/>
          <a:ext cx="7968343" cy="3823607"/>
          <a:chOff x="496" y="1859"/>
          <a:chExt cx="706" cy="340"/>
        </a:xfrm>
      </xdr:grpSpPr>
      <xdr:sp macro="" textlink="">
        <xdr:nvSpPr>
          <xdr:cNvPr id="63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64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88</xdr:row>
      <xdr:rowOff>95250</xdr:rowOff>
    </xdr:from>
    <xdr:to>
      <xdr:col>46</xdr:col>
      <xdr:colOff>66675</xdr:colOff>
      <xdr:row>119</xdr:row>
      <xdr:rowOff>0</xdr:rowOff>
    </xdr:to>
    <xdr:grpSp>
      <xdr:nvGrpSpPr>
        <xdr:cNvPr id="22711" name="Group 352"/>
        <xdr:cNvGrpSpPr>
          <a:grpSpLocks/>
        </xdr:cNvGrpSpPr>
      </xdr:nvGrpSpPr>
      <xdr:grpSpPr bwMode="auto">
        <a:xfrm>
          <a:off x="861332" y="13090071"/>
          <a:ext cx="7968343" cy="3782786"/>
          <a:chOff x="496" y="1859"/>
          <a:chExt cx="706" cy="340"/>
        </a:xfrm>
      </xdr:grpSpPr>
      <xdr:sp macro="" textlink="">
        <xdr:nvSpPr>
          <xdr:cNvPr id="66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67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5</xdr:col>
      <xdr:colOff>142875</xdr:colOff>
      <xdr:row>156</xdr:row>
      <xdr:rowOff>9525</xdr:rowOff>
    </xdr:from>
    <xdr:to>
      <xdr:col>47</xdr:col>
      <xdr:colOff>104775</xdr:colOff>
      <xdr:row>184</xdr:row>
      <xdr:rowOff>161925</xdr:rowOff>
    </xdr:to>
    <xdr:grpSp>
      <xdr:nvGrpSpPr>
        <xdr:cNvPr id="22712" name="Group 352"/>
        <xdr:cNvGrpSpPr>
          <a:grpSpLocks/>
        </xdr:cNvGrpSpPr>
      </xdr:nvGrpSpPr>
      <xdr:grpSpPr bwMode="auto">
        <a:xfrm>
          <a:off x="1095375" y="22978382"/>
          <a:ext cx="7962900" cy="3744686"/>
          <a:chOff x="496" y="1859"/>
          <a:chExt cx="706" cy="340"/>
        </a:xfrm>
      </xdr:grpSpPr>
      <xdr:sp macro="" textlink="">
        <xdr:nvSpPr>
          <xdr:cNvPr id="69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0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219</xdr:row>
      <xdr:rowOff>95250</xdr:rowOff>
    </xdr:from>
    <xdr:to>
      <xdr:col>46</xdr:col>
      <xdr:colOff>66675</xdr:colOff>
      <xdr:row>249</xdr:row>
      <xdr:rowOff>0</xdr:rowOff>
    </xdr:to>
    <xdr:grpSp>
      <xdr:nvGrpSpPr>
        <xdr:cNvPr id="22713" name="Group 352"/>
        <xdr:cNvGrpSpPr>
          <a:grpSpLocks/>
        </xdr:cNvGrpSpPr>
      </xdr:nvGrpSpPr>
      <xdr:grpSpPr bwMode="auto">
        <a:xfrm>
          <a:off x="861332" y="32371393"/>
          <a:ext cx="7968343" cy="3578678"/>
          <a:chOff x="496" y="1859"/>
          <a:chExt cx="706" cy="340"/>
        </a:xfrm>
      </xdr:grpSpPr>
      <xdr:sp macro="" textlink="">
        <xdr:nvSpPr>
          <xdr:cNvPr id="72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3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286</xdr:row>
      <xdr:rowOff>95250</xdr:rowOff>
    </xdr:from>
    <xdr:to>
      <xdr:col>46</xdr:col>
      <xdr:colOff>66675</xdr:colOff>
      <xdr:row>316</xdr:row>
      <xdr:rowOff>0</xdr:rowOff>
    </xdr:to>
    <xdr:grpSp>
      <xdr:nvGrpSpPr>
        <xdr:cNvPr id="22714" name="Group 352"/>
        <xdr:cNvGrpSpPr>
          <a:grpSpLocks/>
        </xdr:cNvGrpSpPr>
      </xdr:nvGrpSpPr>
      <xdr:grpSpPr bwMode="auto">
        <a:xfrm>
          <a:off x="861332" y="42141321"/>
          <a:ext cx="7968343" cy="3578679"/>
          <a:chOff x="496" y="1859"/>
          <a:chExt cx="706" cy="340"/>
        </a:xfrm>
      </xdr:grpSpPr>
      <xdr:sp macro="" textlink="">
        <xdr:nvSpPr>
          <xdr:cNvPr id="75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6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353</xdr:row>
      <xdr:rowOff>95250</xdr:rowOff>
    </xdr:from>
    <xdr:to>
      <xdr:col>46</xdr:col>
      <xdr:colOff>66675</xdr:colOff>
      <xdr:row>383</xdr:row>
      <xdr:rowOff>0</xdr:rowOff>
    </xdr:to>
    <xdr:grpSp>
      <xdr:nvGrpSpPr>
        <xdr:cNvPr id="22715" name="Group 352"/>
        <xdr:cNvGrpSpPr>
          <a:grpSpLocks/>
        </xdr:cNvGrpSpPr>
      </xdr:nvGrpSpPr>
      <xdr:grpSpPr bwMode="auto">
        <a:xfrm>
          <a:off x="861332" y="51911250"/>
          <a:ext cx="7968343" cy="3578679"/>
          <a:chOff x="496" y="1859"/>
          <a:chExt cx="706" cy="340"/>
        </a:xfrm>
      </xdr:grpSpPr>
      <xdr:sp macro="" textlink="">
        <xdr:nvSpPr>
          <xdr:cNvPr id="78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79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808</xdr:row>
      <xdr:rowOff>95250</xdr:rowOff>
    </xdr:from>
    <xdr:to>
      <xdr:col>46</xdr:col>
      <xdr:colOff>66675</xdr:colOff>
      <xdr:row>838</xdr:row>
      <xdr:rowOff>0</xdr:rowOff>
    </xdr:to>
    <xdr:grpSp>
      <xdr:nvGrpSpPr>
        <xdr:cNvPr id="22716" name="Group 352"/>
        <xdr:cNvGrpSpPr>
          <a:grpSpLocks/>
        </xdr:cNvGrpSpPr>
      </xdr:nvGrpSpPr>
      <xdr:grpSpPr bwMode="auto">
        <a:xfrm>
          <a:off x="861332" y="118259679"/>
          <a:ext cx="7968343" cy="3578678"/>
          <a:chOff x="496" y="1859"/>
          <a:chExt cx="706" cy="340"/>
        </a:xfrm>
      </xdr:grpSpPr>
      <xdr:sp macro="" textlink="">
        <xdr:nvSpPr>
          <xdr:cNvPr id="81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82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417</xdr:row>
      <xdr:rowOff>95250</xdr:rowOff>
    </xdr:from>
    <xdr:to>
      <xdr:col>46</xdr:col>
      <xdr:colOff>66675</xdr:colOff>
      <xdr:row>447</xdr:row>
      <xdr:rowOff>0</xdr:rowOff>
    </xdr:to>
    <xdr:grpSp>
      <xdr:nvGrpSpPr>
        <xdr:cNvPr id="22717" name="Group 352"/>
        <xdr:cNvGrpSpPr>
          <a:grpSpLocks/>
        </xdr:cNvGrpSpPr>
      </xdr:nvGrpSpPr>
      <xdr:grpSpPr bwMode="auto">
        <a:xfrm>
          <a:off x="861332" y="61272964"/>
          <a:ext cx="7968343" cy="3578679"/>
          <a:chOff x="496" y="1859"/>
          <a:chExt cx="706" cy="340"/>
        </a:xfrm>
      </xdr:grpSpPr>
      <xdr:sp macro="" textlink="">
        <xdr:nvSpPr>
          <xdr:cNvPr id="84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85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482</xdr:row>
      <xdr:rowOff>95250</xdr:rowOff>
    </xdr:from>
    <xdr:to>
      <xdr:col>46</xdr:col>
      <xdr:colOff>66675</xdr:colOff>
      <xdr:row>512</xdr:row>
      <xdr:rowOff>0</xdr:rowOff>
    </xdr:to>
    <xdr:grpSp>
      <xdr:nvGrpSpPr>
        <xdr:cNvPr id="22718" name="Group 352"/>
        <xdr:cNvGrpSpPr>
          <a:grpSpLocks/>
        </xdr:cNvGrpSpPr>
      </xdr:nvGrpSpPr>
      <xdr:grpSpPr bwMode="auto">
        <a:xfrm>
          <a:off x="861332" y="70675500"/>
          <a:ext cx="7968343" cy="3578679"/>
          <a:chOff x="496" y="1859"/>
          <a:chExt cx="706" cy="340"/>
        </a:xfrm>
      </xdr:grpSpPr>
      <xdr:sp macro="" textlink="">
        <xdr:nvSpPr>
          <xdr:cNvPr id="87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88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548</xdr:row>
      <xdr:rowOff>95250</xdr:rowOff>
    </xdr:from>
    <xdr:to>
      <xdr:col>46</xdr:col>
      <xdr:colOff>66675</xdr:colOff>
      <xdr:row>578</xdr:row>
      <xdr:rowOff>0</xdr:rowOff>
    </xdr:to>
    <xdr:grpSp>
      <xdr:nvGrpSpPr>
        <xdr:cNvPr id="22719" name="Group 352"/>
        <xdr:cNvGrpSpPr>
          <a:grpSpLocks/>
        </xdr:cNvGrpSpPr>
      </xdr:nvGrpSpPr>
      <xdr:grpSpPr bwMode="auto">
        <a:xfrm>
          <a:off x="861332" y="80241321"/>
          <a:ext cx="7968343" cy="3578679"/>
          <a:chOff x="496" y="1859"/>
          <a:chExt cx="706" cy="340"/>
        </a:xfrm>
      </xdr:grpSpPr>
      <xdr:sp macro="" textlink="">
        <xdr:nvSpPr>
          <xdr:cNvPr id="90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1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616</xdr:row>
      <xdr:rowOff>95250</xdr:rowOff>
    </xdr:from>
    <xdr:to>
      <xdr:col>46</xdr:col>
      <xdr:colOff>66675</xdr:colOff>
      <xdr:row>645</xdr:row>
      <xdr:rowOff>0</xdr:rowOff>
    </xdr:to>
    <xdr:grpSp>
      <xdr:nvGrpSpPr>
        <xdr:cNvPr id="22720" name="Group 352"/>
        <xdr:cNvGrpSpPr>
          <a:grpSpLocks/>
        </xdr:cNvGrpSpPr>
      </xdr:nvGrpSpPr>
      <xdr:grpSpPr bwMode="auto">
        <a:xfrm>
          <a:off x="861332" y="90133714"/>
          <a:ext cx="7968343" cy="3537857"/>
          <a:chOff x="496" y="1859"/>
          <a:chExt cx="706" cy="340"/>
        </a:xfrm>
      </xdr:grpSpPr>
      <xdr:sp macro="" textlink="">
        <xdr:nvSpPr>
          <xdr:cNvPr id="93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4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746</xdr:row>
      <xdr:rowOff>57150</xdr:rowOff>
    </xdr:from>
    <xdr:to>
      <xdr:col>46</xdr:col>
      <xdr:colOff>114300</xdr:colOff>
      <xdr:row>774</xdr:row>
      <xdr:rowOff>0</xdr:rowOff>
    </xdr:to>
    <xdr:grpSp>
      <xdr:nvGrpSpPr>
        <xdr:cNvPr id="22721" name="Group 352"/>
        <xdr:cNvGrpSpPr>
          <a:grpSpLocks/>
        </xdr:cNvGrpSpPr>
      </xdr:nvGrpSpPr>
      <xdr:grpSpPr bwMode="auto">
        <a:xfrm>
          <a:off x="861332" y="109104793"/>
          <a:ext cx="8015968" cy="3371850"/>
          <a:chOff x="496" y="1828"/>
          <a:chExt cx="710" cy="371"/>
        </a:xfrm>
      </xdr:grpSpPr>
      <xdr:sp macro="" textlink="">
        <xdr:nvSpPr>
          <xdr:cNvPr id="96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97" name="WordArt 354"/>
          <xdr:cNvSpPr>
            <a:spLocks noChangeArrowheads="1" noChangeShapeType="1" noTextEdit="1"/>
          </xdr:cNvSpPr>
        </xdr:nvSpPr>
        <xdr:spPr bwMode="auto">
          <a:xfrm>
            <a:off x="508" y="1828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4</xdr:col>
      <xdr:colOff>85725</xdr:colOff>
      <xdr:row>682</xdr:row>
      <xdr:rowOff>95250</xdr:rowOff>
    </xdr:from>
    <xdr:to>
      <xdr:col>46</xdr:col>
      <xdr:colOff>66675</xdr:colOff>
      <xdr:row>712</xdr:row>
      <xdr:rowOff>0</xdr:rowOff>
    </xdr:to>
    <xdr:grpSp>
      <xdr:nvGrpSpPr>
        <xdr:cNvPr id="22722" name="Group 352"/>
        <xdr:cNvGrpSpPr>
          <a:grpSpLocks/>
        </xdr:cNvGrpSpPr>
      </xdr:nvGrpSpPr>
      <xdr:grpSpPr bwMode="auto">
        <a:xfrm>
          <a:off x="861332" y="99822000"/>
          <a:ext cx="7968343" cy="3578679"/>
          <a:chOff x="496" y="1859"/>
          <a:chExt cx="706" cy="340"/>
        </a:xfrm>
      </xdr:grpSpPr>
      <xdr:sp macro="" textlink="">
        <xdr:nvSpPr>
          <xdr:cNvPr id="136" name="WordArt 353"/>
          <xdr:cNvSpPr>
            <a:spLocks noChangeArrowheads="1" noChangeShapeType="1" noTextEdit="1"/>
          </xdr:cNvSpPr>
        </xdr:nvSpPr>
        <xdr:spPr bwMode="auto">
          <a:xfrm>
            <a:off x="496" y="2038"/>
            <a:ext cx="6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Pelabuhan Cilegon Mandiri</a:t>
            </a:r>
          </a:p>
        </xdr:txBody>
      </xdr:sp>
      <xdr:sp macro="" textlink="">
        <xdr:nvSpPr>
          <xdr:cNvPr id="137" name="WordArt 354"/>
          <xdr:cNvSpPr>
            <a:spLocks noChangeArrowheads="1" noChangeShapeType="1" noTextEdit="1"/>
          </xdr:cNvSpPr>
        </xdr:nvSpPr>
        <xdr:spPr bwMode="auto">
          <a:xfrm>
            <a:off x="504" y="1859"/>
            <a:ext cx="698" cy="135"/>
          </a:xfrm>
          <a:prstGeom prst="rect">
            <a:avLst/>
          </a:prstGeom>
          <a:noFill/>
          <a:ln>
            <a:solidFill>
              <a:schemeClr val="bg1"/>
            </a:solidFill>
          </a:ln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sz="3600" b="1" kern="10" spc="0">
                <a:ln w="9525">
                  <a:solidFill>
                    <a:srgbClr val="C0C0C0"/>
                  </a:solidFill>
                  <a:round/>
                  <a:headEnd/>
                  <a:tailEnd/>
                </a:ln>
                <a:solidFill>
                  <a:srgbClr val="FFFF00">
                    <a:alpha val="5000"/>
                  </a:srgbClr>
                </a:solidFill>
                <a:effectLst/>
                <a:latin typeface="Times New Roman"/>
                <a:cs typeface="Times New Roman"/>
              </a:rPr>
              <a:t>PCM</a:t>
            </a:r>
          </a:p>
        </xdr:txBody>
      </xdr:sp>
    </xdr:grpSp>
    <xdr:clientData/>
  </xdr:twoCellAnchor>
  <xdr:twoCellAnchor>
    <xdr:from>
      <xdr:col>1</xdr:col>
      <xdr:colOff>85725</xdr:colOff>
      <xdr:row>1</xdr:row>
      <xdr:rowOff>0</xdr:rowOff>
    </xdr:from>
    <xdr:to>
      <xdr:col>9</xdr:col>
      <xdr:colOff>19050</xdr:colOff>
      <xdr:row>3</xdr:row>
      <xdr:rowOff>266700</xdr:rowOff>
    </xdr:to>
    <xdr:pic>
      <xdr:nvPicPr>
        <xdr:cNvPr id="227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0002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70</xdr:row>
      <xdr:rowOff>0</xdr:rowOff>
    </xdr:from>
    <xdr:to>
      <xdr:col>9</xdr:col>
      <xdr:colOff>95250</xdr:colOff>
      <xdr:row>72</xdr:row>
      <xdr:rowOff>266700</xdr:rowOff>
    </xdr:to>
    <xdr:pic>
      <xdr:nvPicPr>
        <xdr:cNvPr id="227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97155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136</xdr:row>
      <xdr:rowOff>38100</xdr:rowOff>
    </xdr:from>
    <xdr:to>
      <xdr:col>10</xdr:col>
      <xdr:colOff>19050</xdr:colOff>
      <xdr:row>139</xdr:row>
      <xdr:rowOff>19050</xdr:rowOff>
    </xdr:to>
    <xdr:pic>
      <xdr:nvPicPr>
        <xdr:cNvPr id="227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854642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201</xdr:row>
      <xdr:rowOff>38100</xdr:rowOff>
    </xdr:from>
    <xdr:to>
      <xdr:col>10</xdr:col>
      <xdr:colOff>95250</xdr:colOff>
      <xdr:row>204</xdr:row>
      <xdr:rowOff>19050</xdr:rowOff>
    </xdr:to>
    <xdr:pic>
      <xdr:nvPicPr>
        <xdr:cNvPr id="227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725227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268</xdr:row>
      <xdr:rowOff>9525</xdr:rowOff>
    </xdr:from>
    <xdr:to>
      <xdr:col>10</xdr:col>
      <xdr:colOff>38100</xdr:colOff>
      <xdr:row>270</xdr:row>
      <xdr:rowOff>276225</xdr:rowOff>
    </xdr:to>
    <xdr:pic>
      <xdr:nvPicPr>
        <xdr:cNvPr id="227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4653915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335</xdr:row>
      <xdr:rowOff>0</xdr:rowOff>
    </xdr:from>
    <xdr:to>
      <xdr:col>9</xdr:col>
      <xdr:colOff>161925</xdr:colOff>
      <xdr:row>337</xdr:row>
      <xdr:rowOff>266700</xdr:rowOff>
    </xdr:to>
    <xdr:pic>
      <xdr:nvPicPr>
        <xdr:cNvPr id="227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55845075"/>
          <a:ext cx="1371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399</xdr:row>
      <xdr:rowOff>0</xdr:rowOff>
    </xdr:from>
    <xdr:to>
      <xdr:col>10</xdr:col>
      <xdr:colOff>66675</xdr:colOff>
      <xdr:row>401</xdr:row>
      <xdr:rowOff>266700</xdr:rowOff>
    </xdr:to>
    <xdr:pic>
      <xdr:nvPicPr>
        <xdr:cNvPr id="227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49605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464</xdr:row>
      <xdr:rowOff>0</xdr:rowOff>
    </xdr:from>
    <xdr:to>
      <xdr:col>10</xdr:col>
      <xdr:colOff>38100</xdr:colOff>
      <xdr:row>466</xdr:row>
      <xdr:rowOff>266700</xdr:rowOff>
    </xdr:to>
    <xdr:pic>
      <xdr:nvPicPr>
        <xdr:cNvPr id="2273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73914000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530</xdr:row>
      <xdr:rowOff>0</xdr:rowOff>
    </xdr:from>
    <xdr:to>
      <xdr:col>10</xdr:col>
      <xdr:colOff>28575</xdr:colOff>
      <xdr:row>532</xdr:row>
      <xdr:rowOff>266700</xdr:rowOff>
    </xdr:to>
    <xdr:pic>
      <xdr:nvPicPr>
        <xdr:cNvPr id="2273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8302942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598</xdr:row>
      <xdr:rowOff>9525</xdr:rowOff>
    </xdr:from>
    <xdr:to>
      <xdr:col>10</xdr:col>
      <xdr:colOff>0</xdr:colOff>
      <xdr:row>600</xdr:row>
      <xdr:rowOff>276225</xdr:rowOff>
    </xdr:to>
    <xdr:pic>
      <xdr:nvPicPr>
        <xdr:cNvPr id="227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9247822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664</xdr:row>
      <xdr:rowOff>28575</xdr:rowOff>
    </xdr:from>
    <xdr:to>
      <xdr:col>10</xdr:col>
      <xdr:colOff>28575</xdr:colOff>
      <xdr:row>667</xdr:row>
      <xdr:rowOff>9525</xdr:rowOff>
    </xdr:to>
    <xdr:pic>
      <xdr:nvPicPr>
        <xdr:cNvPr id="2273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0173652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730</xdr:row>
      <xdr:rowOff>0</xdr:rowOff>
    </xdr:from>
    <xdr:to>
      <xdr:col>10</xdr:col>
      <xdr:colOff>28575</xdr:colOff>
      <xdr:row>732</xdr:row>
      <xdr:rowOff>266700</xdr:rowOff>
    </xdr:to>
    <xdr:pic>
      <xdr:nvPicPr>
        <xdr:cNvPr id="227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10823375"/>
          <a:ext cx="13811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80285</xdr:colOff>
      <xdr:row>789</xdr:row>
      <xdr:rowOff>180974</xdr:rowOff>
    </xdr:from>
    <xdr:to>
      <xdr:col>10</xdr:col>
      <xdr:colOff>13610</xdr:colOff>
      <xdr:row>792</xdr:row>
      <xdr:rowOff>243567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106" y="115324617"/>
          <a:ext cx="1348468" cy="7157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24</xdr:row>
      <xdr:rowOff>238124</xdr:rowOff>
    </xdr:from>
    <xdr:to>
      <xdr:col>3</xdr:col>
      <xdr:colOff>28574</xdr:colOff>
      <xdr:row>28</xdr:row>
      <xdr:rowOff>142875</xdr:rowOff>
    </xdr:to>
    <xdr:pic>
      <xdr:nvPicPr>
        <xdr:cNvPr id="2" name="Picture 1" descr="D:\simpan data di sini\2014\Originals New Logo PCM\logo baru PT.PCM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099" y="885824"/>
          <a:ext cx="1590675" cy="10763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57583</xdr:colOff>
      <xdr:row>0</xdr:row>
      <xdr:rowOff>0</xdr:rowOff>
    </xdr:from>
    <xdr:to>
      <xdr:col>3</xdr:col>
      <xdr:colOff>409142</xdr:colOff>
      <xdr:row>4</xdr:row>
      <xdr:rowOff>180975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83" y="0"/>
          <a:ext cx="1151659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542925</xdr:colOff>
      <xdr:row>33</xdr:row>
      <xdr:rowOff>9524</xdr:rowOff>
    </xdr:from>
    <xdr:to>
      <xdr:col>7</xdr:col>
      <xdr:colOff>981075</xdr:colOff>
      <xdr:row>34</xdr:row>
      <xdr:rowOff>19049</xdr:rowOff>
    </xdr:to>
    <xdr:sp macro="" textlink="">
      <xdr:nvSpPr>
        <xdr:cNvPr id="3" name="Rectangle 2"/>
        <xdr:cNvSpPr/>
      </xdr:nvSpPr>
      <xdr:spPr>
        <a:xfrm>
          <a:off x="2847975" y="6400799"/>
          <a:ext cx="438150" cy="20002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542925</xdr:colOff>
      <xdr:row>35</xdr:row>
      <xdr:rowOff>0</xdr:rowOff>
    </xdr:from>
    <xdr:to>
      <xdr:col>7</xdr:col>
      <xdr:colOff>981075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2847975" y="6657975"/>
          <a:ext cx="438150" cy="20002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37</xdr:row>
      <xdr:rowOff>57150</xdr:rowOff>
    </xdr:from>
    <xdr:to>
      <xdr:col>4</xdr:col>
      <xdr:colOff>476250</xdr:colOff>
      <xdr:row>37</xdr:row>
      <xdr:rowOff>257175</xdr:rowOff>
    </xdr:to>
    <xdr:sp macro="" textlink="">
      <xdr:nvSpPr>
        <xdr:cNvPr id="5" name="Rectangle 4"/>
        <xdr:cNvSpPr/>
      </xdr:nvSpPr>
      <xdr:spPr>
        <a:xfrm>
          <a:off x="1343025" y="7038975"/>
          <a:ext cx="438150" cy="20002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695325</xdr:colOff>
      <xdr:row>37</xdr:row>
      <xdr:rowOff>57150</xdr:rowOff>
    </xdr:from>
    <xdr:to>
      <xdr:col>9</xdr:col>
      <xdr:colOff>285750</xdr:colOff>
      <xdr:row>37</xdr:row>
      <xdr:rowOff>257175</xdr:rowOff>
    </xdr:to>
    <xdr:sp macro="" textlink="">
      <xdr:nvSpPr>
        <xdr:cNvPr id="6" name="Rectangle 5"/>
        <xdr:cNvSpPr/>
      </xdr:nvSpPr>
      <xdr:spPr>
        <a:xfrm>
          <a:off x="4048125" y="7038975"/>
          <a:ext cx="438150" cy="20002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171450</xdr:colOff>
      <xdr:row>37</xdr:row>
      <xdr:rowOff>47625</xdr:rowOff>
    </xdr:from>
    <xdr:to>
      <xdr:col>13</xdr:col>
      <xdr:colOff>609600</xdr:colOff>
      <xdr:row>37</xdr:row>
      <xdr:rowOff>247650</xdr:rowOff>
    </xdr:to>
    <xdr:sp macro="" textlink="">
      <xdr:nvSpPr>
        <xdr:cNvPr id="7" name="Rectangle 6"/>
        <xdr:cNvSpPr/>
      </xdr:nvSpPr>
      <xdr:spPr>
        <a:xfrm>
          <a:off x="6353175" y="7029450"/>
          <a:ext cx="438150" cy="20002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3%20(BJB,KOPERASI,BAZIS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p%20pcm/rock%20n%20roll/DATA%20KOMPUTER%20komp/SPD%20Direktur%20OP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6.%20SPD/2015/Agustus/SPD%20Manager%20Goes%20To%20Bangk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JABAR"/>
      <sheetName val="Bazis"/>
      <sheetName val="KOPERASI"/>
      <sheetName val="Emergency Loan"/>
      <sheetName val="Sheet1"/>
    </sheetNames>
    <sheetDataSet>
      <sheetData sheetId="0" refreshError="1"/>
      <sheetData sheetId="1" refreshError="1"/>
      <sheetData sheetId="2" refreshError="1">
        <row r="8">
          <cell r="C8">
            <v>0</v>
          </cell>
        </row>
        <row r="50">
          <cell r="E50">
            <v>0</v>
          </cell>
        </row>
      </sheetData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D Direktur"/>
      <sheetName val="UM"/>
      <sheetName val="Pengajuan"/>
      <sheetName val="LPJ"/>
      <sheetName val="Pengembalian"/>
    </sheetNames>
    <sheetDataSet>
      <sheetData sheetId="0">
        <row r="21">
          <cell r="H21" t="str">
            <v>Internal Memo No : …………………..</v>
          </cell>
        </row>
        <row r="55">
          <cell r="Y55" t="str">
            <v>Manager SDM dan Umum</v>
          </cell>
        </row>
        <row r="59">
          <cell r="Y59" t="str">
            <v>HJ. KOMAWATI.,SE.,MM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D"/>
      <sheetName val="Pengajuan"/>
      <sheetName val="UM"/>
      <sheetName val="LPJ"/>
      <sheetName val="Pengembalian"/>
    </sheetNames>
    <sheetDataSet>
      <sheetData sheetId="0">
        <row r="31">
          <cell r="D31" t="str">
            <v xml:space="preserve">Uang Saku </v>
          </cell>
        </row>
        <row r="51">
          <cell r="A51" t="str">
            <v>Hj.KOMAWATI.,SE.,MM</v>
          </cell>
        </row>
      </sheetData>
      <sheetData sheetId="1"/>
      <sheetData sheetId="2">
        <row r="54">
          <cell r="J54" t="str">
            <v>Hj.KOMAWATI.,SE.,MM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2"/>
  </sheetPr>
  <dimension ref="A1:BF134"/>
  <sheetViews>
    <sheetView tabSelected="1" view="pageBreakPreview" topLeftCell="S4" zoomScale="50" zoomScaleNormal="50" zoomScaleSheetLayoutView="50" workbookViewId="0">
      <pane ySplit="1830" activePane="bottomLeft"/>
      <selection activeCell="AY4" sqref="AY1:BA1048576"/>
      <selection pane="bottomLeft" activeCell="AB10" sqref="AB10"/>
    </sheetView>
  </sheetViews>
  <sheetFormatPr defaultRowHeight="20.25" x14ac:dyDescent="0.2"/>
  <cols>
    <col min="1" max="1" width="5.140625" style="84" customWidth="1"/>
    <col min="2" max="2" width="55.85546875" style="84" customWidth="1"/>
    <col min="3" max="3" width="18.42578125" style="224" customWidth="1"/>
    <col min="4" max="4" width="13.28515625" style="224" customWidth="1"/>
    <col min="5" max="5" width="22.42578125" style="84" customWidth="1"/>
    <col min="6" max="6" width="19" style="84" customWidth="1"/>
    <col min="7" max="7" width="19.42578125" style="84" customWidth="1"/>
    <col min="8" max="8" width="17.28515625" style="84" customWidth="1"/>
    <col min="9" max="9" width="19" style="84" customWidth="1"/>
    <col min="10" max="11" width="19.5703125" style="84" customWidth="1"/>
    <col min="12" max="12" width="18.7109375" style="84" customWidth="1"/>
    <col min="13" max="13" width="15.28515625" style="225" customWidth="1"/>
    <col min="14" max="14" width="22.28515625" style="84" customWidth="1"/>
    <col min="15" max="15" width="15.28515625" style="225" customWidth="1"/>
    <col min="16" max="16" width="20" style="84" customWidth="1"/>
    <col min="17" max="17" width="19.28515625" style="84" customWidth="1"/>
    <col min="18" max="18" width="19.5703125" style="357" customWidth="1"/>
    <col min="19" max="19" width="17.42578125" style="84" customWidth="1"/>
    <col min="20" max="20" width="25.85546875" style="227" customWidth="1"/>
    <col min="21" max="21" width="23" style="84" hidden="1" customWidth="1"/>
    <col min="22" max="22" width="19.5703125" style="84" hidden="1" customWidth="1"/>
    <col min="23" max="23" width="30.7109375" style="360" hidden="1" customWidth="1"/>
    <col min="24" max="24" width="23.5703125" style="226" hidden="1" customWidth="1"/>
    <col min="25" max="25" width="26" style="84" customWidth="1"/>
    <col min="26" max="26" width="15.85546875" style="84" hidden="1" customWidth="1"/>
    <col min="27" max="27" width="28.7109375" style="227" hidden="1" customWidth="1"/>
    <col min="28" max="28" width="22" style="84" customWidth="1"/>
    <col min="29" max="29" width="25.28515625" style="355" customWidth="1"/>
    <col min="30" max="30" width="26.140625" style="84" customWidth="1"/>
    <col min="31" max="31" width="20.7109375" style="84" customWidth="1"/>
    <col min="32" max="32" width="21.7109375" style="84" customWidth="1"/>
    <col min="33" max="33" width="18.42578125" style="84" hidden="1" customWidth="1"/>
    <col min="34" max="34" width="22.5703125" style="84" customWidth="1"/>
    <col min="35" max="35" width="18" style="227" hidden="1" customWidth="1"/>
    <col min="36" max="36" width="22.85546875" style="84" customWidth="1"/>
    <col min="37" max="37" width="23.140625" style="84" customWidth="1"/>
    <col min="38" max="38" width="19.140625" style="84" hidden="1" customWidth="1"/>
    <col min="39" max="39" width="23.140625" style="84" customWidth="1"/>
    <col min="40" max="40" width="28.85546875" style="228" customWidth="1"/>
    <col min="41" max="41" width="27.7109375" style="84" customWidth="1"/>
    <col min="42" max="42" width="30" style="83" customWidth="1"/>
    <col min="43" max="43" width="41.42578125" style="84" customWidth="1"/>
    <col min="44" max="44" width="7.5703125" style="84" customWidth="1"/>
    <col min="45" max="45" width="25.7109375" style="229" customWidth="1"/>
    <col min="46" max="46" width="23.7109375" style="229" customWidth="1"/>
    <col min="47" max="47" width="23.7109375" style="379" customWidth="1"/>
    <col min="48" max="48" width="23.7109375" style="380" customWidth="1"/>
    <col min="49" max="49" width="16.140625" style="84" customWidth="1"/>
    <col min="50" max="50" width="17.140625" style="84" customWidth="1"/>
    <col min="51" max="51" width="24" style="84" customWidth="1"/>
    <col min="52" max="52" width="20.5703125" style="84" customWidth="1"/>
    <col min="53" max="53" width="23.140625" style="84" customWidth="1"/>
    <col min="54" max="54" width="20.85546875" style="84" customWidth="1"/>
    <col min="55" max="55" width="32.5703125" style="84" customWidth="1"/>
    <col min="56" max="56" width="25.140625" style="84" customWidth="1"/>
    <col min="57" max="57" width="18" style="84" customWidth="1"/>
    <col min="58" max="58" width="32.5703125" style="84" customWidth="1"/>
    <col min="59" max="16384" width="9.140625" style="84"/>
  </cols>
  <sheetData>
    <row r="1" spans="1:58" ht="32.25" customHeight="1" x14ac:dyDescent="0.2">
      <c r="A1" s="85" t="s">
        <v>312</v>
      </c>
      <c r="R1" s="84"/>
      <c r="T1" s="84"/>
      <c r="W1" s="83"/>
      <c r="AC1" s="84"/>
    </row>
    <row r="2" spans="1:58" x14ac:dyDescent="0.2">
      <c r="A2" s="85" t="s">
        <v>838</v>
      </c>
      <c r="N2" s="836"/>
      <c r="O2" s="836"/>
      <c r="P2" s="836"/>
      <c r="R2" s="84"/>
      <c r="T2" s="84"/>
      <c r="W2" s="83"/>
      <c r="AC2" s="84"/>
    </row>
    <row r="3" spans="1:58" x14ac:dyDescent="0.2">
      <c r="R3" s="84"/>
      <c r="T3" s="84"/>
      <c r="W3" s="83"/>
      <c r="AC3" s="84"/>
    </row>
    <row r="4" spans="1:58" ht="30.75" customHeight="1" x14ac:dyDescent="0.2">
      <c r="A4" s="837" t="s">
        <v>5</v>
      </c>
      <c r="B4" s="837" t="s">
        <v>7</v>
      </c>
      <c r="C4" s="838" t="s">
        <v>13</v>
      </c>
      <c r="D4" s="841" t="s">
        <v>83</v>
      </c>
      <c r="E4" s="837" t="s">
        <v>38</v>
      </c>
      <c r="F4" s="837" t="s">
        <v>81</v>
      </c>
      <c r="G4" s="844" t="s">
        <v>444</v>
      </c>
      <c r="H4" s="845"/>
      <c r="I4" s="845"/>
      <c r="J4" s="845"/>
      <c r="K4" s="845"/>
      <c r="L4" s="845"/>
      <c r="M4" s="845"/>
      <c r="N4" s="845"/>
      <c r="O4" s="845"/>
      <c r="P4" s="845"/>
      <c r="Q4" s="845"/>
      <c r="R4" s="845"/>
      <c r="S4" s="845"/>
      <c r="T4" s="845"/>
      <c r="U4" s="845"/>
      <c r="V4" s="846"/>
      <c r="W4" s="865" t="s">
        <v>569</v>
      </c>
      <c r="X4" s="864" t="s">
        <v>238</v>
      </c>
      <c r="Y4" s="837" t="s">
        <v>191</v>
      </c>
      <c r="Z4" s="844" t="s">
        <v>239</v>
      </c>
      <c r="AA4" s="845"/>
      <c r="AB4" s="845"/>
      <c r="AC4" s="845"/>
      <c r="AD4" s="845"/>
      <c r="AE4" s="845"/>
      <c r="AF4" s="845"/>
      <c r="AG4" s="845"/>
      <c r="AH4" s="845"/>
      <c r="AI4" s="845"/>
      <c r="AJ4" s="845"/>
      <c r="AK4" s="845"/>
      <c r="AL4" s="846"/>
      <c r="AM4" s="444"/>
      <c r="AN4" s="853" t="s">
        <v>188</v>
      </c>
      <c r="AO4" s="853" t="s">
        <v>231</v>
      </c>
      <c r="AP4" s="856" t="s">
        <v>252</v>
      </c>
    </row>
    <row r="5" spans="1:58" ht="21.75" customHeight="1" x14ac:dyDescent="0.2">
      <c r="A5" s="837"/>
      <c r="B5" s="837"/>
      <c r="C5" s="839"/>
      <c r="D5" s="842"/>
      <c r="E5" s="837"/>
      <c r="F5" s="837"/>
      <c r="G5" s="847"/>
      <c r="H5" s="848"/>
      <c r="I5" s="848"/>
      <c r="J5" s="848"/>
      <c r="K5" s="848"/>
      <c r="L5" s="848"/>
      <c r="M5" s="848"/>
      <c r="N5" s="848"/>
      <c r="O5" s="848"/>
      <c r="P5" s="848"/>
      <c r="Q5" s="848"/>
      <c r="R5" s="848"/>
      <c r="S5" s="848"/>
      <c r="T5" s="848"/>
      <c r="U5" s="848"/>
      <c r="V5" s="849"/>
      <c r="W5" s="865"/>
      <c r="X5" s="864"/>
      <c r="Y5" s="837"/>
      <c r="Z5" s="861" t="s">
        <v>230</v>
      </c>
      <c r="AA5" s="863" t="s">
        <v>229</v>
      </c>
      <c r="AB5" s="850" t="s">
        <v>215</v>
      </c>
      <c r="AC5" s="851" t="s">
        <v>636</v>
      </c>
      <c r="AD5" s="853" t="s">
        <v>472</v>
      </c>
      <c r="AE5" s="850" t="s">
        <v>189</v>
      </c>
      <c r="AF5" s="837" t="s">
        <v>88</v>
      </c>
      <c r="AG5" s="853" t="s">
        <v>671</v>
      </c>
      <c r="AH5" s="837" t="s">
        <v>172</v>
      </c>
      <c r="AI5" s="170"/>
      <c r="AJ5" s="850" t="s">
        <v>228</v>
      </c>
      <c r="AK5" s="850" t="s">
        <v>546</v>
      </c>
      <c r="AL5" s="850" t="s">
        <v>249</v>
      </c>
      <c r="AM5" s="850" t="s">
        <v>547</v>
      </c>
      <c r="AN5" s="860"/>
      <c r="AO5" s="860"/>
      <c r="AP5" s="857"/>
      <c r="AY5" s="461" t="s">
        <v>429</v>
      </c>
      <c r="AZ5" s="461"/>
      <c r="BA5" s="461"/>
    </row>
    <row r="6" spans="1:58" ht="60" customHeight="1" x14ac:dyDescent="0.2">
      <c r="A6" s="837"/>
      <c r="B6" s="837"/>
      <c r="C6" s="840"/>
      <c r="D6" s="843"/>
      <c r="E6" s="837"/>
      <c r="F6" s="837"/>
      <c r="G6" s="395" t="s">
        <v>20</v>
      </c>
      <c r="H6" s="395" t="s">
        <v>41</v>
      </c>
      <c r="I6" s="395" t="s">
        <v>21</v>
      </c>
      <c r="J6" s="414" t="s">
        <v>442</v>
      </c>
      <c r="K6" s="434" t="s">
        <v>495</v>
      </c>
      <c r="L6" s="395" t="s">
        <v>508</v>
      </c>
      <c r="M6" s="310" t="s">
        <v>84</v>
      </c>
      <c r="N6" s="395" t="s">
        <v>1</v>
      </c>
      <c r="O6" s="310" t="s">
        <v>269</v>
      </c>
      <c r="P6" s="395" t="s">
        <v>39</v>
      </c>
      <c r="Q6" s="396" t="s">
        <v>3</v>
      </c>
      <c r="R6" s="396" t="s">
        <v>63</v>
      </c>
      <c r="S6" s="398" t="s">
        <v>467</v>
      </c>
      <c r="T6" s="555" t="s">
        <v>636</v>
      </c>
      <c r="U6" s="408" t="s">
        <v>484</v>
      </c>
      <c r="V6" s="396" t="s">
        <v>445</v>
      </c>
      <c r="W6" s="865"/>
      <c r="X6" s="864"/>
      <c r="Y6" s="837"/>
      <c r="Z6" s="862"/>
      <c r="AA6" s="863"/>
      <c r="AB6" s="850"/>
      <c r="AC6" s="852"/>
      <c r="AD6" s="854"/>
      <c r="AE6" s="850"/>
      <c r="AF6" s="837"/>
      <c r="AG6" s="854"/>
      <c r="AH6" s="837"/>
      <c r="AI6" s="191" t="s">
        <v>227</v>
      </c>
      <c r="AJ6" s="850"/>
      <c r="AK6" s="850"/>
      <c r="AL6" s="850"/>
      <c r="AM6" s="850"/>
      <c r="AN6" s="854"/>
      <c r="AO6" s="854"/>
      <c r="AP6" s="858"/>
      <c r="AS6" s="859" t="s">
        <v>240</v>
      </c>
      <c r="AT6" s="859"/>
      <c r="AU6" s="855" t="s">
        <v>241</v>
      </c>
      <c r="AV6" s="855"/>
      <c r="AW6" s="84" t="s">
        <v>247</v>
      </c>
      <c r="AY6" s="84" t="s">
        <v>430</v>
      </c>
      <c r="AZ6" s="84" t="s">
        <v>431</v>
      </c>
      <c r="BA6" s="84" t="s">
        <v>637</v>
      </c>
      <c r="BB6" s="228" t="s">
        <v>638</v>
      </c>
      <c r="BC6" s="84" t="s">
        <v>485</v>
      </c>
    </row>
    <row r="7" spans="1:58" s="833" customFormat="1" ht="18.75" customHeight="1" x14ac:dyDescent="0.2">
      <c r="A7" s="829"/>
      <c r="B7" s="829"/>
      <c r="C7" s="25"/>
      <c r="D7" s="1176"/>
      <c r="E7" s="829">
        <v>0</v>
      </c>
      <c r="F7" s="829">
        <v>1</v>
      </c>
      <c r="G7" s="829">
        <v>2</v>
      </c>
      <c r="H7" s="829">
        <v>3</v>
      </c>
      <c r="I7" s="829">
        <v>4</v>
      </c>
      <c r="J7" s="829">
        <v>5</v>
      </c>
      <c r="K7" s="829">
        <v>6</v>
      </c>
      <c r="L7" s="829">
        <v>7</v>
      </c>
      <c r="M7" s="310">
        <v>8</v>
      </c>
      <c r="N7" s="829"/>
      <c r="O7" s="310">
        <v>9</v>
      </c>
      <c r="P7" s="829"/>
      <c r="Q7" s="831">
        <v>10</v>
      </c>
      <c r="R7" s="831">
        <v>11</v>
      </c>
      <c r="S7" s="831">
        <v>12</v>
      </c>
      <c r="T7" s="831">
        <v>13</v>
      </c>
      <c r="U7" s="831"/>
      <c r="V7" s="831"/>
      <c r="W7" s="828"/>
      <c r="X7" s="832"/>
      <c r="Y7" s="829"/>
      <c r="Z7" s="1177"/>
      <c r="AA7" s="830"/>
      <c r="AB7" s="831">
        <v>3</v>
      </c>
      <c r="AC7" s="829">
        <v>0</v>
      </c>
      <c r="AD7" s="831">
        <v>2</v>
      </c>
      <c r="AE7" s="831">
        <v>1</v>
      </c>
      <c r="AF7" s="829"/>
      <c r="AG7" s="831"/>
      <c r="AH7" s="829"/>
      <c r="AI7" s="830"/>
      <c r="AJ7" s="831"/>
      <c r="AK7" s="831"/>
      <c r="AL7" s="831"/>
      <c r="AM7" s="831"/>
      <c r="AN7" s="831"/>
      <c r="AO7" s="831"/>
      <c r="AP7" s="828"/>
      <c r="AS7" s="835"/>
      <c r="AT7" s="835"/>
      <c r="AU7" s="834"/>
      <c r="AV7" s="834"/>
      <c r="BB7" s="1178"/>
    </row>
    <row r="8" spans="1:58" ht="33" customHeight="1" x14ac:dyDescent="0.2">
      <c r="A8" s="81" t="s">
        <v>479</v>
      </c>
      <c r="B8" s="554"/>
      <c r="C8" s="82"/>
      <c r="D8" s="83"/>
      <c r="E8" s="554"/>
      <c r="F8" s="554"/>
      <c r="M8" s="84"/>
      <c r="O8" s="84"/>
      <c r="R8" s="84"/>
      <c r="T8" s="84"/>
      <c r="W8" s="83"/>
      <c r="X8" s="83"/>
      <c r="Y8" s="1172"/>
      <c r="AA8" s="84"/>
      <c r="AC8" s="84"/>
      <c r="AI8" s="84"/>
      <c r="AN8" s="1173"/>
      <c r="AO8" s="1174"/>
      <c r="AP8" s="1175"/>
      <c r="AQ8" s="433"/>
      <c r="AR8" s="554"/>
      <c r="AS8" s="84"/>
      <c r="AT8" s="84"/>
      <c r="AU8" s="367"/>
      <c r="AV8" s="84"/>
    </row>
    <row r="9" spans="1:58" ht="33" customHeight="1" x14ac:dyDescent="0.2">
      <c r="A9" s="409">
        <v>1</v>
      </c>
      <c r="B9" s="21" t="s">
        <v>633</v>
      </c>
      <c r="C9" s="25">
        <v>42576</v>
      </c>
      <c r="D9" s="27">
        <v>0</v>
      </c>
      <c r="E9" s="22">
        <v>0</v>
      </c>
      <c r="F9" s="22">
        <v>7480000</v>
      </c>
      <c r="G9" s="22">
        <v>2200000</v>
      </c>
      <c r="H9" s="22">
        <v>0</v>
      </c>
      <c r="I9" s="22">
        <v>3520000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556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7">
        <v>0</v>
      </c>
      <c r="X9" s="22">
        <v>0</v>
      </c>
      <c r="Y9" s="22">
        <f>SUM(E9:V9)-M9-N9-O9-P9+W9</f>
        <v>13200000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2313088</v>
      </c>
      <c r="AF9" s="22">
        <v>0</v>
      </c>
      <c r="AG9" s="22">
        <v>0</v>
      </c>
      <c r="AH9" s="22">
        <v>0</v>
      </c>
      <c r="AI9" s="22">
        <v>0</v>
      </c>
      <c r="AJ9" s="76">
        <v>0</v>
      </c>
      <c r="AK9" s="22">
        <f>'BPJS Ketenagakerjaan'!U7</f>
        <v>0</v>
      </c>
      <c r="AL9" s="22">
        <v>0</v>
      </c>
      <c r="AM9" s="22">
        <f>'BPJS Kesehatan'!H12</f>
        <v>0</v>
      </c>
      <c r="AN9" s="220">
        <f>SUM(Z9:AM9)</f>
        <v>2313088</v>
      </c>
      <c r="AO9" s="216">
        <f>SUM(Y9-AN9)</f>
        <v>10886912</v>
      </c>
      <c r="AP9" s="22">
        <f>ROUNDUP(AO9/100,0)*100</f>
        <v>10887000</v>
      </c>
      <c r="AQ9" s="463" t="str">
        <f t="shared" ref="AQ9" si="0">B9</f>
        <v>H. ABDUL HAKIM LUBIS, SH.,Msi</v>
      </c>
      <c r="AR9" s="23"/>
      <c r="AS9" s="231">
        <f t="shared" ref="AS9" si="1">E9+G9+H9+I9+AY9+BA9</f>
        <v>5720000</v>
      </c>
      <c r="AT9" s="231">
        <f>AS9*2%</f>
        <v>114400</v>
      </c>
      <c r="AU9" s="231">
        <f>E9*15%</f>
        <v>0</v>
      </c>
      <c r="AV9" s="394">
        <f>AU9*40%</f>
        <v>0</v>
      </c>
      <c r="AY9" s="24"/>
      <c r="AZ9" s="24"/>
      <c r="BA9" s="24"/>
      <c r="BC9" s="231">
        <f>Y9+AY9+BA9</f>
        <v>13200000</v>
      </c>
      <c r="BD9" s="83">
        <f>AO9+AY9+BA9</f>
        <v>10886912</v>
      </c>
      <c r="BF9" s="231">
        <f>G9+I9+AY9+BA9</f>
        <v>5720000</v>
      </c>
    </row>
    <row r="10" spans="1:58" s="801" customFormat="1" ht="33" customHeight="1" x14ac:dyDescent="0.2">
      <c r="A10" s="789">
        <v>2</v>
      </c>
      <c r="B10" s="790" t="s">
        <v>79</v>
      </c>
      <c r="C10" s="791">
        <v>42576</v>
      </c>
      <c r="D10" s="792">
        <v>0</v>
      </c>
      <c r="E10" s="793">
        <v>0</v>
      </c>
      <c r="F10" s="793">
        <v>7480000</v>
      </c>
      <c r="G10" s="793">
        <v>2200000</v>
      </c>
      <c r="H10" s="793">
        <v>0</v>
      </c>
      <c r="I10" s="793">
        <v>3520000</v>
      </c>
      <c r="J10" s="793">
        <v>0</v>
      </c>
      <c r="K10" s="793">
        <v>0</v>
      </c>
      <c r="L10" s="793">
        <v>0</v>
      </c>
      <c r="M10" s="793">
        <v>0</v>
      </c>
      <c r="N10" s="793">
        <v>0</v>
      </c>
      <c r="O10" s="793">
        <v>0</v>
      </c>
      <c r="P10" s="793">
        <v>0</v>
      </c>
      <c r="Q10" s="794">
        <v>0</v>
      </c>
      <c r="R10" s="793">
        <v>0</v>
      </c>
      <c r="S10" s="793">
        <v>0</v>
      </c>
      <c r="T10" s="793">
        <v>0</v>
      </c>
      <c r="U10" s="793">
        <v>0</v>
      </c>
      <c r="V10" s="793">
        <v>0</v>
      </c>
      <c r="W10" s="792">
        <v>0</v>
      </c>
      <c r="X10" s="793">
        <v>0</v>
      </c>
      <c r="Y10" s="793">
        <f>SUM(E10:V10)-M10-N10-O10-P10+W10</f>
        <v>13200000</v>
      </c>
      <c r="Z10" s="793">
        <v>0</v>
      </c>
      <c r="AA10" s="793">
        <v>0</v>
      </c>
      <c r="AB10" s="793">
        <v>0</v>
      </c>
      <c r="AC10" s="793">
        <v>0</v>
      </c>
      <c r="AD10" s="793">
        <v>0</v>
      </c>
      <c r="AE10" s="793">
        <v>1633333</v>
      </c>
      <c r="AF10" s="793">
        <v>0</v>
      </c>
      <c r="AG10" s="793">
        <v>0</v>
      </c>
      <c r="AH10" s="793">
        <v>0</v>
      </c>
      <c r="AI10" s="793">
        <v>0</v>
      </c>
      <c r="AJ10" s="795">
        <v>0</v>
      </c>
      <c r="AK10" s="793">
        <v>0</v>
      </c>
      <c r="AL10" s="793">
        <v>0</v>
      </c>
      <c r="AM10" s="793">
        <f>'BPJS Kesehatan'!H13</f>
        <v>0</v>
      </c>
      <c r="AN10" s="796">
        <f>SUM(Z10:AM10)</f>
        <v>1633333</v>
      </c>
      <c r="AO10" s="797">
        <f>SUM(Y10-AN10)</f>
        <v>11566667</v>
      </c>
      <c r="AP10" s="793">
        <f>ROUNDUP(AO10/100,0)*100</f>
        <v>11566700</v>
      </c>
      <c r="AQ10" s="433" t="str">
        <f t="shared" ref="AQ10" si="2">B10</f>
        <v>H. SAMSUL RIZAL, SH.,MH</v>
      </c>
      <c r="AR10" s="798"/>
      <c r="AS10" s="799">
        <f t="shared" ref="AS10" si="3">E10+G10+H10+I10+AY10+BA10</f>
        <v>5720000</v>
      </c>
      <c r="AT10" s="799">
        <f>AS10*2%</f>
        <v>114400</v>
      </c>
      <c r="AU10" s="799">
        <f>E10*15%</f>
        <v>0</v>
      </c>
      <c r="AV10" s="800">
        <f>AU10*40%</f>
        <v>0</v>
      </c>
      <c r="AY10" s="802"/>
      <c r="AZ10" s="802"/>
      <c r="BA10" s="802"/>
      <c r="BC10" s="799">
        <f>Y10+AY10+BA10</f>
        <v>13200000</v>
      </c>
      <c r="BD10" s="803">
        <f>AO10+AY10+BA10</f>
        <v>11566667</v>
      </c>
      <c r="BF10" s="799">
        <f>G10+I10+AY10+BA10</f>
        <v>5720000</v>
      </c>
    </row>
    <row r="11" spans="1:58" ht="33" customHeight="1" x14ac:dyDescent="0.2">
      <c r="A11" s="81" t="s">
        <v>80</v>
      </c>
      <c r="B11" s="761"/>
      <c r="C11" s="82"/>
      <c r="D11" s="83"/>
      <c r="E11" s="761"/>
      <c r="F11" s="761"/>
      <c r="M11" s="84"/>
      <c r="O11" s="84"/>
      <c r="R11" s="84"/>
      <c r="T11" s="84"/>
      <c r="W11" s="83"/>
      <c r="X11" s="83"/>
      <c r="Y11" s="296"/>
      <c r="AA11" s="84"/>
      <c r="AC11" s="84"/>
      <c r="AI11" s="84"/>
      <c r="AN11" s="298"/>
      <c r="AO11" s="299"/>
      <c r="AP11" s="300"/>
      <c r="AQ11" s="463"/>
      <c r="AR11" s="761"/>
      <c r="AS11" s="84"/>
      <c r="AT11" s="84"/>
      <c r="AU11" s="367"/>
      <c r="AV11" s="84"/>
    </row>
    <row r="12" spans="1:58" s="801" customFormat="1" ht="33" customHeight="1" x14ac:dyDescent="0.2">
      <c r="A12" s="789">
        <v>3</v>
      </c>
      <c r="B12" s="790" t="s">
        <v>634</v>
      </c>
      <c r="C12" s="791">
        <v>42578</v>
      </c>
      <c r="D12" s="792">
        <v>0</v>
      </c>
      <c r="E12" s="793">
        <v>17000000</v>
      </c>
      <c r="F12" s="793">
        <v>0</v>
      </c>
      <c r="G12" s="793">
        <v>5000000</v>
      </c>
      <c r="H12" s="793">
        <v>0</v>
      </c>
      <c r="I12" s="793">
        <v>8000000</v>
      </c>
      <c r="J12" s="793">
        <v>0</v>
      </c>
      <c r="K12" s="793">
        <v>0</v>
      </c>
      <c r="L12" s="793">
        <v>0</v>
      </c>
      <c r="M12" s="793">
        <v>0</v>
      </c>
      <c r="N12" s="793">
        <v>0</v>
      </c>
      <c r="O12" s="793">
        <v>0</v>
      </c>
      <c r="P12" s="793">
        <v>0</v>
      </c>
      <c r="Q12" s="794">
        <v>0</v>
      </c>
      <c r="R12" s="793">
        <v>0</v>
      </c>
      <c r="S12" s="793">
        <v>0</v>
      </c>
      <c r="T12" s="793">
        <v>8400000</v>
      </c>
      <c r="U12" s="793">
        <v>0</v>
      </c>
      <c r="V12" s="793">
        <v>0</v>
      </c>
      <c r="W12" s="792">
        <v>0</v>
      </c>
      <c r="X12" s="793">
        <v>0</v>
      </c>
      <c r="Y12" s="793">
        <f>SUM(E12:V12)-M12-N12-O12-P12+W12</f>
        <v>38400000</v>
      </c>
      <c r="Z12" s="793">
        <v>0</v>
      </c>
      <c r="AA12" s="793">
        <v>0</v>
      </c>
      <c r="AB12" s="793">
        <v>0</v>
      </c>
      <c r="AC12" s="793">
        <v>8385000</v>
      </c>
      <c r="AD12" s="793">
        <v>0</v>
      </c>
      <c r="AE12" s="793">
        <v>0</v>
      </c>
      <c r="AF12" s="793">
        <f>VLOOKUP(B12,'Bazis (urut)'!$B$5:$G$55,6,FALSE)</f>
        <v>425000</v>
      </c>
      <c r="AG12" s="793">
        <v>0</v>
      </c>
      <c r="AH12" s="793">
        <v>0</v>
      </c>
      <c r="AI12" s="793">
        <v>0</v>
      </c>
      <c r="AJ12" s="795">
        <f>VLOOKUP(B12,'DPLK (urut)'!$B$8:$G$45,4,FALSE)</f>
        <v>1020000</v>
      </c>
      <c r="AK12" s="793">
        <f>'BPJS Ketenagakerjaan'!U10</f>
        <v>1041000</v>
      </c>
      <c r="AL12" s="793">
        <v>0</v>
      </c>
      <c r="AM12" s="793">
        <v>0</v>
      </c>
      <c r="AN12" s="796">
        <f>SUM(Z12:AM12)</f>
        <v>10871000</v>
      </c>
      <c r="AO12" s="797">
        <f>SUM(Y12-AN12)</f>
        <v>27529000</v>
      </c>
      <c r="AP12" s="793">
        <f>ROUNDUP(AO12/100,0)*100</f>
        <v>27529000</v>
      </c>
      <c r="AQ12" s="433" t="str">
        <f t="shared" ref="AQ12:AQ13" si="4">B12</f>
        <v>Ir. ZAMHARI HAMID, MM</v>
      </c>
      <c r="AR12" s="798"/>
      <c r="AS12" s="799">
        <f>BC12</f>
        <v>52050000</v>
      </c>
      <c r="AT12" s="799">
        <f>AS12*2%</f>
        <v>1041000</v>
      </c>
      <c r="AU12" s="799">
        <f>E12*15%</f>
        <v>2550000</v>
      </c>
      <c r="AV12" s="800">
        <f>AU12*40%</f>
        <v>1020000</v>
      </c>
      <c r="AY12" s="793">
        <f>4200000</f>
        <v>4200000</v>
      </c>
      <c r="AZ12" s="793">
        <v>0</v>
      </c>
      <c r="BA12" s="793">
        <v>5850000</v>
      </c>
      <c r="BB12" s="793">
        <v>3600000</v>
      </c>
      <c r="BC12" s="799">
        <f>Y12+AY12+BA12+BB12</f>
        <v>52050000</v>
      </c>
      <c r="BD12" s="803">
        <f>AO12+AY12+BA12</f>
        <v>37579000</v>
      </c>
      <c r="BF12" s="799">
        <f>G12+I12+AY12+BA12+BB12</f>
        <v>26650000</v>
      </c>
    </row>
    <row r="13" spans="1:58" ht="33" customHeight="1" x14ac:dyDescent="0.2">
      <c r="A13" s="409">
        <v>4</v>
      </c>
      <c r="B13" s="21" t="s">
        <v>841</v>
      </c>
      <c r="C13" s="25">
        <v>42578</v>
      </c>
      <c r="D13" s="27">
        <v>0</v>
      </c>
      <c r="E13" s="22">
        <v>14400000</v>
      </c>
      <c r="F13" s="22">
        <v>0</v>
      </c>
      <c r="G13" s="22">
        <v>3000000</v>
      </c>
      <c r="H13" s="22">
        <v>0</v>
      </c>
      <c r="I13" s="22">
        <v>6750000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556">
        <v>0</v>
      </c>
      <c r="R13" s="22">
        <v>0</v>
      </c>
      <c r="S13" s="22">
        <v>0</v>
      </c>
      <c r="T13" s="22">
        <v>6300000</v>
      </c>
      <c r="U13" s="22">
        <v>0</v>
      </c>
      <c r="V13" s="22">
        <v>0</v>
      </c>
      <c r="W13" s="27">
        <v>0</v>
      </c>
      <c r="X13" s="22">
        <v>0</v>
      </c>
      <c r="Y13" s="22">
        <f>SUM(E13:V13)-M13-N13-O13-P13+W13</f>
        <v>30450000</v>
      </c>
      <c r="Z13" s="22">
        <v>0</v>
      </c>
      <c r="AA13" s="22">
        <v>0</v>
      </c>
      <c r="AB13" s="22">
        <v>0</v>
      </c>
      <c r="AC13" s="22">
        <v>6194000</v>
      </c>
      <c r="AD13" s="22">
        <v>0</v>
      </c>
      <c r="AE13" s="22">
        <v>0</v>
      </c>
      <c r="AF13" s="22">
        <f>VLOOKUP(B13,'Bazis (urut)'!$B$6:$G$55,6,FALSE)</f>
        <v>360000</v>
      </c>
      <c r="AG13" s="22">
        <v>0</v>
      </c>
      <c r="AH13" s="22">
        <v>0</v>
      </c>
      <c r="AI13" s="22">
        <v>0</v>
      </c>
      <c r="AJ13" s="76">
        <f>VLOOKUP(B13,'DPLK (urut)'!$B$9:$G$45,4,FALSE)</f>
        <v>864000</v>
      </c>
      <c r="AK13" s="22">
        <f>'BPJS Ketenagakerjaan'!U11</f>
        <v>848353</v>
      </c>
      <c r="AL13" s="22">
        <v>0</v>
      </c>
      <c r="AM13" s="22">
        <v>0</v>
      </c>
      <c r="AN13" s="220">
        <f>SUM(Z13:AM13)</f>
        <v>8266353</v>
      </c>
      <c r="AO13" s="216">
        <f>SUM(Y13-AN13)</f>
        <v>22183647</v>
      </c>
      <c r="AP13" s="22">
        <f>ROUNDUP(AO13/100,0)*100</f>
        <v>22183700</v>
      </c>
      <c r="AQ13" s="463" t="str">
        <f t="shared" si="4"/>
        <v>H. ARIEF RIVAI, SH.,MH.,M.Si</v>
      </c>
      <c r="AR13" s="23"/>
      <c r="AS13" s="231">
        <f>BC13</f>
        <v>38750000</v>
      </c>
      <c r="AT13" s="231">
        <f>AS13*2%</f>
        <v>775000</v>
      </c>
      <c r="AU13" s="231">
        <f>E13*15%</f>
        <v>2160000</v>
      </c>
      <c r="AV13" s="394">
        <f>AU13*40%</f>
        <v>864000</v>
      </c>
      <c r="AY13" s="22">
        <f>2500000</f>
        <v>2500000</v>
      </c>
      <c r="AZ13" s="22">
        <v>0</v>
      </c>
      <c r="BA13" s="22">
        <v>3600000</v>
      </c>
      <c r="BB13" s="22">
        <v>2200000</v>
      </c>
      <c r="BC13" s="231">
        <f t="shared" ref="BC13" si="5">Y13+AY13+BA13+BB13</f>
        <v>38750000</v>
      </c>
      <c r="BD13" s="83">
        <f>AO13+AY13+BA13</f>
        <v>28283647</v>
      </c>
      <c r="BF13" s="231">
        <f>G13+I13+AY13+BA13+BB13</f>
        <v>18050000</v>
      </c>
    </row>
    <row r="14" spans="1:58" s="801" customFormat="1" ht="33" customHeight="1" x14ac:dyDescent="0.2">
      <c r="A14" s="789">
        <v>5</v>
      </c>
      <c r="B14" s="790" t="s">
        <v>635</v>
      </c>
      <c r="C14" s="791">
        <v>42578</v>
      </c>
      <c r="D14" s="792">
        <v>0</v>
      </c>
      <c r="E14" s="793">
        <v>14400000</v>
      </c>
      <c r="F14" s="793">
        <v>0</v>
      </c>
      <c r="G14" s="793">
        <v>3000000</v>
      </c>
      <c r="H14" s="793">
        <v>0</v>
      </c>
      <c r="I14" s="793">
        <v>6750000</v>
      </c>
      <c r="J14" s="793">
        <v>0</v>
      </c>
      <c r="K14" s="793">
        <v>0</v>
      </c>
      <c r="L14" s="793">
        <v>0</v>
      </c>
      <c r="M14" s="793">
        <v>0</v>
      </c>
      <c r="N14" s="793">
        <v>0</v>
      </c>
      <c r="O14" s="793">
        <v>0</v>
      </c>
      <c r="P14" s="793">
        <v>0</v>
      </c>
      <c r="Q14" s="794">
        <v>0</v>
      </c>
      <c r="R14" s="793">
        <v>0</v>
      </c>
      <c r="S14" s="793">
        <v>0</v>
      </c>
      <c r="T14" s="793">
        <v>6300000</v>
      </c>
      <c r="U14" s="793">
        <v>0</v>
      </c>
      <c r="V14" s="793">
        <v>0</v>
      </c>
      <c r="W14" s="792">
        <v>0</v>
      </c>
      <c r="X14" s="793">
        <v>0</v>
      </c>
      <c r="Y14" s="793">
        <f>SUM(E14:V14)-M14-N14-O14-P14+W14</f>
        <v>30450000</v>
      </c>
      <c r="Z14" s="793">
        <v>0</v>
      </c>
      <c r="AA14" s="793">
        <v>0</v>
      </c>
      <c r="AB14" s="793">
        <v>0</v>
      </c>
      <c r="AC14" s="793">
        <v>6194000</v>
      </c>
      <c r="AD14" s="793">
        <v>0</v>
      </c>
      <c r="AE14" s="793">
        <v>0</v>
      </c>
      <c r="AF14" s="793">
        <f>VLOOKUP(B14,'Bazis (urut)'!$B$7:$G$55,6,FALSE)</f>
        <v>360000</v>
      </c>
      <c r="AG14" s="793">
        <v>0</v>
      </c>
      <c r="AH14" s="793">
        <v>0</v>
      </c>
      <c r="AI14" s="793">
        <v>0</v>
      </c>
      <c r="AJ14" s="795">
        <f>VLOOKUP(B14,'DPLK (urut)'!$B$10:$G$45,4,FALSE)</f>
        <v>864000</v>
      </c>
      <c r="AK14" s="793">
        <f>'BPJS Ketenagakerjaan'!U12</f>
        <v>848353</v>
      </c>
      <c r="AL14" s="793">
        <v>0</v>
      </c>
      <c r="AM14" s="793">
        <f>'BPJS Kesehatan'!H15</f>
        <v>80000</v>
      </c>
      <c r="AN14" s="796">
        <f>SUM(Z14:AM14)</f>
        <v>8346353</v>
      </c>
      <c r="AO14" s="797">
        <f>SUM(Y14-AN14)</f>
        <v>22103647</v>
      </c>
      <c r="AP14" s="793">
        <f>ROUNDUP(AO14/100,0)*100</f>
        <v>22103700</v>
      </c>
      <c r="AQ14" s="433" t="str">
        <f t="shared" ref="AQ14:AQ71" si="6">B14</f>
        <v>Drs. AKMAL FIRMANSYAH</v>
      </c>
      <c r="AR14" s="798"/>
      <c r="AS14" s="799">
        <f>BC14</f>
        <v>38750000</v>
      </c>
      <c r="AT14" s="799">
        <f>AS14*2%</f>
        <v>775000</v>
      </c>
      <c r="AU14" s="799">
        <f>E14*15%</f>
        <v>2160000</v>
      </c>
      <c r="AV14" s="800">
        <f>AU14*40%</f>
        <v>864000</v>
      </c>
      <c r="AY14" s="793">
        <f>2500000</f>
        <v>2500000</v>
      </c>
      <c r="AZ14" s="793">
        <v>0</v>
      </c>
      <c r="BA14" s="793">
        <v>3600000</v>
      </c>
      <c r="BB14" s="793">
        <v>2200000</v>
      </c>
      <c r="BC14" s="799">
        <f t="shared" ref="BC14:BC15" si="7">Y14+AY14+BA14+BB14</f>
        <v>38750000</v>
      </c>
      <c r="BD14" s="803">
        <f>AO14+AY14+BA14</f>
        <v>28203647</v>
      </c>
      <c r="BF14" s="799">
        <f>G14+I14+AY14+BA14+BB14</f>
        <v>18050000</v>
      </c>
    </row>
    <row r="15" spans="1:58" ht="33" customHeight="1" x14ac:dyDescent="0.2">
      <c r="A15" s="85" t="s">
        <v>237</v>
      </c>
      <c r="C15" s="82"/>
      <c r="D15" s="83"/>
      <c r="M15" s="84"/>
      <c r="O15" s="84"/>
      <c r="R15" s="84"/>
      <c r="T15" s="84"/>
      <c r="W15" s="83"/>
      <c r="X15" s="83"/>
      <c r="Y15" s="296"/>
      <c r="AA15" s="84"/>
      <c r="AC15" s="84"/>
      <c r="AI15" s="84"/>
      <c r="AN15" s="298"/>
      <c r="AO15" s="299"/>
      <c r="AP15" s="222"/>
      <c r="AQ15" s="463"/>
      <c r="AS15" s="231">
        <f t="shared" ref="AS15:AS30" si="8">E15+G15+H15+I15+AY15+BA15</f>
        <v>0</v>
      </c>
      <c r="AT15" s="231"/>
      <c r="AU15" s="231"/>
      <c r="AV15" s="394"/>
      <c r="BC15" s="231">
        <f t="shared" si="7"/>
        <v>0</v>
      </c>
    </row>
    <row r="16" spans="1:58" s="801" customFormat="1" ht="33" customHeight="1" x14ac:dyDescent="0.2">
      <c r="A16" s="789" t="s">
        <v>319</v>
      </c>
      <c r="B16" s="790" t="s">
        <v>72</v>
      </c>
      <c r="C16" s="791">
        <v>39995</v>
      </c>
      <c r="D16" s="792">
        <v>0</v>
      </c>
      <c r="E16" s="793">
        <v>6721850</v>
      </c>
      <c r="F16" s="793">
        <v>0</v>
      </c>
      <c r="G16" s="793">
        <v>2200000</v>
      </c>
      <c r="H16" s="793">
        <v>0</v>
      </c>
      <c r="I16" s="793">
        <v>0</v>
      </c>
      <c r="J16" s="793">
        <v>5500000</v>
      </c>
      <c r="K16" s="793">
        <v>3200000</v>
      </c>
      <c r="L16" s="793">
        <v>0</v>
      </c>
      <c r="M16" s="793">
        <v>0</v>
      </c>
      <c r="N16" s="793">
        <v>0</v>
      </c>
      <c r="O16" s="793">
        <v>0</v>
      </c>
      <c r="P16" s="793">
        <v>0</v>
      </c>
      <c r="Q16" s="793">
        <v>0</v>
      </c>
      <c r="R16" s="793">
        <v>0</v>
      </c>
      <c r="S16" s="793">
        <v>0</v>
      </c>
      <c r="T16" s="793">
        <v>0</v>
      </c>
      <c r="U16" s="793">
        <v>0</v>
      </c>
      <c r="V16" s="793">
        <v>0</v>
      </c>
      <c r="W16" s="792">
        <v>0</v>
      </c>
      <c r="X16" s="793">
        <v>0</v>
      </c>
      <c r="Y16" s="793">
        <f t="shared" ref="Y16:Y20" si="9">SUM(E16:V16)-M16-N16-O16-P16+W16</f>
        <v>17621850</v>
      </c>
      <c r="Z16" s="793">
        <v>0</v>
      </c>
      <c r="AA16" s="793">
        <v>0</v>
      </c>
      <c r="AB16" s="793">
        <v>0</v>
      </c>
      <c r="AC16" s="793">
        <v>0</v>
      </c>
      <c r="AD16" s="793">
        <v>0</v>
      </c>
      <c r="AE16" s="793">
        <v>0</v>
      </c>
      <c r="AF16" s="793">
        <f>VLOOKUP(B16,'Bazis (urut)'!$B$7:$G$55,6,FALSE)</f>
        <v>168046.25</v>
      </c>
      <c r="AG16" s="793">
        <v>0</v>
      </c>
      <c r="AH16" s="793">
        <f>VLOOKUP(B16,KOPERASI!$B$8:$I$48,8,FALSE)</f>
        <v>100000</v>
      </c>
      <c r="AI16" s="793">
        <v>0</v>
      </c>
      <c r="AJ16" s="795">
        <v>0</v>
      </c>
      <c r="AK16" s="793">
        <f>'BPJS Ketenagakerjaan'!U13</f>
        <v>252437</v>
      </c>
      <c r="AL16" s="793">
        <v>0</v>
      </c>
      <c r="AM16" s="793">
        <f>'BPJS Kesehatan'!H16</f>
        <v>80000</v>
      </c>
      <c r="AN16" s="796">
        <f t="shared" ref="AN16:AN21" si="10">SUM(Z16:AM16)</f>
        <v>600483.25</v>
      </c>
      <c r="AO16" s="797">
        <f t="shared" ref="AO16:AO20" si="11">SUM(Y16-AN16)</f>
        <v>17021366.75</v>
      </c>
      <c r="AP16" s="793">
        <f t="shared" ref="AP16:AP68" si="12">ROUNDUP(AO16/100,0)*100</f>
        <v>17021400</v>
      </c>
      <c r="AQ16" s="433" t="str">
        <f t="shared" si="6"/>
        <v>SUWONO</v>
      </c>
      <c r="AR16" s="798"/>
      <c r="AS16" s="799">
        <f t="shared" ref="AS16:AS17" si="13">E16+G16+H16+I16+AY16+AZ16</f>
        <v>12621850</v>
      </c>
      <c r="AT16" s="799">
        <f t="shared" ref="AT16:AT20" si="14">AS16*2%</f>
        <v>252437</v>
      </c>
      <c r="AU16" s="799">
        <f t="shared" ref="AU16:AU20" si="15">E16*15%</f>
        <v>1008277.5</v>
      </c>
      <c r="AV16" s="800">
        <f t="shared" ref="AV16:AV20" si="16">AU16*40%</f>
        <v>403311</v>
      </c>
      <c r="AY16" s="793">
        <v>1200000</v>
      </c>
      <c r="AZ16" s="793">
        <v>2500000</v>
      </c>
      <c r="BA16" s="793">
        <v>0</v>
      </c>
      <c r="BB16" s="793">
        <v>0</v>
      </c>
      <c r="BC16" s="799">
        <f t="shared" ref="BC16:BC22" si="17">Y16+AY16+AZ16+BA16+BB16</f>
        <v>21321850</v>
      </c>
      <c r="BD16" s="803">
        <f t="shared" ref="BD16:BD20" si="18">AO16+AY16+BA16</f>
        <v>18221366.75</v>
      </c>
      <c r="BF16" s="799">
        <f t="shared" ref="BF16:BF20" si="19">G16+AY16+BA16</f>
        <v>3400000</v>
      </c>
    </row>
    <row r="17" spans="1:58" ht="33" customHeight="1" x14ac:dyDescent="0.2">
      <c r="A17" s="409" t="s">
        <v>320</v>
      </c>
      <c r="B17" s="762" t="s">
        <v>73</v>
      </c>
      <c r="C17" s="763">
        <v>39997</v>
      </c>
      <c r="D17" s="764">
        <v>0</v>
      </c>
      <c r="E17" s="765">
        <v>6721850</v>
      </c>
      <c r="F17" s="765">
        <v>0</v>
      </c>
      <c r="G17" s="766">
        <v>2200000</v>
      </c>
      <c r="H17" s="765">
        <v>0</v>
      </c>
      <c r="I17" s="766">
        <v>0</v>
      </c>
      <c r="J17" s="22">
        <v>5500000</v>
      </c>
      <c r="K17" s="22">
        <v>3200000</v>
      </c>
      <c r="L17" s="22">
        <v>0</v>
      </c>
      <c r="M17" s="766">
        <v>0</v>
      </c>
      <c r="N17" s="766">
        <v>0</v>
      </c>
      <c r="O17" s="766">
        <v>0</v>
      </c>
      <c r="P17" s="766">
        <v>0</v>
      </c>
      <c r="Q17" s="766">
        <v>0</v>
      </c>
      <c r="R17" s="766">
        <v>0</v>
      </c>
      <c r="S17" s="765">
        <v>0</v>
      </c>
      <c r="T17" s="766">
        <v>0</v>
      </c>
      <c r="U17" s="22">
        <v>0</v>
      </c>
      <c r="V17" s="22">
        <v>0</v>
      </c>
      <c r="W17" s="27">
        <v>0</v>
      </c>
      <c r="X17" s="765">
        <v>0</v>
      </c>
      <c r="Y17" s="22">
        <f t="shared" si="9"/>
        <v>17621850</v>
      </c>
      <c r="Z17" s="765">
        <v>0</v>
      </c>
      <c r="AA17" s="765">
        <v>0</v>
      </c>
      <c r="AB17" s="765">
        <v>0</v>
      </c>
      <c r="AC17" s="766">
        <v>0</v>
      </c>
      <c r="AD17" s="766">
        <v>0</v>
      </c>
      <c r="AE17" s="766">
        <v>0</v>
      </c>
      <c r="AF17" s="22">
        <f>VLOOKUP(B17,'Bazis (urut)'!$B$7:$G$55,6,FALSE)</f>
        <v>168046.25</v>
      </c>
      <c r="AG17" s="766">
        <v>0</v>
      </c>
      <c r="AH17" s="22">
        <f>VLOOKUP(B17,KOPERASI!$B$8:$I$48,8,FALSE)</f>
        <v>1016666</v>
      </c>
      <c r="AI17" s="766">
        <v>0</v>
      </c>
      <c r="AJ17" s="76">
        <v>0</v>
      </c>
      <c r="AK17" s="22">
        <f>'BPJS Ketenagakerjaan'!U14</f>
        <v>252437</v>
      </c>
      <c r="AL17" s="766">
        <v>0</v>
      </c>
      <c r="AM17" s="22">
        <f>'BPJS Kesehatan'!H17</f>
        <v>80000</v>
      </c>
      <c r="AN17" s="220">
        <f t="shared" si="10"/>
        <v>1517149.25</v>
      </c>
      <c r="AO17" s="216">
        <f t="shared" si="11"/>
        <v>16104700.75</v>
      </c>
      <c r="AP17" s="22">
        <f t="shared" si="12"/>
        <v>16104800</v>
      </c>
      <c r="AQ17" s="463" t="str">
        <f t="shared" si="6"/>
        <v>HERI HERMANSJAH</v>
      </c>
      <c r="AR17" s="40"/>
      <c r="AS17" s="231">
        <f t="shared" si="13"/>
        <v>12621850</v>
      </c>
      <c r="AT17" s="231">
        <f t="shared" si="14"/>
        <v>252437</v>
      </c>
      <c r="AU17" s="231">
        <f t="shared" si="15"/>
        <v>1008277.5</v>
      </c>
      <c r="AV17" s="394">
        <f t="shared" si="16"/>
        <v>403311</v>
      </c>
      <c r="AY17" s="22">
        <v>1200000</v>
      </c>
      <c r="AZ17" s="22">
        <v>2500000</v>
      </c>
      <c r="BA17" s="22">
        <v>0</v>
      </c>
      <c r="BB17" s="22">
        <v>0</v>
      </c>
      <c r="BC17" s="231">
        <f t="shared" si="17"/>
        <v>21321850</v>
      </c>
      <c r="BD17" s="83">
        <f t="shared" si="18"/>
        <v>17304700.75</v>
      </c>
      <c r="BF17" s="231">
        <f t="shared" si="19"/>
        <v>3400000</v>
      </c>
    </row>
    <row r="18" spans="1:58" s="801" customFormat="1" ht="33" customHeight="1" x14ac:dyDescent="0.2">
      <c r="A18" s="789" t="s">
        <v>321</v>
      </c>
      <c r="B18" s="804" t="s">
        <v>255</v>
      </c>
      <c r="C18" s="791">
        <v>40794</v>
      </c>
      <c r="D18" s="792">
        <v>0</v>
      </c>
      <c r="E18" s="793">
        <f>4513500+257000+500000+500000+500000+500000</f>
        <v>6770500</v>
      </c>
      <c r="F18" s="793">
        <v>0</v>
      </c>
      <c r="G18" s="795">
        <v>2200000</v>
      </c>
      <c r="H18" s="793">
        <v>0</v>
      </c>
      <c r="I18" s="795">
        <v>0</v>
      </c>
      <c r="J18" s="793">
        <v>5500000</v>
      </c>
      <c r="K18" s="793">
        <v>3000000</v>
      </c>
      <c r="L18" s="793">
        <v>0</v>
      </c>
      <c r="M18" s="795"/>
      <c r="N18" s="795">
        <v>0</v>
      </c>
      <c r="O18" s="795">
        <v>0</v>
      </c>
      <c r="P18" s="795">
        <v>0</v>
      </c>
      <c r="Q18" s="795">
        <v>0</v>
      </c>
      <c r="R18" s="795">
        <v>0</v>
      </c>
      <c r="S18" s="793">
        <v>887097</v>
      </c>
      <c r="T18" s="795">
        <v>0</v>
      </c>
      <c r="U18" s="793">
        <v>0</v>
      </c>
      <c r="V18" s="793">
        <v>0</v>
      </c>
      <c r="W18" s="792">
        <v>0</v>
      </c>
      <c r="X18" s="793"/>
      <c r="Y18" s="793">
        <f t="shared" si="9"/>
        <v>18357597</v>
      </c>
      <c r="Z18" s="793"/>
      <c r="AA18" s="793">
        <v>0</v>
      </c>
      <c r="AB18" s="793">
        <v>0</v>
      </c>
      <c r="AC18" s="795"/>
      <c r="AD18" s="795">
        <v>0</v>
      </c>
      <c r="AE18" s="795">
        <v>0</v>
      </c>
      <c r="AF18" s="793">
        <f>VLOOKUP(B18,'Bazis (urut)'!$B$7:$G$55,6,FALSE)</f>
        <v>169262.5</v>
      </c>
      <c r="AG18" s="795"/>
      <c r="AH18" s="793">
        <f>VLOOKUP(B18,KOPERASI!$B$8:$I$48,8,FALSE)</f>
        <v>1016666</v>
      </c>
      <c r="AI18" s="795"/>
      <c r="AJ18" s="795">
        <v>0</v>
      </c>
      <c r="AK18" s="793">
        <f>'BPJS Ketenagakerjaan'!U15</f>
        <v>253410</v>
      </c>
      <c r="AL18" s="795">
        <v>0</v>
      </c>
      <c r="AM18" s="793">
        <f>'BPJS Kesehatan'!H18</f>
        <v>80000</v>
      </c>
      <c r="AN18" s="796">
        <f t="shared" si="10"/>
        <v>1519338.5</v>
      </c>
      <c r="AO18" s="797">
        <f t="shared" si="11"/>
        <v>16838258.5</v>
      </c>
      <c r="AP18" s="793">
        <f t="shared" si="12"/>
        <v>16838300</v>
      </c>
      <c r="AQ18" s="433" t="str">
        <f t="shared" si="6"/>
        <v>BASUKI SUPANGKAT</v>
      </c>
      <c r="AR18" s="805"/>
      <c r="AS18" s="799">
        <f t="shared" ref="AS18:AS21" si="20">E18+G18+H18+I18+AY18+AZ18</f>
        <v>12670500</v>
      </c>
      <c r="AT18" s="799">
        <f t="shared" si="14"/>
        <v>253410</v>
      </c>
      <c r="AU18" s="799">
        <f t="shared" si="15"/>
        <v>1015575</v>
      </c>
      <c r="AV18" s="800">
        <f t="shared" si="16"/>
        <v>406230</v>
      </c>
      <c r="AY18" s="793">
        <v>1200000</v>
      </c>
      <c r="AZ18" s="793">
        <v>2500000</v>
      </c>
      <c r="BA18" s="793">
        <v>0</v>
      </c>
      <c r="BB18" s="793">
        <v>0</v>
      </c>
      <c r="BC18" s="799">
        <f t="shared" si="17"/>
        <v>22057597</v>
      </c>
      <c r="BD18" s="803">
        <f t="shared" si="18"/>
        <v>18038258.5</v>
      </c>
      <c r="BF18" s="799">
        <f t="shared" si="19"/>
        <v>3400000</v>
      </c>
    </row>
    <row r="19" spans="1:58" ht="33" customHeight="1" x14ac:dyDescent="0.2">
      <c r="A19" s="409" t="s">
        <v>322</v>
      </c>
      <c r="B19" s="100" t="s">
        <v>488</v>
      </c>
      <c r="C19" s="25">
        <v>41533</v>
      </c>
      <c r="D19" s="27">
        <v>0</v>
      </c>
      <c r="E19" s="22">
        <v>6270500</v>
      </c>
      <c r="F19" s="22">
        <v>0</v>
      </c>
      <c r="G19" s="76">
        <v>2200000</v>
      </c>
      <c r="H19" s="22">
        <v>0</v>
      </c>
      <c r="I19" s="76">
        <v>0</v>
      </c>
      <c r="J19" s="22">
        <v>5500000</v>
      </c>
      <c r="K19" s="22">
        <v>3000000</v>
      </c>
      <c r="L19" s="22">
        <v>0</v>
      </c>
      <c r="M19" s="76"/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22">
        <v>500000</v>
      </c>
      <c r="T19" s="76">
        <v>0</v>
      </c>
      <c r="U19" s="22">
        <v>0</v>
      </c>
      <c r="V19" s="22">
        <v>0</v>
      </c>
      <c r="W19" s="27">
        <v>0</v>
      </c>
      <c r="X19" s="22"/>
      <c r="Y19" s="22">
        <f t="shared" si="9"/>
        <v>17470500</v>
      </c>
      <c r="Z19" s="22"/>
      <c r="AA19" s="22">
        <v>0</v>
      </c>
      <c r="AB19" s="22">
        <v>0</v>
      </c>
      <c r="AC19" s="76"/>
      <c r="AD19" s="76">
        <v>0</v>
      </c>
      <c r="AE19" s="76">
        <v>0</v>
      </c>
      <c r="AF19" s="22">
        <f>VLOOKUP(B19,'Bazis (urut)'!$B$7:$G$55,6,FALSE)</f>
        <v>156762.5</v>
      </c>
      <c r="AG19" s="76"/>
      <c r="AH19" s="22">
        <f>VLOOKUP(B19,KOPERASI!$B$8:$I$48,8,FALSE)</f>
        <v>100000</v>
      </c>
      <c r="AI19" s="76"/>
      <c r="AJ19" s="76">
        <v>0</v>
      </c>
      <c r="AK19" s="22">
        <f>'BPJS Ketenagakerjaan'!U51</f>
        <v>243410</v>
      </c>
      <c r="AL19" s="76">
        <v>0</v>
      </c>
      <c r="AM19" s="22">
        <f>'BPJS Kesehatan'!H19</f>
        <v>80000</v>
      </c>
      <c r="AN19" s="220">
        <f t="shared" si="10"/>
        <v>580172.5</v>
      </c>
      <c r="AO19" s="216">
        <f t="shared" si="11"/>
        <v>16890327.5</v>
      </c>
      <c r="AP19" s="22">
        <f>ROUNDUP(AO19/100,0)*100</f>
        <v>16890400</v>
      </c>
      <c r="AQ19" s="463" t="str">
        <f t="shared" si="6"/>
        <v>SUPARDI</v>
      </c>
      <c r="AR19" s="40"/>
      <c r="AS19" s="231">
        <f t="shared" si="20"/>
        <v>12170500</v>
      </c>
      <c r="AT19" s="231">
        <f t="shared" si="14"/>
        <v>243410</v>
      </c>
      <c r="AU19" s="231">
        <f t="shared" si="15"/>
        <v>940575</v>
      </c>
      <c r="AV19" s="394">
        <f t="shared" si="16"/>
        <v>376230</v>
      </c>
      <c r="AY19" s="22">
        <v>1200000</v>
      </c>
      <c r="AZ19" s="22">
        <v>2500000</v>
      </c>
      <c r="BA19" s="22">
        <v>0</v>
      </c>
      <c r="BB19" s="22">
        <v>0</v>
      </c>
      <c r="BC19" s="231">
        <f t="shared" si="17"/>
        <v>21170500</v>
      </c>
      <c r="BD19" s="83">
        <f t="shared" si="18"/>
        <v>18090327.5</v>
      </c>
      <c r="BF19" s="231">
        <f t="shared" si="19"/>
        <v>3400000</v>
      </c>
    </row>
    <row r="20" spans="1:58" s="801" customFormat="1" ht="33" customHeight="1" x14ac:dyDescent="0.2">
      <c r="A20" s="789" t="s">
        <v>323</v>
      </c>
      <c r="B20" s="804" t="s">
        <v>524</v>
      </c>
      <c r="C20" s="791">
        <v>41915</v>
      </c>
      <c r="D20" s="792">
        <v>0</v>
      </c>
      <c r="E20" s="793">
        <v>5480177</v>
      </c>
      <c r="F20" s="793">
        <v>0</v>
      </c>
      <c r="G20" s="795">
        <v>2200000</v>
      </c>
      <c r="H20" s="793">
        <v>0</v>
      </c>
      <c r="I20" s="795">
        <v>0</v>
      </c>
      <c r="J20" s="793">
        <v>5500000</v>
      </c>
      <c r="K20" s="793">
        <v>3000000</v>
      </c>
      <c r="L20" s="793">
        <v>0</v>
      </c>
      <c r="M20" s="795"/>
      <c r="N20" s="795">
        <v>0</v>
      </c>
      <c r="O20" s="795">
        <v>0</v>
      </c>
      <c r="P20" s="795">
        <v>0</v>
      </c>
      <c r="Q20" s="795">
        <v>0</v>
      </c>
      <c r="R20" s="795">
        <v>0</v>
      </c>
      <c r="S20" s="793">
        <v>0</v>
      </c>
      <c r="T20" s="795"/>
      <c r="U20" s="793">
        <v>0</v>
      </c>
      <c r="V20" s="793">
        <v>0</v>
      </c>
      <c r="W20" s="792"/>
      <c r="X20" s="793"/>
      <c r="Y20" s="793">
        <f t="shared" si="9"/>
        <v>16180177</v>
      </c>
      <c r="Z20" s="793"/>
      <c r="AA20" s="793">
        <v>0</v>
      </c>
      <c r="AB20" s="793">
        <v>0</v>
      </c>
      <c r="AC20" s="795"/>
      <c r="AD20" s="795">
        <v>0</v>
      </c>
      <c r="AE20" s="795">
        <v>0</v>
      </c>
      <c r="AF20" s="793">
        <f>VLOOKUP(B20,'Bazis (urut)'!$B$7:$G$55,6,FALSE)</f>
        <v>137004.42500000002</v>
      </c>
      <c r="AG20" s="795"/>
      <c r="AH20" s="793">
        <f>VLOOKUP(B20,KOPERASI!$B$8:$I$54,8,FALSE)</f>
        <v>100000</v>
      </c>
      <c r="AI20" s="795"/>
      <c r="AJ20" s="795">
        <v>0</v>
      </c>
      <c r="AK20" s="793">
        <f>'BPJS Ketenagakerjaan'!U55</f>
        <v>227603.54</v>
      </c>
      <c r="AL20" s="795">
        <v>0</v>
      </c>
      <c r="AM20" s="793">
        <f>'BPJS Kesehatan'!H20</f>
        <v>80000</v>
      </c>
      <c r="AN20" s="796">
        <f t="shared" si="10"/>
        <v>544607.96500000008</v>
      </c>
      <c r="AO20" s="797">
        <f t="shared" si="11"/>
        <v>15635569.035</v>
      </c>
      <c r="AP20" s="793">
        <f>ROUNDUP(AO20/100,0)*100</f>
        <v>15635600</v>
      </c>
      <c r="AQ20" s="433" t="str">
        <f t="shared" si="6"/>
        <v>ZAENAL ARIFIN HAMID</v>
      </c>
      <c r="AR20" s="805"/>
      <c r="AS20" s="799">
        <f t="shared" si="20"/>
        <v>11380177</v>
      </c>
      <c r="AT20" s="799">
        <f t="shared" si="14"/>
        <v>227603.54</v>
      </c>
      <c r="AU20" s="799">
        <f t="shared" si="15"/>
        <v>822026.54999999993</v>
      </c>
      <c r="AV20" s="800">
        <f t="shared" si="16"/>
        <v>328810.62</v>
      </c>
      <c r="AY20" s="793">
        <v>1200000</v>
      </c>
      <c r="AZ20" s="793">
        <v>2500000</v>
      </c>
      <c r="BA20" s="793">
        <v>0</v>
      </c>
      <c r="BB20" s="793">
        <v>0</v>
      </c>
      <c r="BC20" s="799">
        <f t="shared" si="17"/>
        <v>19880177</v>
      </c>
      <c r="BD20" s="803">
        <f t="shared" si="18"/>
        <v>16835569.035</v>
      </c>
      <c r="BF20" s="799">
        <f t="shared" si="19"/>
        <v>3400000</v>
      </c>
    </row>
    <row r="21" spans="1:58" ht="33" customHeight="1" x14ac:dyDescent="0.2">
      <c r="A21" s="409" t="s">
        <v>324</v>
      </c>
      <c r="B21" s="100" t="s">
        <v>589</v>
      </c>
      <c r="C21" s="25">
        <v>42324</v>
      </c>
      <c r="D21" s="27">
        <v>0</v>
      </c>
      <c r="E21" s="22">
        <v>4770500</v>
      </c>
      <c r="F21" s="22">
        <v>0</v>
      </c>
      <c r="G21" s="76">
        <v>2200000</v>
      </c>
      <c r="H21" s="22">
        <v>0</v>
      </c>
      <c r="I21" s="76">
        <v>0</v>
      </c>
      <c r="J21" s="22">
        <v>5500000</v>
      </c>
      <c r="K21" s="22">
        <v>3000000</v>
      </c>
      <c r="L21" s="22">
        <v>0</v>
      </c>
      <c r="M21" s="76"/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22">
        <v>0</v>
      </c>
      <c r="T21" s="76">
        <v>0</v>
      </c>
      <c r="U21" s="22">
        <v>0</v>
      </c>
      <c r="V21" s="22">
        <v>0</v>
      </c>
      <c r="W21" s="27">
        <v>0</v>
      </c>
      <c r="X21" s="22"/>
      <c r="Y21" s="22">
        <f t="shared" ref="Y21" si="21">SUM(E21:V21)-M21-N21-O21-P21+W21</f>
        <v>15470500</v>
      </c>
      <c r="Z21" s="22"/>
      <c r="AA21" s="22">
        <v>0</v>
      </c>
      <c r="AB21" s="22">
        <v>0</v>
      </c>
      <c r="AC21" s="76"/>
      <c r="AD21" s="76">
        <v>0</v>
      </c>
      <c r="AE21" s="76">
        <v>0</v>
      </c>
      <c r="AF21" s="22">
        <f>VLOOKUP(B21,'Bazis (urut)'!$B$7:$G$55,6,FALSE)</f>
        <v>119262.5</v>
      </c>
      <c r="AG21" s="76"/>
      <c r="AH21" s="22">
        <f>VLOOKUP(B21,KOPERASI!$B$8:$I$54,8,FALSE)</f>
        <v>100000</v>
      </c>
      <c r="AI21" s="76"/>
      <c r="AJ21" s="76">
        <v>0</v>
      </c>
      <c r="AK21" s="22">
        <f>'BPJS Ketenagakerjaan'!U58</f>
        <v>213410</v>
      </c>
      <c r="AL21" s="76">
        <v>0</v>
      </c>
      <c r="AM21" s="22">
        <f>'BPJS Kesehatan'!H61</f>
        <v>80000</v>
      </c>
      <c r="AN21" s="220">
        <f t="shared" si="10"/>
        <v>512672.5</v>
      </c>
      <c r="AO21" s="216">
        <f t="shared" ref="AO21:AO22" si="22">SUM(Y21-AN21)</f>
        <v>14957827.5</v>
      </c>
      <c r="AP21" s="22">
        <f>ROUNDUP(AO21/100,0)*100</f>
        <v>14957900</v>
      </c>
      <c r="AQ21" s="463" t="str">
        <f t="shared" ref="AQ21:AQ22" si="23">B21</f>
        <v>AGUS GUSNIADI</v>
      </c>
      <c r="AR21" s="40"/>
      <c r="AS21" s="231">
        <f t="shared" si="20"/>
        <v>10670500</v>
      </c>
      <c r="AT21" s="231">
        <f t="shared" ref="AT21:AT22" si="24">AS21*2%</f>
        <v>213410</v>
      </c>
      <c r="AU21" s="231">
        <f t="shared" ref="AU21:AU22" si="25">E21*15%</f>
        <v>715575</v>
      </c>
      <c r="AV21" s="394">
        <f t="shared" ref="AV21:AV22" si="26">AU21*40%</f>
        <v>286230</v>
      </c>
      <c r="AY21" s="22">
        <v>1200000</v>
      </c>
      <c r="AZ21" s="22">
        <v>2500000</v>
      </c>
      <c r="BA21" s="22">
        <v>0</v>
      </c>
      <c r="BB21" s="22">
        <v>0</v>
      </c>
      <c r="BC21" s="231">
        <f t="shared" si="17"/>
        <v>19170500</v>
      </c>
      <c r="BD21" s="83">
        <f t="shared" ref="BD21:BD22" si="27">AO21+AY21+BA21</f>
        <v>16157827.5</v>
      </c>
      <c r="BF21" s="231">
        <f t="shared" ref="BF21:BF22" si="28">G21+AY21+BA21</f>
        <v>3400000</v>
      </c>
    </row>
    <row r="22" spans="1:58" s="801" customFormat="1" ht="33" customHeight="1" x14ac:dyDescent="0.2">
      <c r="A22" s="789" t="s">
        <v>325</v>
      </c>
      <c r="B22" s="804" t="s">
        <v>670</v>
      </c>
      <c r="C22" s="791">
        <v>42598</v>
      </c>
      <c r="D22" s="792">
        <v>0</v>
      </c>
      <c r="E22" s="793">
        <v>3339350</v>
      </c>
      <c r="F22" s="793">
        <v>0</v>
      </c>
      <c r="G22" s="795">
        <v>2200000</v>
      </c>
      <c r="H22" s="793">
        <v>0</v>
      </c>
      <c r="I22" s="795">
        <v>0</v>
      </c>
      <c r="J22" s="793">
        <v>3850000</v>
      </c>
      <c r="K22" s="793">
        <v>2100000</v>
      </c>
      <c r="L22" s="793">
        <v>0</v>
      </c>
      <c r="M22" s="795"/>
      <c r="N22" s="795">
        <v>0</v>
      </c>
      <c r="O22" s="795">
        <v>0</v>
      </c>
      <c r="P22" s="795">
        <v>0</v>
      </c>
      <c r="Q22" s="795">
        <v>0</v>
      </c>
      <c r="R22" s="795">
        <v>0</v>
      </c>
      <c r="S22" s="793">
        <v>0</v>
      </c>
      <c r="T22" s="795"/>
      <c r="U22" s="793">
        <v>0</v>
      </c>
      <c r="V22" s="793">
        <v>0</v>
      </c>
      <c r="W22" s="792"/>
      <c r="X22" s="793"/>
      <c r="Y22" s="793">
        <f t="shared" ref="Y22" si="29">SUM(E22:V22)-M22-N22-O22-P22+W22</f>
        <v>11489350</v>
      </c>
      <c r="Z22" s="793"/>
      <c r="AA22" s="793">
        <v>0</v>
      </c>
      <c r="AB22" s="793">
        <v>0</v>
      </c>
      <c r="AC22" s="795"/>
      <c r="AD22" s="795">
        <v>0</v>
      </c>
      <c r="AE22" s="795">
        <v>0</v>
      </c>
      <c r="AF22" s="793">
        <v>0</v>
      </c>
      <c r="AG22" s="795"/>
      <c r="AH22" s="793">
        <v>0</v>
      </c>
      <c r="AI22" s="795"/>
      <c r="AJ22" s="795">
        <v>0</v>
      </c>
      <c r="AK22" s="793">
        <f>'BPJS Ketenagakerjaan'!U61</f>
        <v>258140</v>
      </c>
      <c r="AL22" s="795">
        <v>0</v>
      </c>
      <c r="AM22" s="793">
        <f>'BPJS Kesehatan'!H62</f>
        <v>67393.5</v>
      </c>
      <c r="AN22" s="796">
        <f t="shared" ref="AN22" si="30">SUM(Z22:AM22)</f>
        <v>325533.5</v>
      </c>
      <c r="AO22" s="797">
        <f t="shared" si="22"/>
        <v>11163816.5</v>
      </c>
      <c r="AP22" s="793">
        <f>ROUNDUP(AO22/100,0)*100</f>
        <v>11163900</v>
      </c>
      <c r="AQ22" s="433" t="str">
        <f t="shared" si="23"/>
        <v>FERRY ANJAYA FERDINANDUS</v>
      </c>
      <c r="AR22" s="805"/>
      <c r="AS22" s="799">
        <f t="shared" ref="AS22" si="31">E22+G22+H22+I22+AY22+AZ22</f>
        <v>9239350</v>
      </c>
      <c r="AT22" s="799">
        <f t="shared" si="24"/>
        <v>184787</v>
      </c>
      <c r="AU22" s="799">
        <f t="shared" si="25"/>
        <v>500902.5</v>
      </c>
      <c r="AV22" s="800">
        <f t="shared" si="26"/>
        <v>200361</v>
      </c>
      <c r="AY22" s="793">
        <v>1200000</v>
      </c>
      <c r="AZ22" s="793">
        <v>2500000</v>
      </c>
      <c r="BA22" s="793">
        <v>0</v>
      </c>
      <c r="BB22" s="793">
        <v>0</v>
      </c>
      <c r="BC22" s="799">
        <f t="shared" si="17"/>
        <v>15189350</v>
      </c>
      <c r="BD22" s="803">
        <f t="shared" si="27"/>
        <v>12363816.5</v>
      </c>
      <c r="BF22" s="799">
        <f t="shared" si="28"/>
        <v>3400000</v>
      </c>
    </row>
    <row r="23" spans="1:58" ht="33" customHeight="1" x14ac:dyDescent="0.2">
      <c r="A23" s="301" t="s">
        <v>283</v>
      </c>
      <c r="B23" s="223"/>
      <c r="C23" s="302"/>
      <c r="D23" s="303"/>
      <c r="E23" s="304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296"/>
      <c r="AA23" s="296"/>
      <c r="AB23" s="296"/>
      <c r="AC23" s="304"/>
      <c r="AD23" s="304"/>
      <c r="AE23" s="304"/>
      <c r="AF23" s="22"/>
      <c r="AG23" s="304"/>
      <c r="AH23" s="296"/>
      <c r="AI23" s="304"/>
      <c r="AJ23" s="76"/>
      <c r="AK23" s="296"/>
      <c r="AL23" s="304"/>
      <c r="AM23" s="296"/>
      <c r="AN23" s="298"/>
      <c r="AO23" s="299"/>
      <c r="AP23" s="305"/>
      <c r="AQ23" s="463"/>
      <c r="AR23" s="215"/>
      <c r="AS23" s="231">
        <v>0</v>
      </c>
      <c r="AT23" s="767"/>
      <c r="AU23" s="767"/>
      <c r="AV23" s="768"/>
      <c r="AY23" s="769">
        <f>SUM(AY11:AY22)</f>
        <v>17600000</v>
      </c>
      <c r="AZ23" s="769">
        <f>SUM(AZ11:AZ22)</f>
        <v>17500000</v>
      </c>
      <c r="BA23" s="769">
        <f>SUM(BA11:BA22)</f>
        <v>13050000</v>
      </c>
      <c r="BB23" s="769">
        <f>SUM(BB11:BB22)</f>
        <v>8000000</v>
      </c>
      <c r="BC23" s="231">
        <f>SUM(BC16:BC22)</f>
        <v>140111824</v>
      </c>
    </row>
    <row r="24" spans="1:58" s="801" customFormat="1" ht="33" customHeight="1" x14ac:dyDescent="0.2">
      <c r="A24" s="789" t="s">
        <v>326</v>
      </c>
      <c r="B24" s="790" t="s">
        <v>148</v>
      </c>
      <c r="C24" s="791">
        <v>38176</v>
      </c>
      <c r="D24" s="792">
        <v>20</v>
      </c>
      <c r="E24" s="793">
        <v>6609780</v>
      </c>
      <c r="F24" s="793">
        <v>0</v>
      </c>
      <c r="G24" s="793">
        <v>1100000</v>
      </c>
      <c r="H24" s="793">
        <v>0</v>
      </c>
      <c r="I24" s="793">
        <v>700000</v>
      </c>
      <c r="J24" s="793">
        <v>0</v>
      </c>
      <c r="K24" s="793">
        <v>0</v>
      </c>
      <c r="L24" s="793">
        <v>400000</v>
      </c>
      <c r="M24" s="793">
        <v>55000</v>
      </c>
      <c r="N24" s="793">
        <f>D24*M24</f>
        <v>1100000</v>
      </c>
      <c r="O24" s="793">
        <v>78000</v>
      </c>
      <c r="P24" s="793">
        <f>D24*O24</f>
        <v>1560000</v>
      </c>
      <c r="Q24" s="793"/>
      <c r="R24" s="793">
        <v>0</v>
      </c>
      <c r="S24" s="793">
        <v>0</v>
      </c>
      <c r="T24" s="793">
        <v>0</v>
      </c>
      <c r="U24" s="793">
        <v>0</v>
      </c>
      <c r="V24" s="793">
        <v>0</v>
      </c>
      <c r="W24" s="792">
        <v>0</v>
      </c>
      <c r="X24" s="793">
        <v>0</v>
      </c>
      <c r="Y24" s="793">
        <f>SUM(E24:V24)-M24-O24+W24</f>
        <v>11469780</v>
      </c>
      <c r="Z24" s="793">
        <v>0</v>
      </c>
      <c r="AA24" s="793">
        <v>0</v>
      </c>
      <c r="AB24" s="793">
        <v>0</v>
      </c>
      <c r="AC24" s="793">
        <v>0</v>
      </c>
      <c r="AD24" s="793">
        <v>20059</v>
      </c>
      <c r="AE24" s="793">
        <v>0</v>
      </c>
      <c r="AF24" s="793">
        <f>VLOOKUP(B24,'Bazis (urut)'!$B$7:$G$55,6,FALSE)</f>
        <v>165244.5</v>
      </c>
      <c r="AG24" s="793">
        <v>0</v>
      </c>
      <c r="AH24" s="793">
        <f>VLOOKUP(B24,KOPERASI!$B$8:$I$48,8,FALSE)</f>
        <v>1275000</v>
      </c>
      <c r="AI24" s="793">
        <v>0</v>
      </c>
      <c r="AJ24" s="795">
        <f>VLOOKUP(B24,'DPLK (urut)'!$B$10:$G$45,4,FALSE)</f>
        <v>396586.80000000005</v>
      </c>
      <c r="AK24" s="793">
        <f>'BPJS Ketenagakerjaan'!U16</f>
        <v>241548.6</v>
      </c>
      <c r="AL24" s="793">
        <v>0</v>
      </c>
      <c r="AM24" s="793">
        <f>'BPJS Kesehatan'!H21</f>
        <v>77097.8</v>
      </c>
      <c r="AN24" s="796">
        <f>SUM(Z24:AM24)</f>
        <v>2175536.6999999997</v>
      </c>
      <c r="AO24" s="797">
        <f>SUM(Y24-AN24)</f>
        <v>9294243.3000000007</v>
      </c>
      <c r="AP24" s="793">
        <f t="shared" si="12"/>
        <v>9294300</v>
      </c>
      <c r="AQ24" s="433" t="str">
        <f t="shared" si="6"/>
        <v>DIONALDO, Amd</v>
      </c>
      <c r="AR24" s="798"/>
      <c r="AS24" s="799">
        <f>E24+G24+I24</f>
        <v>8409780</v>
      </c>
      <c r="AT24" s="799">
        <f>AS24*2%</f>
        <v>168195.6</v>
      </c>
      <c r="AU24" s="799">
        <f>E24*15%</f>
        <v>991467</v>
      </c>
      <c r="AV24" s="800">
        <f>AU24*40%</f>
        <v>396586.80000000005</v>
      </c>
      <c r="AY24" s="802"/>
      <c r="AZ24" s="802"/>
      <c r="BA24" s="802">
        <f>BA23+BB23+AY12+AY14</f>
        <v>27750000</v>
      </c>
    </row>
    <row r="25" spans="1:58" ht="33" customHeight="1" x14ac:dyDescent="0.2">
      <c r="A25" s="409" t="s">
        <v>327</v>
      </c>
      <c r="B25" s="21" t="s">
        <v>150</v>
      </c>
      <c r="C25" s="25">
        <v>38666</v>
      </c>
      <c r="D25" s="27">
        <v>22</v>
      </c>
      <c r="E25" s="22">
        <v>3903721</v>
      </c>
      <c r="F25" s="22">
        <v>0</v>
      </c>
      <c r="G25" s="22">
        <v>900000</v>
      </c>
      <c r="H25" s="22">
        <v>0</v>
      </c>
      <c r="I25" s="22">
        <v>200000</v>
      </c>
      <c r="J25" s="22">
        <v>0</v>
      </c>
      <c r="K25" s="22">
        <v>0</v>
      </c>
      <c r="L25" s="22">
        <v>160000</v>
      </c>
      <c r="M25" s="22">
        <v>40000</v>
      </c>
      <c r="N25" s="22">
        <f>D25*M25</f>
        <v>880000</v>
      </c>
      <c r="O25" s="22">
        <v>58000</v>
      </c>
      <c r="P25" s="22">
        <f>D25*O25</f>
        <v>1276000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770">
        <v>0</v>
      </c>
      <c r="W25" s="27">
        <v>0</v>
      </c>
      <c r="X25" s="22">
        <v>0</v>
      </c>
      <c r="Y25" s="22">
        <f>SUM(E25:V25)-M25-O25+W25</f>
        <v>7319721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f>VLOOKUP(B25,'Bazis (urut)'!$B$7:$G$55,6,FALSE)</f>
        <v>97593.025000000009</v>
      </c>
      <c r="AG25" s="22">
        <v>0</v>
      </c>
      <c r="AH25" s="22">
        <f>VLOOKUP(B25,KOPERASI!$B$8:$I$48,8,FALSE)</f>
        <v>2145833</v>
      </c>
      <c r="AI25" s="22">
        <v>0</v>
      </c>
      <c r="AJ25" s="76">
        <f>VLOOKUP(B25,'DPLK (urut)'!$B$10:$G$45,4,FALSE)</f>
        <v>234223.26</v>
      </c>
      <c r="AK25" s="22">
        <f>'BPJS Ketenagakerjaan'!U36</f>
        <v>150111.63</v>
      </c>
      <c r="AL25" s="22">
        <v>0</v>
      </c>
      <c r="AM25" s="22">
        <f>'BPJS Kesehatan'!H41</f>
        <v>48037.21</v>
      </c>
      <c r="AN25" s="220">
        <f>SUM(Z25:AM25)</f>
        <v>2675798.125</v>
      </c>
      <c r="AO25" s="216">
        <f>SUM(Y25-AN25)</f>
        <v>4643922.875</v>
      </c>
      <c r="AP25" s="22">
        <f>ROUNDUP(AO25/100,0)*100</f>
        <v>4644000</v>
      </c>
      <c r="AQ25" s="463" t="str">
        <f>B25</f>
        <v>ARIFUZZAMAN, Amd</v>
      </c>
      <c r="AR25" s="23"/>
      <c r="AS25" s="231">
        <f>E25+G25+I25+AY25+BA25</f>
        <v>5003721</v>
      </c>
      <c r="AT25" s="231">
        <f>AS25*2%</f>
        <v>100074.42</v>
      </c>
      <c r="AU25" s="231">
        <f>E25*15%</f>
        <v>585558.15</v>
      </c>
      <c r="AV25" s="394">
        <f>AU25*40%</f>
        <v>234223.26</v>
      </c>
      <c r="AY25" s="367"/>
    </row>
    <row r="26" spans="1:58" s="801" customFormat="1" ht="33" customHeight="1" x14ac:dyDescent="0.2">
      <c r="A26" s="789" t="s">
        <v>328</v>
      </c>
      <c r="B26" s="790" t="s">
        <v>608</v>
      </c>
      <c r="C26" s="791">
        <v>42445</v>
      </c>
      <c r="D26" s="792">
        <v>22</v>
      </c>
      <c r="E26" s="793">
        <v>2308543</v>
      </c>
      <c r="F26" s="793">
        <v>0</v>
      </c>
      <c r="G26" s="793">
        <v>0</v>
      </c>
      <c r="H26" s="793">
        <v>0</v>
      </c>
      <c r="I26" s="793">
        <v>0</v>
      </c>
      <c r="J26" s="793">
        <v>0</v>
      </c>
      <c r="K26" s="793">
        <v>0</v>
      </c>
      <c r="L26" s="793">
        <v>0</v>
      </c>
      <c r="M26" s="793">
        <v>30000</v>
      </c>
      <c r="N26" s="793">
        <f>D26*M26</f>
        <v>660000</v>
      </c>
      <c r="O26" s="793">
        <v>32000</v>
      </c>
      <c r="P26" s="793">
        <f>D26*O26</f>
        <v>704000</v>
      </c>
      <c r="Q26" s="793"/>
      <c r="R26" s="793">
        <v>0</v>
      </c>
      <c r="S26" s="793">
        <v>0</v>
      </c>
      <c r="T26" s="793">
        <v>0</v>
      </c>
      <c r="U26" s="793">
        <v>0</v>
      </c>
      <c r="V26" s="793">
        <v>0</v>
      </c>
      <c r="W26" s="792">
        <v>0</v>
      </c>
      <c r="X26" s="793">
        <v>0</v>
      </c>
      <c r="Y26" s="793">
        <f>SUM(E26:V26)-M26-O26+W26</f>
        <v>3672543</v>
      </c>
      <c r="Z26" s="793">
        <v>0</v>
      </c>
      <c r="AA26" s="793">
        <v>0</v>
      </c>
      <c r="AB26" s="793">
        <v>0</v>
      </c>
      <c r="AC26" s="793">
        <v>0</v>
      </c>
      <c r="AD26" s="793">
        <v>1223</v>
      </c>
      <c r="AE26" s="793">
        <v>0</v>
      </c>
      <c r="AF26" s="793">
        <f>VLOOKUP(B26,'Bazis (urut)'!$B$7:$G$55,6,FALSE)</f>
        <v>57713.575000000004</v>
      </c>
      <c r="AG26" s="793">
        <v>0</v>
      </c>
      <c r="AH26" s="793">
        <f>VLOOKUP(B26,KOPERASI!$B$8:$I$54,8,FALSE)</f>
        <v>100000</v>
      </c>
      <c r="AI26" s="793">
        <v>0</v>
      </c>
      <c r="AJ26" s="795">
        <v>0</v>
      </c>
      <c r="AK26" s="793">
        <f>'BPJS Ketenagakerjaan'!U59</f>
        <v>69256.290000000008</v>
      </c>
      <c r="AL26" s="793">
        <v>0</v>
      </c>
      <c r="AM26" s="793">
        <f>'BPJS Kesehatan'!H59</f>
        <v>30780.578500000003</v>
      </c>
      <c r="AN26" s="796">
        <f>SUM(Z26:AM26)</f>
        <v>258973.44350000002</v>
      </c>
      <c r="AO26" s="797">
        <f>SUM(Y26-AN26)</f>
        <v>3413569.5564999999</v>
      </c>
      <c r="AP26" s="793">
        <f t="shared" ref="AP26" si="32">ROUNDUP(AO26/100,0)*100</f>
        <v>3413600</v>
      </c>
      <c r="AQ26" s="433" t="str">
        <f t="shared" ref="AQ26" si="33">B26</f>
        <v>AHMAD SUPIADI, ST</v>
      </c>
      <c r="AR26" s="798"/>
      <c r="AS26" s="799">
        <f t="shared" ref="AS26" si="34">E26+G26+H26+I26+AY26+BA26</f>
        <v>2308543</v>
      </c>
      <c r="AT26" s="799">
        <f>AS26*2%</f>
        <v>46170.86</v>
      </c>
      <c r="AU26" s="799">
        <f>E26*15%</f>
        <v>346281.45</v>
      </c>
      <c r="AV26" s="800">
        <f>AU26*40%</f>
        <v>138512.58000000002</v>
      </c>
      <c r="AY26" s="802"/>
      <c r="AZ26" s="802"/>
      <c r="BA26" s="802"/>
    </row>
    <row r="27" spans="1:58" ht="33" customHeight="1" x14ac:dyDescent="0.2">
      <c r="A27" s="771" t="s">
        <v>487</v>
      </c>
      <c r="B27" s="772"/>
      <c r="C27" s="773"/>
      <c r="D27" s="774"/>
      <c r="E27" s="772"/>
      <c r="F27" s="772"/>
      <c r="G27" s="772"/>
      <c r="H27" s="772"/>
      <c r="I27" s="772"/>
      <c r="J27" s="772"/>
      <c r="K27" s="772"/>
      <c r="L27" s="775"/>
      <c r="M27" s="772"/>
      <c r="N27" s="772"/>
      <c r="O27" s="772"/>
      <c r="P27" s="772"/>
      <c r="Q27" s="772"/>
      <c r="R27" s="772"/>
      <c r="S27" s="772"/>
      <c r="T27" s="772"/>
      <c r="U27" s="772"/>
      <c r="V27" s="40"/>
      <c r="W27" s="83"/>
      <c r="X27" s="83"/>
      <c r="Y27" s="296"/>
      <c r="Z27" s="772"/>
      <c r="AA27" s="772"/>
      <c r="AB27" s="772"/>
      <c r="AC27" s="772"/>
      <c r="AD27" s="772"/>
      <c r="AE27" s="772"/>
      <c r="AF27" s="22"/>
      <c r="AG27" s="772"/>
      <c r="AH27" s="22"/>
      <c r="AI27" s="772"/>
      <c r="AJ27" s="76"/>
      <c r="AK27" s="772"/>
      <c r="AL27" s="772"/>
      <c r="AM27" s="772"/>
      <c r="AN27" s="298"/>
      <c r="AO27" s="299"/>
      <c r="AP27" s="222"/>
      <c r="AQ27" s="463"/>
      <c r="AR27" s="40"/>
      <c r="AS27" s="231">
        <f t="shared" si="8"/>
        <v>0</v>
      </c>
      <c r="AT27" s="231"/>
      <c r="AU27" s="231"/>
      <c r="AV27" s="394"/>
      <c r="AY27" s="772"/>
      <c r="AZ27" s="772"/>
      <c r="BA27" s="772"/>
    </row>
    <row r="28" spans="1:58" s="801" customFormat="1" ht="33" customHeight="1" x14ac:dyDescent="0.2">
      <c r="A28" s="789" t="s">
        <v>329</v>
      </c>
      <c r="B28" s="790" t="s">
        <v>480</v>
      </c>
      <c r="C28" s="791">
        <v>41077</v>
      </c>
      <c r="D28" s="792">
        <v>19</v>
      </c>
      <c r="E28" s="793">
        <v>5109575</v>
      </c>
      <c r="F28" s="793">
        <v>0</v>
      </c>
      <c r="G28" s="793">
        <v>950000</v>
      </c>
      <c r="H28" s="793">
        <v>0</v>
      </c>
      <c r="I28" s="793">
        <v>700000</v>
      </c>
      <c r="J28" s="793">
        <v>0</v>
      </c>
      <c r="K28" s="793">
        <v>0</v>
      </c>
      <c r="L28" s="793">
        <v>550000</v>
      </c>
      <c r="M28" s="793">
        <v>55000</v>
      </c>
      <c r="N28" s="793">
        <f t="shared" ref="N28:N36" si="35">D28*M28</f>
        <v>1045000</v>
      </c>
      <c r="O28" s="793">
        <v>78000</v>
      </c>
      <c r="P28" s="793">
        <f>D28*O28</f>
        <v>1482000</v>
      </c>
      <c r="Q28" s="793">
        <v>0</v>
      </c>
      <c r="R28" s="793">
        <v>0</v>
      </c>
      <c r="S28" s="793">
        <v>0</v>
      </c>
      <c r="T28" s="793">
        <v>0</v>
      </c>
      <c r="U28" s="793">
        <v>0</v>
      </c>
      <c r="V28" s="793">
        <v>0</v>
      </c>
      <c r="W28" s="792">
        <v>0</v>
      </c>
      <c r="X28" s="793">
        <v>0</v>
      </c>
      <c r="Y28" s="793">
        <f>SUM(E28:V28)-M28-O28+W28</f>
        <v>9836575</v>
      </c>
      <c r="Z28" s="793">
        <v>0</v>
      </c>
      <c r="AA28" s="793">
        <v>0</v>
      </c>
      <c r="AB28" s="793">
        <v>0</v>
      </c>
      <c r="AC28" s="793">
        <v>0</v>
      </c>
      <c r="AD28" s="793">
        <v>16490</v>
      </c>
      <c r="AE28" s="793">
        <v>0</v>
      </c>
      <c r="AF28" s="793">
        <f>VLOOKUP(B28,'Bazis (urut)'!$B$7:$G$55,6,FALSE)</f>
        <v>127739.375</v>
      </c>
      <c r="AG28" s="793">
        <v>0</v>
      </c>
      <c r="AH28" s="793">
        <f>VLOOKUP(B28,KOPERASI!$B$8:$I$48,8,FALSE)</f>
        <v>100000</v>
      </c>
      <c r="AI28" s="793">
        <v>0</v>
      </c>
      <c r="AJ28" s="795">
        <f>VLOOKUP(B28,'DPLK (urut)'!$B$10:$G$45,4,FALSE)</f>
        <v>306574.5</v>
      </c>
      <c r="AK28" s="793">
        <f>'BPJS Ketenagakerjaan'!U18</f>
        <v>202787.25</v>
      </c>
      <c r="AL28" s="793">
        <v>0</v>
      </c>
      <c r="AM28" s="793">
        <f>'BPJS Kesehatan'!H22</f>
        <v>60595.75</v>
      </c>
      <c r="AN28" s="796">
        <f>SUM(Z28:AM28)</f>
        <v>814186.875</v>
      </c>
      <c r="AO28" s="797">
        <f t="shared" ref="AO28:AO36" si="36">SUM(Y28-AN28)</f>
        <v>9022388.125</v>
      </c>
      <c r="AP28" s="793">
        <f t="shared" si="12"/>
        <v>9022400</v>
      </c>
      <c r="AQ28" s="433" t="str">
        <f t="shared" si="6"/>
        <v>ANTOK SUBIANTORO</v>
      </c>
      <c r="AR28" s="798"/>
      <c r="AS28" s="799">
        <f t="shared" si="8"/>
        <v>6759575</v>
      </c>
      <c r="AT28" s="799">
        <f t="shared" ref="AT28:AT36" si="37">AS28*2%</f>
        <v>135191.5</v>
      </c>
      <c r="AU28" s="799">
        <f t="shared" ref="AU28:AU36" si="38">E28*15%</f>
        <v>766436.25</v>
      </c>
      <c r="AV28" s="800">
        <f t="shared" ref="AV28:AV35" si="39">AU28*40%</f>
        <v>306574.5</v>
      </c>
      <c r="AW28" s="806">
        <f>AU28*60%</f>
        <v>459861.75</v>
      </c>
      <c r="AX28" s="799"/>
      <c r="AY28" s="793">
        <v>0</v>
      </c>
      <c r="AZ28" s="793">
        <v>0</v>
      </c>
      <c r="BA28" s="793">
        <v>0</v>
      </c>
    </row>
    <row r="29" spans="1:58" ht="33" customHeight="1" x14ac:dyDescent="0.2">
      <c r="A29" s="409" t="s">
        <v>330</v>
      </c>
      <c r="B29" s="21" t="s">
        <v>136</v>
      </c>
      <c r="C29" s="25">
        <v>38176</v>
      </c>
      <c r="D29" s="27">
        <v>22</v>
      </c>
      <c r="E29" s="22">
        <v>4484148</v>
      </c>
      <c r="F29" s="22">
        <v>0</v>
      </c>
      <c r="G29" s="22">
        <v>900000</v>
      </c>
      <c r="H29" s="22">
        <v>0</v>
      </c>
      <c r="I29" s="22">
        <v>200000</v>
      </c>
      <c r="J29" s="22">
        <v>0</v>
      </c>
      <c r="K29" s="22">
        <v>0</v>
      </c>
      <c r="L29" s="22">
        <v>280000</v>
      </c>
      <c r="M29" s="22">
        <v>40000</v>
      </c>
      <c r="N29" s="22">
        <f t="shared" si="35"/>
        <v>880000</v>
      </c>
      <c r="O29" s="22">
        <v>58000</v>
      </c>
      <c r="P29" s="22">
        <f t="shared" ref="P29:P71" si="40">D29*O29</f>
        <v>1276000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7">
        <v>0</v>
      </c>
      <c r="X29" s="22">
        <v>0</v>
      </c>
      <c r="Y29" s="22">
        <f t="shared" ref="Y29:Y36" si="41">SUM(E29:V29)-M29-O29+W29</f>
        <v>8020148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f>VLOOKUP(B29,'Bazis (urut)'!$B$7:$G$55,6,FALSE)</f>
        <v>112103.70000000001</v>
      </c>
      <c r="AG29" s="22">
        <v>0</v>
      </c>
      <c r="AH29" s="22">
        <f>VLOOKUP(B29,KOPERASI!$B$8:$I$48,8,FALSE)</f>
        <v>2351667</v>
      </c>
      <c r="AI29" s="22">
        <v>0</v>
      </c>
      <c r="AJ29" s="76">
        <f>VLOOKUP(B29,'DPLK (urut)'!$B$10:$G$45,4,FALSE)</f>
        <v>269048.88</v>
      </c>
      <c r="AK29" s="22">
        <f>'BPJS Ketenagakerjaan'!U19</f>
        <v>167524.44</v>
      </c>
      <c r="AL29" s="22">
        <v>0</v>
      </c>
      <c r="AM29" s="22">
        <f>'BPJS Kesehatan'!H23</f>
        <v>53841.48</v>
      </c>
      <c r="AN29" s="220">
        <f t="shared" ref="AN29:AN36" si="42">SUM(Z29:AM29)</f>
        <v>2954185.5</v>
      </c>
      <c r="AO29" s="216">
        <f t="shared" si="36"/>
        <v>5065962.5</v>
      </c>
      <c r="AP29" s="22">
        <f t="shared" si="12"/>
        <v>5066000</v>
      </c>
      <c r="AQ29" s="463" t="str">
        <f t="shared" si="6"/>
        <v>MAURICE AGUSTAVIO, SE</v>
      </c>
      <c r="AR29" s="23"/>
      <c r="AS29" s="231">
        <f t="shared" si="8"/>
        <v>5584148</v>
      </c>
      <c r="AT29" s="231">
        <f t="shared" si="37"/>
        <v>111682.96</v>
      </c>
      <c r="AU29" s="231">
        <f t="shared" si="38"/>
        <v>672622.2</v>
      </c>
      <c r="AV29" s="394">
        <f t="shared" si="39"/>
        <v>269048.88</v>
      </c>
      <c r="AY29" s="231"/>
    </row>
    <row r="30" spans="1:58" s="801" customFormat="1" ht="33" customHeight="1" x14ac:dyDescent="0.2">
      <c r="A30" s="789" t="s">
        <v>331</v>
      </c>
      <c r="B30" s="790" t="s">
        <v>139</v>
      </c>
      <c r="C30" s="791">
        <v>39084</v>
      </c>
      <c r="D30" s="792">
        <v>20</v>
      </c>
      <c r="E30" s="793">
        <v>3827177</v>
      </c>
      <c r="F30" s="793">
        <v>0</v>
      </c>
      <c r="G30" s="793">
        <v>900000</v>
      </c>
      <c r="H30" s="793">
        <v>0</v>
      </c>
      <c r="I30" s="793">
        <v>200000</v>
      </c>
      <c r="J30" s="793">
        <v>0</v>
      </c>
      <c r="K30" s="793">
        <v>0</v>
      </c>
      <c r="L30" s="793">
        <v>260000</v>
      </c>
      <c r="M30" s="793">
        <v>40000</v>
      </c>
      <c r="N30" s="793">
        <f t="shared" si="35"/>
        <v>800000</v>
      </c>
      <c r="O30" s="793">
        <v>58000</v>
      </c>
      <c r="P30" s="793">
        <f t="shared" si="40"/>
        <v>1160000</v>
      </c>
      <c r="Q30" s="793">
        <v>0</v>
      </c>
      <c r="R30" s="793">
        <v>0</v>
      </c>
      <c r="S30" s="793">
        <v>0</v>
      </c>
      <c r="T30" s="793">
        <v>0</v>
      </c>
      <c r="U30" s="793">
        <v>0</v>
      </c>
      <c r="V30" s="793">
        <v>0</v>
      </c>
      <c r="W30" s="792">
        <v>0</v>
      </c>
      <c r="X30" s="807">
        <v>0</v>
      </c>
      <c r="Y30" s="793">
        <f t="shared" si="41"/>
        <v>7147177</v>
      </c>
      <c r="Z30" s="793">
        <v>0</v>
      </c>
      <c r="AA30" s="793">
        <v>0</v>
      </c>
      <c r="AB30" s="793">
        <v>0</v>
      </c>
      <c r="AC30" s="793">
        <v>0</v>
      </c>
      <c r="AD30" s="793">
        <v>0</v>
      </c>
      <c r="AE30" s="793">
        <v>0</v>
      </c>
      <c r="AF30" s="793">
        <f>VLOOKUP(B30,'Bazis (urut)'!$B$7:$G$55,6,FALSE)</f>
        <v>95679.425000000003</v>
      </c>
      <c r="AG30" s="793">
        <v>0</v>
      </c>
      <c r="AH30" s="793">
        <f>VLOOKUP(B30,KOPERASI!$B$8:$I$48,8,FALSE)</f>
        <v>1401666</v>
      </c>
      <c r="AI30" s="793">
        <v>0</v>
      </c>
      <c r="AJ30" s="795">
        <f>VLOOKUP(B30,'DPLK (urut)'!$B$10:$G$45,4,FALSE)</f>
        <v>229630.62</v>
      </c>
      <c r="AK30" s="793">
        <f>'BPJS Ketenagakerjaan'!U20</f>
        <v>147815.31</v>
      </c>
      <c r="AL30" s="793">
        <v>0</v>
      </c>
      <c r="AM30" s="793">
        <f>'BPJS Kesehatan'!H24</f>
        <v>47271.770000000004</v>
      </c>
      <c r="AN30" s="796">
        <f t="shared" si="42"/>
        <v>1922063.125</v>
      </c>
      <c r="AO30" s="797">
        <f t="shared" si="36"/>
        <v>5225113.875</v>
      </c>
      <c r="AP30" s="793">
        <f t="shared" si="12"/>
        <v>5225200</v>
      </c>
      <c r="AQ30" s="433" t="str">
        <f t="shared" si="6"/>
        <v>ANDI YUSUF IZZAN, S.Kom</v>
      </c>
      <c r="AR30" s="798"/>
      <c r="AS30" s="799">
        <f t="shared" si="8"/>
        <v>4927177</v>
      </c>
      <c r="AT30" s="799">
        <f t="shared" si="37"/>
        <v>98543.540000000008</v>
      </c>
      <c r="AU30" s="799">
        <f t="shared" si="38"/>
        <v>574076.54999999993</v>
      </c>
      <c r="AV30" s="800">
        <f t="shared" si="39"/>
        <v>229630.62</v>
      </c>
    </row>
    <row r="31" spans="1:58" ht="33" customHeight="1" x14ac:dyDescent="0.2">
      <c r="A31" s="409" t="s">
        <v>332</v>
      </c>
      <c r="B31" s="21" t="s">
        <v>236</v>
      </c>
      <c r="C31" s="25">
        <v>41412</v>
      </c>
      <c r="D31" s="27">
        <v>21</v>
      </c>
      <c r="E31" s="22">
        <v>3266459</v>
      </c>
      <c r="F31" s="22">
        <v>0</v>
      </c>
      <c r="G31" s="22">
        <v>620000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35000</v>
      </c>
      <c r="N31" s="22">
        <f t="shared" si="35"/>
        <v>735000</v>
      </c>
      <c r="O31" s="22">
        <v>39000</v>
      </c>
      <c r="P31" s="22">
        <f t="shared" si="40"/>
        <v>819000</v>
      </c>
      <c r="Q31" s="22">
        <v>0</v>
      </c>
      <c r="R31" s="22">
        <v>0</v>
      </c>
      <c r="S31" s="22">
        <v>0</v>
      </c>
      <c r="T31" s="22"/>
      <c r="U31" s="22">
        <v>0</v>
      </c>
      <c r="V31" s="22">
        <v>0</v>
      </c>
      <c r="W31" s="27">
        <v>0</v>
      </c>
      <c r="X31" s="27">
        <v>0</v>
      </c>
      <c r="Y31" s="22">
        <f>SUM(E31:V31)-M31-O31+W31</f>
        <v>5440459</v>
      </c>
      <c r="Z31" s="22">
        <v>0</v>
      </c>
      <c r="AA31" s="22">
        <v>0</v>
      </c>
      <c r="AB31" s="22">
        <v>0</v>
      </c>
      <c r="AC31" s="22"/>
      <c r="AD31" s="22">
        <v>0</v>
      </c>
      <c r="AE31" s="22">
        <v>0</v>
      </c>
      <c r="AF31" s="22">
        <f>VLOOKUP(B31,'Bazis (urut)'!$B$7:$G$55,6,FALSE)</f>
        <v>81661.475000000006</v>
      </c>
      <c r="AG31" s="22">
        <v>0</v>
      </c>
      <c r="AH31" s="22">
        <f>VLOOKUP(B31,KOPERASI!$B$8:$I$48,8,FALSE)</f>
        <v>1097500</v>
      </c>
      <c r="AI31" s="22">
        <v>0</v>
      </c>
      <c r="AJ31" s="76">
        <f>VLOOKUP(B31,'DPLK (urut)'!$B$10:$G$45,4,FALSE)</f>
        <v>195987.54</v>
      </c>
      <c r="AK31" s="22">
        <f>'BPJS Ketenagakerjaan'!U39</f>
        <v>116593.77000000002</v>
      </c>
      <c r="AL31" s="22">
        <v>0</v>
      </c>
      <c r="AM31" s="22">
        <f>'BPJS Kesehatan'!H44</f>
        <v>38864.590000000004</v>
      </c>
      <c r="AN31" s="220">
        <f t="shared" si="42"/>
        <v>1530607.3750000002</v>
      </c>
      <c r="AO31" s="216">
        <f t="shared" si="36"/>
        <v>3909851.625</v>
      </c>
      <c r="AP31" s="22">
        <f>ROUNDUP(AO31/100,0)*100</f>
        <v>3909900</v>
      </c>
      <c r="AQ31" s="463" t="str">
        <f t="shared" si="6"/>
        <v>DWIKANIA PRATIWI</v>
      </c>
      <c r="AR31" s="410"/>
      <c r="AS31" s="231">
        <f>E31+G31+I31+AY31+BA31</f>
        <v>3886459</v>
      </c>
      <c r="AT31" s="231">
        <f t="shared" si="37"/>
        <v>77729.180000000008</v>
      </c>
      <c r="AU31" s="231">
        <f t="shared" si="38"/>
        <v>489968.85</v>
      </c>
      <c r="AV31" s="394">
        <f t="shared" si="39"/>
        <v>195987.54</v>
      </c>
    </row>
    <row r="32" spans="1:58" s="801" customFormat="1" ht="33" customHeight="1" x14ac:dyDescent="0.2">
      <c r="A32" s="789" t="s">
        <v>333</v>
      </c>
      <c r="B32" s="790" t="s">
        <v>140</v>
      </c>
      <c r="C32" s="791">
        <v>39084</v>
      </c>
      <c r="D32" s="792">
        <v>22</v>
      </c>
      <c r="E32" s="793">
        <v>3752134</v>
      </c>
      <c r="F32" s="793">
        <v>0</v>
      </c>
      <c r="G32" s="793">
        <v>750000</v>
      </c>
      <c r="H32" s="793">
        <v>0</v>
      </c>
      <c r="I32" s="793">
        <v>0</v>
      </c>
      <c r="J32" s="793">
        <v>0</v>
      </c>
      <c r="K32" s="793">
        <v>0</v>
      </c>
      <c r="L32" s="793">
        <v>0</v>
      </c>
      <c r="M32" s="793">
        <v>35000</v>
      </c>
      <c r="N32" s="793">
        <f t="shared" si="35"/>
        <v>770000</v>
      </c>
      <c r="O32" s="793">
        <v>39000</v>
      </c>
      <c r="P32" s="793">
        <f t="shared" si="40"/>
        <v>858000</v>
      </c>
      <c r="Q32" s="793">
        <v>0</v>
      </c>
      <c r="R32" s="793">
        <v>0</v>
      </c>
      <c r="S32" s="793">
        <v>0</v>
      </c>
      <c r="T32" s="793">
        <v>0</v>
      </c>
      <c r="U32" s="793">
        <v>0</v>
      </c>
      <c r="V32" s="793">
        <v>0</v>
      </c>
      <c r="W32" s="792">
        <v>0</v>
      </c>
      <c r="X32" s="793">
        <v>0</v>
      </c>
      <c r="Y32" s="793">
        <f t="shared" si="41"/>
        <v>6130134</v>
      </c>
      <c r="Z32" s="793">
        <v>0</v>
      </c>
      <c r="AA32" s="793">
        <v>0</v>
      </c>
      <c r="AB32" s="793">
        <v>0</v>
      </c>
      <c r="AC32" s="793">
        <v>0</v>
      </c>
      <c r="AD32" s="793">
        <v>0</v>
      </c>
      <c r="AE32" s="793">
        <v>0</v>
      </c>
      <c r="AF32" s="793">
        <v>0</v>
      </c>
      <c r="AG32" s="793">
        <v>0</v>
      </c>
      <c r="AH32" s="793">
        <f>VLOOKUP(B32,KOPERASI!$B$8:$I$48,8,FALSE)</f>
        <v>800000</v>
      </c>
      <c r="AI32" s="793">
        <v>0</v>
      </c>
      <c r="AJ32" s="795">
        <f>VLOOKUP(B32,'DPLK (urut)'!$B$10:$G$45,4,FALSE)</f>
        <v>225128.04</v>
      </c>
      <c r="AK32" s="793">
        <f>'BPJS Ketenagakerjaan'!U21</f>
        <v>135064.02000000002</v>
      </c>
      <c r="AL32" s="793">
        <v>0</v>
      </c>
      <c r="AM32" s="793">
        <f>'BPJS Kesehatan'!H25</f>
        <v>45021.340000000004</v>
      </c>
      <c r="AN32" s="796">
        <f t="shared" si="42"/>
        <v>1205213.4000000001</v>
      </c>
      <c r="AO32" s="797">
        <f t="shared" si="36"/>
        <v>4924920.5999999996</v>
      </c>
      <c r="AP32" s="793">
        <f t="shared" si="12"/>
        <v>4925000</v>
      </c>
      <c r="AQ32" s="433" t="str">
        <f t="shared" si="6"/>
        <v>ALIM DENNY KRISTIAWAN, S.Si</v>
      </c>
      <c r="AR32" s="798"/>
      <c r="AS32" s="799">
        <f t="shared" ref="AS32:AS50" si="43">E32+G32+I32+AY32+BA32</f>
        <v>4502134</v>
      </c>
      <c r="AT32" s="799">
        <f t="shared" si="37"/>
        <v>90042.680000000008</v>
      </c>
      <c r="AU32" s="799">
        <f t="shared" si="38"/>
        <v>562820.1</v>
      </c>
      <c r="AV32" s="800">
        <f t="shared" si="39"/>
        <v>225128.04</v>
      </c>
    </row>
    <row r="33" spans="1:53" ht="33" customHeight="1" x14ac:dyDescent="0.2">
      <c r="A33" s="409" t="s">
        <v>334</v>
      </c>
      <c r="B33" s="100" t="s">
        <v>141</v>
      </c>
      <c r="C33" s="25">
        <v>40147</v>
      </c>
      <c r="D33" s="27">
        <v>16</v>
      </c>
      <c r="E33" s="76">
        <v>3535720</v>
      </c>
      <c r="F33" s="22">
        <v>0</v>
      </c>
      <c r="G33" s="76">
        <v>750000</v>
      </c>
      <c r="H33" s="22">
        <f>VLOOKUP(B33,shift!$B$8:$G$25,6,FALSE)</f>
        <v>190000</v>
      </c>
      <c r="I33" s="76">
        <v>0</v>
      </c>
      <c r="J33" s="76">
        <v>0</v>
      </c>
      <c r="K33" s="76">
        <v>0</v>
      </c>
      <c r="L33" s="76">
        <v>0</v>
      </c>
      <c r="M33" s="22">
        <v>35000</v>
      </c>
      <c r="N33" s="22">
        <f t="shared" si="35"/>
        <v>560000</v>
      </c>
      <c r="O33" s="22">
        <v>39000</v>
      </c>
      <c r="P33" s="22">
        <f t="shared" si="40"/>
        <v>624000</v>
      </c>
      <c r="Q33" s="22">
        <v>0</v>
      </c>
      <c r="R33" s="76">
        <v>0</v>
      </c>
      <c r="S33" s="22">
        <v>0</v>
      </c>
      <c r="T33" s="76">
        <v>0</v>
      </c>
      <c r="U33" s="22">
        <v>0</v>
      </c>
      <c r="V33" s="76">
        <v>0</v>
      </c>
      <c r="W33" s="27">
        <v>0</v>
      </c>
      <c r="X33" s="22">
        <v>0</v>
      </c>
      <c r="Y33" s="22">
        <f t="shared" si="41"/>
        <v>5659720</v>
      </c>
      <c r="Z33" s="22">
        <v>0</v>
      </c>
      <c r="AA33" s="22">
        <v>0</v>
      </c>
      <c r="AB33" s="22">
        <v>0</v>
      </c>
      <c r="AC33" s="76">
        <v>0</v>
      </c>
      <c r="AD33" s="76">
        <v>0</v>
      </c>
      <c r="AE33" s="76">
        <v>0</v>
      </c>
      <c r="AF33" s="22">
        <f>VLOOKUP(B33,'Bazis (urut)'!$B$7:$G$55,6,FALSE)</f>
        <v>88393</v>
      </c>
      <c r="AG33" s="76">
        <v>0</v>
      </c>
      <c r="AH33" s="22">
        <f>VLOOKUP(B33,KOPERASI!$B$8:$I$48,8,FALSE)</f>
        <v>100000</v>
      </c>
      <c r="AI33" s="76">
        <v>0</v>
      </c>
      <c r="AJ33" s="76">
        <f>VLOOKUP(B33,'DPLK (urut)'!$B$10:$G$45,4,FALSE)</f>
        <v>212143.2</v>
      </c>
      <c r="AK33" s="22">
        <f>'BPJS Ketenagakerjaan'!U22</f>
        <v>128571.6</v>
      </c>
      <c r="AL33" s="76">
        <v>0</v>
      </c>
      <c r="AM33" s="22">
        <f>'BPJS Kesehatan'!H26</f>
        <v>42857.200000000004</v>
      </c>
      <c r="AN33" s="220">
        <f t="shared" si="42"/>
        <v>571965</v>
      </c>
      <c r="AO33" s="216">
        <f t="shared" si="36"/>
        <v>5087755</v>
      </c>
      <c r="AP33" s="22">
        <f t="shared" si="12"/>
        <v>5087800</v>
      </c>
      <c r="AQ33" s="463" t="str">
        <f t="shared" si="6"/>
        <v>EVAN WILIANTO, ST</v>
      </c>
      <c r="AR33" s="215"/>
      <c r="AS33" s="231">
        <f t="shared" si="43"/>
        <v>4285720</v>
      </c>
      <c r="AT33" s="231">
        <f t="shared" si="37"/>
        <v>85714.400000000009</v>
      </c>
      <c r="AU33" s="231">
        <f t="shared" si="38"/>
        <v>530358</v>
      </c>
      <c r="AV33" s="394">
        <f t="shared" si="39"/>
        <v>212143.2</v>
      </c>
    </row>
    <row r="34" spans="1:53" s="801" customFormat="1" ht="33" customHeight="1" x14ac:dyDescent="0.2">
      <c r="A34" s="789" t="s">
        <v>335</v>
      </c>
      <c r="B34" s="804" t="s">
        <v>593</v>
      </c>
      <c r="C34" s="808">
        <v>41553</v>
      </c>
      <c r="D34" s="809">
        <v>20</v>
      </c>
      <c r="E34" s="795">
        <v>3266459</v>
      </c>
      <c r="F34" s="795">
        <v>0</v>
      </c>
      <c r="G34" s="795">
        <v>620000</v>
      </c>
      <c r="H34" s="793">
        <f>VLOOKUP(B34,shift!$B$8:$G$25,6,FALSE)</f>
        <v>255000</v>
      </c>
      <c r="I34" s="795">
        <v>0</v>
      </c>
      <c r="J34" s="795">
        <v>0</v>
      </c>
      <c r="K34" s="795">
        <v>0</v>
      </c>
      <c r="L34" s="795">
        <v>0</v>
      </c>
      <c r="M34" s="793">
        <v>35000</v>
      </c>
      <c r="N34" s="793">
        <f t="shared" si="35"/>
        <v>700000</v>
      </c>
      <c r="O34" s="793">
        <v>39000</v>
      </c>
      <c r="P34" s="793">
        <f t="shared" si="40"/>
        <v>780000</v>
      </c>
      <c r="Q34" s="793">
        <v>0</v>
      </c>
      <c r="R34" s="795">
        <v>0</v>
      </c>
      <c r="S34" s="793">
        <v>0</v>
      </c>
      <c r="T34" s="795">
        <v>0</v>
      </c>
      <c r="U34" s="793">
        <v>0</v>
      </c>
      <c r="V34" s="795">
        <v>0</v>
      </c>
      <c r="W34" s="792">
        <v>0</v>
      </c>
      <c r="X34" s="793"/>
      <c r="Y34" s="793">
        <f t="shared" si="41"/>
        <v>5621459</v>
      </c>
      <c r="Z34" s="793"/>
      <c r="AA34" s="793"/>
      <c r="AB34" s="793">
        <v>0</v>
      </c>
      <c r="AC34" s="795"/>
      <c r="AD34" s="795">
        <v>157</v>
      </c>
      <c r="AE34" s="795">
        <v>0</v>
      </c>
      <c r="AF34" s="793">
        <f>VLOOKUP(B34,'Bazis (urut)'!$B$7:$G$55,6,FALSE)</f>
        <v>81661.475000000006</v>
      </c>
      <c r="AG34" s="795"/>
      <c r="AH34" s="793">
        <f>VLOOKUP(B34,KOPERASI!$B$8:$I$48,8,FALSE)</f>
        <v>765000</v>
      </c>
      <c r="AI34" s="795"/>
      <c r="AJ34" s="795">
        <f>VLOOKUP(B34,'DPLK (urut)'!$B$10:$G$45,4,FALSE)</f>
        <v>195987.54</v>
      </c>
      <c r="AK34" s="793">
        <f>'BPJS Ketenagakerjaan'!U23</f>
        <v>116593.77000000002</v>
      </c>
      <c r="AL34" s="795">
        <v>0</v>
      </c>
      <c r="AM34" s="793">
        <f>'BPJS Kesehatan'!H27</f>
        <v>38864.590000000004</v>
      </c>
      <c r="AN34" s="796">
        <f t="shared" si="42"/>
        <v>1198264.3750000002</v>
      </c>
      <c r="AO34" s="797">
        <f t="shared" si="36"/>
        <v>4423194.625</v>
      </c>
      <c r="AP34" s="793">
        <f t="shared" si="12"/>
        <v>4423200</v>
      </c>
      <c r="AQ34" s="433" t="str">
        <f t="shared" si="6"/>
        <v>M. ARIEF KURNIAWAN</v>
      </c>
      <c r="AR34" s="810"/>
      <c r="AS34" s="799">
        <f t="shared" si="43"/>
        <v>3886459</v>
      </c>
      <c r="AT34" s="799">
        <f t="shared" si="37"/>
        <v>77729.180000000008</v>
      </c>
      <c r="AU34" s="799">
        <f t="shared" si="38"/>
        <v>489968.85</v>
      </c>
      <c r="AV34" s="800">
        <f t="shared" si="39"/>
        <v>195987.54</v>
      </c>
    </row>
    <row r="35" spans="1:53" ht="33" customHeight="1" x14ac:dyDescent="0.2">
      <c r="A35" s="409" t="s">
        <v>336</v>
      </c>
      <c r="B35" s="100" t="s">
        <v>260</v>
      </c>
      <c r="C35" s="221">
        <v>41553</v>
      </c>
      <c r="D35" s="222">
        <v>21</v>
      </c>
      <c r="E35" s="76">
        <v>3266459</v>
      </c>
      <c r="F35" s="76">
        <v>0</v>
      </c>
      <c r="G35" s="76">
        <v>620000</v>
      </c>
      <c r="H35" s="22">
        <f>VLOOKUP(B35,shift!$B$8:$G$25,6,FALSE)</f>
        <v>295000</v>
      </c>
      <c r="I35" s="76">
        <v>0</v>
      </c>
      <c r="J35" s="76">
        <v>0</v>
      </c>
      <c r="K35" s="76">
        <v>0</v>
      </c>
      <c r="L35" s="76">
        <v>0</v>
      </c>
      <c r="M35" s="22">
        <v>35000</v>
      </c>
      <c r="N35" s="22">
        <f t="shared" si="35"/>
        <v>735000</v>
      </c>
      <c r="O35" s="22">
        <v>39000</v>
      </c>
      <c r="P35" s="22">
        <f t="shared" si="40"/>
        <v>819000</v>
      </c>
      <c r="Q35" s="22">
        <v>0</v>
      </c>
      <c r="R35" s="76">
        <v>0</v>
      </c>
      <c r="S35" s="22">
        <v>0</v>
      </c>
      <c r="T35" s="76">
        <v>0</v>
      </c>
      <c r="U35" s="22">
        <v>0</v>
      </c>
      <c r="V35" s="22">
        <v>0</v>
      </c>
      <c r="W35" s="22">
        <v>0</v>
      </c>
      <c r="X35" s="22"/>
      <c r="Y35" s="22">
        <f t="shared" si="41"/>
        <v>5735459</v>
      </c>
      <c r="Z35" s="22"/>
      <c r="AA35" s="22"/>
      <c r="AB35" s="22">
        <v>0</v>
      </c>
      <c r="AC35" s="76"/>
      <c r="AD35" s="76">
        <v>0</v>
      </c>
      <c r="AE35" s="76">
        <v>0</v>
      </c>
      <c r="AF35" s="22">
        <f>VLOOKUP(B35,'Bazis (urut)'!$B$7:$G$55,6,FALSE)</f>
        <v>81661.475000000006</v>
      </c>
      <c r="AG35" s="76"/>
      <c r="AH35" s="22">
        <f>VLOOKUP(B35,KOPERASI!$B$8:$I$48,8,FALSE)</f>
        <v>100000</v>
      </c>
      <c r="AI35" s="76"/>
      <c r="AJ35" s="76">
        <f>VLOOKUP(B35,'DPLK (urut)'!$B$10:$G$45,4,FALSE)</f>
        <v>195987.54</v>
      </c>
      <c r="AK35" s="22">
        <f>'BPJS Ketenagakerjaan'!U24</f>
        <v>116593.77000000002</v>
      </c>
      <c r="AL35" s="76">
        <v>0</v>
      </c>
      <c r="AM35" s="22">
        <f>'BPJS Kesehatan'!H28</f>
        <v>38864.590000000004</v>
      </c>
      <c r="AN35" s="220">
        <f t="shared" si="42"/>
        <v>533107.375</v>
      </c>
      <c r="AO35" s="216">
        <f t="shared" si="36"/>
        <v>5202351.625</v>
      </c>
      <c r="AP35" s="22">
        <f t="shared" si="12"/>
        <v>5202400</v>
      </c>
      <c r="AQ35" s="463" t="str">
        <f t="shared" si="6"/>
        <v>HENDRIANI</v>
      </c>
      <c r="AR35" s="215"/>
      <c r="AS35" s="231">
        <f t="shared" si="43"/>
        <v>3886459</v>
      </c>
      <c r="AT35" s="231">
        <f t="shared" si="37"/>
        <v>77729.180000000008</v>
      </c>
      <c r="AU35" s="231">
        <f t="shared" si="38"/>
        <v>489968.85</v>
      </c>
      <c r="AV35" s="394">
        <f t="shared" si="39"/>
        <v>195987.54</v>
      </c>
    </row>
    <row r="36" spans="1:53" s="801" customFormat="1" ht="33" customHeight="1" x14ac:dyDescent="0.2">
      <c r="A36" s="789" t="s">
        <v>337</v>
      </c>
      <c r="B36" s="790" t="s">
        <v>259</v>
      </c>
      <c r="C36" s="808">
        <v>41553</v>
      </c>
      <c r="D36" s="792">
        <v>20</v>
      </c>
      <c r="E36" s="795">
        <v>3266459</v>
      </c>
      <c r="F36" s="795">
        <v>0</v>
      </c>
      <c r="G36" s="793">
        <v>620000</v>
      </c>
      <c r="H36" s="793">
        <f>VLOOKUP(B36,shift!$B$8:$G$25,6,FALSE)</f>
        <v>240000</v>
      </c>
      <c r="I36" s="793">
        <v>0</v>
      </c>
      <c r="J36" s="793">
        <v>0</v>
      </c>
      <c r="K36" s="793">
        <v>0</v>
      </c>
      <c r="L36" s="793">
        <v>0</v>
      </c>
      <c r="M36" s="793">
        <v>35000</v>
      </c>
      <c r="N36" s="793">
        <f t="shared" si="35"/>
        <v>700000</v>
      </c>
      <c r="O36" s="793">
        <v>39000</v>
      </c>
      <c r="P36" s="793">
        <f t="shared" si="40"/>
        <v>780000</v>
      </c>
      <c r="Q36" s="793">
        <v>0</v>
      </c>
      <c r="R36" s="795">
        <v>0</v>
      </c>
      <c r="S36" s="793">
        <v>0</v>
      </c>
      <c r="T36" s="793"/>
      <c r="U36" s="793">
        <v>0</v>
      </c>
      <c r="V36" s="793"/>
      <c r="W36" s="792">
        <v>0</v>
      </c>
      <c r="X36" s="793"/>
      <c r="Y36" s="793">
        <f t="shared" si="41"/>
        <v>5606459</v>
      </c>
      <c r="Z36" s="793"/>
      <c r="AA36" s="793">
        <v>0</v>
      </c>
      <c r="AB36" s="793">
        <v>0</v>
      </c>
      <c r="AC36" s="793"/>
      <c r="AD36" s="793">
        <v>1416</v>
      </c>
      <c r="AE36" s="793">
        <v>0</v>
      </c>
      <c r="AF36" s="793">
        <f>VLOOKUP(B36,'Bazis (urut)'!$B$7:$G$55,6,FALSE)</f>
        <v>81661.475000000006</v>
      </c>
      <c r="AG36" s="793"/>
      <c r="AH36" s="793">
        <f>VLOOKUP(B36,KOPERASI!$B$8:$I$48,8,FALSE)</f>
        <v>1076667</v>
      </c>
      <c r="AI36" s="793"/>
      <c r="AJ36" s="795">
        <f>VLOOKUP(B36,'DPLK (urut)'!$B$10:$G$45,4,FALSE)</f>
        <v>195987.54</v>
      </c>
      <c r="AK36" s="793">
        <f>'BPJS Ketenagakerjaan'!U25</f>
        <v>116593.77000000002</v>
      </c>
      <c r="AL36" s="793">
        <v>0</v>
      </c>
      <c r="AM36" s="793">
        <f>'BPJS Kesehatan'!H29</f>
        <v>38864.590000000004</v>
      </c>
      <c r="AN36" s="796">
        <f t="shared" si="42"/>
        <v>1511190.3750000002</v>
      </c>
      <c r="AO36" s="797">
        <f t="shared" si="36"/>
        <v>4095268.625</v>
      </c>
      <c r="AP36" s="793">
        <f t="shared" si="12"/>
        <v>4095300</v>
      </c>
      <c r="AQ36" s="433" t="str">
        <f t="shared" si="6"/>
        <v>FAJAR PRASETYA</v>
      </c>
      <c r="AR36" s="798"/>
      <c r="AS36" s="799">
        <f t="shared" si="43"/>
        <v>3886459</v>
      </c>
      <c r="AT36" s="799">
        <f t="shared" si="37"/>
        <v>77729.180000000008</v>
      </c>
      <c r="AU36" s="799">
        <f t="shared" si="38"/>
        <v>489968.85</v>
      </c>
      <c r="AV36" s="800">
        <f>AU36*40%</f>
        <v>195987.54</v>
      </c>
    </row>
    <row r="37" spans="1:53" ht="33" customHeight="1" x14ac:dyDescent="0.2">
      <c r="A37" s="409" t="s">
        <v>338</v>
      </c>
      <c r="B37" s="100" t="s">
        <v>573</v>
      </c>
      <c r="C37" s="221">
        <v>42234</v>
      </c>
      <c r="D37" s="222">
        <v>20</v>
      </c>
      <c r="E37" s="76">
        <v>0</v>
      </c>
      <c r="F37" s="76">
        <v>2308543</v>
      </c>
      <c r="G37" s="76">
        <v>0</v>
      </c>
      <c r="H37" s="22">
        <f>VLOOKUP(B37,shift!$B$8:$G$25,6,FALSE)</f>
        <v>245000</v>
      </c>
      <c r="I37" s="76">
        <v>0</v>
      </c>
      <c r="J37" s="76">
        <v>0</v>
      </c>
      <c r="K37" s="76">
        <v>0</v>
      </c>
      <c r="L37" s="76">
        <v>0</v>
      </c>
      <c r="M37" s="22">
        <v>35000</v>
      </c>
      <c r="N37" s="22">
        <f t="shared" ref="N37" si="44">D37*M37</f>
        <v>700000</v>
      </c>
      <c r="O37" s="22">
        <v>39000</v>
      </c>
      <c r="P37" s="22">
        <f t="shared" ref="P37" si="45">D37*O37</f>
        <v>780000</v>
      </c>
      <c r="Q37" s="22">
        <v>0</v>
      </c>
      <c r="R37" s="76">
        <v>0</v>
      </c>
      <c r="S37" s="22">
        <v>0</v>
      </c>
      <c r="T37" s="76">
        <v>0</v>
      </c>
      <c r="U37" s="22">
        <v>0</v>
      </c>
      <c r="V37" s="22">
        <v>0</v>
      </c>
      <c r="W37" s="22">
        <v>0</v>
      </c>
      <c r="X37" s="22"/>
      <c r="Y37" s="22">
        <f t="shared" ref="Y37" si="46">SUM(E37:V37)-M37-O37+W37</f>
        <v>4033543</v>
      </c>
      <c r="Z37" s="22"/>
      <c r="AA37" s="22"/>
      <c r="AB37" s="22">
        <v>0</v>
      </c>
      <c r="AC37" s="76"/>
      <c r="AD37" s="76">
        <v>0</v>
      </c>
      <c r="AE37" s="76">
        <v>0</v>
      </c>
      <c r="AF37" s="22">
        <f>VLOOKUP(B37,'Bazis (urut)'!$B$7:$G$55,6,FALSE)</f>
        <v>57713.575000000004</v>
      </c>
      <c r="AG37" s="76"/>
      <c r="AH37" s="22">
        <f>VLOOKUP(B37,KOPERASI!$B$8:$I$54,8,FALSE)</f>
        <v>100000</v>
      </c>
      <c r="AI37" s="76"/>
      <c r="AJ37" s="76">
        <v>0</v>
      </c>
      <c r="AK37" s="22">
        <f>'BPJS Ketenagakerjaan'!U57</f>
        <v>69256.290000000008</v>
      </c>
      <c r="AL37" s="76">
        <v>0</v>
      </c>
      <c r="AM37" s="22">
        <f>'BPJS Kesehatan'!H57</f>
        <v>30780.578500000003</v>
      </c>
      <c r="AN37" s="220">
        <f t="shared" ref="AN37" si="47">SUM(Z37:AM37)</f>
        <v>257750.44350000002</v>
      </c>
      <c r="AO37" s="216">
        <f t="shared" ref="AO37" si="48">SUM(Y37-AN37)</f>
        <v>3775792.5564999999</v>
      </c>
      <c r="AP37" s="22">
        <f t="shared" ref="AP37" si="49">ROUNDUP(AO37/100,0)*100</f>
        <v>3775800</v>
      </c>
      <c r="AQ37" s="463" t="str">
        <f t="shared" ref="AQ37" si="50">B37</f>
        <v>HENDRA PRAJA</v>
      </c>
      <c r="AR37" s="215"/>
      <c r="AS37" s="231">
        <f>E37+F37+G37+I37+AY37+BA37</f>
        <v>2308543</v>
      </c>
      <c r="AT37" s="231">
        <f t="shared" ref="AT37" si="51">AS37*2%</f>
        <v>46170.86</v>
      </c>
      <c r="AU37" s="231">
        <f t="shared" ref="AU37" si="52">E37*15%</f>
        <v>0</v>
      </c>
      <c r="AV37" s="394">
        <f t="shared" ref="AV37" si="53">AU37*40%</f>
        <v>0</v>
      </c>
    </row>
    <row r="38" spans="1:53" s="801" customFormat="1" ht="33" customHeight="1" x14ac:dyDescent="0.2">
      <c r="A38" s="811" t="s">
        <v>396</v>
      </c>
      <c r="B38" s="812"/>
      <c r="C38" s="813"/>
      <c r="D38" s="814"/>
      <c r="E38" s="815"/>
      <c r="F38" s="815"/>
      <c r="G38" s="815"/>
      <c r="H38" s="815"/>
      <c r="I38" s="815"/>
      <c r="J38" s="815"/>
      <c r="K38" s="815"/>
      <c r="L38" s="815"/>
      <c r="M38" s="816"/>
      <c r="N38" s="816"/>
      <c r="O38" s="816"/>
      <c r="P38" s="816"/>
      <c r="Q38" s="815"/>
      <c r="R38" s="815"/>
      <c r="S38" s="816"/>
      <c r="T38" s="815"/>
      <c r="U38" s="816"/>
      <c r="V38" s="815"/>
      <c r="W38" s="816"/>
      <c r="X38" s="816"/>
      <c r="Y38" s="816"/>
      <c r="Z38" s="816"/>
      <c r="AA38" s="816"/>
      <c r="AB38" s="816"/>
      <c r="AC38" s="815"/>
      <c r="AD38" s="815"/>
      <c r="AE38" s="815"/>
      <c r="AF38" s="793"/>
      <c r="AG38" s="815"/>
      <c r="AH38" s="793"/>
      <c r="AI38" s="815"/>
      <c r="AJ38" s="795"/>
      <c r="AK38" s="816"/>
      <c r="AL38" s="815"/>
      <c r="AM38" s="816"/>
      <c r="AN38" s="817"/>
      <c r="AO38" s="818"/>
      <c r="AP38" s="819"/>
      <c r="AQ38" s="433"/>
      <c r="AR38" s="810"/>
      <c r="AS38" s="799">
        <f t="shared" si="43"/>
        <v>0</v>
      </c>
      <c r="AT38" s="799"/>
      <c r="AU38" s="799"/>
      <c r="AV38" s="800"/>
    </row>
    <row r="39" spans="1:53" ht="33" customHeight="1" x14ac:dyDescent="0.2">
      <c r="A39" s="409" t="s">
        <v>339</v>
      </c>
      <c r="B39" s="21" t="s">
        <v>268</v>
      </c>
      <c r="C39" s="25">
        <v>38176</v>
      </c>
      <c r="D39" s="27">
        <v>18</v>
      </c>
      <c r="E39" s="22">
        <v>6353114</v>
      </c>
      <c r="F39" s="22">
        <v>0</v>
      </c>
      <c r="G39" s="22">
        <v>1100000</v>
      </c>
      <c r="H39" s="22">
        <v>0</v>
      </c>
      <c r="I39" s="22">
        <v>700000</v>
      </c>
      <c r="J39" s="22">
        <v>0</v>
      </c>
      <c r="K39" s="22">
        <v>0</v>
      </c>
      <c r="L39" s="22">
        <v>450000</v>
      </c>
      <c r="M39" s="22">
        <v>55000</v>
      </c>
      <c r="N39" s="22">
        <f>D39*M39</f>
        <v>990000</v>
      </c>
      <c r="O39" s="22">
        <v>78000</v>
      </c>
      <c r="P39" s="22">
        <f t="shared" si="40"/>
        <v>1404000</v>
      </c>
      <c r="Q39" s="22"/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7">
        <v>0</v>
      </c>
      <c r="X39" s="22">
        <v>0</v>
      </c>
      <c r="Y39" s="22">
        <f>SUM(E39:V39)-M39-O39+W39</f>
        <v>10997114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f>VLOOKUP(B39,'Bazis (urut)'!$B$7:$G$55,6,FALSE)</f>
        <v>158827.85</v>
      </c>
      <c r="AG39" s="22">
        <v>0</v>
      </c>
      <c r="AH39" s="22">
        <f>VLOOKUP(B39,KOPERASI!$B$8:$I$48,8,FALSE)</f>
        <v>1033333</v>
      </c>
      <c r="AI39" s="22">
        <v>0</v>
      </c>
      <c r="AJ39" s="76">
        <f>VLOOKUP(B39,'DPLK (urut)'!$B$10:$G$45,4,FALSE)</f>
        <v>381186.84</v>
      </c>
      <c r="AK39" s="22">
        <f>'BPJS Ketenagakerjaan'!U26</f>
        <v>236415.28</v>
      </c>
      <c r="AL39" s="22">
        <v>0</v>
      </c>
      <c r="AM39" s="22">
        <f>'BPJS Kesehatan'!H30</f>
        <v>74531.14</v>
      </c>
      <c r="AN39" s="220">
        <f>SUM(Z39:AM39)</f>
        <v>1884294.11</v>
      </c>
      <c r="AO39" s="216">
        <f>SUM(Y39-AN39)</f>
        <v>9112819.8900000006</v>
      </c>
      <c r="AP39" s="22">
        <f t="shared" si="12"/>
        <v>9112900</v>
      </c>
      <c r="AQ39" s="463" t="str">
        <f t="shared" si="6"/>
        <v>HERNY SETIAWANTI, SE</v>
      </c>
      <c r="AR39" s="23"/>
      <c r="AS39" s="231">
        <f t="shared" si="43"/>
        <v>8153114</v>
      </c>
      <c r="AT39" s="231">
        <f>AS39*2%</f>
        <v>163062.28</v>
      </c>
      <c r="AU39" s="231">
        <f>E39*15%</f>
        <v>952967.1</v>
      </c>
      <c r="AV39" s="394">
        <f>AU39*40%</f>
        <v>381186.84</v>
      </c>
    </row>
    <row r="40" spans="1:53" s="801" customFormat="1" ht="33" customHeight="1" x14ac:dyDescent="0.2">
      <c r="A40" s="789" t="s">
        <v>340</v>
      </c>
      <c r="B40" s="790" t="s">
        <v>138</v>
      </c>
      <c r="C40" s="791">
        <v>38176</v>
      </c>
      <c r="D40" s="792">
        <v>18</v>
      </c>
      <c r="E40" s="793">
        <v>3981795</v>
      </c>
      <c r="F40" s="793">
        <v>0</v>
      </c>
      <c r="G40" s="793">
        <v>750000</v>
      </c>
      <c r="H40" s="793">
        <v>0</v>
      </c>
      <c r="I40" s="793">
        <v>0</v>
      </c>
      <c r="J40" s="793">
        <v>0</v>
      </c>
      <c r="K40" s="793">
        <v>0</v>
      </c>
      <c r="L40" s="793">
        <v>0</v>
      </c>
      <c r="M40" s="793">
        <v>35000</v>
      </c>
      <c r="N40" s="793">
        <f>D40*M40</f>
        <v>630000</v>
      </c>
      <c r="O40" s="793">
        <v>39000</v>
      </c>
      <c r="P40" s="793">
        <f t="shared" si="40"/>
        <v>702000</v>
      </c>
      <c r="Q40" s="793">
        <v>0</v>
      </c>
      <c r="R40" s="793">
        <v>0</v>
      </c>
      <c r="S40" s="793">
        <v>0</v>
      </c>
      <c r="T40" s="793">
        <v>0</v>
      </c>
      <c r="U40" s="793">
        <v>0</v>
      </c>
      <c r="V40" s="793">
        <v>0</v>
      </c>
      <c r="W40" s="792">
        <v>0</v>
      </c>
      <c r="X40" s="793">
        <v>0</v>
      </c>
      <c r="Y40" s="793">
        <f>SUM(E40:V40)-M40-O40+W40</f>
        <v>6063795</v>
      </c>
      <c r="Z40" s="793">
        <v>0</v>
      </c>
      <c r="AA40" s="793">
        <v>0</v>
      </c>
      <c r="AB40" s="793">
        <v>0</v>
      </c>
      <c r="AC40" s="793">
        <v>0</v>
      </c>
      <c r="AD40" s="793">
        <v>0</v>
      </c>
      <c r="AE40" s="793">
        <v>0</v>
      </c>
      <c r="AF40" s="793">
        <f>VLOOKUP(B40,'Bazis (urut)'!$B$7:$G$55,6,FALSE)</f>
        <v>99544.875</v>
      </c>
      <c r="AG40" s="793">
        <v>0</v>
      </c>
      <c r="AH40" s="793">
        <f>VLOOKUP(B40,KOPERASI!$B$8:$I$48,8,FALSE)</f>
        <v>784444</v>
      </c>
      <c r="AI40" s="793">
        <v>0</v>
      </c>
      <c r="AJ40" s="795">
        <f>VLOOKUP(B40,'DPLK (urut)'!$B$10:$G$45,4,FALSE)</f>
        <v>238907.7</v>
      </c>
      <c r="AK40" s="793">
        <f>'BPJS Ketenagakerjaan'!U27</f>
        <v>141953.85</v>
      </c>
      <c r="AL40" s="793">
        <v>0</v>
      </c>
      <c r="AM40" s="793">
        <f>'BPJS Kesehatan'!H31</f>
        <v>47317.950000000004</v>
      </c>
      <c r="AN40" s="796">
        <f>SUM(Z40:AM40)</f>
        <v>1312168.375</v>
      </c>
      <c r="AO40" s="797">
        <f>SUM(Y40-AN40)</f>
        <v>4751626.625</v>
      </c>
      <c r="AP40" s="793">
        <f t="shared" si="12"/>
        <v>4751700</v>
      </c>
      <c r="AQ40" s="433" t="str">
        <f t="shared" si="6"/>
        <v>MARHAMAH SAM, S.IP.,M.Si</v>
      </c>
      <c r="AR40" s="798"/>
      <c r="AS40" s="799">
        <f t="shared" si="43"/>
        <v>4731795</v>
      </c>
      <c r="AT40" s="799">
        <f>AS40*2%</f>
        <v>94635.900000000009</v>
      </c>
      <c r="AU40" s="799">
        <f>E40*15%</f>
        <v>597269.25</v>
      </c>
      <c r="AV40" s="800">
        <f>AU40*40%</f>
        <v>238907.7</v>
      </c>
    </row>
    <row r="41" spans="1:53" ht="33" customHeight="1" x14ac:dyDescent="0.2">
      <c r="A41" s="409" t="s">
        <v>341</v>
      </c>
      <c r="B41" s="21" t="s">
        <v>114</v>
      </c>
      <c r="C41" s="25">
        <v>38176</v>
      </c>
      <c r="D41" s="27">
        <v>22</v>
      </c>
      <c r="E41" s="22">
        <v>3827177</v>
      </c>
      <c r="F41" s="22">
        <v>0</v>
      </c>
      <c r="G41" s="22">
        <v>600000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30000</v>
      </c>
      <c r="N41" s="22">
        <f>D41*M41</f>
        <v>660000</v>
      </c>
      <c r="O41" s="22">
        <v>32000</v>
      </c>
      <c r="P41" s="22">
        <f>D41*O41</f>
        <v>704000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7">
        <v>0</v>
      </c>
      <c r="X41" s="22">
        <v>0</v>
      </c>
      <c r="Y41" s="22">
        <f>SUM(E41:V41)-M41-O41+W41</f>
        <v>5791177</v>
      </c>
      <c r="Z41" s="22">
        <v>0</v>
      </c>
      <c r="AA41" s="22">
        <v>0</v>
      </c>
      <c r="AB41" s="22">
        <v>0</v>
      </c>
      <c r="AC41" s="22">
        <v>0</v>
      </c>
      <c r="AD41" s="22">
        <v>2765</v>
      </c>
      <c r="AE41" s="22">
        <v>0</v>
      </c>
      <c r="AF41" s="22">
        <f>VLOOKUP(B41,'Bazis (urut)'!$B$7:$G$55,6,FALSE)</f>
        <v>57713.575000000004</v>
      </c>
      <c r="AG41" s="22">
        <v>0</v>
      </c>
      <c r="AH41" s="22">
        <f>VLOOKUP(B41,KOPERASI!$B$8:$I$48,8,FALSE)</f>
        <v>2126667</v>
      </c>
      <c r="AI41" s="22">
        <v>0</v>
      </c>
      <c r="AJ41" s="76">
        <f>VLOOKUP(B41,'DPLK (urut)'!$B$10:$G$45,4,FALSE)</f>
        <v>320748.66000000003</v>
      </c>
      <c r="AK41" s="22">
        <f>'BPJS Ketenagakerjaan'!U17</f>
        <v>132815.31</v>
      </c>
      <c r="AL41" s="22">
        <v>0</v>
      </c>
      <c r="AM41" s="22">
        <f>'BPJS Kesehatan'!H45</f>
        <v>44271.770000000004</v>
      </c>
      <c r="AN41" s="220">
        <f>SUM(Z41:AM41)</f>
        <v>2684981.3150000004</v>
      </c>
      <c r="AO41" s="216">
        <f>SUM(Y41-AN41)</f>
        <v>3106195.6849999996</v>
      </c>
      <c r="AP41" s="22">
        <f>ROUNDUP(AO41/100,0)*100</f>
        <v>3106200</v>
      </c>
      <c r="AQ41" s="463" t="str">
        <f>B41</f>
        <v>BAMBANG EDY SUNGKOWO</v>
      </c>
      <c r="AR41" s="23"/>
      <c r="AS41" s="231">
        <f>E41+G41+I41+AY41+BA41</f>
        <v>4427177</v>
      </c>
      <c r="AT41" s="231">
        <f>AS41*2%</f>
        <v>88543.540000000008</v>
      </c>
      <c r="AU41" s="231">
        <f>E41*15%</f>
        <v>574076.54999999993</v>
      </c>
      <c r="AV41" s="394">
        <f>AU41*40%</f>
        <v>229630.62</v>
      </c>
      <c r="AY41" s="24"/>
      <c r="AZ41" s="24"/>
      <c r="BA41" s="24"/>
    </row>
    <row r="42" spans="1:53" s="801" customFormat="1" ht="33" customHeight="1" x14ac:dyDescent="0.2">
      <c r="A42" s="789" t="s">
        <v>342</v>
      </c>
      <c r="B42" s="790" t="s">
        <v>702</v>
      </c>
      <c r="C42" s="791">
        <v>42629</v>
      </c>
      <c r="D42" s="792">
        <v>22</v>
      </c>
      <c r="E42" s="793">
        <v>2308543</v>
      </c>
      <c r="F42" s="793">
        <v>0</v>
      </c>
      <c r="G42" s="793">
        <v>0</v>
      </c>
      <c r="H42" s="793">
        <v>0</v>
      </c>
      <c r="I42" s="793">
        <v>0</v>
      </c>
      <c r="J42" s="793">
        <v>0</v>
      </c>
      <c r="K42" s="793">
        <v>0</v>
      </c>
      <c r="L42" s="793">
        <v>0</v>
      </c>
      <c r="M42" s="793">
        <v>30000</v>
      </c>
      <c r="N42" s="793">
        <f>D42*M42</f>
        <v>660000</v>
      </c>
      <c r="O42" s="793">
        <v>32000</v>
      </c>
      <c r="P42" s="793">
        <f>D42*O42</f>
        <v>704000</v>
      </c>
      <c r="Q42" s="793">
        <v>0</v>
      </c>
      <c r="R42" s="793">
        <v>0</v>
      </c>
      <c r="S42" s="793">
        <v>0</v>
      </c>
      <c r="T42" s="793">
        <v>0</v>
      </c>
      <c r="U42" s="793">
        <v>0</v>
      </c>
      <c r="V42" s="793">
        <v>0</v>
      </c>
      <c r="W42" s="792">
        <v>0</v>
      </c>
      <c r="X42" s="793">
        <v>0</v>
      </c>
      <c r="Y42" s="793">
        <f>SUM(E42:V42)-M42-O42+W42</f>
        <v>3672543</v>
      </c>
      <c r="Z42" s="793">
        <v>0</v>
      </c>
      <c r="AA42" s="793">
        <v>0</v>
      </c>
      <c r="AB42" s="793">
        <v>0</v>
      </c>
      <c r="AC42" s="793">
        <v>0</v>
      </c>
      <c r="AD42" s="793">
        <v>0</v>
      </c>
      <c r="AE42" s="793">
        <v>0</v>
      </c>
      <c r="AF42" s="793">
        <f>VLOOKUP(B42,'Bazis (urut)'!$B$7:$G$55,6,FALSE)</f>
        <v>57713.575000000004</v>
      </c>
      <c r="AG42" s="793">
        <v>0</v>
      </c>
      <c r="AH42" s="793">
        <v>0</v>
      </c>
      <c r="AI42" s="793">
        <v>0</v>
      </c>
      <c r="AJ42" s="795">
        <v>0</v>
      </c>
      <c r="AK42" s="793">
        <f>'BPJS Ketenagakerjaan'!U62</f>
        <v>69256.290000000008</v>
      </c>
      <c r="AL42" s="793">
        <v>0</v>
      </c>
      <c r="AM42" s="793">
        <f>'BPJS Kesehatan'!H63</f>
        <v>30780.578500000003</v>
      </c>
      <c r="AN42" s="796">
        <f>SUM(Z42:AM42)</f>
        <v>157750.44350000002</v>
      </c>
      <c r="AO42" s="797">
        <f>SUM(Y42-AN42)</f>
        <v>3514792.5564999999</v>
      </c>
      <c r="AP42" s="793">
        <f>ROUNDUP(AO42/100,0)*100</f>
        <v>3514800</v>
      </c>
      <c r="AQ42" s="433" t="str">
        <f>B42</f>
        <v>MUHAMMAD FAISAL, S.Kom</v>
      </c>
      <c r="AR42" s="798"/>
      <c r="AS42" s="799">
        <f>E42+G42+I42+AY42+BA42</f>
        <v>2308543</v>
      </c>
      <c r="AT42" s="799">
        <f>AS42*2%</f>
        <v>46170.86</v>
      </c>
      <c r="AU42" s="799">
        <f>E42*15%</f>
        <v>346281.45</v>
      </c>
      <c r="AV42" s="800">
        <f>AU42*40%</f>
        <v>138512.58000000002</v>
      </c>
      <c r="AY42" s="802"/>
      <c r="AZ42" s="802"/>
      <c r="BA42" s="802"/>
    </row>
    <row r="43" spans="1:53" ht="33" customHeight="1" x14ac:dyDescent="0.2">
      <c r="A43" s="85" t="s">
        <v>285</v>
      </c>
      <c r="C43" s="82"/>
      <c r="D43" s="83"/>
      <c r="M43" s="84"/>
      <c r="N43" s="231"/>
      <c r="O43" s="84"/>
      <c r="P43" s="231"/>
      <c r="R43" s="84"/>
      <c r="T43" s="84"/>
      <c r="W43" s="83"/>
      <c r="X43" s="83"/>
      <c r="Y43" s="296"/>
      <c r="AA43" s="84"/>
      <c r="AC43" s="84"/>
      <c r="AF43" s="22"/>
      <c r="AH43" s="22"/>
      <c r="AI43" s="84"/>
      <c r="AJ43" s="76"/>
      <c r="AN43" s="298"/>
      <c r="AO43" s="299"/>
      <c r="AP43" s="222"/>
      <c r="AQ43" s="463"/>
      <c r="AS43" s="231">
        <f t="shared" si="43"/>
        <v>0</v>
      </c>
      <c r="AT43" s="84"/>
      <c r="AU43" s="231"/>
      <c r="AV43" s="394"/>
    </row>
    <row r="44" spans="1:53" s="801" customFormat="1" ht="33" customHeight="1" x14ac:dyDescent="0.2">
      <c r="A44" s="789" t="s">
        <v>343</v>
      </c>
      <c r="B44" s="790" t="s">
        <v>443</v>
      </c>
      <c r="C44" s="791">
        <v>38176</v>
      </c>
      <c r="D44" s="792">
        <v>12</v>
      </c>
      <c r="E44" s="793">
        <v>6480176</v>
      </c>
      <c r="F44" s="793">
        <v>0</v>
      </c>
      <c r="G44" s="793">
        <v>1100000</v>
      </c>
      <c r="H44" s="793">
        <v>0</v>
      </c>
      <c r="I44" s="793">
        <v>700000</v>
      </c>
      <c r="J44" s="793">
        <v>0</v>
      </c>
      <c r="K44" s="793">
        <v>0</v>
      </c>
      <c r="L44" s="793">
        <v>500000</v>
      </c>
      <c r="M44" s="793">
        <v>55000</v>
      </c>
      <c r="N44" s="793">
        <f t="shared" ref="N44:N51" si="54">D44*M44</f>
        <v>660000</v>
      </c>
      <c r="O44" s="793">
        <v>78000</v>
      </c>
      <c r="P44" s="793">
        <f t="shared" si="40"/>
        <v>936000</v>
      </c>
      <c r="Q44" s="793">
        <v>0</v>
      </c>
      <c r="R44" s="793">
        <v>0</v>
      </c>
      <c r="S44" s="793">
        <v>0</v>
      </c>
      <c r="T44" s="793">
        <v>0</v>
      </c>
      <c r="U44" s="793">
        <v>0</v>
      </c>
      <c r="V44" s="793">
        <v>0</v>
      </c>
      <c r="W44" s="792">
        <v>0</v>
      </c>
      <c r="X44" s="793">
        <v>0</v>
      </c>
      <c r="Y44" s="793">
        <f>SUM(E44:V44)-M44-O44+W44</f>
        <v>10376176</v>
      </c>
      <c r="Z44" s="793">
        <v>0</v>
      </c>
      <c r="AA44" s="793">
        <v>0</v>
      </c>
      <c r="AB44" s="793">
        <f>JABAR!G5</f>
        <v>1375387</v>
      </c>
      <c r="AC44" s="793">
        <v>0</v>
      </c>
      <c r="AD44" s="793">
        <v>0</v>
      </c>
      <c r="AE44" s="793">
        <v>0</v>
      </c>
      <c r="AF44" s="793">
        <f>VLOOKUP(B44,'Bazis (urut)'!$B$7:$G$55,6,FALSE)</f>
        <v>162004.40000000002</v>
      </c>
      <c r="AG44" s="793">
        <v>0</v>
      </c>
      <c r="AH44" s="793">
        <f>VLOOKUP(B44,KOPERASI!$B$8:$I$48,8,FALSE)</f>
        <v>100000</v>
      </c>
      <c r="AI44" s="793">
        <v>0</v>
      </c>
      <c r="AJ44" s="795">
        <f>VLOOKUP(B44,'DPLK (urut)'!$B$10:$G$45,4,FALSE)</f>
        <v>388810.56</v>
      </c>
      <c r="AK44" s="793">
        <f>'BPJS Ketenagakerjaan'!U28</f>
        <v>238956.52</v>
      </c>
      <c r="AL44" s="793">
        <v>0</v>
      </c>
      <c r="AM44" s="793">
        <f>'BPJS Kesehatan'!H32</f>
        <v>75801.759999999995</v>
      </c>
      <c r="AN44" s="796">
        <f>SUM(Z44:AM44)</f>
        <v>2340960.2399999998</v>
      </c>
      <c r="AO44" s="797">
        <f t="shared" ref="AO44:AO51" si="55">SUM(Y44-AN44)</f>
        <v>8035215.7599999998</v>
      </c>
      <c r="AP44" s="793">
        <f t="shared" si="12"/>
        <v>8035300</v>
      </c>
      <c r="AQ44" s="433" t="str">
        <f t="shared" si="6"/>
        <v>RIDIA AL QADDRINA, Bacc (Hons)</v>
      </c>
      <c r="AR44" s="798"/>
      <c r="AS44" s="799">
        <f t="shared" si="43"/>
        <v>8280176</v>
      </c>
      <c r="AT44" s="799">
        <f t="shared" ref="AT44:AT52" si="56">AS44*2%</f>
        <v>165603.51999999999</v>
      </c>
      <c r="AU44" s="799">
        <f t="shared" ref="AU44:AU51" si="57">E44*15%</f>
        <v>972026.39999999991</v>
      </c>
      <c r="AV44" s="800">
        <f t="shared" ref="AV44:AV51" si="58">AU44*40%</f>
        <v>388810.56</v>
      </c>
    </row>
    <row r="45" spans="1:53" ht="33" customHeight="1" x14ac:dyDescent="0.2">
      <c r="A45" s="409" t="s">
        <v>344</v>
      </c>
      <c r="B45" s="21" t="s">
        <v>137</v>
      </c>
      <c r="C45" s="25">
        <v>38176</v>
      </c>
      <c r="D45" s="27">
        <v>21</v>
      </c>
      <c r="E45" s="22">
        <v>4484148</v>
      </c>
      <c r="F45" s="22">
        <v>0</v>
      </c>
      <c r="G45" s="22">
        <v>900000</v>
      </c>
      <c r="H45" s="22">
        <v>0</v>
      </c>
      <c r="I45" s="22">
        <v>200000</v>
      </c>
      <c r="J45" s="22">
        <v>0</v>
      </c>
      <c r="K45" s="22">
        <v>0</v>
      </c>
      <c r="L45" s="22">
        <v>200000</v>
      </c>
      <c r="M45" s="22">
        <v>40000</v>
      </c>
      <c r="N45" s="22">
        <f t="shared" si="54"/>
        <v>840000</v>
      </c>
      <c r="O45" s="22">
        <v>58000</v>
      </c>
      <c r="P45" s="22">
        <f t="shared" si="40"/>
        <v>1218000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7">
        <v>0</v>
      </c>
      <c r="X45" s="22">
        <v>0</v>
      </c>
      <c r="Y45" s="22">
        <f>SUM(E45:V45)-M45-O45+W45</f>
        <v>7842148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f>VLOOKUP(B45,'Bazis (urut)'!$B$7:$G$55,6,FALSE)</f>
        <v>112103.70000000001</v>
      </c>
      <c r="AG45" s="22">
        <v>0</v>
      </c>
      <c r="AH45" s="22">
        <f>VLOOKUP(B45,KOPERASI!$B$8:$I$48,8,FALSE)</f>
        <v>1940000</v>
      </c>
      <c r="AI45" s="22">
        <v>0</v>
      </c>
      <c r="AJ45" s="76">
        <f>VLOOKUP(B45,'DPLK (urut)'!$B$10:$G$45,4,FALSE)</f>
        <v>269048.88</v>
      </c>
      <c r="AK45" s="22">
        <f>'BPJS Ketenagakerjaan'!U29</f>
        <v>167524.44</v>
      </c>
      <c r="AL45" s="22">
        <v>0</v>
      </c>
      <c r="AM45" s="22">
        <f>'BPJS Kesehatan'!H33</f>
        <v>53841.48</v>
      </c>
      <c r="AN45" s="220">
        <f t="shared" ref="AN45:AN52" si="59">SUM(Z45:AM45)</f>
        <v>2542518.5</v>
      </c>
      <c r="AO45" s="216">
        <f t="shared" si="55"/>
        <v>5299629.5</v>
      </c>
      <c r="AP45" s="22">
        <f t="shared" si="12"/>
        <v>5299700</v>
      </c>
      <c r="AQ45" s="463" t="str">
        <f t="shared" si="6"/>
        <v>DIANA DWI WIYANTI, SE</v>
      </c>
      <c r="AR45" s="23"/>
      <c r="AS45" s="231">
        <f t="shared" si="43"/>
        <v>5584148</v>
      </c>
      <c r="AT45" s="231">
        <f t="shared" si="56"/>
        <v>111682.96</v>
      </c>
      <c r="AU45" s="231">
        <f t="shared" si="57"/>
        <v>672622.2</v>
      </c>
      <c r="AV45" s="394">
        <f t="shared" si="58"/>
        <v>269048.88</v>
      </c>
    </row>
    <row r="46" spans="1:53" s="801" customFormat="1" ht="33" customHeight="1" x14ac:dyDescent="0.2">
      <c r="A46" s="789" t="s">
        <v>345</v>
      </c>
      <c r="B46" s="790" t="s">
        <v>145</v>
      </c>
      <c r="C46" s="791">
        <v>38812</v>
      </c>
      <c r="D46" s="792">
        <v>22</v>
      </c>
      <c r="E46" s="793">
        <v>3827177</v>
      </c>
      <c r="F46" s="793">
        <v>0</v>
      </c>
      <c r="G46" s="793">
        <v>900000</v>
      </c>
      <c r="H46" s="793">
        <v>0</v>
      </c>
      <c r="I46" s="793">
        <v>200000</v>
      </c>
      <c r="J46" s="793">
        <v>0</v>
      </c>
      <c r="K46" s="793">
        <v>0</v>
      </c>
      <c r="L46" s="793">
        <v>220000</v>
      </c>
      <c r="M46" s="793">
        <v>40000</v>
      </c>
      <c r="N46" s="793">
        <f t="shared" si="54"/>
        <v>880000</v>
      </c>
      <c r="O46" s="793">
        <v>58000</v>
      </c>
      <c r="P46" s="793">
        <f t="shared" si="40"/>
        <v>1276000</v>
      </c>
      <c r="Q46" s="793">
        <v>0</v>
      </c>
      <c r="R46" s="793">
        <v>0</v>
      </c>
      <c r="S46" s="793">
        <v>0</v>
      </c>
      <c r="T46" s="793">
        <v>0</v>
      </c>
      <c r="U46" s="793">
        <v>0</v>
      </c>
      <c r="V46" s="793">
        <v>0</v>
      </c>
      <c r="W46" s="792">
        <v>0</v>
      </c>
      <c r="X46" s="793">
        <v>0</v>
      </c>
      <c r="Y46" s="793">
        <f t="shared" ref="Y46:Y51" si="60">SUM(E46:V46)-M46-O46+W46</f>
        <v>7303177</v>
      </c>
      <c r="Z46" s="793">
        <v>0</v>
      </c>
      <c r="AA46" s="793">
        <v>0</v>
      </c>
      <c r="AB46" s="793">
        <v>0</v>
      </c>
      <c r="AC46" s="793">
        <v>0</v>
      </c>
      <c r="AD46" s="793">
        <v>15854</v>
      </c>
      <c r="AE46" s="793">
        <v>0</v>
      </c>
      <c r="AF46" s="793">
        <f>VLOOKUP(B46,'Bazis (urut)'!$B$7:$G$55,6,FALSE)</f>
        <v>95679.425000000003</v>
      </c>
      <c r="AG46" s="793">
        <v>0</v>
      </c>
      <c r="AH46" s="793">
        <f>VLOOKUP(B46,KOPERASI!$B$8:$I$48,8,FALSE)</f>
        <v>2035000</v>
      </c>
      <c r="AI46" s="793">
        <v>0</v>
      </c>
      <c r="AJ46" s="795">
        <f>VLOOKUP(B46,'DPLK (urut)'!$B$10:$G$45,4,FALSE)</f>
        <v>229630.62</v>
      </c>
      <c r="AK46" s="793">
        <f>'BPJS Ketenagakerjaan'!U30</f>
        <v>147815.31</v>
      </c>
      <c r="AL46" s="793">
        <v>0</v>
      </c>
      <c r="AM46" s="793">
        <f>'BPJS Kesehatan'!H34</f>
        <v>47271.770000000004</v>
      </c>
      <c r="AN46" s="796">
        <f t="shared" si="59"/>
        <v>2571251.125</v>
      </c>
      <c r="AO46" s="797">
        <f t="shared" si="55"/>
        <v>4731925.875</v>
      </c>
      <c r="AP46" s="793">
        <f t="shared" si="12"/>
        <v>4732000</v>
      </c>
      <c r="AQ46" s="433" t="str">
        <f t="shared" si="6"/>
        <v>NANA ANDI INDAH P, S.P</v>
      </c>
      <c r="AR46" s="798"/>
      <c r="AS46" s="799">
        <f t="shared" si="43"/>
        <v>4927177</v>
      </c>
      <c r="AT46" s="799">
        <f t="shared" si="56"/>
        <v>98543.540000000008</v>
      </c>
      <c r="AU46" s="799">
        <f t="shared" si="57"/>
        <v>574076.54999999993</v>
      </c>
      <c r="AV46" s="800">
        <f t="shared" si="58"/>
        <v>229630.62</v>
      </c>
    </row>
    <row r="47" spans="1:53" ht="33" customHeight="1" x14ac:dyDescent="0.2">
      <c r="A47" s="409" t="s">
        <v>346</v>
      </c>
      <c r="B47" s="21" t="s">
        <v>149</v>
      </c>
      <c r="C47" s="25">
        <v>39084</v>
      </c>
      <c r="D47" s="27">
        <v>22</v>
      </c>
      <c r="E47" s="22">
        <v>3827177</v>
      </c>
      <c r="F47" s="22">
        <v>0</v>
      </c>
      <c r="G47" s="22">
        <v>900000</v>
      </c>
      <c r="H47" s="22">
        <v>0</v>
      </c>
      <c r="I47" s="22">
        <v>200000</v>
      </c>
      <c r="J47" s="22">
        <v>0</v>
      </c>
      <c r="K47" s="22">
        <v>0</v>
      </c>
      <c r="L47" s="22">
        <v>240000</v>
      </c>
      <c r="M47" s="22">
        <v>40000</v>
      </c>
      <c r="N47" s="22">
        <f t="shared" si="54"/>
        <v>880000</v>
      </c>
      <c r="O47" s="22">
        <v>58000</v>
      </c>
      <c r="P47" s="22">
        <f t="shared" si="40"/>
        <v>1276000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7">
        <v>0</v>
      </c>
      <c r="X47" s="22">
        <v>0</v>
      </c>
      <c r="Y47" s="22">
        <f t="shared" si="60"/>
        <v>7323177</v>
      </c>
      <c r="Z47" s="22">
        <f>0</f>
        <v>0</v>
      </c>
      <c r="AA47" s="22">
        <f>0</f>
        <v>0</v>
      </c>
      <c r="AB47" s="22">
        <v>0</v>
      </c>
      <c r="AC47" s="22">
        <v>0</v>
      </c>
      <c r="AD47" s="22">
        <v>184</v>
      </c>
      <c r="AE47" s="22">
        <v>0</v>
      </c>
      <c r="AF47" s="22">
        <f>VLOOKUP(B47,'Bazis (urut)'!$B$7:$G$55,6,FALSE)</f>
        <v>183079.42500000002</v>
      </c>
      <c r="AG47" s="22">
        <v>0</v>
      </c>
      <c r="AH47" s="22">
        <f>VLOOKUP(B47,KOPERASI!$B$8:$I$48,8,FALSE)</f>
        <v>100000</v>
      </c>
      <c r="AI47" s="22">
        <v>0</v>
      </c>
      <c r="AJ47" s="76">
        <f>VLOOKUP(B47,'DPLK (urut)'!$B$10:$G$45,4,FALSE)</f>
        <v>229630.62</v>
      </c>
      <c r="AK47" s="22">
        <f>'BPJS Ketenagakerjaan'!U31</f>
        <v>147815.31</v>
      </c>
      <c r="AL47" s="22">
        <v>0</v>
      </c>
      <c r="AM47" s="22">
        <f>'BPJS Kesehatan'!H35</f>
        <v>47271.770000000004</v>
      </c>
      <c r="AN47" s="220">
        <f t="shared" si="59"/>
        <v>707981.125</v>
      </c>
      <c r="AO47" s="216">
        <f t="shared" si="55"/>
        <v>6615195.875</v>
      </c>
      <c r="AP47" s="22">
        <f t="shared" si="12"/>
        <v>6615200</v>
      </c>
      <c r="AQ47" s="463" t="str">
        <f t="shared" si="6"/>
        <v>MAKHRUR, Amd</v>
      </c>
      <c r="AR47" s="23"/>
      <c r="AS47" s="231">
        <f t="shared" si="43"/>
        <v>4927177</v>
      </c>
      <c r="AT47" s="231">
        <f t="shared" si="56"/>
        <v>98543.540000000008</v>
      </c>
      <c r="AU47" s="231">
        <f t="shared" si="57"/>
        <v>574076.54999999993</v>
      </c>
      <c r="AV47" s="394">
        <f t="shared" si="58"/>
        <v>229630.62</v>
      </c>
      <c r="AW47" s="836" t="s">
        <v>412</v>
      </c>
      <c r="AX47" s="836"/>
    </row>
    <row r="48" spans="1:53" s="801" customFormat="1" ht="33" customHeight="1" x14ac:dyDescent="0.2">
      <c r="A48" s="789" t="s">
        <v>347</v>
      </c>
      <c r="B48" s="790" t="s">
        <v>30</v>
      </c>
      <c r="C48" s="791">
        <v>38912</v>
      </c>
      <c r="D48" s="792">
        <v>22</v>
      </c>
      <c r="E48" s="793">
        <v>3678563</v>
      </c>
      <c r="F48" s="793">
        <v>0</v>
      </c>
      <c r="G48" s="793">
        <v>600000</v>
      </c>
      <c r="H48" s="793">
        <v>0</v>
      </c>
      <c r="I48" s="793">
        <v>0</v>
      </c>
      <c r="J48" s="793">
        <v>0</v>
      </c>
      <c r="K48" s="793">
        <v>0</v>
      </c>
      <c r="L48" s="793">
        <v>0</v>
      </c>
      <c r="M48" s="793">
        <v>30000</v>
      </c>
      <c r="N48" s="793">
        <f t="shared" si="54"/>
        <v>660000</v>
      </c>
      <c r="O48" s="793">
        <v>32000</v>
      </c>
      <c r="P48" s="793">
        <f t="shared" si="40"/>
        <v>704000</v>
      </c>
      <c r="Q48" s="793">
        <v>0</v>
      </c>
      <c r="R48" s="793">
        <v>0</v>
      </c>
      <c r="S48" s="793"/>
      <c r="T48" s="793">
        <v>0</v>
      </c>
      <c r="U48" s="793">
        <v>0</v>
      </c>
      <c r="V48" s="793">
        <v>0</v>
      </c>
      <c r="W48" s="792">
        <v>0</v>
      </c>
      <c r="X48" s="793">
        <v>0</v>
      </c>
      <c r="Y48" s="793">
        <f t="shared" si="60"/>
        <v>5642563</v>
      </c>
      <c r="Z48" s="793">
        <v>0</v>
      </c>
      <c r="AA48" s="793">
        <v>0</v>
      </c>
      <c r="AB48" s="793">
        <v>0</v>
      </c>
      <c r="AC48" s="793">
        <v>0</v>
      </c>
      <c r="AD48" s="793">
        <v>0</v>
      </c>
      <c r="AE48" s="793">
        <v>0</v>
      </c>
      <c r="AF48" s="793">
        <f>VLOOKUP(B48,'Bazis (urut)'!$B$7:$G$55,6,FALSE)</f>
        <v>91964.075000000012</v>
      </c>
      <c r="AG48" s="793">
        <v>0</v>
      </c>
      <c r="AH48" s="793">
        <f>VLOOKUP(B48,KOPERASI!$B$8:$I$48,8,FALSE)</f>
        <v>1876667</v>
      </c>
      <c r="AI48" s="793">
        <v>0</v>
      </c>
      <c r="AJ48" s="795">
        <f>VLOOKUP(B48,'DPLK (urut)'!$B$10:$G$45,4,FALSE)</f>
        <v>220713.78</v>
      </c>
      <c r="AK48" s="793">
        <f>'BPJS Ketenagakerjaan'!U32</f>
        <v>128356.88999999998</v>
      </c>
      <c r="AL48" s="793">
        <v>0</v>
      </c>
      <c r="AM48" s="793">
        <f>'BPJS Kesehatan'!H36</f>
        <v>42785.63</v>
      </c>
      <c r="AN48" s="796">
        <f t="shared" si="59"/>
        <v>2360487.375</v>
      </c>
      <c r="AO48" s="797">
        <f t="shared" si="55"/>
        <v>3282075.625</v>
      </c>
      <c r="AP48" s="793">
        <f t="shared" si="12"/>
        <v>3282100</v>
      </c>
      <c r="AQ48" s="433" t="str">
        <f t="shared" si="6"/>
        <v>ROMYANI</v>
      </c>
      <c r="AR48" s="798"/>
      <c r="AS48" s="799">
        <f t="shared" si="43"/>
        <v>4278563</v>
      </c>
      <c r="AT48" s="799">
        <f t="shared" si="56"/>
        <v>85571.26</v>
      </c>
      <c r="AU48" s="799">
        <f t="shared" si="57"/>
        <v>551784.44999999995</v>
      </c>
      <c r="AV48" s="800">
        <f t="shared" si="58"/>
        <v>220713.78</v>
      </c>
      <c r="AW48" s="836"/>
      <c r="AX48" s="836"/>
    </row>
    <row r="49" spans="1:51" ht="33" customHeight="1" x14ac:dyDescent="0.2">
      <c r="A49" s="409" t="s">
        <v>352</v>
      </c>
      <c r="B49" s="21" t="s">
        <v>506</v>
      </c>
      <c r="C49" s="25">
        <v>39911</v>
      </c>
      <c r="D49" s="27">
        <v>18</v>
      </c>
      <c r="E49" s="76">
        <v>3535720</v>
      </c>
      <c r="F49" s="22">
        <v>0</v>
      </c>
      <c r="G49" s="22">
        <v>750000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35000</v>
      </c>
      <c r="N49" s="22">
        <f t="shared" si="54"/>
        <v>630000</v>
      </c>
      <c r="O49" s="22">
        <v>39000</v>
      </c>
      <c r="P49" s="22">
        <f t="shared" si="40"/>
        <v>702000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7">
        <v>0</v>
      </c>
      <c r="X49" s="22">
        <v>0</v>
      </c>
      <c r="Y49" s="22">
        <f t="shared" si="60"/>
        <v>5617720</v>
      </c>
      <c r="Z49" s="22">
        <v>0</v>
      </c>
      <c r="AA49" s="22">
        <v>0</v>
      </c>
      <c r="AB49" s="22">
        <v>0</v>
      </c>
      <c r="AC49" s="22">
        <v>0</v>
      </c>
      <c r="AD49" s="22">
        <v>13455</v>
      </c>
      <c r="AE49" s="22">
        <v>0</v>
      </c>
      <c r="AF49" s="22">
        <f>VLOOKUP(B49,'Bazis (urut)'!$B$7:$G$55,6,FALSE)</f>
        <v>88393</v>
      </c>
      <c r="AG49" s="22">
        <v>0</v>
      </c>
      <c r="AH49" s="22">
        <f>VLOOKUP(B49,KOPERASI!$B$8:$I$48,8,FALSE)</f>
        <v>1987500</v>
      </c>
      <c r="AI49" s="22">
        <v>0</v>
      </c>
      <c r="AJ49" s="76">
        <f>VLOOKUP(B49,'DPLK (urut)'!$B$10:$G$45,4,FALSE)</f>
        <v>212143.2</v>
      </c>
      <c r="AK49" s="22">
        <f>'BPJS Ketenagakerjaan'!U33</f>
        <v>128571.6</v>
      </c>
      <c r="AL49" s="22">
        <v>0</v>
      </c>
      <c r="AM49" s="22">
        <v>0</v>
      </c>
      <c r="AN49" s="220">
        <f t="shared" si="59"/>
        <v>2430062.8000000003</v>
      </c>
      <c r="AO49" s="216">
        <f t="shared" si="55"/>
        <v>3187657.1999999997</v>
      </c>
      <c r="AP49" s="22">
        <f t="shared" si="12"/>
        <v>3187700</v>
      </c>
      <c r="AQ49" s="463" t="str">
        <f t="shared" si="6"/>
        <v>RISNAWATI, Amd</v>
      </c>
      <c r="AR49" s="23"/>
      <c r="AS49" s="231">
        <f t="shared" si="43"/>
        <v>4285720</v>
      </c>
      <c r="AT49" s="231">
        <f t="shared" si="56"/>
        <v>85714.400000000009</v>
      </c>
      <c r="AU49" s="231">
        <f t="shared" si="57"/>
        <v>530358</v>
      </c>
      <c r="AV49" s="394">
        <f t="shared" si="58"/>
        <v>212143.2</v>
      </c>
      <c r="AY49" s="83"/>
    </row>
    <row r="50" spans="1:51" s="801" customFormat="1" ht="33" customHeight="1" x14ac:dyDescent="0.2">
      <c r="A50" s="789" t="s">
        <v>353</v>
      </c>
      <c r="B50" s="790" t="s">
        <v>67</v>
      </c>
      <c r="C50" s="791">
        <v>39758</v>
      </c>
      <c r="D50" s="792">
        <v>21</v>
      </c>
      <c r="E50" s="793">
        <v>3606434</v>
      </c>
      <c r="F50" s="793">
        <v>0</v>
      </c>
      <c r="G50" s="793">
        <v>750000</v>
      </c>
      <c r="H50" s="793">
        <v>0</v>
      </c>
      <c r="I50" s="793">
        <v>0</v>
      </c>
      <c r="J50" s="793">
        <v>0</v>
      </c>
      <c r="K50" s="793">
        <v>0</v>
      </c>
      <c r="L50" s="793">
        <v>0</v>
      </c>
      <c r="M50" s="793">
        <v>35000</v>
      </c>
      <c r="N50" s="793">
        <f t="shared" si="54"/>
        <v>735000</v>
      </c>
      <c r="O50" s="793">
        <v>39000</v>
      </c>
      <c r="P50" s="793">
        <f t="shared" si="40"/>
        <v>819000</v>
      </c>
      <c r="Q50" s="793">
        <v>0</v>
      </c>
      <c r="R50" s="793">
        <v>0</v>
      </c>
      <c r="S50" s="793">
        <v>0</v>
      </c>
      <c r="T50" s="793">
        <v>0</v>
      </c>
      <c r="U50" s="793">
        <v>0</v>
      </c>
      <c r="V50" s="793">
        <v>0</v>
      </c>
      <c r="W50" s="792">
        <v>0</v>
      </c>
      <c r="X50" s="807">
        <v>0</v>
      </c>
      <c r="Y50" s="793">
        <f t="shared" si="60"/>
        <v>5910434</v>
      </c>
      <c r="Z50" s="793">
        <v>0</v>
      </c>
      <c r="AA50" s="793">
        <v>0</v>
      </c>
      <c r="AB50" s="793">
        <v>0</v>
      </c>
      <c r="AC50" s="793">
        <v>0</v>
      </c>
      <c r="AD50" s="793">
        <v>8345</v>
      </c>
      <c r="AE50" s="793">
        <v>0</v>
      </c>
      <c r="AF50" s="793">
        <f>VLOOKUP(B50,'Bazis (urut)'!$B$7:$G$55,6,FALSE)</f>
        <v>90160.85</v>
      </c>
      <c r="AG50" s="793">
        <v>0</v>
      </c>
      <c r="AH50" s="793">
        <f>VLOOKUP(B50,KOPERASI!$B$8:$I$48,8,FALSE)</f>
        <v>610000</v>
      </c>
      <c r="AI50" s="793">
        <v>0</v>
      </c>
      <c r="AJ50" s="795">
        <f>VLOOKUP(B50,'DPLK (urut)'!$B$10:$G$45,4,FALSE)</f>
        <v>216386.04</v>
      </c>
      <c r="AK50" s="793">
        <f>'BPJS Ketenagakerjaan'!U48</f>
        <v>130693.02000000002</v>
      </c>
      <c r="AL50" s="793">
        <v>0</v>
      </c>
      <c r="AM50" s="793">
        <f>'BPJS Kesehatan'!H37</f>
        <v>43564.340000000004</v>
      </c>
      <c r="AN50" s="796">
        <f t="shared" si="59"/>
        <v>1099149.2500000002</v>
      </c>
      <c r="AO50" s="797">
        <f t="shared" si="55"/>
        <v>4811284.75</v>
      </c>
      <c r="AP50" s="793">
        <f t="shared" si="12"/>
        <v>4811300</v>
      </c>
      <c r="AQ50" s="433" t="str">
        <f t="shared" si="6"/>
        <v>SULAEMAN</v>
      </c>
      <c r="AR50" s="798"/>
      <c r="AS50" s="799">
        <f t="shared" si="43"/>
        <v>4356434</v>
      </c>
      <c r="AT50" s="799">
        <f t="shared" si="56"/>
        <v>87128.680000000008</v>
      </c>
      <c r="AU50" s="799">
        <f t="shared" si="57"/>
        <v>540965.1</v>
      </c>
      <c r="AV50" s="800">
        <f t="shared" si="58"/>
        <v>216386.04</v>
      </c>
    </row>
    <row r="51" spans="1:51" ht="33" customHeight="1" x14ac:dyDescent="0.2">
      <c r="A51" s="409" t="s">
        <v>354</v>
      </c>
      <c r="B51" s="21" t="s">
        <v>433</v>
      </c>
      <c r="C51" s="25">
        <v>41232</v>
      </c>
      <c r="D51" s="27">
        <v>21</v>
      </c>
      <c r="E51" s="22">
        <v>3202411</v>
      </c>
      <c r="F51" s="22">
        <v>0</v>
      </c>
      <c r="G51" s="22">
        <f>620000</f>
        <v>620000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35000</v>
      </c>
      <c r="N51" s="22">
        <f t="shared" si="54"/>
        <v>735000</v>
      </c>
      <c r="O51" s="22">
        <v>39000</v>
      </c>
      <c r="P51" s="22">
        <f t="shared" si="40"/>
        <v>819000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393">
        <v>0</v>
      </c>
      <c r="X51" s="393">
        <v>0</v>
      </c>
      <c r="Y51" s="22">
        <f t="shared" si="60"/>
        <v>5376411</v>
      </c>
      <c r="Z51" s="22">
        <v>0</v>
      </c>
      <c r="AA51" s="22">
        <v>0</v>
      </c>
      <c r="AB51" s="22">
        <v>0</v>
      </c>
      <c r="AC51" s="22">
        <v>0</v>
      </c>
      <c r="AD51" s="22">
        <v>6633</v>
      </c>
      <c r="AE51" s="22">
        <v>0</v>
      </c>
      <c r="AF51" s="22">
        <f>VLOOKUP(B51,'Bazis (urut)'!$B$7:$G$55,6,FALSE)</f>
        <v>80060.275000000009</v>
      </c>
      <c r="AG51" s="22">
        <v>0</v>
      </c>
      <c r="AH51" s="22">
        <f>VLOOKUP(B51,KOPERASI!$B$8:$I$48,8,FALSE)</f>
        <v>660000</v>
      </c>
      <c r="AI51" s="22">
        <v>0</v>
      </c>
      <c r="AJ51" s="76">
        <f>VLOOKUP(B51,'DPLK (urut)'!$B$10:$G$45,4,FALSE)</f>
        <v>192144.66</v>
      </c>
      <c r="AK51" s="22">
        <f>'BPJS Ketenagakerjaan'!U50</f>
        <v>114672.33</v>
      </c>
      <c r="AL51" s="22">
        <v>0</v>
      </c>
      <c r="AM51" s="22">
        <f>'BPJS Kesehatan'!H38</f>
        <v>38224.11</v>
      </c>
      <c r="AN51" s="220">
        <f t="shared" si="59"/>
        <v>1091734.3750000002</v>
      </c>
      <c r="AO51" s="216">
        <f t="shared" si="55"/>
        <v>4284676.625</v>
      </c>
      <c r="AP51" s="22">
        <f t="shared" si="12"/>
        <v>4284700</v>
      </c>
      <c r="AQ51" s="463" t="str">
        <f t="shared" si="6"/>
        <v>RIZKIFA MARFINDA</v>
      </c>
      <c r="AR51" s="23"/>
      <c r="AS51" s="231">
        <f>E51+F51+G51+I51+AY51+BA51</f>
        <v>3822411</v>
      </c>
      <c r="AT51" s="231">
        <f t="shared" si="56"/>
        <v>76448.22</v>
      </c>
      <c r="AU51" s="231">
        <f t="shared" si="57"/>
        <v>480361.64999999997</v>
      </c>
      <c r="AV51" s="394">
        <f t="shared" si="58"/>
        <v>192144.66</v>
      </c>
    </row>
    <row r="52" spans="1:51" s="801" customFormat="1" ht="33" customHeight="1" x14ac:dyDescent="0.2">
      <c r="A52" s="789" t="s">
        <v>355</v>
      </c>
      <c r="B52" s="804" t="s">
        <v>514</v>
      </c>
      <c r="C52" s="791">
        <v>41898</v>
      </c>
      <c r="D52" s="792">
        <v>22</v>
      </c>
      <c r="E52" s="795">
        <f>3139618*80%</f>
        <v>2511694.4</v>
      </c>
      <c r="F52" s="795">
        <v>0</v>
      </c>
      <c r="G52" s="795">
        <v>620000</v>
      </c>
      <c r="H52" s="793">
        <v>0</v>
      </c>
      <c r="I52" s="795">
        <v>0</v>
      </c>
      <c r="J52" s="795">
        <v>0</v>
      </c>
      <c r="K52" s="795">
        <v>0</v>
      </c>
      <c r="L52" s="795">
        <v>0</v>
      </c>
      <c r="M52" s="793">
        <v>35000</v>
      </c>
      <c r="N52" s="793">
        <f>D52*M52</f>
        <v>770000</v>
      </c>
      <c r="O52" s="793">
        <v>39000</v>
      </c>
      <c r="P52" s="793">
        <f t="shared" si="40"/>
        <v>858000</v>
      </c>
      <c r="Q52" s="795">
        <v>0</v>
      </c>
      <c r="R52" s="793">
        <v>0</v>
      </c>
      <c r="S52" s="793">
        <v>0</v>
      </c>
      <c r="T52" s="793">
        <v>0</v>
      </c>
      <c r="U52" s="793">
        <v>0</v>
      </c>
      <c r="V52" s="795">
        <v>0</v>
      </c>
      <c r="W52" s="792">
        <v>0</v>
      </c>
      <c r="X52" s="793">
        <v>0</v>
      </c>
      <c r="Y52" s="793">
        <f>SUM(E52:V52)-M52-O52+W52</f>
        <v>4759694.4000000004</v>
      </c>
      <c r="Z52" s="793">
        <v>0</v>
      </c>
      <c r="AA52" s="793">
        <v>0</v>
      </c>
      <c r="AB52" s="793">
        <v>0</v>
      </c>
      <c r="AC52" s="795"/>
      <c r="AD52" s="795">
        <v>847</v>
      </c>
      <c r="AE52" s="795">
        <v>0</v>
      </c>
      <c r="AF52" s="793">
        <f>VLOOKUP(B52,'Bazis (urut)'!$B$7:$G$55,6,FALSE)</f>
        <v>62792.36</v>
      </c>
      <c r="AG52" s="795">
        <v>0</v>
      </c>
      <c r="AH52" s="793">
        <f>VLOOKUP(B52,KOPERASI!$B$8:$I$48,8,FALSE)</f>
        <v>610000</v>
      </c>
      <c r="AI52" s="795">
        <v>0</v>
      </c>
      <c r="AJ52" s="795">
        <v>0</v>
      </c>
      <c r="AK52" s="793">
        <f>'BPJS Ketenagakerjaan'!U53</f>
        <v>93950.831999999995</v>
      </c>
      <c r="AL52" s="795">
        <v>0</v>
      </c>
      <c r="AM52" s="793">
        <f>'BPJS Kesehatan'!H39</f>
        <v>31316.944</v>
      </c>
      <c r="AN52" s="796">
        <f t="shared" si="59"/>
        <v>798907.13600000006</v>
      </c>
      <c r="AO52" s="797">
        <f>SUM(Y52-AN52)</f>
        <v>3960787.2640000004</v>
      </c>
      <c r="AP52" s="793">
        <f>ROUNDUP(AO52/100,0)*100</f>
        <v>3960800</v>
      </c>
      <c r="AQ52" s="433" t="str">
        <f t="shared" si="6"/>
        <v>TB. ALI ADIGUNA</v>
      </c>
      <c r="AR52" s="810"/>
      <c r="AS52" s="799">
        <f>E52+F52+G52+I52+AY52+BA52</f>
        <v>3131694.4</v>
      </c>
      <c r="AT52" s="799">
        <f t="shared" si="56"/>
        <v>62633.887999999999</v>
      </c>
      <c r="AU52" s="799">
        <v>0</v>
      </c>
      <c r="AV52" s="800">
        <v>0</v>
      </c>
    </row>
    <row r="53" spans="1:51" ht="33" customHeight="1" x14ac:dyDescent="0.2">
      <c r="A53" s="776" t="s">
        <v>284</v>
      </c>
      <c r="B53" s="23"/>
      <c r="C53" s="777"/>
      <c r="D53" s="778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779"/>
      <c r="V53" s="779"/>
      <c r="W53" s="83"/>
      <c r="X53" s="83"/>
      <c r="Y53" s="296"/>
      <c r="Z53" s="24"/>
      <c r="AA53" s="24"/>
      <c r="AB53" s="24"/>
      <c r="AC53" s="24"/>
      <c r="AD53" s="24"/>
      <c r="AE53" s="24"/>
      <c r="AF53" s="22"/>
      <c r="AG53" s="24"/>
      <c r="AH53" s="22"/>
      <c r="AI53" s="24"/>
      <c r="AJ53" s="76"/>
      <c r="AK53" s="24"/>
      <c r="AL53" s="24"/>
      <c r="AM53" s="24"/>
      <c r="AN53" s="298"/>
      <c r="AO53" s="299"/>
      <c r="AP53" s="780"/>
      <c r="AQ53" s="463"/>
      <c r="AR53" s="23"/>
      <c r="AS53" s="231">
        <f t="shared" ref="AS53:AS71" si="61">E53+G53+I53+AY53+BA53</f>
        <v>0</v>
      </c>
      <c r="AT53" s="231"/>
      <c r="AU53" s="231"/>
      <c r="AV53" s="394"/>
      <c r="AY53" s="231"/>
    </row>
    <row r="54" spans="1:51" s="801" customFormat="1" ht="33" customHeight="1" x14ac:dyDescent="0.2">
      <c r="A54" s="789" t="s">
        <v>356</v>
      </c>
      <c r="B54" s="790" t="s">
        <v>146</v>
      </c>
      <c r="C54" s="791">
        <v>37266</v>
      </c>
      <c r="D54" s="792">
        <v>19</v>
      </c>
      <c r="E54" s="793">
        <v>6741975</v>
      </c>
      <c r="F54" s="793">
        <v>0</v>
      </c>
      <c r="G54" s="793">
        <v>1100000</v>
      </c>
      <c r="H54" s="793">
        <v>0</v>
      </c>
      <c r="I54" s="793">
        <v>700000</v>
      </c>
      <c r="J54" s="793">
        <v>0</v>
      </c>
      <c r="K54" s="793">
        <v>0</v>
      </c>
      <c r="L54" s="793">
        <v>350000</v>
      </c>
      <c r="M54" s="793">
        <v>55000</v>
      </c>
      <c r="N54" s="793">
        <f t="shared" ref="N54:N71" si="62">D54*M54</f>
        <v>1045000</v>
      </c>
      <c r="O54" s="793">
        <v>78000</v>
      </c>
      <c r="P54" s="793">
        <f t="shared" si="40"/>
        <v>1482000</v>
      </c>
      <c r="Q54" s="793">
        <v>0</v>
      </c>
      <c r="R54" s="793">
        <v>0</v>
      </c>
      <c r="S54" s="793">
        <v>0</v>
      </c>
      <c r="T54" s="793">
        <v>0</v>
      </c>
      <c r="U54" s="793">
        <v>0</v>
      </c>
      <c r="V54" s="793">
        <v>0</v>
      </c>
      <c r="W54" s="793">
        <v>0</v>
      </c>
      <c r="X54" s="793">
        <v>0</v>
      </c>
      <c r="Y54" s="793">
        <f>SUM(E54:V54)-M54-O54+W54</f>
        <v>11418975</v>
      </c>
      <c r="Z54" s="793">
        <v>0</v>
      </c>
      <c r="AA54" s="793">
        <v>0</v>
      </c>
      <c r="AB54" s="793">
        <v>0</v>
      </c>
      <c r="AC54" s="793">
        <v>0</v>
      </c>
      <c r="AD54" s="793">
        <v>0</v>
      </c>
      <c r="AE54" s="793">
        <v>0</v>
      </c>
      <c r="AF54" s="793">
        <f>VLOOKUP(B54,'Bazis (urut)'!$B$7:$G$55,6,FALSE)</f>
        <v>285474.375</v>
      </c>
      <c r="AG54" s="793">
        <v>0</v>
      </c>
      <c r="AH54" s="793">
        <f>VLOOKUP(B54,KOPERASI!$B$8:$I$48,8,FALSE)</f>
        <v>3013334</v>
      </c>
      <c r="AI54" s="793">
        <v>0</v>
      </c>
      <c r="AJ54" s="795">
        <f>VLOOKUP(B54,'DPLK (urut)'!$B$10:$G$45,4,FALSE)</f>
        <v>404518.5</v>
      </c>
      <c r="AK54" s="793">
        <f>'BPJS Ketenagakerjaan'!U35</f>
        <v>244192.5</v>
      </c>
      <c r="AL54" s="793">
        <v>0</v>
      </c>
      <c r="AM54" s="793">
        <f>'BPJS Kesehatan'!H40</f>
        <v>78419.75</v>
      </c>
      <c r="AN54" s="796">
        <f>SUM(Z54:AM54)</f>
        <v>4025939.125</v>
      </c>
      <c r="AO54" s="797">
        <f t="shared" ref="AO54:AO68" si="63">SUM(Y54-AN54)</f>
        <v>7393035.875</v>
      </c>
      <c r="AP54" s="793">
        <f t="shared" si="12"/>
        <v>7393100</v>
      </c>
      <c r="AQ54" s="433" t="str">
        <f t="shared" si="6"/>
        <v>KOMAWATI, SE.,MM</v>
      </c>
      <c r="AR54" s="798"/>
      <c r="AS54" s="799">
        <f t="shared" si="61"/>
        <v>8541975</v>
      </c>
      <c r="AT54" s="799">
        <f t="shared" ref="AT54:AT71" si="64">AS54*2%</f>
        <v>170839.5</v>
      </c>
      <c r="AU54" s="799">
        <f>E54*15%</f>
        <v>1011296.25</v>
      </c>
      <c r="AV54" s="800">
        <f t="shared" ref="AV54:AV57" si="65">AU54*40%</f>
        <v>404518.5</v>
      </c>
    </row>
    <row r="55" spans="1:51" s="85" customFormat="1" ht="33" customHeight="1" x14ac:dyDescent="0.2">
      <c r="A55" s="1179" t="s">
        <v>357</v>
      </c>
      <c r="B55" s="1180" t="s">
        <v>144</v>
      </c>
      <c r="C55" s="1181">
        <v>39318</v>
      </c>
      <c r="D55" s="1182">
        <v>22</v>
      </c>
      <c r="E55" s="1183">
        <v>3752134</v>
      </c>
      <c r="F55" s="770">
        <v>0</v>
      </c>
      <c r="G55" s="770">
        <v>900000</v>
      </c>
      <c r="H55" s="770">
        <v>0</v>
      </c>
      <c r="I55" s="770">
        <v>200000</v>
      </c>
      <c r="J55" s="770">
        <v>0</v>
      </c>
      <c r="K55" s="770">
        <v>0</v>
      </c>
      <c r="L55" s="770">
        <v>140000</v>
      </c>
      <c r="M55" s="770">
        <v>40000</v>
      </c>
      <c r="N55" s="770">
        <f t="shared" si="62"/>
        <v>880000</v>
      </c>
      <c r="O55" s="770">
        <v>58000</v>
      </c>
      <c r="P55" s="770">
        <f t="shared" si="40"/>
        <v>1276000</v>
      </c>
      <c r="Q55" s="770">
        <v>0</v>
      </c>
      <c r="R55" s="770">
        <v>0</v>
      </c>
      <c r="S55" s="770">
        <v>0</v>
      </c>
      <c r="T55" s="770">
        <v>0</v>
      </c>
      <c r="U55" s="770">
        <v>0</v>
      </c>
      <c r="V55" s="770">
        <v>0</v>
      </c>
      <c r="W55" s="1182">
        <v>0</v>
      </c>
      <c r="X55" s="770">
        <v>0</v>
      </c>
      <c r="Y55" s="770">
        <f t="shared" ref="Y55:Y71" si="66">SUM(E55:V55)-M55-O55+W55</f>
        <v>7148134</v>
      </c>
      <c r="Z55" s="770">
        <v>0</v>
      </c>
      <c r="AA55" s="770">
        <f>F55*20%</f>
        <v>0</v>
      </c>
      <c r="AB55" s="770">
        <v>0</v>
      </c>
      <c r="AC55" s="770">
        <v>0</v>
      </c>
      <c r="AD55" s="770">
        <v>4338</v>
      </c>
      <c r="AE55" s="770">
        <v>0</v>
      </c>
      <c r="AF55" s="770">
        <f>VLOOKUP(B55,'Bazis (urut)'!$B$7:$G$55,6,FALSE)</f>
        <v>93803.35</v>
      </c>
      <c r="AG55" s="770">
        <v>0</v>
      </c>
      <c r="AH55" s="770">
        <f>VLOOKUP(B55,KOPERASI!$B$8:$I$48,8,FALSE)</f>
        <v>1683333</v>
      </c>
      <c r="AI55" s="770">
        <v>0</v>
      </c>
      <c r="AJ55" s="1183">
        <f>VLOOKUP(B55,'DPLK (urut)'!$B$10:$G$45,4,FALSE)</f>
        <v>225128.04</v>
      </c>
      <c r="AK55" s="770">
        <f>'BPJS Ketenagakerjaan'!U37</f>
        <v>145564.02000000002</v>
      </c>
      <c r="AL55" s="770">
        <v>0</v>
      </c>
      <c r="AM55" s="770">
        <f>'BPJS Kesehatan'!H42</f>
        <v>46521.340000000004</v>
      </c>
      <c r="AN55" s="1184">
        <f t="shared" ref="AN55:AN68" si="67">SUM(Z55:AM55)</f>
        <v>2198687.75</v>
      </c>
      <c r="AO55" s="1185">
        <f t="shared" si="63"/>
        <v>4949446.25</v>
      </c>
      <c r="AP55" s="770">
        <f t="shared" si="12"/>
        <v>4949500</v>
      </c>
      <c r="AQ55" s="1186" t="str">
        <f t="shared" si="6"/>
        <v>ILHAM, SH</v>
      </c>
      <c r="AR55" s="776"/>
      <c r="AS55" s="1187">
        <f t="shared" si="61"/>
        <v>4852134</v>
      </c>
      <c r="AT55" s="1187">
        <f t="shared" si="64"/>
        <v>97042.680000000008</v>
      </c>
      <c r="AU55" s="1187">
        <f>E55*15%</f>
        <v>562820.1</v>
      </c>
      <c r="AV55" s="1188">
        <f t="shared" si="65"/>
        <v>225128.04</v>
      </c>
    </row>
    <row r="56" spans="1:51" s="801" customFormat="1" ht="33" customHeight="1" x14ac:dyDescent="0.2">
      <c r="A56" s="789" t="s">
        <v>358</v>
      </c>
      <c r="B56" s="790" t="s">
        <v>566</v>
      </c>
      <c r="C56" s="791">
        <v>40563</v>
      </c>
      <c r="D56" s="792">
        <v>20</v>
      </c>
      <c r="E56" s="793">
        <v>3398424</v>
      </c>
      <c r="F56" s="793">
        <v>0</v>
      </c>
      <c r="G56" s="793">
        <v>700000</v>
      </c>
      <c r="H56" s="793">
        <v>0</v>
      </c>
      <c r="I56" s="793">
        <v>0</v>
      </c>
      <c r="J56" s="793">
        <v>0</v>
      </c>
      <c r="K56" s="793">
        <v>0</v>
      </c>
      <c r="L56" s="793">
        <v>0</v>
      </c>
      <c r="M56" s="793">
        <v>35000</v>
      </c>
      <c r="N56" s="793">
        <f t="shared" si="62"/>
        <v>700000</v>
      </c>
      <c r="O56" s="793">
        <v>39000</v>
      </c>
      <c r="P56" s="793">
        <f t="shared" si="40"/>
        <v>780000</v>
      </c>
      <c r="Q56" s="793">
        <v>0</v>
      </c>
      <c r="R56" s="793">
        <v>0</v>
      </c>
      <c r="S56" s="793">
        <v>0</v>
      </c>
      <c r="T56" s="793">
        <v>0</v>
      </c>
      <c r="U56" s="793">
        <v>0</v>
      </c>
      <c r="V56" s="793"/>
      <c r="W56" s="792">
        <v>0</v>
      </c>
      <c r="X56" s="792">
        <v>0</v>
      </c>
      <c r="Y56" s="793">
        <f t="shared" si="66"/>
        <v>5578424</v>
      </c>
      <c r="Z56" s="793">
        <v>0</v>
      </c>
      <c r="AA56" s="793">
        <v>0</v>
      </c>
      <c r="AB56" s="793">
        <v>0</v>
      </c>
      <c r="AC56" s="793">
        <v>0</v>
      </c>
      <c r="AD56" s="793">
        <v>819</v>
      </c>
      <c r="AE56" s="793">
        <v>0</v>
      </c>
      <c r="AF56" s="793">
        <f>VLOOKUP(B56,'Bazis (urut)'!$B$7:$G$55,6,FALSE)</f>
        <v>84960.6</v>
      </c>
      <c r="AG56" s="793">
        <v>0</v>
      </c>
      <c r="AH56" s="793">
        <f>VLOOKUP(B56,KOPERASI!$B$8:$I$48,8,FALSE)</f>
        <v>828333</v>
      </c>
      <c r="AI56" s="793">
        <v>0</v>
      </c>
      <c r="AJ56" s="795">
        <f>VLOOKUP(B56,'DPLK (urut)'!$B$10:$G$45,4,FALSE)</f>
        <v>203905.44</v>
      </c>
      <c r="AK56" s="793">
        <f>'BPJS Ketenagakerjaan'!U38</f>
        <v>122952.72</v>
      </c>
      <c r="AL56" s="793">
        <v>0</v>
      </c>
      <c r="AM56" s="793">
        <f>'BPJS Kesehatan'!H43</f>
        <v>40984.239999999998</v>
      </c>
      <c r="AN56" s="796">
        <f t="shared" si="67"/>
        <v>1281955</v>
      </c>
      <c r="AO56" s="797">
        <f t="shared" si="63"/>
        <v>4296469</v>
      </c>
      <c r="AP56" s="793">
        <f t="shared" si="12"/>
        <v>4296500</v>
      </c>
      <c r="AQ56" s="433" t="str">
        <f t="shared" si="6"/>
        <v>BAMBANG ANDRIANTO, SE</v>
      </c>
      <c r="AR56" s="820"/>
      <c r="AS56" s="799">
        <f t="shared" si="61"/>
        <v>4098424</v>
      </c>
      <c r="AT56" s="799">
        <f t="shared" si="64"/>
        <v>81968.479999999996</v>
      </c>
      <c r="AU56" s="799">
        <f>E56*15%</f>
        <v>509763.6</v>
      </c>
      <c r="AV56" s="800">
        <f t="shared" si="65"/>
        <v>203905.44</v>
      </c>
    </row>
    <row r="57" spans="1:51" ht="33" customHeight="1" x14ac:dyDescent="0.2">
      <c r="A57" s="409" t="s">
        <v>359</v>
      </c>
      <c r="B57" s="21" t="s">
        <v>561</v>
      </c>
      <c r="C57" s="25">
        <v>41989</v>
      </c>
      <c r="D57" s="27">
        <v>20</v>
      </c>
      <c r="E57" s="22">
        <v>0</v>
      </c>
      <c r="F57" s="76">
        <v>2308543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35000</v>
      </c>
      <c r="N57" s="22">
        <f t="shared" si="62"/>
        <v>700000</v>
      </c>
      <c r="O57" s="22">
        <v>39000</v>
      </c>
      <c r="P57" s="22">
        <f t="shared" si="40"/>
        <v>780000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7">
        <v>0</v>
      </c>
      <c r="X57" s="27">
        <v>0</v>
      </c>
      <c r="Y57" s="22">
        <f t="shared" si="66"/>
        <v>3788543</v>
      </c>
      <c r="Z57" s="22">
        <v>0</v>
      </c>
      <c r="AA57" s="22">
        <v>0</v>
      </c>
      <c r="AB57" s="22">
        <v>0</v>
      </c>
      <c r="AC57" s="22"/>
      <c r="AD57" s="22">
        <v>7562</v>
      </c>
      <c r="AE57" s="22">
        <v>0</v>
      </c>
      <c r="AF57" s="22">
        <f>VLOOKUP(B57,'Bazis (urut)'!$B$7:$G$55,6,FALSE)</f>
        <v>57713.575000000004</v>
      </c>
      <c r="AG57" s="22">
        <v>0</v>
      </c>
      <c r="AH57" s="22">
        <f>VLOOKUP(B57,KOPERASI!$B$8:$I$54,8,FALSE)</f>
        <v>100000</v>
      </c>
      <c r="AI57" s="22">
        <v>0</v>
      </c>
      <c r="AJ57" s="76">
        <v>0</v>
      </c>
      <c r="AK57" s="22">
        <f>'BPJS Ketenagakerjaan'!U56</f>
        <v>69256.290000000008</v>
      </c>
      <c r="AL57" s="22">
        <v>0</v>
      </c>
      <c r="AM57" s="22">
        <v>0</v>
      </c>
      <c r="AN57" s="220">
        <f t="shared" si="67"/>
        <v>234531.86500000002</v>
      </c>
      <c r="AO57" s="216">
        <f t="shared" si="63"/>
        <v>3554011.1349999998</v>
      </c>
      <c r="AP57" s="22">
        <f t="shared" si="12"/>
        <v>3554100</v>
      </c>
      <c r="AQ57" s="463" t="str">
        <f t="shared" si="6"/>
        <v>SHAOMI SAFITRI, M.Kesos</v>
      </c>
      <c r="AR57" s="410"/>
      <c r="AS57" s="231">
        <f>E57+F57+G57+I57+AY57+BA57</f>
        <v>2308543</v>
      </c>
      <c r="AT57" s="231">
        <f t="shared" si="64"/>
        <v>46170.86</v>
      </c>
      <c r="AU57" s="231">
        <f>E57*15%</f>
        <v>0</v>
      </c>
      <c r="AV57" s="394">
        <f t="shared" si="65"/>
        <v>0</v>
      </c>
    </row>
    <row r="58" spans="1:51" s="801" customFormat="1" ht="33" customHeight="1" x14ac:dyDescent="0.2">
      <c r="A58" s="789" t="s">
        <v>360</v>
      </c>
      <c r="B58" s="804" t="s">
        <v>515</v>
      </c>
      <c r="C58" s="791">
        <v>42642</v>
      </c>
      <c r="D58" s="792">
        <v>22</v>
      </c>
      <c r="E58" s="795">
        <v>2308543</v>
      </c>
      <c r="F58" s="795">
        <v>0</v>
      </c>
      <c r="G58" s="795">
        <v>0</v>
      </c>
      <c r="H58" s="795">
        <v>0</v>
      </c>
      <c r="I58" s="795">
        <v>0</v>
      </c>
      <c r="J58" s="795">
        <v>0</v>
      </c>
      <c r="K58" s="795">
        <v>0</v>
      </c>
      <c r="L58" s="795">
        <v>0</v>
      </c>
      <c r="M58" s="793">
        <v>30000</v>
      </c>
      <c r="N58" s="793">
        <f>D58*M58</f>
        <v>660000</v>
      </c>
      <c r="O58" s="793">
        <v>32000</v>
      </c>
      <c r="P58" s="793">
        <f t="shared" si="40"/>
        <v>704000</v>
      </c>
      <c r="Q58" s="795">
        <v>0</v>
      </c>
      <c r="R58" s="793">
        <v>0</v>
      </c>
      <c r="S58" s="793">
        <v>0</v>
      </c>
      <c r="T58" s="793">
        <v>0</v>
      </c>
      <c r="U58" s="793">
        <v>0</v>
      </c>
      <c r="V58" s="795">
        <v>0</v>
      </c>
      <c r="W58" s="792">
        <v>0</v>
      </c>
      <c r="X58" s="793">
        <v>0</v>
      </c>
      <c r="Y58" s="793">
        <f>SUM(E58:V58)-M58-O58+W58</f>
        <v>3672543</v>
      </c>
      <c r="Z58" s="793">
        <v>0</v>
      </c>
      <c r="AA58" s="793">
        <v>0</v>
      </c>
      <c r="AB58" s="793">
        <v>0</v>
      </c>
      <c r="AC58" s="795"/>
      <c r="AD58" s="795">
        <v>111</v>
      </c>
      <c r="AE58" s="795">
        <v>0</v>
      </c>
      <c r="AF58" s="793">
        <f>VLOOKUP(B58,'Bazis (urut)'!$B$7:$G$55,6,FALSE)</f>
        <v>57713.575000000004</v>
      </c>
      <c r="AG58" s="795">
        <v>0</v>
      </c>
      <c r="AH58" s="793">
        <v>0</v>
      </c>
      <c r="AI58" s="795">
        <v>0</v>
      </c>
      <c r="AJ58" s="795">
        <v>0</v>
      </c>
      <c r="AK58" s="793">
        <f>'BPJS Ketenagakerjaan'!U54</f>
        <v>69256.290000000008</v>
      </c>
      <c r="AL58" s="795">
        <v>0</v>
      </c>
      <c r="AM58" s="793">
        <v>0</v>
      </c>
      <c r="AN58" s="796">
        <f t="shared" si="67"/>
        <v>127080.86500000002</v>
      </c>
      <c r="AO58" s="797">
        <f>SUM(Y58-AN58)</f>
        <v>3545462.1349999998</v>
      </c>
      <c r="AP58" s="793">
        <f t="shared" si="12"/>
        <v>3545500</v>
      </c>
      <c r="AQ58" s="433" t="str">
        <f t="shared" si="6"/>
        <v>FENNY PATIMETTA</v>
      </c>
      <c r="AR58" s="810"/>
      <c r="AS58" s="799">
        <f>E58+F58+G58+I58+AY58+BA58</f>
        <v>2308543</v>
      </c>
      <c r="AT58" s="799">
        <f t="shared" si="64"/>
        <v>46170.86</v>
      </c>
      <c r="AU58" s="799">
        <v>0</v>
      </c>
      <c r="AV58" s="800">
        <v>0</v>
      </c>
    </row>
    <row r="59" spans="1:51" ht="33" customHeight="1" x14ac:dyDescent="0.2">
      <c r="A59" s="409" t="s">
        <v>361</v>
      </c>
      <c r="B59" s="21" t="s">
        <v>17</v>
      </c>
      <c r="C59" s="25">
        <v>37228</v>
      </c>
      <c r="D59" s="27">
        <v>20</v>
      </c>
      <c r="E59" s="22">
        <v>4061431</v>
      </c>
      <c r="F59" s="22">
        <v>0</v>
      </c>
      <c r="G59" s="22">
        <v>600000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30000</v>
      </c>
      <c r="N59" s="22">
        <f t="shared" si="62"/>
        <v>600000</v>
      </c>
      <c r="O59" s="22">
        <v>32000</v>
      </c>
      <c r="P59" s="22">
        <f t="shared" si="40"/>
        <v>640000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7">
        <v>0</v>
      </c>
      <c r="X59" s="22">
        <v>0</v>
      </c>
      <c r="Y59" s="22">
        <f t="shared" si="66"/>
        <v>5901431</v>
      </c>
      <c r="Z59" s="22">
        <v>0</v>
      </c>
      <c r="AA59" s="22">
        <v>0</v>
      </c>
      <c r="AB59" s="22">
        <v>0</v>
      </c>
      <c r="AC59" s="22">
        <v>0</v>
      </c>
      <c r="AD59" s="22">
        <v>9195</v>
      </c>
      <c r="AE59" s="22">
        <v>0</v>
      </c>
      <c r="AF59" s="22">
        <f>VLOOKUP(B59,'Bazis (urut)'!$B$7:$G$55,6,FALSE)</f>
        <v>101535.77500000001</v>
      </c>
      <c r="AG59" s="22">
        <v>0</v>
      </c>
      <c r="AH59" s="22">
        <f>VLOOKUP(B59,KOPERASI!$B$8:$I$48,8,FALSE)</f>
        <v>1683333</v>
      </c>
      <c r="AI59" s="22">
        <v>0</v>
      </c>
      <c r="AJ59" s="76">
        <f>VLOOKUP(B59,'DPLK (urut)'!$B$10:$G$45,4,FALSE)</f>
        <v>243685.86000000002</v>
      </c>
      <c r="AK59" s="22">
        <f>'BPJS Ketenagakerjaan'!U40</f>
        <v>139842.93</v>
      </c>
      <c r="AL59" s="22">
        <v>0</v>
      </c>
      <c r="AM59" s="22">
        <f>'BPJS Kesehatan'!H46</f>
        <v>46614.31</v>
      </c>
      <c r="AN59" s="220">
        <f t="shared" si="67"/>
        <v>2224206.875</v>
      </c>
      <c r="AO59" s="216">
        <f t="shared" si="63"/>
        <v>3677224.125</v>
      </c>
      <c r="AP59" s="22">
        <f t="shared" si="12"/>
        <v>3677300</v>
      </c>
      <c r="AQ59" s="463" t="str">
        <f t="shared" si="6"/>
        <v>HAMBALI</v>
      </c>
      <c r="AR59" s="23"/>
      <c r="AS59" s="231">
        <f t="shared" si="61"/>
        <v>4661431</v>
      </c>
      <c r="AT59" s="231">
        <f t="shared" si="64"/>
        <v>93228.62</v>
      </c>
      <c r="AU59" s="231">
        <f t="shared" ref="AU59:AU71" si="68">E59*15%</f>
        <v>609214.65</v>
      </c>
      <c r="AV59" s="394">
        <f t="shared" ref="AV59:AV71" si="69">AU59*40%</f>
        <v>243685.86000000002</v>
      </c>
    </row>
    <row r="60" spans="1:51" s="801" customFormat="1" ht="33" customHeight="1" x14ac:dyDescent="0.2">
      <c r="A60" s="789" t="s">
        <v>362</v>
      </c>
      <c r="B60" s="790" t="s">
        <v>65</v>
      </c>
      <c r="C60" s="791">
        <v>38176</v>
      </c>
      <c r="D60" s="792">
        <v>0</v>
      </c>
      <c r="E60" s="793">
        <f>3827177*75%</f>
        <v>2870382.75</v>
      </c>
      <c r="F60" s="793">
        <v>0</v>
      </c>
      <c r="G60" s="793">
        <f>600000*75%</f>
        <v>450000</v>
      </c>
      <c r="H60" s="793">
        <v>0</v>
      </c>
      <c r="I60" s="793">
        <v>0</v>
      </c>
      <c r="J60" s="793">
        <v>0</v>
      </c>
      <c r="K60" s="793">
        <v>0</v>
      </c>
      <c r="L60" s="793">
        <v>0</v>
      </c>
      <c r="M60" s="793">
        <v>30000</v>
      </c>
      <c r="N60" s="793">
        <f t="shared" si="62"/>
        <v>0</v>
      </c>
      <c r="O60" s="793">
        <v>32000</v>
      </c>
      <c r="P60" s="793">
        <f t="shared" si="40"/>
        <v>0</v>
      </c>
      <c r="Q60" s="793">
        <v>0</v>
      </c>
      <c r="R60" s="793">
        <v>0</v>
      </c>
      <c r="S60" s="793">
        <v>0</v>
      </c>
      <c r="T60" s="793">
        <v>0</v>
      </c>
      <c r="U60" s="793">
        <v>0</v>
      </c>
      <c r="V60" s="793">
        <v>0</v>
      </c>
      <c r="W60" s="792">
        <v>0</v>
      </c>
      <c r="X60" s="793">
        <v>0</v>
      </c>
      <c r="Y60" s="793">
        <f t="shared" si="66"/>
        <v>3320382.75</v>
      </c>
      <c r="Z60" s="793">
        <v>0</v>
      </c>
      <c r="AA60" s="793">
        <v>0</v>
      </c>
      <c r="AB60" s="793">
        <v>0</v>
      </c>
      <c r="AC60" s="793">
        <v>0</v>
      </c>
      <c r="AD60" s="793">
        <v>0</v>
      </c>
      <c r="AE60" s="793">
        <v>0</v>
      </c>
      <c r="AF60" s="793">
        <f>VLOOKUP(B60,'Bazis (urut)'!$B$7:$G$55,6,FALSE)</f>
        <v>71759.568750000006</v>
      </c>
      <c r="AG60" s="793">
        <v>0</v>
      </c>
      <c r="AH60" s="793">
        <f>VLOOKUP(B60,KOPERASI!$B$8:$I$48,8,FALSE)</f>
        <v>1500000</v>
      </c>
      <c r="AI60" s="793">
        <v>0</v>
      </c>
      <c r="AJ60" s="795">
        <f>VLOOKUP(B60,'DPLK (urut)'!$B$10:$G$45,4,FALSE)</f>
        <v>172222.965</v>
      </c>
      <c r="AK60" s="793">
        <f>'BPJS Ketenagakerjaan'!U41</f>
        <v>99611.482499999998</v>
      </c>
      <c r="AL60" s="793">
        <v>0</v>
      </c>
      <c r="AM60" s="793">
        <f>'BPJS Kesehatan'!H47</f>
        <v>33203.827499999999</v>
      </c>
      <c r="AN60" s="796">
        <f t="shared" si="67"/>
        <v>1876797.84375</v>
      </c>
      <c r="AO60" s="797">
        <f t="shared" si="63"/>
        <v>1443584.90625</v>
      </c>
      <c r="AP60" s="793">
        <f t="shared" si="12"/>
        <v>1443600</v>
      </c>
      <c r="AQ60" s="433" t="str">
        <f t="shared" si="6"/>
        <v>HUSNI B MAD TOHIR</v>
      </c>
      <c r="AR60" s="798"/>
      <c r="AS60" s="799">
        <f t="shared" si="61"/>
        <v>3320382.75</v>
      </c>
      <c r="AT60" s="799">
        <f t="shared" si="64"/>
        <v>66407.654999999999</v>
      </c>
      <c r="AU60" s="799">
        <f t="shared" si="68"/>
        <v>430557.41249999998</v>
      </c>
      <c r="AV60" s="800">
        <f t="shared" si="69"/>
        <v>172222.965</v>
      </c>
    </row>
    <row r="61" spans="1:51" ht="33" customHeight="1" x14ac:dyDescent="0.2">
      <c r="A61" s="409" t="s">
        <v>363</v>
      </c>
      <c r="B61" s="21" t="s">
        <v>28</v>
      </c>
      <c r="C61" s="25">
        <v>38176</v>
      </c>
      <c r="D61" s="27">
        <v>22</v>
      </c>
      <c r="E61" s="22">
        <v>3827177</v>
      </c>
      <c r="F61" s="22">
        <v>0</v>
      </c>
      <c r="G61" s="22">
        <v>600000</v>
      </c>
      <c r="H61" s="22">
        <f>VLOOKUP(B61,shift!$B$8:$G$25,6,FALSE)</f>
        <v>155000</v>
      </c>
      <c r="I61" s="22">
        <v>0</v>
      </c>
      <c r="J61" s="22">
        <v>0</v>
      </c>
      <c r="K61" s="22">
        <v>0</v>
      </c>
      <c r="L61" s="22">
        <v>0</v>
      </c>
      <c r="M61" s="22">
        <v>30000</v>
      </c>
      <c r="N61" s="22">
        <f t="shared" si="62"/>
        <v>660000</v>
      </c>
      <c r="O61" s="22">
        <v>32000</v>
      </c>
      <c r="P61" s="22">
        <f t="shared" si="40"/>
        <v>704000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7">
        <v>0</v>
      </c>
      <c r="X61" s="22">
        <v>0</v>
      </c>
      <c r="Y61" s="22">
        <f t="shared" si="66"/>
        <v>5946177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22">
        <v>0</v>
      </c>
      <c r="AF61" s="22">
        <f>VLOOKUP(B61,'Bazis (urut)'!$B$7:$G$55,6,FALSE)</f>
        <v>95679.425000000003</v>
      </c>
      <c r="AG61" s="22">
        <v>0</v>
      </c>
      <c r="AH61" s="22">
        <f>VLOOKUP(B61,KOPERASI!$B$8:$I$48,8,FALSE)</f>
        <v>2103333</v>
      </c>
      <c r="AI61" s="22">
        <v>0</v>
      </c>
      <c r="AJ61" s="76">
        <f>VLOOKUP(B61,'DPLK (urut)'!$B$10:$G$45,4,FALSE)</f>
        <v>229630.62</v>
      </c>
      <c r="AK61" s="22">
        <f>'BPJS Ketenagakerjaan'!U42</f>
        <v>132815.31</v>
      </c>
      <c r="AL61" s="22">
        <v>0</v>
      </c>
      <c r="AM61" s="22">
        <f>'BPJS Kesehatan'!H48</f>
        <v>44271.770000000004</v>
      </c>
      <c r="AN61" s="220">
        <f t="shared" si="67"/>
        <v>2605730.125</v>
      </c>
      <c r="AO61" s="216">
        <f t="shared" si="63"/>
        <v>3340446.875</v>
      </c>
      <c r="AP61" s="22">
        <f t="shared" si="12"/>
        <v>3340500</v>
      </c>
      <c r="AQ61" s="463" t="str">
        <f t="shared" si="6"/>
        <v>OYO SUTARYO</v>
      </c>
      <c r="AR61" s="23"/>
      <c r="AS61" s="231">
        <f t="shared" si="61"/>
        <v>4427177</v>
      </c>
      <c r="AT61" s="231">
        <f t="shared" si="64"/>
        <v>88543.540000000008</v>
      </c>
      <c r="AU61" s="231">
        <f t="shared" si="68"/>
        <v>574076.54999999993</v>
      </c>
      <c r="AV61" s="394">
        <f t="shared" si="69"/>
        <v>229630.62</v>
      </c>
    </row>
    <row r="62" spans="1:51" s="801" customFormat="1" ht="33" customHeight="1" x14ac:dyDescent="0.2">
      <c r="A62" s="789" t="s">
        <v>516</v>
      </c>
      <c r="B62" s="790" t="s">
        <v>29</v>
      </c>
      <c r="C62" s="791">
        <v>38176</v>
      </c>
      <c r="D62" s="792">
        <v>23</v>
      </c>
      <c r="E62" s="793">
        <v>3827177</v>
      </c>
      <c r="F62" s="793">
        <v>0</v>
      </c>
      <c r="G62" s="793">
        <v>600000</v>
      </c>
      <c r="H62" s="793">
        <f>VLOOKUP(B62,shift!$B$8:$G$25,6,FALSE)</f>
        <v>200000</v>
      </c>
      <c r="I62" s="793">
        <v>0</v>
      </c>
      <c r="J62" s="793">
        <v>0</v>
      </c>
      <c r="K62" s="793">
        <v>0</v>
      </c>
      <c r="L62" s="793">
        <v>0</v>
      </c>
      <c r="M62" s="793">
        <v>30000</v>
      </c>
      <c r="N62" s="793">
        <f t="shared" si="62"/>
        <v>690000</v>
      </c>
      <c r="O62" s="793">
        <v>32000</v>
      </c>
      <c r="P62" s="793">
        <f t="shared" si="40"/>
        <v>736000</v>
      </c>
      <c r="Q62" s="793">
        <v>0</v>
      </c>
      <c r="R62" s="793">
        <v>0</v>
      </c>
      <c r="S62" s="793">
        <v>0</v>
      </c>
      <c r="T62" s="793">
        <v>0</v>
      </c>
      <c r="U62" s="793">
        <v>0</v>
      </c>
      <c r="V62" s="793">
        <v>0</v>
      </c>
      <c r="W62" s="792">
        <v>0</v>
      </c>
      <c r="X62" s="793">
        <v>0</v>
      </c>
      <c r="Y62" s="793">
        <f t="shared" si="66"/>
        <v>6053177</v>
      </c>
      <c r="Z62" s="793">
        <v>0</v>
      </c>
      <c r="AA62" s="793">
        <v>0</v>
      </c>
      <c r="AB62" s="793">
        <v>0</v>
      </c>
      <c r="AC62" s="793">
        <v>0</v>
      </c>
      <c r="AD62" s="793">
        <v>0</v>
      </c>
      <c r="AE62" s="793">
        <v>0</v>
      </c>
      <c r="AF62" s="793">
        <f>VLOOKUP(B62,'Bazis (urut)'!$B$7:$G$55,6,FALSE)</f>
        <v>95679.425000000003</v>
      </c>
      <c r="AG62" s="793">
        <v>0</v>
      </c>
      <c r="AH62" s="793">
        <f>VLOOKUP(B62,KOPERASI!$B$8:$I$48,8,FALSE)</f>
        <v>1560000</v>
      </c>
      <c r="AI62" s="793">
        <v>0</v>
      </c>
      <c r="AJ62" s="795">
        <f>VLOOKUP(B62,'DPLK (urut)'!$B$10:$G$45,4,FALSE)</f>
        <v>229630.62</v>
      </c>
      <c r="AK62" s="793">
        <f>'BPJS Ketenagakerjaan'!U43</f>
        <v>132815.31</v>
      </c>
      <c r="AL62" s="793">
        <v>0</v>
      </c>
      <c r="AM62" s="793">
        <f>'BPJS Kesehatan'!H49</f>
        <v>44271.770000000004</v>
      </c>
      <c r="AN62" s="796">
        <f t="shared" si="67"/>
        <v>2062397.125</v>
      </c>
      <c r="AO62" s="797">
        <f t="shared" si="63"/>
        <v>3990779.875</v>
      </c>
      <c r="AP62" s="793">
        <f t="shared" si="12"/>
        <v>3990800</v>
      </c>
      <c r="AQ62" s="433" t="str">
        <f t="shared" si="6"/>
        <v>SUNTANI</v>
      </c>
      <c r="AR62" s="798"/>
      <c r="AS62" s="799">
        <f t="shared" si="61"/>
        <v>4427177</v>
      </c>
      <c r="AT62" s="799">
        <f t="shared" si="64"/>
        <v>88543.540000000008</v>
      </c>
      <c r="AU62" s="799">
        <f t="shared" si="68"/>
        <v>574076.54999999993</v>
      </c>
      <c r="AV62" s="800">
        <f t="shared" si="69"/>
        <v>229630.62</v>
      </c>
    </row>
    <row r="63" spans="1:51" ht="33" customHeight="1" x14ac:dyDescent="0.2">
      <c r="A63" s="409" t="s">
        <v>517</v>
      </c>
      <c r="B63" s="21" t="s">
        <v>58</v>
      </c>
      <c r="C63" s="25">
        <v>39318</v>
      </c>
      <c r="D63" s="27">
        <v>20</v>
      </c>
      <c r="E63" s="22">
        <v>3606434</v>
      </c>
      <c r="F63" s="22">
        <v>0</v>
      </c>
      <c r="G63" s="22">
        <v>600000</v>
      </c>
      <c r="H63" s="22">
        <f>VLOOKUP(B63,shift!$B$8:$G$25,6,FALSE)</f>
        <v>180000</v>
      </c>
      <c r="I63" s="22">
        <v>0</v>
      </c>
      <c r="J63" s="22">
        <v>0</v>
      </c>
      <c r="K63" s="22">
        <v>0</v>
      </c>
      <c r="L63" s="22">
        <v>0</v>
      </c>
      <c r="M63" s="22">
        <v>30000</v>
      </c>
      <c r="N63" s="22">
        <f t="shared" si="62"/>
        <v>600000</v>
      </c>
      <c r="O63" s="22">
        <v>32000</v>
      </c>
      <c r="P63" s="22">
        <f t="shared" si="40"/>
        <v>640000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f t="shared" si="66"/>
        <v>5626434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f>VLOOKUP(B63,'Bazis (urut)'!$B$7:$G$55,6,FALSE)</f>
        <v>90160.85</v>
      </c>
      <c r="AG63" s="22">
        <v>0</v>
      </c>
      <c r="AH63" s="22">
        <f>VLOOKUP(B63,KOPERASI!$B$8:$I$48,8,FALSE)</f>
        <v>1955834</v>
      </c>
      <c r="AI63" s="22">
        <v>0</v>
      </c>
      <c r="AJ63" s="76">
        <f>VLOOKUP(B63,'DPLK (urut)'!$B$10:$G$45,4,FALSE)</f>
        <v>216386.04</v>
      </c>
      <c r="AK63" s="22">
        <f>'BPJS Ketenagakerjaan'!U44</f>
        <v>126193.02000000002</v>
      </c>
      <c r="AL63" s="22">
        <v>0</v>
      </c>
      <c r="AM63" s="22">
        <f>'BPJS Kesehatan'!H50</f>
        <v>42064.340000000004</v>
      </c>
      <c r="AN63" s="220">
        <f t="shared" si="67"/>
        <v>2430638.25</v>
      </c>
      <c r="AO63" s="216">
        <f t="shared" si="63"/>
        <v>3195795.75</v>
      </c>
      <c r="AP63" s="22">
        <f t="shared" si="12"/>
        <v>3195800</v>
      </c>
      <c r="AQ63" s="463" t="str">
        <f t="shared" si="6"/>
        <v>SAMUN</v>
      </c>
      <c r="AR63" s="23"/>
      <c r="AS63" s="231">
        <f t="shared" si="61"/>
        <v>4206434</v>
      </c>
      <c r="AT63" s="231">
        <f t="shared" si="64"/>
        <v>84128.680000000008</v>
      </c>
      <c r="AU63" s="231">
        <f t="shared" si="68"/>
        <v>540965.1</v>
      </c>
      <c r="AV63" s="394">
        <f t="shared" si="69"/>
        <v>216386.04</v>
      </c>
    </row>
    <row r="64" spans="1:51" s="801" customFormat="1" ht="33" customHeight="1" x14ac:dyDescent="0.2">
      <c r="A64" s="789" t="s">
        <v>588</v>
      </c>
      <c r="B64" s="821" t="s">
        <v>66</v>
      </c>
      <c r="C64" s="808">
        <v>39737</v>
      </c>
      <c r="D64" s="809">
        <v>24</v>
      </c>
      <c r="E64" s="793">
        <v>3535720</v>
      </c>
      <c r="F64" s="793">
        <v>0</v>
      </c>
      <c r="G64" s="793">
        <v>600000</v>
      </c>
      <c r="H64" s="793">
        <f>VLOOKUP(B64,shift!$B$8:$G$25,6,FALSE)</f>
        <v>185000</v>
      </c>
      <c r="I64" s="795">
        <v>0</v>
      </c>
      <c r="J64" s="795">
        <v>0</v>
      </c>
      <c r="K64" s="795">
        <v>0</v>
      </c>
      <c r="L64" s="795">
        <v>0</v>
      </c>
      <c r="M64" s="793">
        <v>30000</v>
      </c>
      <c r="N64" s="793">
        <f t="shared" si="62"/>
        <v>720000</v>
      </c>
      <c r="O64" s="793">
        <v>32000</v>
      </c>
      <c r="P64" s="793">
        <f t="shared" si="40"/>
        <v>768000</v>
      </c>
      <c r="Q64" s="793">
        <v>0</v>
      </c>
      <c r="R64" s="795">
        <v>0</v>
      </c>
      <c r="S64" s="793">
        <v>0</v>
      </c>
      <c r="T64" s="795">
        <v>0</v>
      </c>
      <c r="U64" s="793">
        <v>0</v>
      </c>
      <c r="V64" s="795">
        <v>0</v>
      </c>
      <c r="W64" s="793">
        <v>0</v>
      </c>
      <c r="X64" s="793">
        <v>0</v>
      </c>
      <c r="Y64" s="793">
        <f t="shared" si="66"/>
        <v>5808720</v>
      </c>
      <c r="Z64" s="793">
        <v>0</v>
      </c>
      <c r="AA64" s="793">
        <v>0</v>
      </c>
      <c r="AB64" s="793">
        <v>0</v>
      </c>
      <c r="AC64" s="795">
        <v>0</v>
      </c>
      <c r="AD64" s="793">
        <v>681</v>
      </c>
      <c r="AE64" s="795">
        <v>0</v>
      </c>
      <c r="AF64" s="793">
        <f>VLOOKUP(B64,'Bazis (urut)'!$B$7:$G$55,6,FALSE)</f>
        <v>88393</v>
      </c>
      <c r="AG64" s="795">
        <v>0</v>
      </c>
      <c r="AH64" s="793">
        <f>VLOOKUP(B64,KOPERASI!$B$8:$I$48,8,FALSE)</f>
        <v>2035000</v>
      </c>
      <c r="AI64" s="795">
        <v>0</v>
      </c>
      <c r="AJ64" s="795">
        <f>VLOOKUP(B64,'DPLK (urut)'!$B$10:$G$45,4,FALSE)</f>
        <v>212143.2</v>
      </c>
      <c r="AK64" s="793">
        <f>'BPJS Ketenagakerjaan'!U45</f>
        <v>124071.6</v>
      </c>
      <c r="AL64" s="795">
        <v>0</v>
      </c>
      <c r="AM64" s="793">
        <f>'BPJS Kesehatan'!H51</f>
        <v>41357.200000000004</v>
      </c>
      <c r="AN64" s="796">
        <f t="shared" si="67"/>
        <v>2501646.0000000005</v>
      </c>
      <c r="AO64" s="797">
        <f t="shared" si="63"/>
        <v>3307073.9999999995</v>
      </c>
      <c r="AP64" s="793">
        <f t="shared" si="12"/>
        <v>3307100</v>
      </c>
      <c r="AQ64" s="433" t="str">
        <f t="shared" si="6"/>
        <v>ISNAIDI</v>
      </c>
      <c r="AR64" s="805"/>
      <c r="AS64" s="799">
        <f t="shared" si="61"/>
        <v>4135720</v>
      </c>
      <c r="AT64" s="799">
        <f t="shared" si="64"/>
        <v>82714.400000000009</v>
      </c>
      <c r="AU64" s="799">
        <f t="shared" si="68"/>
        <v>530358</v>
      </c>
      <c r="AV64" s="800">
        <f t="shared" si="69"/>
        <v>212143.2</v>
      </c>
    </row>
    <row r="65" spans="1:51" ht="33" customHeight="1" x14ac:dyDescent="0.2">
      <c r="A65" s="409" t="s">
        <v>611</v>
      </c>
      <c r="B65" s="378" t="s">
        <v>82</v>
      </c>
      <c r="C65" s="221">
        <v>39965</v>
      </c>
      <c r="D65" s="222">
        <v>21</v>
      </c>
      <c r="E65" s="76">
        <v>3466392</v>
      </c>
      <c r="F65" s="22">
        <v>0</v>
      </c>
      <c r="G65" s="76">
        <v>600000</v>
      </c>
      <c r="H65" s="22">
        <f>VLOOKUP(B65,shift!$B$8:$G$25,6,FALSE)</f>
        <v>160000</v>
      </c>
      <c r="I65" s="76">
        <v>0</v>
      </c>
      <c r="J65" s="76">
        <v>0</v>
      </c>
      <c r="K65" s="76">
        <v>0</v>
      </c>
      <c r="L65" s="76">
        <v>0</v>
      </c>
      <c r="M65" s="22">
        <v>30000</v>
      </c>
      <c r="N65" s="22">
        <f t="shared" si="62"/>
        <v>630000</v>
      </c>
      <c r="O65" s="22">
        <v>32000</v>
      </c>
      <c r="P65" s="22">
        <f t="shared" si="40"/>
        <v>672000</v>
      </c>
      <c r="Q65" s="22">
        <v>0</v>
      </c>
      <c r="R65" s="76">
        <v>0</v>
      </c>
      <c r="S65" s="22">
        <v>0</v>
      </c>
      <c r="T65" s="76">
        <v>0</v>
      </c>
      <c r="U65" s="22">
        <v>0</v>
      </c>
      <c r="V65" s="76">
        <v>0</v>
      </c>
      <c r="W65" s="27">
        <v>0</v>
      </c>
      <c r="X65" s="22">
        <v>0</v>
      </c>
      <c r="Y65" s="22">
        <f t="shared" si="66"/>
        <v>5528392</v>
      </c>
      <c r="Z65" s="22">
        <v>0</v>
      </c>
      <c r="AA65" s="22">
        <v>0</v>
      </c>
      <c r="AB65" s="22">
        <v>0</v>
      </c>
      <c r="AC65" s="76">
        <v>0</v>
      </c>
      <c r="AD65" s="76">
        <v>0</v>
      </c>
      <c r="AE65" s="76">
        <v>0</v>
      </c>
      <c r="AF65" s="22">
        <f>VLOOKUP(B65,'Bazis (urut)'!$B$7:$G$55,6,FALSE)</f>
        <v>86659.8</v>
      </c>
      <c r="AG65" s="76">
        <v>0</v>
      </c>
      <c r="AH65" s="22">
        <f>VLOOKUP(B65,KOPERASI!$B$8:$I$48,8,FALSE)</f>
        <v>1892500</v>
      </c>
      <c r="AI65" s="76">
        <v>0</v>
      </c>
      <c r="AJ65" s="76">
        <f>VLOOKUP(B65,'DPLK (urut)'!$B$10:$G$45,4,FALSE)</f>
        <v>207983.52000000002</v>
      </c>
      <c r="AK65" s="22">
        <f>'BPJS Ketenagakerjaan'!U46</f>
        <v>121991.76</v>
      </c>
      <c r="AL65" s="76">
        <v>0</v>
      </c>
      <c r="AM65" s="22">
        <f>'BPJS Kesehatan'!H52</f>
        <v>40663.919999999998</v>
      </c>
      <c r="AN65" s="220">
        <f t="shared" si="67"/>
        <v>2349799</v>
      </c>
      <c r="AO65" s="216">
        <f t="shared" si="63"/>
        <v>3178593</v>
      </c>
      <c r="AP65" s="22">
        <f t="shared" si="12"/>
        <v>3178600</v>
      </c>
      <c r="AQ65" s="463" t="str">
        <f t="shared" si="6"/>
        <v>YURI SETIAWAN</v>
      </c>
      <c r="AR65" s="40"/>
      <c r="AS65" s="231">
        <f t="shared" si="61"/>
        <v>4066392</v>
      </c>
      <c r="AT65" s="231">
        <f t="shared" si="64"/>
        <v>81327.839999999997</v>
      </c>
      <c r="AU65" s="231">
        <f t="shared" si="68"/>
        <v>519958.8</v>
      </c>
      <c r="AV65" s="394">
        <f t="shared" si="69"/>
        <v>207983.52000000002</v>
      </c>
    </row>
    <row r="66" spans="1:51" s="801" customFormat="1" ht="33" customHeight="1" x14ac:dyDescent="0.2">
      <c r="A66" s="789" t="s">
        <v>612</v>
      </c>
      <c r="B66" s="804" t="s">
        <v>142</v>
      </c>
      <c r="C66" s="791">
        <v>40234</v>
      </c>
      <c r="D66" s="792">
        <v>23</v>
      </c>
      <c r="E66" s="795">
        <v>3398424</v>
      </c>
      <c r="F66" s="795">
        <v>0</v>
      </c>
      <c r="G66" s="793">
        <v>600000</v>
      </c>
      <c r="H66" s="793">
        <f>VLOOKUP(B66,shift!$B$8:$G$25,6,FALSE)</f>
        <v>170000</v>
      </c>
      <c r="I66" s="795">
        <v>0</v>
      </c>
      <c r="J66" s="795">
        <v>0</v>
      </c>
      <c r="K66" s="795">
        <v>0</v>
      </c>
      <c r="L66" s="795">
        <v>0</v>
      </c>
      <c r="M66" s="793">
        <v>30000</v>
      </c>
      <c r="N66" s="793">
        <f t="shared" si="62"/>
        <v>690000</v>
      </c>
      <c r="O66" s="793">
        <v>32000</v>
      </c>
      <c r="P66" s="793">
        <f t="shared" si="40"/>
        <v>736000</v>
      </c>
      <c r="Q66" s="793">
        <v>0</v>
      </c>
      <c r="R66" s="793">
        <v>0</v>
      </c>
      <c r="S66" s="793">
        <v>0</v>
      </c>
      <c r="T66" s="793">
        <v>0</v>
      </c>
      <c r="U66" s="793">
        <v>0</v>
      </c>
      <c r="V66" s="795">
        <v>0</v>
      </c>
      <c r="W66" s="792">
        <v>0</v>
      </c>
      <c r="X66" s="793">
        <v>0</v>
      </c>
      <c r="Y66" s="793">
        <f t="shared" si="66"/>
        <v>5594424</v>
      </c>
      <c r="Z66" s="793">
        <v>0</v>
      </c>
      <c r="AA66" s="793"/>
      <c r="AB66" s="793">
        <v>0</v>
      </c>
      <c r="AC66" s="795">
        <v>0</v>
      </c>
      <c r="AD66" s="795">
        <v>0</v>
      </c>
      <c r="AE66" s="795">
        <v>0</v>
      </c>
      <c r="AF66" s="793">
        <f>VLOOKUP(B66,'Bazis (urut)'!$B$7:$G$55,6,FALSE)</f>
        <v>84960.6</v>
      </c>
      <c r="AG66" s="795">
        <v>0</v>
      </c>
      <c r="AH66" s="793">
        <f>VLOOKUP(B66,KOPERASI!$B$8:$I$48,8,FALSE)</f>
        <v>1477500</v>
      </c>
      <c r="AI66" s="795">
        <v>0</v>
      </c>
      <c r="AJ66" s="795">
        <f>VLOOKUP(B66,'DPLK (urut)'!$B$10:$G$45,4,FALSE)</f>
        <v>203905.44</v>
      </c>
      <c r="AK66" s="793">
        <f>'BPJS Ketenagakerjaan'!U47</f>
        <v>119952.72</v>
      </c>
      <c r="AL66" s="795">
        <v>0</v>
      </c>
      <c r="AM66" s="793">
        <f>'BPJS Kesehatan'!H53</f>
        <v>39984.239999999998</v>
      </c>
      <c r="AN66" s="796">
        <f t="shared" si="67"/>
        <v>1926303</v>
      </c>
      <c r="AO66" s="797">
        <f t="shared" si="63"/>
        <v>3668121</v>
      </c>
      <c r="AP66" s="793">
        <f t="shared" si="12"/>
        <v>3668200</v>
      </c>
      <c r="AQ66" s="433" t="str">
        <f t="shared" si="6"/>
        <v>MUIS SUTOMI</v>
      </c>
      <c r="AR66" s="810"/>
      <c r="AS66" s="799">
        <f t="shared" si="61"/>
        <v>3998424</v>
      </c>
      <c r="AT66" s="799">
        <f t="shared" si="64"/>
        <v>79968.479999999996</v>
      </c>
      <c r="AU66" s="799">
        <f t="shared" si="68"/>
        <v>509763.6</v>
      </c>
      <c r="AV66" s="800">
        <f t="shared" si="69"/>
        <v>203905.44</v>
      </c>
    </row>
    <row r="67" spans="1:51" ht="33" customHeight="1" x14ac:dyDescent="0.2">
      <c r="A67" s="409" t="s">
        <v>639</v>
      </c>
      <c r="B67" s="378" t="s">
        <v>468</v>
      </c>
      <c r="C67" s="221">
        <v>41325</v>
      </c>
      <c r="D67" s="222">
        <v>22</v>
      </c>
      <c r="E67" s="22">
        <v>3266459</v>
      </c>
      <c r="F67" s="22">
        <v>0</v>
      </c>
      <c r="G67" s="22">
        <v>530000</v>
      </c>
      <c r="H67" s="76">
        <v>0</v>
      </c>
      <c r="I67" s="76">
        <v>0</v>
      </c>
      <c r="J67" s="76">
        <v>0</v>
      </c>
      <c r="K67" s="76">
        <v>0</v>
      </c>
      <c r="L67" s="76">
        <v>0</v>
      </c>
      <c r="M67" s="22">
        <v>30000</v>
      </c>
      <c r="N67" s="22">
        <f t="shared" si="62"/>
        <v>660000</v>
      </c>
      <c r="O67" s="22">
        <v>32000</v>
      </c>
      <c r="P67" s="22">
        <f t="shared" si="40"/>
        <v>704000</v>
      </c>
      <c r="Q67" s="76">
        <v>0</v>
      </c>
      <c r="R67" s="76">
        <v>0</v>
      </c>
      <c r="S67" s="22">
        <v>0</v>
      </c>
      <c r="T67" s="76">
        <v>0</v>
      </c>
      <c r="U67" s="22">
        <v>0</v>
      </c>
      <c r="V67" s="76">
        <v>0</v>
      </c>
      <c r="W67" s="27">
        <v>0</v>
      </c>
      <c r="X67" s="22">
        <v>0</v>
      </c>
      <c r="Y67" s="22">
        <f t="shared" si="66"/>
        <v>5160459</v>
      </c>
      <c r="Z67" s="22">
        <v>0</v>
      </c>
      <c r="AA67" s="22">
        <v>0</v>
      </c>
      <c r="AB67" s="22">
        <v>0</v>
      </c>
      <c r="AC67" s="76">
        <v>0</v>
      </c>
      <c r="AD67" s="76">
        <v>13532</v>
      </c>
      <c r="AE67" s="76">
        <v>0</v>
      </c>
      <c r="AF67" s="22">
        <f>VLOOKUP(B67,'Bazis (urut)'!$B$7:$G$55,6,FALSE)</f>
        <v>81661.475000000006</v>
      </c>
      <c r="AG67" s="76">
        <v>0</v>
      </c>
      <c r="AH67" s="22">
        <f>VLOOKUP(B67,KOPERASI!$B$8:$I$48,8,FALSE)</f>
        <v>1607500</v>
      </c>
      <c r="AI67" s="76">
        <v>0</v>
      </c>
      <c r="AJ67" s="76">
        <f>VLOOKUP(B67,'DPLK (urut)'!$B$10:$G$45,4,FALSE)</f>
        <v>195987.54</v>
      </c>
      <c r="AK67" s="22">
        <f>'BPJS Ketenagakerjaan'!U34</f>
        <v>113893.77000000002</v>
      </c>
      <c r="AL67" s="76">
        <v>0</v>
      </c>
      <c r="AM67" s="22">
        <f>'BPJS Kesehatan'!H54</f>
        <v>37964.590000000004</v>
      </c>
      <c r="AN67" s="220">
        <f t="shared" si="67"/>
        <v>2050539.3750000002</v>
      </c>
      <c r="AO67" s="216">
        <f t="shared" si="63"/>
        <v>3109919.625</v>
      </c>
      <c r="AP67" s="22">
        <f t="shared" si="12"/>
        <v>3110000</v>
      </c>
      <c r="AQ67" s="463" t="str">
        <f t="shared" si="6"/>
        <v>M. YUSUF</v>
      </c>
      <c r="AR67" s="40"/>
      <c r="AS67" s="231">
        <f t="shared" si="61"/>
        <v>3796459</v>
      </c>
      <c r="AT67" s="231">
        <f t="shared" si="64"/>
        <v>75929.180000000008</v>
      </c>
      <c r="AU67" s="231">
        <f t="shared" si="68"/>
        <v>489968.85</v>
      </c>
      <c r="AV67" s="394">
        <f t="shared" si="69"/>
        <v>195987.54</v>
      </c>
    </row>
    <row r="68" spans="1:51" s="801" customFormat="1" ht="33" customHeight="1" x14ac:dyDescent="0.2">
      <c r="A68" s="789" t="s">
        <v>652</v>
      </c>
      <c r="B68" s="804" t="s">
        <v>248</v>
      </c>
      <c r="C68" s="791">
        <v>41470</v>
      </c>
      <c r="D68" s="792">
        <v>25</v>
      </c>
      <c r="E68" s="795">
        <v>3202411</v>
      </c>
      <c r="F68" s="795">
        <v>0</v>
      </c>
      <c r="G68" s="795">
        <v>400000</v>
      </c>
      <c r="H68" s="793">
        <f>VLOOKUP(B68,shift!$B$8:$G$25,6,FALSE)</f>
        <v>210000</v>
      </c>
      <c r="I68" s="795">
        <v>0</v>
      </c>
      <c r="J68" s="795">
        <v>0</v>
      </c>
      <c r="K68" s="795">
        <v>0</v>
      </c>
      <c r="L68" s="795">
        <v>0</v>
      </c>
      <c r="M68" s="793">
        <v>30000</v>
      </c>
      <c r="N68" s="793">
        <f t="shared" si="62"/>
        <v>750000</v>
      </c>
      <c r="O68" s="793">
        <v>32000</v>
      </c>
      <c r="P68" s="793">
        <f t="shared" si="40"/>
        <v>800000</v>
      </c>
      <c r="Q68" s="795">
        <v>0</v>
      </c>
      <c r="R68" s="793">
        <v>0</v>
      </c>
      <c r="S68" s="793">
        <v>0</v>
      </c>
      <c r="T68" s="793">
        <v>0</v>
      </c>
      <c r="U68" s="793">
        <v>0</v>
      </c>
      <c r="V68" s="795">
        <v>0</v>
      </c>
      <c r="W68" s="792">
        <v>0</v>
      </c>
      <c r="X68" s="793">
        <v>0</v>
      </c>
      <c r="Y68" s="793">
        <f t="shared" si="66"/>
        <v>5362411</v>
      </c>
      <c r="Z68" s="793">
        <v>0</v>
      </c>
      <c r="AA68" s="793">
        <v>0</v>
      </c>
      <c r="AB68" s="793">
        <v>0</v>
      </c>
      <c r="AC68" s="795"/>
      <c r="AD68" s="795">
        <v>4165</v>
      </c>
      <c r="AE68" s="795">
        <v>0</v>
      </c>
      <c r="AF68" s="793">
        <f>VLOOKUP(B68,'Bazis (urut)'!$B$7:$G$55,6,FALSE)</f>
        <v>80060.275000000009</v>
      </c>
      <c r="AG68" s="795">
        <v>0</v>
      </c>
      <c r="AH68" s="793">
        <f>VLOOKUP(B68,KOPERASI!$B$8:$I$48,8,FALSE)</f>
        <v>1528334</v>
      </c>
      <c r="AI68" s="795">
        <v>0</v>
      </c>
      <c r="AJ68" s="795">
        <f>VLOOKUP(B68,'DPLK (urut)'!$B$10:$G$45,4,FALSE)</f>
        <v>192144.66</v>
      </c>
      <c r="AK68" s="793">
        <f>'BPJS Ketenagakerjaan'!U49</f>
        <v>108072.33</v>
      </c>
      <c r="AL68" s="795">
        <v>0</v>
      </c>
      <c r="AM68" s="793">
        <f>'BPJS Kesehatan'!H55</f>
        <v>36024.11</v>
      </c>
      <c r="AN68" s="796">
        <f t="shared" si="67"/>
        <v>1948800.375</v>
      </c>
      <c r="AO68" s="797">
        <f t="shared" si="63"/>
        <v>3413610.625</v>
      </c>
      <c r="AP68" s="793">
        <f t="shared" si="12"/>
        <v>3413700</v>
      </c>
      <c r="AQ68" s="433" t="str">
        <f t="shared" si="6"/>
        <v>SARWOKO</v>
      </c>
      <c r="AR68" s="810"/>
      <c r="AS68" s="799">
        <f t="shared" si="61"/>
        <v>3602411</v>
      </c>
      <c r="AT68" s="799">
        <f t="shared" si="64"/>
        <v>72048.22</v>
      </c>
      <c r="AU68" s="799">
        <f t="shared" si="68"/>
        <v>480361.64999999997</v>
      </c>
      <c r="AV68" s="800">
        <f t="shared" si="69"/>
        <v>192144.66</v>
      </c>
    </row>
    <row r="69" spans="1:51" ht="33" customHeight="1" x14ac:dyDescent="0.2">
      <c r="A69" s="409" t="s">
        <v>701</v>
      </c>
      <c r="B69" s="100" t="s">
        <v>609</v>
      </c>
      <c r="C69" s="25">
        <v>42450</v>
      </c>
      <c r="D69" s="27">
        <v>22</v>
      </c>
      <c r="E69" s="76">
        <v>2308543</v>
      </c>
      <c r="F69" s="76">
        <v>0</v>
      </c>
      <c r="G69" s="22">
        <v>0</v>
      </c>
      <c r="H69" s="22">
        <f>VLOOKUP(B69,shift!$B$8:$G$25,6,FALSE)</f>
        <v>165000</v>
      </c>
      <c r="I69" s="76">
        <v>0</v>
      </c>
      <c r="J69" s="76">
        <v>0</v>
      </c>
      <c r="K69" s="76">
        <v>0</v>
      </c>
      <c r="L69" s="76">
        <v>0</v>
      </c>
      <c r="M69" s="22">
        <v>30000</v>
      </c>
      <c r="N69" s="22">
        <f t="shared" ref="N69" si="70">D69*M69</f>
        <v>660000</v>
      </c>
      <c r="O69" s="22">
        <v>32000</v>
      </c>
      <c r="P69" s="22">
        <f t="shared" ref="P69" si="71">D69*O69</f>
        <v>704000</v>
      </c>
      <c r="Q69" s="76">
        <v>0</v>
      </c>
      <c r="R69" s="22">
        <v>0</v>
      </c>
      <c r="S69" s="22">
        <v>0</v>
      </c>
      <c r="T69" s="22">
        <v>0</v>
      </c>
      <c r="U69" s="22">
        <v>0</v>
      </c>
      <c r="V69" s="76">
        <v>0</v>
      </c>
      <c r="W69" s="27">
        <v>0</v>
      </c>
      <c r="X69" s="22">
        <v>0</v>
      </c>
      <c r="Y69" s="22">
        <f t="shared" ref="Y69" si="72">SUM(E69:V69)-M69-O69+W69</f>
        <v>3837543</v>
      </c>
      <c r="Z69" s="22">
        <v>0</v>
      </c>
      <c r="AA69" s="22">
        <v>0</v>
      </c>
      <c r="AB69" s="22">
        <v>0</v>
      </c>
      <c r="AC69" s="76"/>
      <c r="AD69" s="76">
        <v>5338</v>
      </c>
      <c r="AE69" s="76">
        <v>0</v>
      </c>
      <c r="AF69" s="22">
        <f>VLOOKUP(B69,'Bazis (urut)'!$B$7:$G$55,6,FALSE)</f>
        <v>57713.575000000004</v>
      </c>
      <c r="AG69" s="76">
        <v>0</v>
      </c>
      <c r="AH69" s="22">
        <f>VLOOKUP(B69,KOPERASI!$B$8:$I$54,8,FALSE)</f>
        <v>610000</v>
      </c>
      <c r="AI69" s="76">
        <v>0</v>
      </c>
      <c r="AJ69" s="76">
        <v>0</v>
      </c>
      <c r="AK69" s="22">
        <f>'BPJS Ketenagakerjaan'!U60</f>
        <v>69256.290000000008</v>
      </c>
      <c r="AL69" s="76">
        <v>0</v>
      </c>
      <c r="AM69" s="22">
        <f>'BPJS Kesehatan'!H60</f>
        <v>30780.578500000003</v>
      </c>
      <c r="AN69" s="220">
        <f>SUM(Z69:AM69)</f>
        <v>773088.44350000005</v>
      </c>
      <c r="AO69" s="216">
        <f>SUM(Y69-AN69)</f>
        <v>3064454.5564999999</v>
      </c>
      <c r="AP69" s="22">
        <f>ROUNDUP(AO69/100,0)*100</f>
        <v>3064500</v>
      </c>
      <c r="AQ69" s="463" t="str">
        <f t="shared" ref="AQ69" si="73">B69</f>
        <v>DIKI GUNAWAN</v>
      </c>
      <c r="AR69" s="215"/>
      <c r="AS69" s="231">
        <f t="shared" ref="AS69" si="74">E69+G69+I69+AY69+BA69</f>
        <v>2308543</v>
      </c>
      <c r="AT69" s="231">
        <f t="shared" ref="AT69" si="75">AS69*2%</f>
        <v>46170.86</v>
      </c>
      <c r="AU69" s="231">
        <f t="shared" ref="AU69" si="76">E69*15%</f>
        <v>346281.45</v>
      </c>
      <c r="AV69" s="394">
        <f t="shared" ref="AV69" si="77">AU69*40%</f>
        <v>138512.58000000002</v>
      </c>
    </row>
    <row r="70" spans="1:51" s="801" customFormat="1" ht="33" customHeight="1" x14ac:dyDescent="0.2">
      <c r="A70" s="789" t="s">
        <v>701</v>
      </c>
      <c r="B70" s="804" t="s">
        <v>846</v>
      </c>
      <c r="C70" s="791">
        <v>42661</v>
      </c>
      <c r="D70" s="792">
        <v>13</v>
      </c>
      <c r="E70" s="795">
        <v>1259205</v>
      </c>
      <c r="F70" s="795">
        <v>0</v>
      </c>
      <c r="G70" s="793">
        <v>0</v>
      </c>
      <c r="H70" s="793">
        <f>VLOOKUP(B70,shift!$B$8:$G$26,6,FALSE)</f>
        <v>100000</v>
      </c>
      <c r="I70" s="795">
        <v>0</v>
      </c>
      <c r="J70" s="795">
        <v>0</v>
      </c>
      <c r="K70" s="795">
        <v>0</v>
      </c>
      <c r="L70" s="795">
        <v>0</v>
      </c>
      <c r="M70" s="793">
        <v>30000</v>
      </c>
      <c r="N70" s="793">
        <f t="shared" ref="N70" si="78">D70*M70</f>
        <v>390000</v>
      </c>
      <c r="O70" s="793">
        <v>32000</v>
      </c>
      <c r="P70" s="793">
        <f t="shared" ref="P70" si="79">D70*O70</f>
        <v>416000</v>
      </c>
      <c r="Q70" s="795">
        <v>0</v>
      </c>
      <c r="R70" s="793">
        <v>0</v>
      </c>
      <c r="S70" s="793">
        <v>0</v>
      </c>
      <c r="T70" s="793">
        <v>0</v>
      </c>
      <c r="U70" s="793">
        <v>0</v>
      </c>
      <c r="V70" s="795">
        <v>0</v>
      </c>
      <c r="W70" s="792">
        <v>0</v>
      </c>
      <c r="X70" s="793">
        <v>0</v>
      </c>
      <c r="Y70" s="793">
        <f t="shared" ref="Y70" si="80">SUM(E70:V70)-M70-O70+W70</f>
        <v>2165205</v>
      </c>
      <c r="Z70" s="793">
        <v>0</v>
      </c>
      <c r="AA70" s="793">
        <v>0</v>
      </c>
      <c r="AB70" s="793">
        <v>0</v>
      </c>
      <c r="AC70" s="795"/>
      <c r="AD70" s="795">
        <v>0</v>
      </c>
      <c r="AE70" s="795">
        <v>0</v>
      </c>
      <c r="AF70" s="793">
        <f>VLOOKUP(B70,'Bazis (urut)'!$B$7:$G$56,6,FALSE)</f>
        <v>31480.125</v>
      </c>
      <c r="AG70" s="795">
        <v>0</v>
      </c>
      <c r="AH70" s="793">
        <v>0</v>
      </c>
      <c r="AI70" s="795">
        <v>0</v>
      </c>
      <c r="AJ70" s="795">
        <v>0</v>
      </c>
      <c r="AK70" s="793">
        <f>'BPJS Ketenagakerjaan'!U63</f>
        <v>37776.15</v>
      </c>
      <c r="AL70" s="795">
        <v>0</v>
      </c>
      <c r="AM70" s="793">
        <v>0</v>
      </c>
      <c r="AN70" s="796">
        <f>SUM(Z70:AM70)</f>
        <v>69256.274999999994</v>
      </c>
      <c r="AO70" s="797">
        <f>SUM(Y70-AN70)</f>
        <v>2095948.7250000001</v>
      </c>
      <c r="AP70" s="793">
        <f>ROUNDUP(AO70/100,0)*100</f>
        <v>2096000</v>
      </c>
      <c r="AQ70" s="433" t="str">
        <f t="shared" ref="AQ70" si="81">B70</f>
        <v>RAHMATULLAH</v>
      </c>
      <c r="AR70" s="810"/>
      <c r="AS70" s="799">
        <f t="shared" ref="AS70" si="82">E70+G70+I70+AY70+BA70</f>
        <v>1259205</v>
      </c>
      <c r="AT70" s="799">
        <f t="shared" ref="AT70" si="83">AS70*2%</f>
        <v>25184.100000000002</v>
      </c>
      <c r="AU70" s="799">
        <f t="shared" ref="AU70" si="84">E70*15%</f>
        <v>188880.75</v>
      </c>
      <c r="AV70" s="800">
        <f t="shared" ref="AV70" si="85">AU70*40%</f>
        <v>75552.3</v>
      </c>
    </row>
    <row r="71" spans="1:51" ht="33" customHeight="1" x14ac:dyDescent="0.2">
      <c r="A71" s="409" t="s">
        <v>703</v>
      </c>
      <c r="B71" s="100" t="s">
        <v>491</v>
      </c>
      <c r="C71" s="25">
        <v>42305</v>
      </c>
      <c r="D71" s="27">
        <v>22</v>
      </c>
      <c r="E71" s="76">
        <v>3078057</v>
      </c>
      <c r="F71" s="76">
        <v>0</v>
      </c>
      <c r="G71" s="22">
        <v>400000</v>
      </c>
      <c r="H71" s="76">
        <v>0</v>
      </c>
      <c r="I71" s="76">
        <v>0</v>
      </c>
      <c r="J71" s="76">
        <v>0</v>
      </c>
      <c r="K71" s="76">
        <v>0</v>
      </c>
      <c r="L71" s="76">
        <v>0</v>
      </c>
      <c r="M71" s="22">
        <v>30000</v>
      </c>
      <c r="N71" s="22">
        <f t="shared" si="62"/>
        <v>660000</v>
      </c>
      <c r="O71" s="22">
        <v>32000</v>
      </c>
      <c r="P71" s="22">
        <f t="shared" si="40"/>
        <v>704000</v>
      </c>
      <c r="Q71" s="76">
        <v>0</v>
      </c>
      <c r="R71" s="22">
        <v>0</v>
      </c>
      <c r="S71" s="22">
        <v>0</v>
      </c>
      <c r="T71" s="22">
        <v>0</v>
      </c>
      <c r="U71" s="22">
        <v>0</v>
      </c>
      <c r="V71" s="76">
        <v>0</v>
      </c>
      <c r="W71" s="27">
        <v>0</v>
      </c>
      <c r="X71" s="22">
        <v>0</v>
      </c>
      <c r="Y71" s="22">
        <f t="shared" si="66"/>
        <v>4842057</v>
      </c>
      <c r="Z71" s="22">
        <v>0</v>
      </c>
      <c r="AA71" s="22">
        <v>0</v>
      </c>
      <c r="AB71" s="22">
        <v>0</v>
      </c>
      <c r="AC71" s="76"/>
      <c r="AD71" s="76">
        <v>0</v>
      </c>
      <c r="AE71" s="76">
        <v>0</v>
      </c>
      <c r="AF71" s="22">
        <f>VLOOKUP(B71,'Bazis (urut)'!$B$7:$G$55,6,FALSE)</f>
        <v>76951.425000000003</v>
      </c>
      <c r="AG71" s="76">
        <v>0</v>
      </c>
      <c r="AH71" s="22">
        <f>VLOOKUP(B71,KOPERASI!$B$8:$I$48,8,FALSE)</f>
        <v>1195833</v>
      </c>
      <c r="AI71" s="76">
        <v>0</v>
      </c>
      <c r="AJ71" s="76">
        <f>VLOOKUP(B71,'DPLK (urut)'!$B$10:$G$46,4,FALSE)</f>
        <v>184683.42</v>
      </c>
      <c r="AK71" s="22">
        <f>'BPJS Ketenagakerjaan'!U52</f>
        <v>104341.70999999999</v>
      </c>
      <c r="AL71" s="76">
        <v>0</v>
      </c>
      <c r="AM71" s="22">
        <f>'BPJS Kesehatan'!H56</f>
        <v>34780.57</v>
      </c>
      <c r="AN71" s="220">
        <f>SUM(Z71:AM71)</f>
        <v>1596590.125</v>
      </c>
      <c r="AO71" s="216">
        <f>SUM(Y71-AN71)</f>
        <v>3245466.875</v>
      </c>
      <c r="AP71" s="22">
        <f>ROUNDUP(AO71/100,0)*100</f>
        <v>3245500</v>
      </c>
      <c r="AQ71" s="463" t="str">
        <f t="shared" si="6"/>
        <v>FERRY MARGANA</v>
      </c>
      <c r="AR71" s="215"/>
      <c r="AS71" s="231">
        <f t="shared" si="61"/>
        <v>3478057</v>
      </c>
      <c r="AT71" s="231">
        <f t="shared" si="64"/>
        <v>69561.14</v>
      </c>
      <c r="AU71" s="231">
        <f t="shared" si="68"/>
        <v>461708.55</v>
      </c>
      <c r="AV71" s="394">
        <f t="shared" si="69"/>
        <v>184683.42</v>
      </c>
    </row>
    <row r="72" spans="1:51" s="825" customFormat="1" ht="33" customHeight="1" x14ac:dyDescent="0.2">
      <c r="A72" s="869" t="s">
        <v>35</v>
      </c>
      <c r="B72" s="870"/>
      <c r="C72" s="822"/>
      <c r="D72" s="822"/>
      <c r="E72" s="823">
        <f t="shared" ref="E72:AP72" si="86">SUM(E9:E71)</f>
        <v>242004379.15000001</v>
      </c>
      <c r="F72" s="823">
        <f t="shared" si="86"/>
        <v>19577086</v>
      </c>
      <c r="G72" s="823">
        <f t="shared" si="86"/>
        <v>57800000</v>
      </c>
      <c r="H72" s="823">
        <f t="shared" si="86"/>
        <v>2750000</v>
      </c>
      <c r="I72" s="823">
        <f t="shared" si="86"/>
        <v>33440000</v>
      </c>
      <c r="J72" s="823">
        <f t="shared" si="86"/>
        <v>36850000</v>
      </c>
      <c r="K72" s="823">
        <f t="shared" si="86"/>
        <v>20500000</v>
      </c>
      <c r="L72" s="823">
        <f t="shared" si="86"/>
        <v>3750000</v>
      </c>
      <c r="M72" s="823">
        <f t="shared" si="86"/>
        <v>1585000</v>
      </c>
      <c r="N72" s="823">
        <f t="shared" si="86"/>
        <v>31690000</v>
      </c>
      <c r="O72" s="823">
        <f t="shared" si="86"/>
        <v>1918000</v>
      </c>
      <c r="P72" s="823">
        <f t="shared" si="86"/>
        <v>38286000</v>
      </c>
      <c r="Q72" s="823">
        <f t="shared" si="86"/>
        <v>0</v>
      </c>
      <c r="R72" s="823">
        <f t="shared" si="86"/>
        <v>0</v>
      </c>
      <c r="S72" s="823">
        <f t="shared" si="86"/>
        <v>1387097</v>
      </c>
      <c r="T72" s="823">
        <f t="shared" si="86"/>
        <v>21000000</v>
      </c>
      <c r="U72" s="823">
        <f t="shared" si="86"/>
        <v>0</v>
      </c>
      <c r="V72" s="823">
        <f t="shared" si="86"/>
        <v>0</v>
      </c>
      <c r="W72" s="823">
        <f t="shared" si="86"/>
        <v>0</v>
      </c>
      <c r="X72" s="823">
        <f t="shared" si="86"/>
        <v>0</v>
      </c>
      <c r="Y72" s="823">
        <f t="shared" si="86"/>
        <v>509034562.14999998</v>
      </c>
      <c r="Z72" s="823">
        <f t="shared" si="86"/>
        <v>0</v>
      </c>
      <c r="AA72" s="823">
        <f t="shared" si="86"/>
        <v>0</v>
      </c>
      <c r="AB72" s="823">
        <f t="shared" si="86"/>
        <v>1375387</v>
      </c>
      <c r="AC72" s="823">
        <f t="shared" si="86"/>
        <v>20773000</v>
      </c>
      <c r="AD72" s="823">
        <f t="shared" si="86"/>
        <v>133169</v>
      </c>
      <c r="AE72" s="823">
        <f t="shared" si="86"/>
        <v>3946421</v>
      </c>
      <c r="AF72" s="823">
        <f t="shared" si="86"/>
        <v>6154608.678749999</v>
      </c>
      <c r="AG72" s="823">
        <f t="shared" si="86"/>
        <v>0</v>
      </c>
      <c r="AH72" s="823">
        <f t="shared" si="86"/>
        <v>52484443</v>
      </c>
      <c r="AI72" s="823">
        <f t="shared" si="86"/>
        <v>0</v>
      </c>
      <c r="AJ72" s="823">
        <f t="shared" si="86"/>
        <v>11426592.884999992</v>
      </c>
      <c r="AK72" s="823">
        <f t="shared" si="86"/>
        <v>10177517.234499995</v>
      </c>
      <c r="AL72" s="823">
        <f t="shared" si="86"/>
        <v>0</v>
      </c>
      <c r="AM72" s="823">
        <f t="shared" si="86"/>
        <v>2434021.3654999998</v>
      </c>
      <c r="AN72" s="823">
        <f t="shared" si="86"/>
        <v>108905160.16374999</v>
      </c>
      <c r="AO72" s="823">
        <f t="shared" si="86"/>
        <v>400129401.98624998</v>
      </c>
      <c r="AP72" s="823">
        <f t="shared" si="86"/>
        <v>400132000</v>
      </c>
      <c r="AQ72" s="824">
        <f>AP72-AO72</f>
        <v>2598.0137500166893</v>
      </c>
      <c r="AS72" s="826">
        <f>SUM(AS12:AS71)</f>
        <v>403571465.14999998</v>
      </c>
      <c r="AT72" s="827">
        <f>SUM(AT12:AT68)</f>
        <v>7930513.2030000007</v>
      </c>
      <c r="AU72" s="827">
        <f>SUM(AU11:AU68)</f>
        <v>34580750.51250001</v>
      </c>
      <c r="AV72" s="826">
        <f>SUM(AV14:AV68)</f>
        <v>11948300.204999991</v>
      </c>
    </row>
    <row r="73" spans="1:51" s="85" customFormat="1" ht="18" customHeight="1" x14ac:dyDescent="0.2">
      <c r="A73" s="79"/>
      <c r="B73" s="79"/>
      <c r="C73" s="80"/>
      <c r="D73" s="80"/>
      <c r="E73" s="186"/>
      <c r="F73" s="186"/>
      <c r="G73" s="186"/>
      <c r="H73" s="186"/>
      <c r="I73" s="186"/>
      <c r="J73" s="186"/>
      <c r="K73" s="186"/>
      <c r="L73" s="186"/>
      <c r="M73" s="411"/>
      <c r="N73" s="186"/>
      <c r="O73" s="411"/>
      <c r="P73" s="186"/>
      <c r="Q73" s="186"/>
      <c r="R73" s="186"/>
      <c r="S73" s="186"/>
      <c r="T73" s="186"/>
      <c r="U73" s="186"/>
      <c r="V73" s="186"/>
      <c r="W73" s="186"/>
      <c r="X73" s="187"/>
      <c r="Y73" s="186"/>
      <c r="Z73" s="186"/>
      <c r="AA73" s="187"/>
      <c r="AB73" s="186"/>
      <c r="AC73" s="186"/>
      <c r="AD73" s="186"/>
      <c r="AE73" s="186"/>
      <c r="AF73" s="186"/>
      <c r="AG73" s="186"/>
      <c r="AH73" s="186"/>
      <c r="AI73" s="187"/>
      <c r="AJ73" s="186"/>
      <c r="AK73" s="186"/>
      <c r="AL73" s="186"/>
      <c r="AM73" s="186"/>
      <c r="AN73" s="186"/>
      <c r="AO73" s="186"/>
      <c r="AP73" s="217"/>
      <c r="AS73" s="319"/>
      <c r="AT73" s="172"/>
      <c r="AU73" s="381">
        <f>AU72-AU28</f>
        <v>33814314.26250001</v>
      </c>
      <c r="AV73" s="382">
        <f>AV72-403821</f>
        <v>11544479.204999991</v>
      </c>
    </row>
    <row r="74" spans="1:51" ht="20.25" customHeight="1" x14ac:dyDescent="0.2">
      <c r="A74" s="866"/>
      <c r="B74" s="866"/>
      <c r="C74" s="866"/>
      <c r="D74" s="866"/>
      <c r="E74" s="866"/>
      <c r="F74" s="866"/>
      <c r="G74" s="866"/>
      <c r="H74" s="866"/>
      <c r="I74" s="866"/>
      <c r="J74" s="866"/>
      <c r="K74" s="866"/>
      <c r="L74" s="866"/>
      <c r="M74" s="866"/>
      <c r="N74" s="866"/>
      <c r="O74" s="866"/>
      <c r="P74" s="866"/>
      <c r="Q74" s="866"/>
      <c r="R74" s="866"/>
      <c r="S74" s="866"/>
      <c r="T74" s="866"/>
      <c r="U74" s="866"/>
      <c r="V74" s="866"/>
      <c r="W74" s="866"/>
      <c r="X74" s="866"/>
      <c r="Y74" s="866"/>
      <c r="Z74" s="312"/>
      <c r="AA74" s="312"/>
      <c r="AB74" s="312"/>
      <c r="AC74" s="558"/>
      <c r="AD74" s="84" t="s">
        <v>839</v>
      </c>
      <c r="AH74" s="231"/>
      <c r="AI74" s="84"/>
      <c r="AP74" s="231"/>
      <c r="AS74" s="171">
        <f>R62</f>
        <v>0</v>
      </c>
    </row>
    <row r="75" spans="1:51" s="240" customFormat="1" x14ac:dyDescent="0.2">
      <c r="A75" s="866"/>
      <c r="B75" s="866"/>
      <c r="C75" s="866"/>
      <c r="D75" s="866"/>
      <c r="E75" s="866"/>
      <c r="F75" s="866"/>
      <c r="G75" s="866"/>
      <c r="H75" s="866"/>
      <c r="I75" s="866"/>
      <c r="J75" s="866"/>
      <c r="K75" s="866"/>
      <c r="L75" s="866"/>
      <c r="M75" s="866"/>
      <c r="N75" s="866"/>
      <c r="O75" s="866"/>
      <c r="P75" s="866"/>
      <c r="Q75" s="866"/>
      <c r="R75" s="866"/>
      <c r="S75" s="866"/>
      <c r="T75" s="866"/>
      <c r="U75" s="866"/>
      <c r="V75" s="866"/>
      <c r="W75" s="866"/>
      <c r="X75" s="866"/>
      <c r="Y75" s="866"/>
      <c r="Z75" s="84"/>
      <c r="AA75" s="227"/>
      <c r="AC75" s="84"/>
      <c r="AD75" s="240" t="s">
        <v>478</v>
      </c>
      <c r="AG75" s="84"/>
      <c r="AH75" s="367"/>
      <c r="AI75" s="84"/>
      <c r="AJ75" s="84"/>
      <c r="AK75" s="84"/>
      <c r="AL75" s="84"/>
      <c r="AM75" s="84"/>
      <c r="AN75" s="84" t="s">
        <v>87</v>
      </c>
      <c r="AO75" s="84"/>
      <c r="AP75" s="243"/>
      <c r="AS75" s="323">
        <f>Q62</f>
        <v>0</v>
      </c>
      <c r="AT75" s="229"/>
      <c r="AU75" s="379"/>
      <c r="AV75" s="380"/>
    </row>
    <row r="76" spans="1:51" s="240" customFormat="1" ht="41.25" customHeight="1" x14ac:dyDescent="0.2">
      <c r="A76" s="297"/>
      <c r="B76" s="412"/>
      <c r="C76" s="377"/>
      <c r="D76" s="377"/>
      <c r="E76" s="231"/>
      <c r="F76" s="231"/>
      <c r="G76" s="231"/>
      <c r="H76" s="231"/>
      <c r="I76" s="231"/>
      <c r="J76" s="231"/>
      <c r="K76" s="231"/>
      <c r="L76" s="231"/>
      <c r="M76" s="231"/>
      <c r="N76" s="231"/>
      <c r="O76" s="231"/>
      <c r="P76" s="231"/>
      <c r="Q76" s="231"/>
      <c r="R76" s="231"/>
      <c r="S76" s="231"/>
      <c r="T76" s="231"/>
      <c r="U76" s="231"/>
      <c r="V76" s="231"/>
      <c r="W76" s="231"/>
      <c r="X76" s="231"/>
      <c r="Y76" s="231"/>
      <c r="Z76" s="84"/>
      <c r="AA76" s="227"/>
      <c r="AC76" s="84"/>
      <c r="AD76" s="241" t="s">
        <v>548</v>
      </c>
      <c r="AG76" s="241"/>
      <c r="AH76" s="407"/>
      <c r="AI76" s="84"/>
      <c r="AK76" s="84"/>
      <c r="AL76" s="84"/>
      <c r="AM76" s="84"/>
      <c r="AN76" s="241" t="s">
        <v>757</v>
      </c>
      <c r="AO76" s="84"/>
      <c r="AS76" s="171">
        <f>SUM(P62-7800000-10200000)</f>
        <v>-17264000</v>
      </c>
      <c r="AT76" s="229"/>
      <c r="AU76" s="379"/>
      <c r="AV76" s="380"/>
    </row>
    <row r="77" spans="1:51" s="240" customFormat="1" ht="41.25" customHeight="1" x14ac:dyDescent="0.2">
      <c r="A77" s="297"/>
      <c r="B77" s="412"/>
      <c r="C77" s="377"/>
      <c r="D77" s="377"/>
      <c r="E77" s="231"/>
      <c r="F77" s="84"/>
      <c r="G77" s="377"/>
      <c r="H77" s="412"/>
      <c r="M77" s="225"/>
      <c r="O77" s="225"/>
      <c r="P77" s="84"/>
      <c r="Q77" s="84"/>
      <c r="R77" s="84"/>
      <c r="S77" s="84"/>
      <c r="T77" s="84"/>
      <c r="U77" s="84"/>
      <c r="V77" s="242"/>
      <c r="W77" s="84"/>
      <c r="X77" s="227"/>
      <c r="Y77" s="242"/>
      <c r="Z77" s="84"/>
      <c r="AA77" s="227"/>
      <c r="AC77" s="84"/>
      <c r="AD77" s="241"/>
      <c r="AG77" s="241"/>
      <c r="AH77" s="407"/>
      <c r="AI77" s="84"/>
      <c r="AK77" s="84"/>
      <c r="AL77" s="84"/>
      <c r="AM77" s="84"/>
      <c r="AN77" s="241"/>
      <c r="AO77" s="84"/>
      <c r="AS77" s="171"/>
      <c r="AT77" s="229"/>
      <c r="AU77" s="379"/>
      <c r="AV77" s="380"/>
    </row>
    <row r="78" spans="1:51" s="230" customFormat="1" ht="23.25" customHeight="1" x14ac:dyDescent="0.2">
      <c r="A78" s="617"/>
      <c r="B78" s="84"/>
      <c r="C78" s="224"/>
      <c r="D78" s="224"/>
      <c r="E78" s="231"/>
      <c r="F78" s="84"/>
      <c r="G78" s="84"/>
      <c r="H78" s="228"/>
      <c r="I78" s="84"/>
      <c r="J78" s="84"/>
      <c r="K78" s="84"/>
      <c r="L78" s="84"/>
      <c r="M78" s="225"/>
      <c r="N78" s="84"/>
      <c r="O78" s="225"/>
      <c r="P78" s="84"/>
      <c r="Q78" s="84"/>
      <c r="R78" s="84"/>
      <c r="S78" s="84"/>
      <c r="T78" s="84"/>
      <c r="U78" s="84"/>
      <c r="V78" s="83"/>
      <c r="W78" s="84"/>
      <c r="X78" s="227"/>
      <c r="Y78" s="83"/>
      <c r="Z78" s="84"/>
      <c r="AA78" s="227"/>
      <c r="AB78" s="84"/>
      <c r="AC78" s="84"/>
      <c r="AD78" s="84"/>
      <c r="AE78" s="84"/>
      <c r="AF78" s="84"/>
      <c r="AG78" s="84"/>
      <c r="AH78" s="407"/>
      <c r="AI78" s="84"/>
      <c r="AJ78" s="84"/>
      <c r="AK78" s="84"/>
      <c r="AL78" s="84"/>
      <c r="AM78" s="231"/>
      <c r="AN78" s="84"/>
      <c r="AO78" s="84"/>
      <c r="AP78" s="231"/>
      <c r="AQ78" s="84"/>
      <c r="AR78" s="84"/>
      <c r="AS78" s="323">
        <v>258280</v>
      </c>
      <c r="AT78" s="229"/>
      <c r="AU78" s="379"/>
      <c r="AV78" s="380"/>
      <c r="AW78" s="84"/>
      <c r="AX78" s="84"/>
      <c r="AY78" s="84"/>
    </row>
    <row r="79" spans="1:51" s="230" customFormat="1" ht="20.25" customHeight="1" x14ac:dyDescent="0.2">
      <c r="A79" s="867"/>
      <c r="B79" s="377"/>
      <c r="C79" s="377"/>
      <c r="D79" s="377"/>
      <c r="E79" s="231"/>
      <c r="F79" s="84"/>
      <c r="G79" s="377"/>
      <c r="H79" s="377"/>
      <c r="I79" s="84"/>
      <c r="J79" s="84"/>
      <c r="K79" s="84"/>
      <c r="L79" s="84"/>
      <c r="M79" s="225"/>
      <c r="N79" s="84"/>
      <c r="O79" s="225"/>
      <c r="P79" s="84"/>
      <c r="Q79" s="84"/>
      <c r="R79" s="84"/>
      <c r="S79" s="84"/>
      <c r="T79" s="84"/>
      <c r="U79" s="84"/>
      <c r="V79" s="83"/>
      <c r="W79" s="84"/>
      <c r="X79" s="227"/>
      <c r="Y79" s="83"/>
      <c r="Z79" s="84"/>
      <c r="AA79" s="227"/>
      <c r="AB79" s="84"/>
      <c r="AC79" s="84"/>
      <c r="AD79" s="232"/>
      <c r="AE79" s="84"/>
      <c r="AF79" s="84"/>
      <c r="AG79" s="232"/>
      <c r="AH79" s="407"/>
      <c r="AI79" s="84"/>
      <c r="AJ79" s="84"/>
      <c r="AK79" s="84"/>
      <c r="AL79" s="84"/>
      <c r="AM79" s="84"/>
      <c r="AN79" s="232"/>
      <c r="AO79" s="84"/>
      <c r="AP79" s="84"/>
      <c r="AQ79" s="84"/>
      <c r="AR79" s="84"/>
      <c r="AS79" s="171" t="e">
        <f>SUM(#REF!)</f>
        <v>#REF!</v>
      </c>
      <c r="AT79" s="229"/>
      <c r="AU79" s="379"/>
      <c r="AV79" s="380"/>
      <c r="AW79" s="84"/>
      <c r="AX79" s="84"/>
      <c r="AY79" s="84"/>
    </row>
    <row r="80" spans="1:51" s="230" customFormat="1" x14ac:dyDescent="0.2">
      <c r="A80" s="867"/>
      <c r="B80" s="377"/>
      <c r="C80" s="377"/>
      <c r="D80" s="377"/>
      <c r="E80" s="84"/>
      <c r="F80" s="84"/>
      <c r="G80" s="377"/>
      <c r="H80" s="377"/>
      <c r="I80" s="84"/>
      <c r="J80" s="84"/>
      <c r="K80" s="84"/>
      <c r="L80" s="84"/>
      <c r="M80" s="225"/>
      <c r="N80" s="84"/>
      <c r="O80" s="225"/>
      <c r="P80" s="84"/>
      <c r="Q80" s="84"/>
      <c r="R80" s="84"/>
      <c r="S80" s="84"/>
      <c r="T80" s="84"/>
      <c r="U80" s="84"/>
      <c r="V80" s="83"/>
      <c r="W80" s="84"/>
      <c r="X80" s="227"/>
      <c r="Y80" s="83"/>
      <c r="Z80" s="84"/>
      <c r="AA80" s="227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324" t="e">
        <f>SUM(AS62:AS79)</f>
        <v>#REF!</v>
      </c>
      <c r="AT80" s="229"/>
      <c r="AU80" s="379"/>
      <c r="AV80" s="380"/>
      <c r="AW80" s="84"/>
      <c r="AX80" s="84"/>
      <c r="AY80" s="84"/>
    </row>
    <row r="81" spans="1:51" s="230" customFormat="1" x14ac:dyDescent="0.2">
      <c r="A81" s="617"/>
      <c r="B81" s="377"/>
      <c r="C81" s="377"/>
      <c r="D81" s="377"/>
      <c r="E81" s="84"/>
      <c r="F81" s="84"/>
      <c r="G81" s="377"/>
      <c r="H81" s="377"/>
      <c r="I81" s="84"/>
      <c r="J81" s="84"/>
      <c r="K81" s="84"/>
      <c r="L81" s="84"/>
      <c r="M81" s="225"/>
      <c r="N81" s="84"/>
      <c r="O81" s="225"/>
      <c r="P81" s="84"/>
      <c r="Q81" s="84"/>
      <c r="R81" s="84"/>
      <c r="S81" s="84"/>
      <c r="T81" s="84"/>
      <c r="U81" s="84"/>
      <c r="V81" s="83"/>
      <c r="W81" s="84"/>
      <c r="X81" s="227"/>
      <c r="Y81" s="83"/>
      <c r="Z81" s="84"/>
      <c r="AA81" s="227"/>
      <c r="AB81" s="84"/>
      <c r="AC81" s="84"/>
      <c r="AD81" s="85" t="s">
        <v>631</v>
      </c>
      <c r="AE81" s="84"/>
      <c r="AF81" s="84"/>
      <c r="AG81" s="85"/>
      <c r="AH81" s="84"/>
      <c r="AI81" s="84"/>
      <c r="AJ81" s="84"/>
      <c r="AK81" s="84"/>
      <c r="AL81" s="84"/>
      <c r="AM81" s="84"/>
      <c r="AN81" s="85" t="s">
        <v>840</v>
      </c>
      <c r="AO81" s="228"/>
      <c r="AP81" s="83"/>
      <c r="AQ81" s="84"/>
      <c r="AR81" s="84"/>
      <c r="AS81" s="229"/>
      <c r="AT81" s="229"/>
      <c r="AU81" s="379"/>
      <c r="AV81" s="380"/>
      <c r="AW81" s="84"/>
      <c r="AX81" s="84"/>
      <c r="AY81" s="84"/>
    </row>
    <row r="82" spans="1:51" s="230" customFormat="1" x14ac:dyDescent="0.2">
      <c r="A82" s="617"/>
      <c r="B82" s="84"/>
      <c r="C82" s="224"/>
      <c r="D82" s="224"/>
      <c r="E82" s="84"/>
      <c r="F82" s="84"/>
      <c r="G82" s="84"/>
      <c r="H82" s="84"/>
      <c r="I82" s="84"/>
      <c r="J82" s="84"/>
      <c r="K82" s="84"/>
      <c r="L82" s="84"/>
      <c r="M82" s="225"/>
      <c r="N82" s="84"/>
      <c r="O82" s="225"/>
      <c r="P82" s="84"/>
      <c r="Q82" s="84"/>
      <c r="R82" s="84"/>
      <c r="S82" s="84"/>
      <c r="T82" s="84"/>
      <c r="U82" s="84"/>
      <c r="V82" s="217"/>
      <c r="W82" s="84"/>
      <c r="X82" s="227"/>
      <c r="Y82" s="83"/>
      <c r="Z82" s="84"/>
      <c r="AA82" s="227"/>
      <c r="AB82" s="84"/>
      <c r="AC82" s="84"/>
      <c r="AD82" s="84"/>
      <c r="AE82" s="84"/>
      <c r="AF82" s="84"/>
      <c r="AG82" s="367"/>
      <c r="AH82" s="84"/>
      <c r="AI82" s="227"/>
      <c r="AJ82" s="84"/>
      <c r="AK82" s="84"/>
      <c r="AL82" s="84"/>
      <c r="AM82" s="84"/>
      <c r="AN82" s="84"/>
      <c r="AO82" s="228"/>
      <c r="AP82" s="83"/>
      <c r="AQ82" s="84"/>
      <c r="AR82" s="84"/>
      <c r="AS82" s="229"/>
      <c r="AT82" s="229"/>
      <c r="AU82" s="379"/>
      <c r="AV82" s="380"/>
      <c r="AW82" s="84"/>
      <c r="AX82" s="84"/>
      <c r="AY82" s="84"/>
    </row>
    <row r="83" spans="1:51" ht="20.25" customHeight="1" x14ac:dyDescent="0.2">
      <c r="A83" s="758"/>
      <c r="B83" s="758"/>
      <c r="C83" s="758"/>
      <c r="D83" s="758"/>
      <c r="E83" s="758"/>
      <c r="F83" s="758"/>
      <c r="G83" s="758"/>
      <c r="H83" s="758"/>
      <c r="I83" s="758"/>
      <c r="J83" s="758"/>
      <c r="K83" s="758"/>
      <c r="L83" s="758"/>
      <c r="M83" s="758"/>
      <c r="N83" s="758"/>
      <c r="O83" s="758"/>
      <c r="P83" s="758"/>
      <c r="Q83" s="758"/>
      <c r="R83" s="758"/>
      <c r="S83" s="758"/>
      <c r="T83" s="758"/>
      <c r="U83" s="758"/>
      <c r="V83" s="758"/>
      <c r="W83" s="758"/>
      <c r="X83" s="758"/>
      <c r="Y83" s="758"/>
      <c r="Z83" s="312"/>
      <c r="AA83" s="312"/>
      <c r="AB83" s="312"/>
      <c r="AC83" s="558"/>
      <c r="AD83" s="84" t="s">
        <v>668</v>
      </c>
      <c r="AH83" s="231"/>
      <c r="AI83" s="84"/>
      <c r="AP83" s="231"/>
      <c r="AS83" s="171">
        <f>R72</f>
        <v>0</v>
      </c>
    </row>
    <row r="84" spans="1:51" s="240" customFormat="1" x14ac:dyDescent="0.2">
      <c r="A84" s="758"/>
      <c r="B84" s="758"/>
      <c r="C84" s="758"/>
      <c r="D84" s="758"/>
      <c r="E84" s="759">
        <f t="shared" ref="E84:Y84" si="87">SUM(E16:E22)</f>
        <v>40074727</v>
      </c>
      <c r="F84" s="759">
        <f t="shared" si="87"/>
        <v>0</v>
      </c>
      <c r="G84" s="759">
        <f t="shared" si="87"/>
        <v>15400000</v>
      </c>
      <c r="H84" s="759">
        <f t="shared" si="87"/>
        <v>0</v>
      </c>
      <c r="I84" s="759">
        <f t="shared" si="87"/>
        <v>0</v>
      </c>
      <c r="J84" s="759">
        <f t="shared" si="87"/>
        <v>36850000</v>
      </c>
      <c r="K84" s="759">
        <f t="shared" si="87"/>
        <v>20500000</v>
      </c>
      <c r="L84" s="759">
        <f t="shared" si="87"/>
        <v>0</v>
      </c>
      <c r="M84" s="759">
        <f t="shared" si="87"/>
        <v>0</v>
      </c>
      <c r="N84" s="759">
        <f t="shared" si="87"/>
        <v>0</v>
      </c>
      <c r="O84" s="759">
        <f t="shared" si="87"/>
        <v>0</v>
      </c>
      <c r="P84" s="759">
        <f t="shared" si="87"/>
        <v>0</v>
      </c>
      <c r="Q84" s="759">
        <f t="shared" si="87"/>
        <v>0</v>
      </c>
      <c r="R84" s="759">
        <f t="shared" si="87"/>
        <v>0</v>
      </c>
      <c r="S84" s="759">
        <f t="shared" si="87"/>
        <v>1387097</v>
      </c>
      <c r="T84" s="759">
        <f t="shared" si="87"/>
        <v>0</v>
      </c>
      <c r="U84" s="759">
        <f t="shared" si="87"/>
        <v>0</v>
      </c>
      <c r="V84" s="759">
        <f t="shared" si="87"/>
        <v>0</v>
      </c>
      <c r="W84" s="759">
        <f t="shared" si="87"/>
        <v>0</v>
      </c>
      <c r="X84" s="759">
        <f t="shared" si="87"/>
        <v>0</v>
      </c>
      <c r="Y84" s="759">
        <f t="shared" si="87"/>
        <v>114211824</v>
      </c>
      <c r="Z84" s="84"/>
      <c r="AA84" s="227"/>
      <c r="AC84" s="84"/>
      <c r="AD84" s="240" t="s">
        <v>478</v>
      </c>
      <c r="AG84" s="84"/>
      <c r="AH84" s="367"/>
      <c r="AI84" s="84"/>
      <c r="AJ84" s="84"/>
      <c r="AK84" s="84"/>
      <c r="AL84" s="84"/>
      <c r="AM84" s="84"/>
      <c r="AN84" s="84" t="s">
        <v>87</v>
      </c>
      <c r="AO84" s="84"/>
      <c r="AP84" s="243"/>
      <c r="AS84" s="323">
        <f>Q72</f>
        <v>0</v>
      </c>
      <c r="AT84" s="229"/>
      <c r="AU84" s="379"/>
      <c r="AV84" s="380"/>
    </row>
    <row r="85" spans="1:51" s="240" customFormat="1" ht="41.25" customHeight="1" x14ac:dyDescent="0.2">
      <c r="A85" s="297"/>
      <c r="B85" s="412"/>
      <c r="C85" s="377"/>
      <c r="D85" s="377"/>
      <c r="E85" s="231">
        <f>E72-E84</f>
        <v>201929652.15000001</v>
      </c>
      <c r="F85" s="231">
        <f t="shared" ref="F85:Y85" si="88">F72-F84</f>
        <v>19577086</v>
      </c>
      <c r="G85" s="231">
        <f t="shared" si="88"/>
        <v>42400000</v>
      </c>
      <c r="H85" s="231">
        <f t="shared" si="88"/>
        <v>2750000</v>
      </c>
      <c r="I85" s="231">
        <f t="shared" si="88"/>
        <v>33440000</v>
      </c>
      <c r="J85" s="231">
        <f t="shared" si="88"/>
        <v>0</v>
      </c>
      <c r="K85" s="231">
        <f t="shared" si="88"/>
        <v>0</v>
      </c>
      <c r="L85" s="231">
        <f t="shared" si="88"/>
        <v>3750000</v>
      </c>
      <c r="M85" s="231">
        <f t="shared" si="88"/>
        <v>1585000</v>
      </c>
      <c r="N85" s="231">
        <f t="shared" si="88"/>
        <v>31690000</v>
      </c>
      <c r="O85" s="231">
        <f t="shared" si="88"/>
        <v>1918000</v>
      </c>
      <c r="P85" s="231">
        <f t="shared" si="88"/>
        <v>38286000</v>
      </c>
      <c r="Q85" s="231">
        <f t="shared" si="88"/>
        <v>0</v>
      </c>
      <c r="R85" s="231">
        <f t="shared" si="88"/>
        <v>0</v>
      </c>
      <c r="S85" s="231">
        <f t="shared" si="88"/>
        <v>0</v>
      </c>
      <c r="T85" s="231">
        <f t="shared" si="88"/>
        <v>21000000</v>
      </c>
      <c r="U85" s="231">
        <f t="shared" si="88"/>
        <v>0</v>
      </c>
      <c r="V85" s="231">
        <f t="shared" si="88"/>
        <v>0</v>
      </c>
      <c r="W85" s="231">
        <f t="shared" si="88"/>
        <v>0</v>
      </c>
      <c r="X85" s="231">
        <f t="shared" si="88"/>
        <v>0</v>
      </c>
      <c r="Y85" s="231">
        <f t="shared" si="88"/>
        <v>394822738.14999998</v>
      </c>
      <c r="Z85" s="84"/>
      <c r="AA85" s="227"/>
      <c r="AC85" s="84"/>
      <c r="AD85" s="241" t="s">
        <v>548</v>
      </c>
      <c r="AG85" s="241"/>
      <c r="AH85" s="407"/>
      <c r="AI85" s="84"/>
      <c r="AK85" s="84"/>
      <c r="AL85" s="84"/>
      <c r="AM85" s="84"/>
      <c r="AN85" s="241" t="s">
        <v>669</v>
      </c>
      <c r="AO85" s="84"/>
      <c r="AS85" s="171">
        <f>SUM(P72-7800000-10200000)</f>
        <v>20286000</v>
      </c>
      <c r="AT85" s="229"/>
      <c r="AU85" s="379"/>
      <c r="AV85" s="380"/>
    </row>
    <row r="86" spans="1:51" s="240" customFormat="1" ht="41.25" customHeight="1" x14ac:dyDescent="0.2">
      <c r="A86" s="297"/>
      <c r="B86" s="412"/>
      <c r="C86" s="377"/>
      <c r="D86" s="377"/>
      <c r="E86" s="231">
        <f>E85+F85</f>
        <v>221506738.15000001</v>
      </c>
      <c r="F86" s="84"/>
      <c r="G86" s="377"/>
      <c r="H86" s="412"/>
      <c r="M86" s="225"/>
      <c r="N86" s="407">
        <v>15100000</v>
      </c>
      <c r="O86" s="760">
        <v>17500000</v>
      </c>
      <c r="P86" s="367">
        <v>17500000</v>
      </c>
      <c r="Q86" s="84"/>
      <c r="R86" s="84"/>
      <c r="S86" s="84"/>
      <c r="T86" s="84"/>
      <c r="U86" s="84"/>
      <c r="V86" s="242"/>
      <c r="W86" s="84"/>
      <c r="X86" s="227"/>
      <c r="Y86" s="242"/>
      <c r="Z86" s="84"/>
      <c r="AA86" s="227"/>
      <c r="AC86" s="84"/>
      <c r="AD86" s="241"/>
      <c r="AG86" s="241"/>
      <c r="AH86" s="407"/>
      <c r="AI86" s="84"/>
      <c r="AK86" s="84"/>
      <c r="AL86" s="84"/>
      <c r="AM86" s="84"/>
      <c r="AN86" s="241"/>
      <c r="AO86" s="84"/>
      <c r="AS86" s="171"/>
      <c r="AT86" s="229"/>
      <c r="AU86" s="379"/>
      <c r="AV86" s="380"/>
    </row>
    <row r="87" spans="1:51" s="230" customFormat="1" ht="23.25" customHeight="1" x14ac:dyDescent="0.2">
      <c r="A87" s="309"/>
      <c r="B87" s="84"/>
      <c r="C87" s="224"/>
      <c r="D87" s="224"/>
      <c r="E87" s="231">
        <f>Y85-E86</f>
        <v>173315999.99999997</v>
      </c>
      <c r="F87" s="84"/>
      <c r="G87" s="84"/>
      <c r="H87" s="228"/>
      <c r="I87" s="84"/>
      <c r="J87" s="84"/>
      <c r="K87" s="84"/>
      <c r="L87" s="84"/>
      <c r="M87" s="225"/>
      <c r="N87" s="231">
        <f>N85++N86</f>
        <v>46790000</v>
      </c>
      <c r="O87" s="225"/>
      <c r="P87" s="231">
        <f>P85++P86</f>
        <v>55786000</v>
      </c>
      <c r="Q87" s="84"/>
      <c r="R87" s="84"/>
      <c r="S87" s="84"/>
      <c r="T87" s="84"/>
      <c r="U87" s="84"/>
      <c r="V87" s="83"/>
      <c r="W87" s="84"/>
      <c r="X87" s="227"/>
      <c r="Y87" s="83"/>
      <c r="Z87" s="84"/>
      <c r="AA87" s="227"/>
      <c r="AB87" s="84"/>
      <c r="AC87" s="84"/>
      <c r="AD87" s="84"/>
      <c r="AE87" s="84"/>
      <c r="AF87" s="84"/>
      <c r="AG87" s="84"/>
      <c r="AH87" s="407"/>
      <c r="AI87" s="84"/>
      <c r="AJ87" s="84"/>
      <c r="AK87" s="84"/>
      <c r="AL87" s="84"/>
      <c r="AM87" s="231"/>
      <c r="AN87" s="84"/>
      <c r="AO87" s="84"/>
      <c r="AP87" s="231"/>
      <c r="AQ87" s="84"/>
      <c r="AR87" s="84"/>
      <c r="AS87" s="323">
        <v>258280</v>
      </c>
      <c r="AT87" s="229"/>
      <c r="AU87" s="379"/>
      <c r="AV87" s="380"/>
      <c r="AW87" s="84"/>
      <c r="AX87" s="84"/>
      <c r="AY87" s="84"/>
    </row>
    <row r="88" spans="1:51" s="230" customFormat="1" ht="20.25" customHeight="1" x14ac:dyDescent="0.2">
      <c r="A88" s="867"/>
      <c r="B88" s="377"/>
      <c r="C88" s="377"/>
      <c r="D88" s="377"/>
      <c r="E88" s="231">
        <f>E87+BA24</f>
        <v>201065999.99999997</v>
      </c>
      <c r="F88" s="84"/>
      <c r="G88" s="377"/>
      <c r="H88" s="377"/>
      <c r="I88" s="84"/>
      <c r="J88" s="84"/>
      <c r="K88" s="84"/>
      <c r="L88" s="84"/>
      <c r="M88" s="225"/>
      <c r="N88" s="84"/>
      <c r="O88" s="225"/>
      <c r="P88" s="84"/>
      <c r="Q88" s="84"/>
      <c r="R88" s="84"/>
      <c r="S88" s="84"/>
      <c r="T88" s="84"/>
      <c r="U88" s="84"/>
      <c r="V88" s="83"/>
      <c r="W88" s="84"/>
      <c r="X88" s="227"/>
      <c r="Y88" s="83"/>
      <c r="Z88" s="84"/>
      <c r="AA88" s="227"/>
      <c r="AB88" s="84"/>
      <c r="AC88" s="84"/>
      <c r="AD88" s="232"/>
      <c r="AE88" s="84"/>
      <c r="AF88" s="84"/>
      <c r="AG88" s="232"/>
      <c r="AH88" s="407"/>
      <c r="AI88" s="84"/>
      <c r="AJ88" s="84"/>
      <c r="AK88" s="84"/>
      <c r="AL88" s="84"/>
      <c r="AM88" s="84"/>
      <c r="AN88" s="232"/>
      <c r="AO88" s="84"/>
      <c r="AP88" s="84"/>
      <c r="AQ88" s="84"/>
      <c r="AR88" s="84"/>
      <c r="AS88" s="171" t="e">
        <f>SUM(#REF!)</f>
        <v>#REF!</v>
      </c>
      <c r="AT88" s="229"/>
      <c r="AU88" s="379"/>
      <c r="AV88" s="380"/>
      <c r="AW88" s="84"/>
      <c r="AX88" s="84"/>
      <c r="AY88" s="84"/>
    </row>
    <row r="89" spans="1:51" s="230" customFormat="1" x14ac:dyDescent="0.2">
      <c r="A89" s="867"/>
      <c r="B89" s="377"/>
      <c r="C89" s="377"/>
      <c r="D89" s="377"/>
      <c r="E89" s="84"/>
      <c r="F89" s="84"/>
      <c r="G89" s="377"/>
      <c r="H89" s="377"/>
      <c r="I89" s="84"/>
      <c r="J89" s="84"/>
      <c r="K89" s="84"/>
      <c r="L89" s="84"/>
      <c r="M89" s="225"/>
      <c r="N89" s="84"/>
      <c r="O89" s="225"/>
      <c r="P89" s="84"/>
      <c r="Q89" s="84"/>
      <c r="R89" s="84"/>
      <c r="S89" s="84"/>
      <c r="T89" s="84"/>
      <c r="U89" s="84"/>
      <c r="V89" s="83"/>
      <c r="W89" s="84"/>
      <c r="X89" s="227"/>
      <c r="Y89" s="83"/>
      <c r="Z89" s="84"/>
      <c r="AA89" s="227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324" t="e">
        <f>SUM(AS72:AS88)</f>
        <v>#REF!</v>
      </c>
      <c r="AT89" s="229"/>
      <c r="AU89" s="379"/>
      <c r="AV89" s="380"/>
      <c r="AW89" s="84"/>
      <c r="AX89" s="84"/>
      <c r="AY89" s="84"/>
    </row>
    <row r="90" spans="1:51" s="230" customFormat="1" x14ac:dyDescent="0.2">
      <c r="A90" s="309"/>
      <c r="B90" s="377"/>
      <c r="C90" s="377"/>
      <c r="D90" s="377"/>
      <c r="E90" s="84"/>
      <c r="F90" s="84"/>
      <c r="G90" s="377"/>
      <c r="H90" s="377"/>
      <c r="I90" s="84"/>
      <c r="J90" s="84"/>
      <c r="K90" s="84"/>
      <c r="L90" s="84"/>
      <c r="M90" s="225"/>
      <c r="N90" s="84"/>
      <c r="O90" s="225"/>
      <c r="P90" s="84"/>
      <c r="Q90" s="84"/>
      <c r="R90" s="84"/>
      <c r="S90" s="84"/>
      <c r="T90" s="84"/>
      <c r="U90" s="84"/>
      <c r="V90" s="83"/>
      <c r="W90" s="84"/>
      <c r="X90" s="227"/>
      <c r="Y90" s="83"/>
      <c r="Z90" s="84"/>
      <c r="AA90" s="227"/>
      <c r="AB90" s="84"/>
      <c r="AC90" s="84"/>
      <c r="AD90" s="85" t="s">
        <v>631</v>
      </c>
      <c r="AE90" s="84"/>
      <c r="AF90" s="84"/>
      <c r="AG90" s="85"/>
      <c r="AH90" s="84"/>
      <c r="AI90" s="84"/>
      <c r="AJ90" s="84"/>
      <c r="AK90" s="84"/>
      <c r="AL90" s="84"/>
      <c r="AM90" s="84"/>
      <c r="AN90" s="85" t="s">
        <v>675</v>
      </c>
      <c r="AO90" s="228"/>
      <c r="AP90" s="83"/>
      <c r="AQ90" s="84"/>
      <c r="AR90" s="84"/>
      <c r="AS90" s="229"/>
      <c r="AT90" s="229"/>
      <c r="AU90" s="379"/>
      <c r="AV90" s="380"/>
      <c r="AW90" s="84"/>
      <c r="AX90" s="84"/>
      <c r="AY90" s="84"/>
    </row>
    <row r="91" spans="1:51" s="230" customFormat="1" x14ac:dyDescent="0.2">
      <c r="A91" s="309"/>
      <c r="B91" s="84"/>
      <c r="C91" s="224"/>
      <c r="D91" s="224"/>
      <c r="E91" s="84"/>
      <c r="F91" s="84"/>
      <c r="G91" s="84"/>
      <c r="H91" s="84"/>
      <c r="I91" s="84"/>
      <c r="J91" s="84"/>
      <c r="K91" s="84"/>
      <c r="L91" s="84"/>
      <c r="M91" s="225"/>
      <c r="N91" s="84"/>
      <c r="O91" s="225"/>
      <c r="P91" s="84"/>
      <c r="Q91" s="84"/>
      <c r="R91" s="84"/>
      <c r="S91" s="84"/>
      <c r="T91" s="84"/>
      <c r="U91" s="84"/>
      <c r="V91" s="217"/>
      <c r="W91" s="84"/>
      <c r="X91" s="227"/>
      <c r="Y91" s="83"/>
      <c r="Z91" s="84"/>
      <c r="AA91" s="227"/>
      <c r="AB91" s="84"/>
      <c r="AC91" s="84"/>
      <c r="AD91" s="84"/>
      <c r="AE91" s="84"/>
      <c r="AF91" s="84"/>
      <c r="AG91" s="367"/>
      <c r="AH91" s="84"/>
      <c r="AI91" s="227"/>
      <c r="AJ91" s="84"/>
      <c r="AK91" s="84"/>
      <c r="AL91" s="84"/>
      <c r="AM91" s="84"/>
      <c r="AN91" s="84"/>
      <c r="AO91" s="228"/>
      <c r="AP91" s="83"/>
      <c r="AQ91" s="84"/>
      <c r="AR91" s="84"/>
      <c r="AS91" s="229"/>
      <c r="AT91" s="229"/>
      <c r="AU91" s="379"/>
      <c r="AV91" s="380"/>
      <c r="AW91" s="84"/>
      <c r="AX91" s="84"/>
      <c r="AY91" s="84"/>
    </row>
    <row r="92" spans="1:51" s="230" customFormat="1" x14ac:dyDescent="0.2">
      <c r="A92" s="309"/>
      <c r="B92" s="84"/>
      <c r="C92" s="224"/>
      <c r="D92" s="224"/>
      <c r="E92" s="84"/>
      <c r="F92" s="84"/>
      <c r="G92" s="84"/>
      <c r="H92" s="84"/>
      <c r="I92" s="84"/>
      <c r="J92" s="84"/>
      <c r="K92" s="84"/>
      <c r="L92" s="84"/>
      <c r="M92" s="225"/>
      <c r="N92" s="84"/>
      <c r="O92" s="225"/>
      <c r="P92" s="85"/>
      <c r="Q92" s="84"/>
      <c r="R92" s="357"/>
      <c r="S92" s="84"/>
      <c r="T92" s="227"/>
      <c r="U92" s="84"/>
      <c r="V92" s="84"/>
      <c r="W92" s="361"/>
      <c r="X92" s="227"/>
      <c r="Y92" s="83"/>
      <c r="Z92" s="84"/>
      <c r="AA92" s="227"/>
      <c r="AB92" s="84"/>
      <c r="AC92" s="355"/>
      <c r="AD92" s="84"/>
      <c r="AE92" s="84"/>
      <c r="AF92" s="84"/>
      <c r="AG92" s="367"/>
      <c r="AH92" s="84"/>
      <c r="AI92" s="227"/>
      <c r="AJ92" s="84"/>
      <c r="AK92" s="84"/>
      <c r="AL92" s="84"/>
      <c r="AM92" s="84"/>
      <c r="AN92" s="84"/>
      <c r="AO92" s="228"/>
      <c r="AP92" s="83"/>
      <c r="AQ92" s="84"/>
      <c r="AR92" s="84"/>
      <c r="AS92" s="229"/>
      <c r="AT92" s="229"/>
      <c r="AU92" s="379"/>
      <c r="AV92" s="380"/>
      <c r="AW92" s="84"/>
      <c r="AX92" s="84"/>
      <c r="AY92" s="84"/>
    </row>
    <row r="93" spans="1:51" s="230" customFormat="1" x14ac:dyDescent="0.2">
      <c r="A93" s="84"/>
      <c r="B93" s="84"/>
      <c r="C93" s="224"/>
      <c r="D93" s="224"/>
      <c r="E93" s="84"/>
      <c r="F93" s="84"/>
      <c r="G93" s="84"/>
      <c r="H93" s="84"/>
      <c r="I93" s="84"/>
      <c r="J93" s="84"/>
      <c r="K93" s="84"/>
      <c r="L93" s="84"/>
      <c r="M93" s="225"/>
      <c r="N93" s="84"/>
      <c r="O93" s="225"/>
      <c r="P93" s="84"/>
      <c r="Q93" s="84"/>
      <c r="R93" s="357"/>
      <c r="S93" s="84"/>
      <c r="T93" s="227"/>
      <c r="U93" s="84"/>
      <c r="V93" s="84"/>
      <c r="W93" s="361"/>
      <c r="X93" s="227"/>
      <c r="Y93" s="83"/>
      <c r="Z93" s="84"/>
      <c r="AA93" s="227"/>
      <c r="AB93" s="84"/>
      <c r="AC93" s="355"/>
      <c r="AD93" s="84"/>
      <c r="AE93" s="84"/>
      <c r="AF93" s="232"/>
      <c r="AG93" s="367"/>
      <c r="AH93" s="84"/>
      <c r="AI93" s="227"/>
      <c r="AJ93" s="84"/>
      <c r="AK93" s="84"/>
      <c r="AL93" s="84"/>
      <c r="AM93" s="84"/>
      <c r="AN93" s="84"/>
      <c r="AO93" s="228"/>
      <c r="AP93" s="83"/>
      <c r="AQ93" s="84"/>
      <c r="AR93" s="84"/>
      <c r="AS93" s="229"/>
      <c r="AT93" s="229"/>
      <c r="AU93" s="379"/>
      <c r="AV93" s="380"/>
      <c r="AW93" s="84"/>
      <c r="AX93" s="84"/>
      <c r="AY93" s="84"/>
    </row>
    <row r="94" spans="1:51" s="230" customFormat="1" x14ac:dyDescent="0.2">
      <c r="A94" s="84"/>
      <c r="B94" s="84"/>
      <c r="C94" s="224"/>
      <c r="D94" s="224"/>
      <c r="E94" s="84"/>
      <c r="F94" s="233"/>
      <c r="G94" s="84"/>
      <c r="H94" s="84"/>
      <c r="I94" s="84"/>
      <c r="J94" s="84"/>
      <c r="K94" s="84"/>
      <c r="L94" s="84"/>
      <c r="M94" s="225"/>
      <c r="N94" s="84"/>
      <c r="O94" s="225"/>
      <c r="P94" s="84"/>
      <c r="Q94" s="84"/>
      <c r="R94" s="357"/>
      <c r="S94" s="84"/>
      <c r="T94" s="227"/>
      <c r="U94" s="84"/>
      <c r="V94" s="84"/>
      <c r="W94" s="360"/>
      <c r="X94" s="226"/>
      <c r="Y94" s="84"/>
      <c r="Z94" s="84"/>
      <c r="AA94" s="227"/>
      <c r="AB94" s="84"/>
      <c r="AC94" s="356"/>
      <c r="AD94" s="232"/>
      <c r="AE94" s="84"/>
      <c r="AF94" s="84"/>
      <c r="AG94" s="84"/>
      <c r="AH94" s="84"/>
      <c r="AI94" s="227"/>
      <c r="AJ94" s="84"/>
      <c r="AK94" s="84"/>
      <c r="AL94" s="84"/>
      <c r="AM94" s="84"/>
      <c r="AN94" s="228"/>
      <c r="AO94" s="84"/>
      <c r="AP94" s="83"/>
      <c r="AQ94" s="84"/>
      <c r="AR94" s="84"/>
      <c r="AS94" s="229"/>
      <c r="AT94" s="229"/>
      <c r="AU94" s="379"/>
      <c r="AV94" s="380"/>
      <c r="AW94" s="84"/>
      <c r="AX94" s="84"/>
      <c r="AY94" s="84"/>
    </row>
    <row r="95" spans="1:51" s="230" customFormat="1" x14ac:dyDescent="0.2">
      <c r="A95" s="84"/>
      <c r="B95" s="84"/>
      <c r="C95" s="84"/>
      <c r="D95" s="84"/>
      <c r="E95" s="84"/>
      <c r="F95" s="234"/>
      <c r="G95" s="84"/>
      <c r="H95" s="84"/>
      <c r="I95" s="84"/>
      <c r="J95" s="84"/>
      <c r="K95" s="84"/>
      <c r="L95" s="84"/>
      <c r="M95" s="225"/>
      <c r="N95" s="84"/>
      <c r="O95" s="225"/>
      <c r="P95" s="84"/>
      <c r="Q95" s="84"/>
      <c r="R95" s="357"/>
      <c r="S95" s="84"/>
      <c r="T95" s="227"/>
      <c r="U95" s="84"/>
      <c r="V95" s="84"/>
      <c r="W95" s="360"/>
      <c r="X95" s="226"/>
      <c r="Y95" s="84"/>
      <c r="Z95" s="84"/>
      <c r="AA95" s="227"/>
      <c r="AB95" s="84"/>
      <c r="AC95" s="356"/>
      <c r="AD95" s="232"/>
      <c r="AE95" s="84"/>
      <c r="AF95" s="84"/>
      <c r="AG95" s="84"/>
      <c r="AH95" s="84"/>
      <c r="AI95" s="227"/>
      <c r="AJ95" s="84"/>
      <c r="AK95" s="84"/>
      <c r="AL95" s="84"/>
      <c r="AM95" s="84"/>
      <c r="AN95" s="228"/>
      <c r="AO95" s="235"/>
      <c r="AP95" s="83"/>
      <c r="AQ95" s="84"/>
      <c r="AR95" s="84"/>
      <c r="AS95" s="229"/>
      <c r="AT95" s="229"/>
      <c r="AU95" s="379"/>
      <c r="AV95" s="380"/>
      <c r="AW95" s="84"/>
      <c r="AX95" s="84"/>
      <c r="AY95" s="84"/>
    </row>
    <row r="96" spans="1:51" s="230" customFormat="1" x14ac:dyDescent="0.2">
      <c r="A96" s="84"/>
      <c r="B96" s="84"/>
      <c r="C96" s="224"/>
      <c r="D96" s="224"/>
      <c r="E96" s="84"/>
      <c r="F96" s="231"/>
      <c r="G96" s="84"/>
      <c r="H96" s="84"/>
      <c r="I96" s="84"/>
      <c r="J96" s="84"/>
      <c r="K96" s="84"/>
      <c r="L96" s="84"/>
      <c r="M96" s="225"/>
      <c r="N96" s="367">
        <f>AY23</f>
        <v>17600000</v>
      </c>
      <c r="O96" s="225"/>
      <c r="P96" s="367">
        <f>AZ23</f>
        <v>17500000</v>
      </c>
      <c r="Q96" s="231"/>
      <c r="R96" s="357"/>
      <c r="S96" s="84"/>
      <c r="T96" s="227"/>
      <c r="U96" s="84"/>
      <c r="V96" s="84"/>
      <c r="W96" s="360"/>
      <c r="X96" s="226"/>
      <c r="Y96" s="84"/>
      <c r="Z96" s="84"/>
      <c r="AA96" s="227"/>
      <c r="AB96" s="84"/>
      <c r="AC96" s="356"/>
      <c r="AD96" s="232"/>
      <c r="AE96" s="84"/>
      <c r="AF96" s="84"/>
      <c r="AG96" s="84"/>
      <c r="AH96" s="84"/>
      <c r="AI96" s="227"/>
      <c r="AJ96" s="84"/>
      <c r="AK96" s="84"/>
      <c r="AL96" s="84"/>
      <c r="AM96" s="84"/>
      <c r="AN96" s="228"/>
      <c r="AO96" s="235"/>
      <c r="AP96" s="83"/>
      <c r="AQ96" s="84"/>
      <c r="AR96" s="84"/>
      <c r="AS96" s="229"/>
      <c r="AT96" s="229"/>
      <c r="AU96" s="379"/>
      <c r="AV96" s="380"/>
      <c r="AW96" s="84"/>
      <c r="AX96" s="84"/>
      <c r="AY96" s="84"/>
    </row>
    <row r="97" spans="1:51" s="230" customFormat="1" x14ac:dyDescent="0.2">
      <c r="A97" s="84"/>
      <c r="B97" s="84"/>
      <c r="C97" s="224"/>
      <c r="D97" s="224"/>
      <c r="E97" s="231">
        <f>SUM(E16:E22)</f>
        <v>40074727</v>
      </c>
      <c r="F97" s="84"/>
      <c r="G97" s="84"/>
      <c r="H97" s="84"/>
      <c r="I97" s="84"/>
      <c r="J97" s="84"/>
      <c r="K97" s="84"/>
      <c r="L97" s="84"/>
      <c r="M97" s="225"/>
      <c r="N97" s="367">
        <f>N72+N96</f>
        <v>49290000</v>
      </c>
      <c r="O97" s="225"/>
      <c r="P97" s="367">
        <f>P72+P96</f>
        <v>55786000</v>
      </c>
      <c r="Q97" s="84"/>
      <c r="R97" s="357"/>
      <c r="S97" s="84"/>
      <c r="T97" s="227"/>
      <c r="U97" s="84"/>
      <c r="V97" s="84"/>
      <c r="W97" s="360"/>
      <c r="X97" s="226"/>
      <c r="Y97" s="84"/>
      <c r="Z97" s="84"/>
      <c r="AA97" s="227"/>
      <c r="AB97" s="84"/>
      <c r="AC97" s="356"/>
      <c r="AD97" s="232"/>
      <c r="AE97" s="84"/>
      <c r="AF97" s="84"/>
      <c r="AG97" s="84"/>
      <c r="AH97" s="84"/>
      <c r="AI97" s="227"/>
      <c r="AJ97" s="84"/>
      <c r="AK97" s="84"/>
      <c r="AL97" s="84"/>
      <c r="AM97" s="84"/>
      <c r="AN97" s="228"/>
      <c r="AO97" s="235"/>
      <c r="AP97" s="83"/>
      <c r="AQ97" s="84"/>
      <c r="AR97" s="84"/>
      <c r="AS97" s="229"/>
      <c r="AT97" s="229"/>
      <c r="AU97" s="379"/>
      <c r="AV97" s="380"/>
      <c r="AW97" s="84"/>
      <c r="AX97" s="84"/>
      <c r="AY97" s="84"/>
    </row>
    <row r="98" spans="1:51" s="230" customFormat="1" x14ac:dyDescent="0.2">
      <c r="A98" s="84"/>
      <c r="B98" s="84"/>
      <c r="C98" s="224"/>
      <c r="D98" s="224"/>
      <c r="E98" s="231">
        <f t="shared" ref="E98:Y98" si="89">SUM(E16:E22)</f>
        <v>40074727</v>
      </c>
      <c r="F98" s="231">
        <f t="shared" si="89"/>
        <v>0</v>
      </c>
      <c r="G98" s="231">
        <f t="shared" si="89"/>
        <v>15400000</v>
      </c>
      <c r="H98" s="231">
        <f t="shared" si="89"/>
        <v>0</v>
      </c>
      <c r="I98" s="231">
        <f t="shared" si="89"/>
        <v>0</v>
      </c>
      <c r="J98" s="231">
        <f t="shared" si="89"/>
        <v>36850000</v>
      </c>
      <c r="K98" s="231">
        <f t="shared" si="89"/>
        <v>20500000</v>
      </c>
      <c r="L98" s="231">
        <f t="shared" si="89"/>
        <v>0</v>
      </c>
      <c r="M98" s="231">
        <f t="shared" si="89"/>
        <v>0</v>
      </c>
      <c r="N98" s="231">
        <f t="shared" si="89"/>
        <v>0</v>
      </c>
      <c r="O98" s="231">
        <f t="shared" si="89"/>
        <v>0</v>
      </c>
      <c r="P98" s="231">
        <f t="shared" si="89"/>
        <v>0</v>
      </c>
      <c r="Q98" s="231">
        <f t="shared" si="89"/>
        <v>0</v>
      </c>
      <c r="R98" s="231">
        <f t="shared" si="89"/>
        <v>0</v>
      </c>
      <c r="S98" s="231">
        <f t="shared" si="89"/>
        <v>1387097</v>
      </c>
      <c r="T98" s="231">
        <f t="shared" si="89"/>
        <v>0</v>
      </c>
      <c r="U98" s="231">
        <f t="shared" si="89"/>
        <v>0</v>
      </c>
      <c r="V98" s="231">
        <f t="shared" si="89"/>
        <v>0</v>
      </c>
      <c r="W98" s="231">
        <f t="shared" si="89"/>
        <v>0</v>
      </c>
      <c r="X98" s="231">
        <f t="shared" si="89"/>
        <v>0</v>
      </c>
      <c r="Y98" s="231">
        <f t="shared" si="89"/>
        <v>114211824</v>
      </c>
      <c r="Z98" s="84"/>
      <c r="AA98" s="227"/>
      <c r="AB98" s="84"/>
      <c r="AC98" s="356"/>
      <c r="AD98" s="232"/>
      <c r="AE98" s="84"/>
      <c r="AF98" s="84"/>
      <c r="AG98" s="84"/>
      <c r="AH98" s="84"/>
      <c r="AI98" s="227"/>
      <c r="AJ98" s="84"/>
      <c r="AK98" s="84"/>
      <c r="AL98" s="84"/>
      <c r="AM98" s="84"/>
      <c r="AN98" s="228"/>
      <c r="AO98" s="235"/>
      <c r="AP98" s="83"/>
      <c r="AQ98" s="84"/>
      <c r="AR98" s="84"/>
      <c r="AS98" s="229"/>
      <c r="AT98" s="229"/>
      <c r="AU98" s="379"/>
      <c r="AV98" s="380"/>
      <c r="AW98" s="84"/>
      <c r="AX98" s="84"/>
      <c r="AY98" s="84"/>
    </row>
    <row r="99" spans="1:51" s="230" customFormat="1" x14ac:dyDescent="0.2">
      <c r="A99" s="84"/>
      <c r="B99" s="236"/>
      <c r="C99" s="224"/>
      <c r="D99" s="224"/>
      <c r="E99" s="84"/>
      <c r="F99" s="84"/>
      <c r="G99" s="84"/>
      <c r="H99" s="84"/>
      <c r="I99" s="84"/>
      <c r="J99" s="84"/>
      <c r="K99" s="84"/>
      <c r="L99" s="84"/>
      <c r="M99" s="225"/>
      <c r="N99" s="84"/>
      <c r="O99" s="225"/>
      <c r="P99" s="84"/>
      <c r="Q99" s="84"/>
      <c r="R99" s="357"/>
      <c r="S99" s="84"/>
      <c r="T99" s="227"/>
      <c r="U99" s="84"/>
      <c r="V99" s="84"/>
      <c r="W99" s="360"/>
      <c r="X99" s="226"/>
      <c r="Y99" s="84"/>
      <c r="Z99" s="84"/>
      <c r="AA99" s="227"/>
      <c r="AB99" s="84"/>
      <c r="AC99" s="356"/>
      <c r="AD99" s="232"/>
      <c r="AE99" s="84"/>
      <c r="AF99" s="84"/>
      <c r="AG99" s="84"/>
      <c r="AH99" s="84"/>
      <c r="AI99" s="227"/>
      <c r="AJ99" s="84"/>
      <c r="AK99" s="84"/>
      <c r="AL99" s="84"/>
      <c r="AM99" s="84"/>
      <c r="AN99" s="228"/>
      <c r="AO99" s="235"/>
      <c r="AP99" s="83"/>
      <c r="AQ99" s="84"/>
      <c r="AR99" s="84"/>
      <c r="AS99" s="229"/>
      <c r="AT99" s="229"/>
      <c r="AU99" s="379"/>
      <c r="AV99" s="380"/>
      <c r="AW99" s="84"/>
      <c r="AX99" s="84"/>
      <c r="AY99" s="84"/>
    </row>
    <row r="100" spans="1:51" s="230" customFormat="1" x14ac:dyDescent="0.2">
      <c r="A100" s="84"/>
      <c r="B100" s="84"/>
      <c r="C100" s="224"/>
      <c r="D100" s="224"/>
      <c r="E100" s="84"/>
      <c r="F100" s="84"/>
      <c r="G100" s="84"/>
      <c r="H100" s="84"/>
      <c r="I100" s="84"/>
      <c r="J100" s="84"/>
      <c r="K100" s="84"/>
      <c r="L100" s="84"/>
      <c r="M100" s="225"/>
      <c r="N100" s="84"/>
      <c r="O100" s="225"/>
      <c r="P100" s="84"/>
      <c r="Q100" s="84"/>
      <c r="R100" s="357"/>
      <c r="S100" s="84"/>
      <c r="T100" s="227"/>
      <c r="U100" s="84"/>
      <c r="V100" s="84"/>
      <c r="W100" s="360"/>
      <c r="X100" s="226"/>
      <c r="Y100" s="84"/>
      <c r="Z100" s="84"/>
      <c r="AA100" s="227"/>
      <c r="AB100" s="84"/>
      <c r="AC100" s="356"/>
      <c r="AD100" s="232"/>
      <c r="AE100" s="84"/>
      <c r="AF100" s="84"/>
      <c r="AG100" s="84"/>
      <c r="AH100" s="84"/>
      <c r="AI100" s="227"/>
      <c r="AJ100" s="84"/>
      <c r="AK100" s="84"/>
      <c r="AL100" s="84"/>
      <c r="AM100" s="84"/>
      <c r="AN100" s="228"/>
      <c r="AO100" s="235"/>
      <c r="AP100" s="83"/>
      <c r="AQ100" s="84"/>
      <c r="AR100" s="84"/>
      <c r="AS100" s="229"/>
      <c r="AT100" s="229"/>
      <c r="AU100" s="379"/>
      <c r="AV100" s="380"/>
      <c r="AW100" s="84"/>
      <c r="AX100" s="84"/>
      <c r="AY100" s="84"/>
    </row>
    <row r="101" spans="1:51" s="83" customFormat="1" x14ac:dyDescent="0.2">
      <c r="A101" s="84"/>
      <c r="B101" s="84"/>
      <c r="C101" s="224"/>
      <c r="D101" s="224"/>
      <c r="E101" s="84"/>
      <c r="F101" s="84"/>
      <c r="G101" s="84"/>
      <c r="H101" s="84"/>
      <c r="I101" s="84"/>
      <c r="J101" s="84"/>
      <c r="K101" s="84"/>
      <c r="L101" s="84"/>
      <c r="M101" s="225"/>
      <c r="N101" s="84"/>
      <c r="O101" s="225"/>
      <c r="P101" s="84"/>
      <c r="Q101" s="84"/>
      <c r="R101" s="357"/>
      <c r="S101" s="84"/>
      <c r="T101" s="227"/>
      <c r="U101" s="84"/>
      <c r="V101" s="84"/>
      <c r="W101" s="360"/>
      <c r="X101" s="226"/>
      <c r="Y101" s="84"/>
      <c r="Z101" s="84"/>
      <c r="AA101" s="227"/>
      <c r="AB101" s="84"/>
      <c r="AC101" s="356"/>
      <c r="AD101" s="232"/>
      <c r="AE101" s="84"/>
      <c r="AF101" s="84"/>
      <c r="AG101" s="84"/>
      <c r="AH101" s="84"/>
      <c r="AI101" s="227"/>
      <c r="AJ101" s="84"/>
      <c r="AK101" s="84"/>
      <c r="AL101" s="84"/>
      <c r="AM101" s="84"/>
      <c r="AN101" s="228"/>
      <c r="AO101" s="235"/>
      <c r="AQ101" s="84"/>
      <c r="AR101" s="84"/>
      <c r="AS101" s="229"/>
      <c r="AT101" s="229"/>
      <c r="AU101" s="379"/>
      <c r="AV101" s="380"/>
      <c r="AW101" s="84"/>
      <c r="AX101" s="84"/>
      <c r="AY101" s="84"/>
    </row>
    <row r="102" spans="1:51" s="83" customFormat="1" x14ac:dyDescent="0.2">
      <c r="A102" s="84"/>
      <c r="B102" s="85"/>
      <c r="C102" s="224"/>
      <c r="D102" s="224"/>
      <c r="E102" s="84"/>
      <c r="F102" s="84"/>
      <c r="G102" s="84"/>
      <c r="H102" s="84"/>
      <c r="I102" s="84"/>
      <c r="J102" s="84"/>
      <c r="K102" s="84"/>
      <c r="L102" s="84"/>
      <c r="M102" s="225"/>
      <c r="N102" s="84"/>
      <c r="O102" s="225"/>
      <c r="P102" s="84"/>
      <c r="Q102" s="84"/>
      <c r="R102" s="357"/>
      <c r="S102" s="84"/>
      <c r="T102" s="227"/>
      <c r="U102" s="84"/>
      <c r="V102" s="84"/>
      <c r="W102" s="360"/>
      <c r="X102" s="226"/>
      <c r="Y102" s="84"/>
      <c r="Z102" s="84"/>
      <c r="AA102" s="227"/>
      <c r="AB102" s="84"/>
      <c r="AC102" s="356"/>
      <c r="AD102" s="232"/>
      <c r="AE102" s="84"/>
      <c r="AF102" s="84"/>
      <c r="AG102" s="84"/>
      <c r="AH102" s="84"/>
      <c r="AI102" s="227"/>
      <c r="AJ102" s="84"/>
      <c r="AK102" s="84"/>
      <c r="AL102" s="84"/>
      <c r="AM102" s="84"/>
      <c r="AN102" s="228"/>
      <c r="AO102" s="235"/>
      <c r="AQ102" s="84"/>
      <c r="AR102" s="84"/>
      <c r="AS102" s="229"/>
      <c r="AT102" s="229"/>
      <c r="AU102" s="379"/>
      <c r="AV102" s="380"/>
      <c r="AW102" s="84"/>
      <c r="AX102" s="84"/>
      <c r="AY102" s="84"/>
    </row>
    <row r="103" spans="1:51" s="83" customFormat="1" x14ac:dyDescent="0.2">
      <c r="A103" s="84"/>
      <c r="B103" s="224">
        <v>42659</v>
      </c>
      <c r="C103" s="224"/>
      <c r="D103" s="224"/>
      <c r="E103" s="84"/>
      <c r="F103" s="84"/>
      <c r="G103" s="84"/>
      <c r="H103" s="84"/>
      <c r="I103" s="84"/>
      <c r="J103" s="84"/>
      <c r="K103" s="84"/>
      <c r="L103" s="84"/>
      <c r="M103" s="225"/>
      <c r="N103" s="84"/>
      <c r="O103" s="225"/>
      <c r="P103" s="84"/>
      <c r="Q103" s="84"/>
      <c r="R103" s="357"/>
      <c r="S103" s="84"/>
      <c r="T103" s="227"/>
      <c r="U103" s="84"/>
      <c r="V103" s="84"/>
      <c r="W103" s="360"/>
      <c r="X103" s="226"/>
      <c r="Y103" s="84"/>
      <c r="Z103" s="84"/>
      <c r="AA103" s="227"/>
      <c r="AB103" s="84"/>
      <c r="AC103" s="356"/>
      <c r="AD103" s="232"/>
      <c r="AE103" s="84"/>
      <c r="AF103" s="84"/>
      <c r="AG103" s="84"/>
      <c r="AH103" s="84"/>
      <c r="AI103" s="227"/>
      <c r="AJ103" s="84"/>
      <c r="AK103" s="84"/>
      <c r="AL103" s="84"/>
      <c r="AM103" s="84"/>
      <c r="AN103" s="228"/>
      <c r="AO103" s="235"/>
      <c r="AQ103" s="84"/>
      <c r="AR103" s="84"/>
      <c r="AS103" s="229"/>
      <c r="AT103" s="229"/>
      <c r="AU103" s="379"/>
      <c r="AV103" s="380"/>
      <c r="AW103" s="84"/>
      <c r="AX103" s="84"/>
      <c r="AY103" s="84"/>
    </row>
    <row r="104" spans="1:51" s="83" customFormat="1" x14ac:dyDescent="0.2">
      <c r="A104" s="84"/>
      <c r="B104" s="224">
        <v>42689</v>
      </c>
      <c r="C104" s="224"/>
      <c r="D104" s="224"/>
      <c r="E104" s="84"/>
      <c r="F104" s="84"/>
      <c r="G104" s="84"/>
      <c r="H104" s="84"/>
      <c r="I104" s="84"/>
      <c r="J104" s="84"/>
      <c r="K104" s="84"/>
      <c r="L104" s="84"/>
      <c r="M104" s="225"/>
      <c r="N104" s="84"/>
      <c r="O104" s="225"/>
      <c r="P104" s="84"/>
      <c r="Q104" s="84"/>
      <c r="R104" s="357"/>
      <c r="S104" s="84"/>
      <c r="T104" s="227"/>
      <c r="U104" s="84"/>
      <c r="V104" s="84"/>
      <c r="W104" s="360"/>
      <c r="X104" s="226"/>
      <c r="Y104" s="84"/>
      <c r="Z104" s="84"/>
      <c r="AA104" s="227"/>
      <c r="AB104" s="84"/>
      <c r="AC104" s="356"/>
      <c r="AD104" s="232"/>
      <c r="AE104" s="84"/>
      <c r="AF104" s="84"/>
      <c r="AG104" s="84"/>
      <c r="AH104" s="84"/>
      <c r="AI104" s="227"/>
      <c r="AJ104" s="84"/>
      <c r="AK104" s="84"/>
      <c r="AL104" s="84"/>
      <c r="AM104" s="84"/>
      <c r="AN104" s="228"/>
      <c r="AO104" s="235"/>
      <c r="AQ104" s="84"/>
      <c r="AR104" s="84"/>
      <c r="AS104" s="229"/>
      <c r="AT104" s="229"/>
      <c r="AU104" s="379"/>
      <c r="AV104" s="380"/>
      <c r="AW104" s="84"/>
      <c r="AX104" s="84"/>
      <c r="AY104" s="84"/>
    </row>
    <row r="105" spans="1:51" s="83" customFormat="1" ht="37.5" customHeight="1" x14ac:dyDescent="0.2">
      <c r="A105" s="84"/>
      <c r="B105" s="84"/>
      <c r="C105" s="868"/>
      <c r="D105" s="868"/>
      <c r="E105" s="84"/>
      <c r="F105" s="84"/>
      <c r="G105" s="84"/>
      <c r="H105" s="84"/>
      <c r="I105" s="84"/>
      <c r="J105" s="84"/>
      <c r="K105" s="84"/>
      <c r="L105" s="84"/>
      <c r="M105" s="225"/>
      <c r="N105" s="84"/>
      <c r="O105" s="225"/>
      <c r="P105" s="84"/>
      <c r="Q105" s="84"/>
      <c r="R105" s="357"/>
      <c r="S105" s="84"/>
      <c r="T105" s="227"/>
      <c r="U105" s="84"/>
      <c r="V105" s="84"/>
      <c r="W105" s="360"/>
      <c r="X105" s="226"/>
      <c r="Y105" s="84"/>
      <c r="Z105" s="84"/>
      <c r="AA105" s="227"/>
      <c r="AB105" s="84"/>
      <c r="AC105" s="356"/>
      <c r="AD105" s="232"/>
      <c r="AE105" s="84"/>
      <c r="AF105" s="84"/>
      <c r="AG105" s="84"/>
      <c r="AH105" s="84"/>
      <c r="AI105" s="227"/>
      <c r="AJ105" s="84"/>
      <c r="AK105" s="84"/>
      <c r="AL105" s="84"/>
      <c r="AM105" s="84"/>
      <c r="AN105" s="228"/>
      <c r="AO105" s="235"/>
      <c r="AQ105" s="84"/>
      <c r="AR105" s="84"/>
      <c r="AS105" s="229"/>
      <c r="AT105" s="229"/>
      <c r="AU105" s="379"/>
      <c r="AV105" s="380"/>
      <c r="AW105" s="84"/>
      <c r="AX105" s="84"/>
      <c r="AY105" s="84"/>
    </row>
    <row r="106" spans="1:51" s="83" customFormat="1" ht="16.5" customHeight="1" x14ac:dyDescent="0.2">
      <c r="A106" s="84"/>
      <c r="B106" s="84"/>
      <c r="C106" s="308"/>
      <c r="D106" s="308"/>
      <c r="E106" s="84"/>
      <c r="F106" s="84"/>
      <c r="G106" s="84"/>
      <c r="H106" s="84"/>
      <c r="I106" s="84"/>
      <c r="J106" s="84"/>
      <c r="K106" s="84"/>
      <c r="L106" s="84"/>
      <c r="M106" s="225"/>
      <c r="N106" s="84"/>
      <c r="O106" s="225"/>
      <c r="P106" s="84"/>
      <c r="Q106" s="84"/>
      <c r="R106" s="357"/>
      <c r="S106" s="84"/>
      <c r="T106" s="227"/>
      <c r="U106" s="84"/>
      <c r="V106" s="84"/>
      <c r="W106" s="360"/>
      <c r="X106" s="226"/>
      <c r="Y106" s="84"/>
      <c r="Z106" s="84"/>
      <c r="AA106" s="227"/>
      <c r="AB106" s="84"/>
      <c r="AC106" s="356"/>
      <c r="AD106" s="232"/>
      <c r="AE106" s="84"/>
      <c r="AF106" s="84"/>
      <c r="AG106" s="84"/>
      <c r="AH106" s="84"/>
      <c r="AI106" s="227"/>
      <c r="AJ106" s="84"/>
      <c r="AK106" s="84"/>
      <c r="AL106" s="84"/>
      <c r="AM106" s="84"/>
      <c r="AN106" s="228"/>
      <c r="AO106" s="235"/>
      <c r="AQ106" s="84"/>
      <c r="AR106" s="84"/>
      <c r="AS106" s="229"/>
      <c r="AT106" s="229"/>
      <c r="AU106" s="379"/>
      <c r="AV106" s="380"/>
      <c r="AW106" s="84"/>
      <c r="AX106" s="84"/>
      <c r="AY106" s="84"/>
    </row>
    <row r="107" spans="1:51" s="83" customFormat="1" ht="37.5" customHeight="1" x14ac:dyDescent="0.2">
      <c r="A107" s="84"/>
      <c r="B107" s="84"/>
      <c r="C107" s="868"/>
      <c r="D107" s="868"/>
      <c r="E107" s="84"/>
      <c r="F107" s="84"/>
      <c r="G107" s="84"/>
      <c r="H107" s="84"/>
      <c r="I107" s="84"/>
      <c r="J107" s="84"/>
      <c r="K107" s="84"/>
      <c r="L107" s="84"/>
      <c r="M107" s="225"/>
      <c r="N107" s="84"/>
      <c r="O107" s="225"/>
      <c r="P107" s="84"/>
      <c r="Q107" s="84"/>
      <c r="R107" s="357"/>
      <c r="S107" s="84"/>
      <c r="T107" s="227"/>
      <c r="U107" s="84"/>
      <c r="V107" s="84"/>
      <c r="W107" s="360"/>
      <c r="X107" s="226"/>
      <c r="Y107" s="84"/>
      <c r="Z107" s="84"/>
      <c r="AA107" s="227"/>
      <c r="AB107" s="84"/>
      <c r="AC107" s="356"/>
      <c r="AD107" s="232"/>
      <c r="AE107" s="84"/>
      <c r="AF107" s="84"/>
      <c r="AG107" s="84"/>
      <c r="AH107" s="84"/>
      <c r="AI107" s="227"/>
      <c r="AJ107" s="84"/>
      <c r="AK107" s="84"/>
      <c r="AL107" s="84"/>
      <c r="AM107" s="84"/>
      <c r="AN107" s="228"/>
      <c r="AO107" s="235"/>
      <c r="AQ107" s="84"/>
      <c r="AR107" s="84"/>
      <c r="AS107" s="229"/>
      <c r="AT107" s="229"/>
      <c r="AU107" s="379"/>
      <c r="AV107" s="380"/>
      <c r="AW107" s="84"/>
      <c r="AX107" s="84"/>
      <c r="AY107" s="84"/>
    </row>
    <row r="108" spans="1:51" s="83" customFormat="1" x14ac:dyDescent="0.2">
      <c r="A108" s="84"/>
      <c r="B108" s="84"/>
      <c r="C108" s="224"/>
      <c r="D108" s="224"/>
      <c r="E108" s="84"/>
      <c r="F108" s="84"/>
      <c r="G108" s="84"/>
      <c r="H108" s="84"/>
      <c r="I108" s="84"/>
      <c r="J108" s="84"/>
      <c r="K108" s="84"/>
      <c r="L108" s="84"/>
      <c r="M108" s="225"/>
      <c r="N108" s="84"/>
      <c r="O108" s="225"/>
      <c r="P108" s="84"/>
      <c r="Q108" s="84"/>
      <c r="R108" s="357"/>
      <c r="S108" s="84"/>
      <c r="T108" s="227"/>
      <c r="U108" s="84"/>
      <c r="V108" s="84"/>
      <c r="W108" s="360"/>
      <c r="X108" s="226"/>
      <c r="Y108" s="84"/>
      <c r="Z108" s="84"/>
      <c r="AA108" s="227"/>
      <c r="AB108" s="84"/>
      <c r="AC108" s="356"/>
      <c r="AD108" s="232"/>
      <c r="AE108" s="84"/>
      <c r="AF108" s="84"/>
      <c r="AG108" s="84"/>
      <c r="AH108" s="84"/>
      <c r="AI108" s="227"/>
      <c r="AJ108" s="84"/>
      <c r="AK108" s="84"/>
      <c r="AL108" s="84"/>
      <c r="AM108" s="84"/>
      <c r="AN108" s="228"/>
      <c r="AO108" s="235"/>
      <c r="AQ108" s="84"/>
      <c r="AR108" s="84"/>
      <c r="AS108" s="229"/>
      <c r="AT108" s="229"/>
      <c r="AU108" s="379"/>
      <c r="AV108" s="380"/>
      <c r="AW108" s="84"/>
      <c r="AX108" s="84"/>
      <c r="AY108" s="84"/>
    </row>
    <row r="109" spans="1:51" s="83" customFormat="1" x14ac:dyDescent="0.2">
      <c r="A109" s="84"/>
      <c r="B109" s="84"/>
      <c r="C109" s="224"/>
      <c r="D109" s="224"/>
      <c r="E109" s="84"/>
      <c r="F109" s="84"/>
      <c r="G109" s="84"/>
      <c r="H109" s="84"/>
      <c r="I109" s="84"/>
      <c r="J109" s="84"/>
      <c r="K109" s="84"/>
      <c r="L109" s="84"/>
      <c r="M109" s="225"/>
      <c r="N109" s="84"/>
      <c r="O109" s="225"/>
      <c r="P109" s="84"/>
      <c r="Q109" s="84"/>
      <c r="R109" s="357"/>
      <c r="S109" s="84"/>
      <c r="T109" s="227"/>
      <c r="U109" s="84"/>
      <c r="V109" s="84"/>
      <c r="W109" s="360"/>
      <c r="X109" s="226"/>
      <c r="Y109" s="84"/>
      <c r="Z109" s="84"/>
      <c r="AA109" s="227"/>
      <c r="AB109" s="84"/>
      <c r="AC109" s="356"/>
      <c r="AD109" s="232"/>
      <c r="AE109" s="84"/>
      <c r="AF109" s="84"/>
      <c r="AG109" s="84"/>
      <c r="AH109" s="84"/>
      <c r="AI109" s="227"/>
      <c r="AJ109" s="84"/>
      <c r="AK109" s="84"/>
      <c r="AL109" s="84"/>
      <c r="AM109" s="84"/>
      <c r="AN109" s="228"/>
      <c r="AO109" s="235"/>
      <c r="AQ109" s="84"/>
      <c r="AR109" s="84"/>
      <c r="AS109" s="229"/>
      <c r="AT109" s="229"/>
      <c r="AU109" s="379"/>
      <c r="AV109" s="380"/>
      <c r="AW109" s="84"/>
      <c r="AX109" s="84"/>
      <c r="AY109" s="84"/>
    </row>
    <row r="110" spans="1:51" s="83" customFormat="1" x14ac:dyDescent="0.2">
      <c r="A110" s="84"/>
      <c r="B110" s="84"/>
      <c r="C110" s="224"/>
      <c r="D110" s="224"/>
      <c r="E110" s="84"/>
      <c r="F110" s="84"/>
      <c r="G110" s="84"/>
      <c r="H110" s="84"/>
      <c r="I110" s="84"/>
      <c r="J110" s="84"/>
      <c r="K110" s="84"/>
      <c r="L110" s="84"/>
      <c r="M110" s="225"/>
      <c r="N110" s="84"/>
      <c r="O110" s="225"/>
      <c r="P110" s="84"/>
      <c r="Q110" s="84"/>
      <c r="R110" s="357"/>
      <c r="S110" s="84"/>
      <c r="T110" s="227"/>
      <c r="U110" s="84"/>
      <c r="V110" s="84"/>
      <c r="W110" s="360"/>
      <c r="X110" s="226"/>
      <c r="Y110" s="84"/>
      <c r="Z110" s="84"/>
      <c r="AA110" s="227"/>
      <c r="AB110" s="84"/>
      <c r="AC110" s="355"/>
      <c r="AD110" s="84"/>
      <c r="AE110" s="84"/>
      <c r="AF110" s="84"/>
      <c r="AG110" s="84"/>
      <c r="AH110" s="84"/>
      <c r="AI110" s="227"/>
      <c r="AJ110" s="84"/>
      <c r="AK110" s="84"/>
      <c r="AL110" s="84"/>
      <c r="AM110" s="84"/>
      <c r="AN110" s="228"/>
      <c r="AO110" s="235"/>
      <c r="AQ110" s="84"/>
      <c r="AR110" s="84"/>
      <c r="AS110" s="229"/>
      <c r="AT110" s="229"/>
      <c r="AU110" s="379"/>
      <c r="AV110" s="380"/>
      <c r="AW110" s="84"/>
      <c r="AX110" s="84"/>
      <c r="AY110" s="84"/>
    </row>
    <row r="111" spans="1:51" s="83" customFormat="1" x14ac:dyDescent="0.2">
      <c r="A111" s="84"/>
      <c r="B111" s="84"/>
      <c r="C111" s="224"/>
      <c r="D111" s="224"/>
      <c r="E111" s="84"/>
      <c r="F111" s="84"/>
      <c r="G111" s="84"/>
      <c r="H111" s="84"/>
      <c r="I111" s="84"/>
      <c r="J111" s="84"/>
      <c r="K111" s="84"/>
      <c r="L111" s="84"/>
      <c r="M111" s="225"/>
      <c r="N111" s="84"/>
      <c r="O111" s="225"/>
      <c r="P111" s="84"/>
      <c r="Q111" s="84"/>
      <c r="R111" s="357"/>
      <c r="S111" s="84"/>
      <c r="T111" s="227"/>
      <c r="U111" s="84"/>
      <c r="V111" s="84"/>
      <c r="W111" s="360"/>
      <c r="X111" s="226"/>
      <c r="Y111" s="84"/>
      <c r="Z111" s="84"/>
      <c r="AA111" s="227"/>
      <c r="AB111" s="84"/>
      <c r="AC111" s="355"/>
      <c r="AD111" s="84"/>
      <c r="AE111" s="84"/>
      <c r="AF111" s="84"/>
      <c r="AG111" s="84"/>
      <c r="AH111" s="84"/>
      <c r="AI111" s="227"/>
      <c r="AJ111" s="84"/>
      <c r="AK111" s="84"/>
      <c r="AL111" s="84"/>
      <c r="AM111" s="84"/>
      <c r="AN111" s="228"/>
      <c r="AO111" s="235"/>
      <c r="AQ111" s="84"/>
      <c r="AR111" s="84"/>
      <c r="AS111" s="229"/>
      <c r="AT111" s="229"/>
      <c r="AU111" s="379"/>
      <c r="AV111" s="380"/>
      <c r="AW111" s="84"/>
      <c r="AX111" s="84"/>
      <c r="AY111" s="84"/>
    </row>
    <row r="112" spans="1:51" s="83" customFormat="1" x14ac:dyDescent="0.2">
      <c r="A112" s="84"/>
      <c r="B112" s="84"/>
      <c r="C112" s="224"/>
      <c r="D112" s="224"/>
      <c r="E112" s="84"/>
      <c r="F112" s="84"/>
      <c r="G112" s="84"/>
      <c r="H112" s="84"/>
      <c r="I112" s="84"/>
      <c r="J112" s="84"/>
      <c r="K112" s="84"/>
      <c r="L112" s="84"/>
      <c r="M112" s="225"/>
      <c r="N112" s="84"/>
      <c r="O112" s="225"/>
      <c r="P112" s="84"/>
      <c r="Q112" s="84"/>
      <c r="R112" s="357"/>
      <c r="S112" s="84"/>
      <c r="T112" s="227"/>
      <c r="U112" s="84"/>
      <c r="V112" s="84"/>
      <c r="W112" s="360"/>
      <c r="X112" s="226"/>
      <c r="Y112" s="84"/>
      <c r="Z112" s="84"/>
      <c r="AA112" s="227"/>
      <c r="AB112" s="84"/>
      <c r="AC112" s="355"/>
      <c r="AD112" s="84"/>
      <c r="AE112" s="84"/>
      <c r="AF112" s="84"/>
      <c r="AG112" s="84"/>
      <c r="AH112" s="84"/>
      <c r="AI112" s="227"/>
      <c r="AJ112" s="84"/>
      <c r="AK112" s="84"/>
      <c r="AL112" s="84"/>
      <c r="AM112" s="84"/>
      <c r="AN112" s="228"/>
      <c r="AO112" s="235"/>
      <c r="AQ112" s="84"/>
      <c r="AR112" s="84"/>
      <c r="AS112" s="229"/>
      <c r="AT112" s="229"/>
      <c r="AU112" s="379"/>
      <c r="AV112" s="380"/>
      <c r="AW112" s="84"/>
      <c r="AX112" s="84"/>
      <c r="AY112" s="84"/>
    </row>
    <row r="113" spans="1:51" s="83" customFormat="1" x14ac:dyDescent="0.2">
      <c r="A113" s="84"/>
      <c r="B113" s="84"/>
      <c r="C113" s="224"/>
      <c r="D113" s="224"/>
      <c r="E113" s="84"/>
      <c r="F113" s="84"/>
      <c r="G113" s="84"/>
      <c r="H113" s="84"/>
      <c r="I113" s="84"/>
      <c r="J113" s="84"/>
      <c r="K113" s="84"/>
      <c r="L113" s="84"/>
      <c r="M113" s="225"/>
      <c r="N113" s="84"/>
      <c r="O113" s="225"/>
      <c r="P113" s="84"/>
      <c r="Q113" s="84"/>
      <c r="R113" s="357"/>
      <c r="S113" s="84"/>
      <c r="T113" s="227"/>
      <c r="U113" s="84"/>
      <c r="V113" s="84"/>
      <c r="W113" s="360"/>
      <c r="X113" s="226"/>
      <c r="Y113" s="84"/>
      <c r="Z113" s="84"/>
      <c r="AA113" s="227"/>
      <c r="AB113" s="84"/>
      <c r="AC113" s="355"/>
      <c r="AD113" s="84"/>
      <c r="AE113" s="84"/>
      <c r="AF113" s="84"/>
      <c r="AG113" s="84"/>
      <c r="AH113" s="84"/>
      <c r="AI113" s="227"/>
      <c r="AJ113" s="84"/>
      <c r="AK113" s="84"/>
      <c r="AL113" s="84"/>
      <c r="AM113" s="84"/>
      <c r="AN113" s="228"/>
      <c r="AO113" s="235"/>
      <c r="AQ113" s="84"/>
      <c r="AR113" s="84"/>
      <c r="AS113" s="229"/>
      <c r="AT113" s="229"/>
      <c r="AU113" s="379"/>
      <c r="AV113" s="380"/>
      <c r="AW113" s="84"/>
      <c r="AX113" s="84"/>
      <c r="AY113" s="84"/>
    </row>
    <row r="114" spans="1:51" s="83" customFormat="1" x14ac:dyDescent="0.2">
      <c r="A114" s="84"/>
      <c r="B114" s="84"/>
      <c r="C114" s="224"/>
      <c r="D114" s="224"/>
      <c r="E114" s="84"/>
      <c r="F114" s="84"/>
      <c r="G114" s="84"/>
      <c r="H114" s="84"/>
      <c r="I114" s="84"/>
      <c r="J114" s="84"/>
      <c r="K114" s="84"/>
      <c r="L114" s="84"/>
      <c r="M114" s="225"/>
      <c r="N114" s="84"/>
      <c r="O114" s="225"/>
      <c r="P114" s="84"/>
      <c r="Q114" s="84"/>
      <c r="R114" s="357"/>
      <c r="S114" s="84"/>
      <c r="T114" s="227"/>
      <c r="U114" s="84"/>
      <c r="V114" s="84"/>
      <c r="W114" s="360"/>
      <c r="X114" s="226"/>
      <c r="Y114" s="84"/>
      <c r="Z114" s="84"/>
      <c r="AA114" s="227"/>
      <c r="AB114" s="84"/>
      <c r="AC114" s="355"/>
      <c r="AD114" s="84"/>
      <c r="AE114" s="84"/>
      <c r="AF114" s="84"/>
      <c r="AG114" s="84"/>
      <c r="AH114" s="84"/>
      <c r="AI114" s="227"/>
      <c r="AJ114" s="84"/>
      <c r="AK114" s="84"/>
      <c r="AL114" s="84"/>
      <c r="AM114" s="84"/>
      <c r="AN114" s="228"/>
      <c r="AO114" s="235"/>
      <c r="AQ114" s="84"/>
      <c r="AR114" s="84"/>
      <c r="AS114" s="229"/>
      <c r="AT114" s="229"/>
      <c r="AU114" s="379"/>
      <c r="AV114" s="380"/>
      <c r="AW114" s="84"/>
      <c r="AX114" s="84"/>
      <c r="AY114" s="84"/>
    </row>
    <row r="115" spans="1:51" s="83" customFormat="1" x14ac:dyDescent="0.2">
      <c r="A115" s="84"/>
      <c r="B115" s="84"/>
      <c r="C115" s="224"/>
      <c r="D115" s="224"/>
      <c r="E115" s="84"/>
      <c r="F115" s="84"/>
      <c r="G115" s="84"/>
      <c r="H115" s="84"/>
      <c r="I115" s="84"/>
      <c r="J115" s="84"/>
      <c r="K115" s="84"/>
      <c r="L115" s="84"/>
      <c r="M115" s="225"/>
      <c r="N115" s="84"/>
      <c r="O115" s="225"/>
      <c r="P115" s="84"/>
      <c r="Q115" s="84"/>
      <c r="R115" s="357"/>
      <c r="S115" s="84"/>
      <c r="T115" s="227"/>
      <c r="U115" s="84"/>
      <c r="V115" s="84"/>
      <c r="W115" s="360"/>
      <c r="X115" s="226"/>
      <c r="Y115" s="84"/>
      <c r="Z115" s="84"/>
      <c r="AA115" s="227"/>
      <c r="AB115" s="84"/>
      <c r="AC115" s="355"/>
      <c r="AD115" s="84"/>
      <c r="AE115" s="84"/>
      <c r="AF115" s="84"/>
      <c r="AG115" s="84"/>
      <c r="AH115" s="84"/>
      <c r="AI115" s="227"/>
      <c r="AJ115" s="84"/>
      <c r="AK115" s="84"/>
      <c r="AL115" s="84"/>
      <c r="AM115" s="84"/>
      <c r="AN115" s="228"/>
      <c r="AO115" s="235"/>
      <c r="AQ115" s="84"/>
      <c r="AR115" s="84"/>
      <c r="AS115" s="229"/>
      <c r="AT115" s="229"/>
      <c r="AU115" s="379"/>
      <c r="AV115" s="380"/>
      <c r="AW115" s="84"/>
      <c r="AX115" s="84"/>
      <c r="AY115" s="84"/>
    </row>
    <row r="116" spans="1:51" s="83" customFormat="1" x14ac:dyDescent="0.2">
      <c r="A116" s="84"/>
      <c r="B116" s="84"/>
      <c r="C116" s="224"/>
      <c r="D116" s="224"/>
      <c r="E116" s="84"/>
      <c r="F116" s="84"/>
      <c r="G116" s="84"/>
      <c r="H116" s="84"/>
      <c r="I116" s="84"/>
      <c r="J116" s="84"/>
      <c r="K116" s="84"/>
      <c r="L116" s="84"/>
      <c r="M116" s="225"/>
      <c r="N116" s="84"/>
      <c r="O116" s="225"/>
      <c r="P116" s="84"/>
      <c r="Q116" s="84"/>
      <c r="R116" s="357"/>
      <c r="S116" s="84"/>
      <c r="T116" s="227"/>
      <c r="U116" s="84"/>
      <c r="V116" s="84"/>
      <c r="W116" s="360"/>
      <c r="X116" s="226"/>
      <c r="Y116" s="84"/>
      <c r="Z116" s="84"/>
      <c r="AA116" s="227"/>
      <c r="AB116" s="84"/>
      <c r="AC116" s="355"/>
      <c r="AD116" s="84"/>
      <c r="AE116" s="84"/>
      <c r="AF116" s="84"/>
      <c r="AG116" s="84"/>
      <c r="AH116" s="84"/>
      <c r="AI116" s="227"/>
      <c r="AJ116" s="84"/>
      <c r="AK116" s="84"/>
      <c r="AL116" s="84"/>
      <c r="AM116" s="84"/>
      <c r="AN116" s="228"/>
      <c r="AO116" s="235"/>
      <c r="AQ116" s="84"/>
      <c r="AR116" s="84"/>
      <c r="AS116" s="229"/>
      <c r="AT116" s="229"/>
      <c r="AU116" s="379"/>
      <c r="AV116" s="380"/>
      <c r="AW116" s="84"/>
      <c r="AX116" s="84"/>
      <c r="AY116" s="84"/>
    </row>
    <row r="117" spans="1:51" s="83" customFormat="1" x14ac:dyDescent="0.2">
      <c r="A117" s="84"/>
      <c r="B117" s="84"/>
      <c r="C117" s="224"/>
      <c r="D117" s="224"/>
      <c r="E117" s="84"/>
      <c r="F117" s="84"/>
      <c r="G117" s="84"/>
      <c r="H117" s="84"/>
      <c r="I117" s="84"/>
      <c r="J117" s="84"/>
      <c r="K117" s="84"/>
      <c r="L117" s="84"/>
      <c r="M117" s="225"/>
      <c r="N117" s="84"/>
      <c r="O117" s="225"/>
      <c r="P117" s="84"/>
      <c r="Q117" s="84"/>
      <c r="R117" s="357"/>
      <c r="S117" s="84"/>
      <c r="T117" s="227"/>
      <c r="U117" s="84"/>
      <c r="V117" s="84"/>
      <c r="W117" s="360"/>
      <c r="X117" s="226"/>
      <c r="Y117" s="84"/>
      <c r="Z117" s="84"/>
      <c r="AA117" s="227"/>
      <c r="AB117" s="84"/>
      <c r="AC117" s="355"/>
      <c r="AD117" s="84"/>
      <c r="AE117" s="84"/>
      <c r="AF117" s="84"/>
      <c r="AG117" s="84"/>
      <c r="AH117" s="84"/>
      <c r="AI117" s="227"/>
      <c r="AJ117" s="84"/>
      <c r="AK117" s="84"/>
      <c r="AL117" s="84"/>
      <c r="AM117" s="84"/>
      <c r="AN117" s="228"/>
      <c r="AO117" s="235"/>
      <c r="AQ117" s="84"/>
      <c r="AR117" s="84"/>
      <c r="AS117" s="229"/>
      <c r="AT117" s="229"/>
      <c r="AU117" s="379"/>
      <c r="AV117" s="380"/>
      <c r="AW117" s="84"/>
      <c r="AX117" s="84"/>
      <c r="AY117" s="84"/>
    </row>
    <row r="118" spans="1:51" s="83" customFormat="1" x14ac:dyDescent="0.2">
      <c r="A118" s="84"/>
      <c r="B118" s="84"/>
      <c r="C118" s="224"/>
      <c r="D118" s="224"/>
      <c r="E118" s="84"/>
      <c r="F118" s="84"/>
      <c r="G118" s="84"/>
      <c r="H118" s="84"/>
      <c r="I118" s="84"/>
      <c r="J118" s="84"/>
      <c r="K118" s="84"/>
      <c r="L118" s="84"/>
      <c r="M118" s="225"/>
      <c r="N118" s="84"/>
      <c r="O118" s="225"/>
      <c r="P118" s="84"/>
      <c r="Q118" s="84"/>
      <c r="R118" s="357"/>
      <c r="S118" s="84"/>
      <c r="T118" s="227"/>
      <c r="U118" s="84"/>
      <c r="V118" s="84"/>
      <c r="W118" s="360"/>
      <c r="X118" s="226"/>
      <c r="Y118" s="84"/>
      <c r="Z118" s="84"/>
      <c r="AA118" s="227"/>
      <c r="AB118" s="84"/>
      <c r="AC118" s="355"/>
      <c r="AD118" s="84"/>
      <c r="AE118" s="84"/>
      <c r="AF118" s="84"/>
      <c r="AG118" s="84"/>
      <c r="AH118" s="84"/>
      <c r="AI118" s="227"/>
      <c r="AJ118" s="84"/>
      <c r="AK118" s="84"/>
      <c r="AL118" s="84"/>
      <c r="AM118" s="84"/>
      <c r="AN118" s="228"/>
      <c r="AO118" s="235"/>
      <c r="AQ118" s="84"/>
      <c r="AR118" s="84"/>
      <c r="AS118" s="229"/>
      <c r="AT118" s="229"/>
      <c r="AU118" s="379"/>
      <c r="AV118" s="380"/>
      <c r="AW118" s="84"/>
      <c r="AX118" s="84"/>
      <c r="AY118" s="84"/>
    </row>
    <row r="119" spans="1:51" s="83" customFormat="1" x14ac:dyDescent="0.2">
      <c r="A119" s="84"/>
      <c r="B119" s="84"/>
      <c r="C119" s="224"/>
      <c r="D119" s="224"/>
      <c r="E119" s="84"/>
      <c r="F119" s="84"/>
      <c r="G119" s="84"/>
      <c r="H119" s="84"/>
      <c r="I119" s="84"/>
      <c r="J119" s="84"/>
      <c r="K119" s="84"/>
      <c r="L119" s="84"/>
      <c r="M119" s="225"/>
      <c r="N119" s="84"/>
      <c r="O119" s="225"/>
      <c r="P119" s="84"/>
      <c r="Q119" s="84"/>
      <c r="R119" s="357"/>
      <c r="S119" s="84"/>
      <c r="T119" s="227"/>
      <c r="U119" s="84"/>
      <c r="V119" s="84"/>
      <c r="W119" s="360"/>
      <c r="X119" s="226"/>
      <c r="Y119" s="84"/>
      <c r="Z119" s="84"/>
      <c r="AA119" s="227"/>
      <c r="AB119" s="84"/>
      <c r="AC119" s="355"/>
      <c r="AD119" s="84"/>
      <c r="AE119" s="84"/>
      <c r="AF119" s="84"/>
      <c r="AG119" s="84"/>
      <c r="AH119" s="84"/>
      <c r="AI119" s="227"/>
      <c r="AJ119" s="84"/>
      <c r="AK119" s="84"/>
      <c r="AL119" s="84"/>
      <c r="AM119" s="84"/>
      <c r="AN119" s="228"/>
      <c r="AO119" s="235"/>
      <c r="AQ119" s="84"/>
      <c r="AR119" s="84"/>
      <c r="AS119" s="229"/>
      <c r="AT119" s="229"/>
      <c r="AU119" s="379"/>
      <c r="AV119" s="380"/>
      <c r="AW119" s="84"/>
      <c r="AX119" s="84"/>
      <c r="AY119" s="84"/>
    </row>
    <row r="120" spans="1:51" s="83" customFormat="1" x14ac:dyDescent="0.2">
      <c r="A120" s="84"/>
      <c r="B120" s="84"/>
      <c r="C120" s="224"/>
      <c r="D120" s="224"/>
      <c r="E120" s="84"/>
      <c r="F120" s="84"/>
      <c r="G120" s="84"/>
      <c r="H120" s="84"/>
      <c r="I120" s="84"/>
      <c r="J120" s="84"/>
      <c r="K120" s="84"/>
      <c r="L120" s="84"/>
      <c r="M120" s="225"/>
      <c r="N120" s="84"/>
      <c r="O120" s="225"/>
      <c r="P120" s="84"/>
      <c r="Q120" s="84"/>
      <c r="R120" s="357"/>
      <c r="S120" s="84"/>
      <c r="T120" s="227"/>
      <c r="U120" s="84"/>
      <c r="V120" s="84"/>
      <c r="W120" s="360"/>
      <c r="X120" s="226"/>
      <c r="Y120" s="84"/>
      <c r="Z120" s="84"/>
      <c r="AA120" s="227"/>
      <c r="AB120" s="84"/>
      <c r="AC120" s="355"/>
      <c r="AD120" s="84"/>
      <c r="AE120" s="84"/>
      <c r="AF120" s="84"/>
      <c r="AG120" s="84"/>
      <c r="AH120" s="84"/>
      <c r="AI120" s="227"/>
      <c r="AJ120" s="84"/>
      <c r="AK120" s="84"/>
      <c r="AL120" s="84"/>
      <c r="AM120" s="84"/>
      <c r="AN120" s="228"/>
      <c r="AO120" s="235"/>
      <c r="AQ120" s="84"/>
      <c r="AR120" s="84"/>
      <c r="AS120" s="229"/>
      <c r="AT120" s="229"/>
      <c r="AU120" s="379"/>
      <c r="AV120" s="380"/>
      <c r="AW120" s="84"/>
      <c r="AX120" s="84"/>
      <c r="AY120" s="84"/>
    </row>
    <row r="121" spans="1:51" s="83" customFormat="1" x14ac:dyDescent="0.2">
      <c r="A121" s="84"/>
      <c r="B121" s="84"/>
      <c r="C121" s="224"/>
      <c r="D121" s="224"/>
      <c r="E121" s="84"/>
      <c r="F121" s="84"/>
      <c r="G121" s="84"/>
      <c r="H121" s="84"/>
      <c r="I121" s="84"/>
      <c r="J121" s="84"/>
      <c r="K121" s="84"/>
      <c r="L121" s="84"/>
      <c r="M121" s="225"/>
      <c r="N121" s="84"/>
      <c r="O121" s="225"/>
      <c r="P121" s="84"/>
      <c r="Q121" s="84"/>
      <c r="R121" s="357"/>
      <c r="S121" s="84"/>
      <c r="T121" s="227"/>
      <c r="U121" s="84"/>
      <c r="V121" s="84"/>
      <c r="W121" s="360"/>
      <c r="X121" s="226"/>
      <c r="Y121" s="84"/>
      <c r="Z121" s="84"/>
      <c r="AA121" s="227"/>
      <c r="AB121" s="84"/>
      <c r="AC121" s="355"/>
      <c r="AD121" s="84"/>
      <c r="AE121" s="84"/>
      <c r="AF121" s="84"/>
      <c r="AG121" s="84"/>
      <c r="AH121" s="84"/>
      <c r="AI121" s="227"/>
      <c r="AJ121" s="84"/>
      <c r="AK121" s="84"/>
      <c r="AL121" s="84"/>
      <c r="AM121" s="84"/>
      <c r="AN121" s="228"/>
      <c r="AO121" s="235"/>
      <c r="AQ121" s="84"/>
      <c r="AR121" s="84"/>
      <c r="AS121" s="229"/>
      <c r="AT121" s="229"/>
      <c r="AU121" s="379"/>
      <c r="AV121" s="380"/>
      <c r="AW121" s="84"/>
      <c r="AX121" s="84"/>
      <c r="AY121" s="84"/>
    </row>
    <row r="122" spans="1:51" s="83" customFormat="1" x14ac:dyDescent="0.2">
      <c r="A122" s="84"/>
      <c r="B122" s="84"/>
      <c r="C122" s="224"/>
      <c r="D122" s="224"/>
      <c r="E122" s="84"/>
      <c r="F122" s="84"/>
      <c r="G122" s="84"/>
      <c r="H122" s="84"/>
      <c r="I122" s="84"/>
      <c r="J122" s="84"/>
      <c r="K122" s="84"/>
      <c r="L122" s="84"/>
      <c r="M122" s="225"/>
      <c r="N122" s="84"/>
      <c r="O122" s="225"/>
      <c r="P122" s="84"/>
      <c r="Q122" s="84"/>
      <c r="R122" s="357"/>
      <c r="S122" s="84"/>
      <c r="T122" s="227"/>
      <c r="U122" s="84"/>
      <c r="V122" s="84"/>
      <c r="W122" s="360"/>
      <c r="X122" s="226"/>
      <c r="Y122" s="84"/>
      <c r="Z122" s="84"/>
      <c r="AA122" s="227"/>
      <c r="AB122" s="84"/>
      <c r="AC122" s="355"/>
      <c r="AD122" s="84"/>
      <c r="AE122" s="84"/>
      <c r="AF122" s="84"/>
      <c r="AG122" s="84"/>
      <c r="AH122" s="84"/>
      <c r="AI122" s="227"/>
      <c r="AJ122" s="84"/>
      <c r="AK122" s="84"/>
      <c r="AL122" s="84"/>
      <c r="AM122" s="84"/>
      <c r="AN122" s="228"/>
      <c r="AO122" s="235"/>
      <c r="AQ122" s="84"/>
      <c r="AR122" s="84"/>
      <c r="AS122" s="229"/>
      <c r="AT122" s="229"/>
      <c r="AU122" s="379"/>
      <c r="AV122" s="380"/>
      <c r="AW122" s="84"/>
      <c r="AX122" s="84"/>
      <c r="AY122" s="84"/>
    </row>
    <row r="123" spans="1:51" s="83" customFormat="1" x14ac:dyDescent="0.2">
      <c r="A123" s="84"/>
      <c r="B123" s="84"/>
      <c r="C123" s="224"/>
      <c r="D123" s="224"/>
      <c r="E123" s="84"/>
      <c r="F123" s="84"/>
      <c r="G123" s="84"/>
      <c r="H123" s="84"/>
      <c r="I123" s="84"/>
      <c r="J123" s="84"/>
      <c r="K123" s="84"/>
      <c r="L123" s="84"/>
      <c r="M123" s="225"/>
      <c r="N123" s="84"/>
      <c r="O123" s="225"/>
      <c r="P123" s="84"/>
      <c r="Q123" s="84"/>
      <c r="R123" s="357"/>
      <c r="S123" s="84"/>
      <c r="T123" s="227"/>
      <c r="U123" s="84"/>
      <c r="V123" s="84"/>
      <c r="W123" s="360"/>
      <c r="X123" s="226"/>
      <c r="Y123" s="84"/>
      <c r="Z123" s="84"/>
      <c r="AA123" s="227"/>
      <c r="AB123" s="84"/>
      <c r="AC123" s="355"/>
      <c r="AD123" s="84"/>
      <c r="AE123" s="84"/>
      <c r="AF123" s="84"/>
      <c r="AG123" s="84"/>
      <c r="AH123" s="84"/>
      <c r="AI123" s="227"/>
      <c r="AJ123" s="84"/>
      <c r="AK123" s="84"/>
      <c r="AL123" s="84"/>
      <c r="AM123" s="84"/>
      <c r="AN123" s="228"/>
      <c r="AO123" s="235"/>
      <c r="AQ123" s="84"/>
      <c r="AR123" s="84"/>
      <c r="AS123" s="229"/>
      <c r="AT123" s="229"/>
      <c r="AU123" s="379"/>
      <c r="AV123" s="380"/>
      <c r="AW123" s="84"/>
      <c r="AX123" s="84"/>
      <c r="AY123" s="84"/>
    </row>
    <row r="124" spans="1:51" s="83" customFormat="1" x14ac:dyDescent="0.2">
      <c r="A124" s="84"/>
      <c r="B124" s="84"/>
      <c r="C124" s="224"/>
      <c r="D124" s="224"/>
      <c r="E124" s="84"/>
      <c r="F124" s="84"/>
      <c r="G124" s="84"/>
      <c r="H124" s="84"/>
      <c r="I124" s="84"/>
      <c r="J124" s="84"/>
      <c r="K124" s="84"/>
      <c r="L124" s="84"/>
      <c r="M124" s="225"/>
      <c r="N124" s="84"/>
      <c r="O124" s="225"/>
      <c r="P124" s="84"/>
      <c r="Q124" s="84"/>
      <c r="R124" s="357"/>
      <c r="S124" s="84"/>
      <c r="T124" s="227"/>
      <c r="U124" s="84"/>
      <c r="V124" s="84"/>
      <c r="W124" s="360"/>
      <c r="X124" s="226"/>
      <c r="Y124" s="84"/>
      <c r="Z124" s="84"/>
      <c r="AA124" s="227"/>
      <c r="AB124" s="84"/>
      <c r="AC124" s="355"/>
      <c r="AD124" s="84"/>
      <c r="AE124" s="84"/>
      <c r="AF124" s="84"/>
      <c r="AG124" s="84"/>
      <c r="AH124" s="84"/>
      <c r="AI124" s="227"/>
      <c r="AJ124" s="84"/>
      <c r="AK124" s="84"/>
      <c r="AL124" s="84"/>
      <c r="AM124" s="84"/>
      <c r="AN124" s="228"/>
      <c r="AO124" s="235"/>
      <c r="AQ124" s="84"/>
      <c r="AR124" s="84"/>
      <c r="AS124" s="229"/>
      <c r="AT124" s="229"/>
      <c r="AU124" s="379"/>
      <c r="AV124" s="380"/>
      <c r="AW124" s="84"/>
      <c r="AX124" s="84"/>
      <c r="AY124" s="84"/>
    </row>
    <row r="125" spans="1:51" s="83" customFormat="1" x14ac:dyDescent="0.2">
      <c r="A125" s="84"/>
      <c r="B125" s="84"/>
      <c r="C125" s="224"/>
      <c r="D125" s="224"/>
      <c r="E125" s="84"/>
      <c r="F125" s="84"/>
      <c r="G125" s="84"/>
      <c r="H125" s="84"/>
      <c r="I125" s="84"/>
      <c r="J125" s="84"/>
      <c r="K125" s="84"/>
      <c r="L125" s="84"/>
      <c r="M125" s="225"/>
      <c r="N125" s="84"/>
      <c r="O125" s="225"/>
      <c r="P125" s="84"/>
      <c r="Q125" s="84"/>
      <c r="R125" s="357"/>
      <c r="S125" s="84"/>
      <c r="T125" s="227"/>
      <c r="U125" s="84"/>
      <c r="V125" s="84"/>
      <c r="W125" s="360"/>
      <c r="X125" s="226"/>
      <c r="Y125" s="84"/>
      <c r="Z125" s="84"/>
      <c r="AA125" s="227"/>
      <c r="AB125" s="84"/>
      <c r="AC125" s="355"/>
      <c r="AD125" s="84"/>
      <c r="AE125" s="84"/>
      <c r="AF125" s="84"/>
      <c r="AG125" s="84"/>
      <c r="AH125" s="84"/>
      <c r="AI125" s="227"/>
      <c r="AJ125" s="84"/>
      <c r="AK125" s="84"/>
      <c r="AL125" s="84"/>
      <c r="AM125" s="84"/>
      <c r="AN125" s="228"/>
      <c r="AO125" s="235"/>
      <c r="AQ125" s="84"/>
      <c r="AR125" s="84"/>
      <c r="AS125" s="229"/>
      <c r="AT125" s="229"/>
      <c r="AU125" s="379"/>
      <c r="AV125" s="380"/>
      <c r="AW125" s="84"/>
      <c r="AX125" s="84"/>
      <c r="AY125" s="84"/>
    </row>
    <row r="126" spans="1:51" s="83" customFormat="1" x14ac:dyDescent="0.2">
      <c r="A126" s="84"/>
      <c r="B126" s="84"/>
      <c r="C126" s="224"/>
      <c r="D126" s="224"/>
      <c r="E126" s="84"/>
      <c r="F126" s="84"/>
      <c r="G126" s="84"/>
      <c r="H126" s="84"/>
      <c r="I126" s="84"/>
      <c r="J126" s="84"/>
      <c r="K126" s="84"/>
      <c r="L126" s="84"/>
      <c r="M126" s="225"/>
      <c r="N126" s="84"/>
      <c r="O126" s="225"/>
      <c r="P126" s="84"/>
      <c r="Q126" s="84"/>
      <c r="R126" s="357"/>
      <c r="S126" s="84"/>
      <c r="T126" s="227"/>
      <c r="U126" s="84"/>
      <c r="V126" s="84"/>
      <c r="W126" s="360"/>
      <c r="X126" s="226"/>
      <c r="Y126" s="84"/>
      <c r="Z126" s="84"/>
      <c r="AA126" s="227"/>
      <c r="AB126" s="84"/>
      <c r="AC126" s="355"/>
      <c r="AD126" s="84"/>
      <c r="AE126" s="84"/>
      <c r="AF126" s="84"/>
      <c r="AG126" s="84"/>
      <c r="AH126" s="84"/>
      <c r="AI126" s="227"/>
      <c r="AJ126" s="84"/>
      <c r="AK126" s="84"/>
      <c r="AL126" s="84"/>
      <c r="AM126" s="84"/>
      <c r="AN126" s="228"/>
      <c r="AO126" s="235"/>
      <c r="AQ126" s="84"/>
      <c r="AR126" s="84"/>
      <c r="AS126" s="229"/>
      <c r="AT126" s="229"/>
      <c r="AU126" s="379"/>
      <c r="AV126" s="380"/>
      <c r="AW126" s="84"/>
      <c r="AX126" s="84"/>
      <c r="AY126" s="84"/>
    </row>
    <row r="127" spans="1:51" s="83" customFormat="1" x14ac:dyDescent="0.2">
      <c r="A127" s="84"/>
      <c r="B127" s="84"/>
      <c r="C127" s="224"/>
      <c r="D127" s="224"/>
      <c r="E127" s="84"/>
      <c r="F127" s="84"/>
      <c r="G127" s="84"/>
      <c r="H127" s="84"/>
      <c r="I127" s="84"/>
      <c r="J127" s="84"/>
      <c r="K127" s="84"/>
      <c r="L127" s="84"/>
      <c r="M127" s="225"/>
      <c r="N127" s="84"/>
      <c r="O127" s="225"/>
      <c r="P127" s="84"/>
      <c r="Q127" s="84"/>
      <c r="R127" s="357"/>
      <c r="S127" s="84"/>
      <c r="T127" s="227"/>
      <c r="U127" s="84"/>
      <c r="V127" s="84"/>
      <c r="W127" s="360"/>
      <c r="X127" s="226"/>
      <c r="Y127" s="84"/>
      <c r="Z127" s="84"/>
      <c r="AA127" s="227"/>
      <c r="AB127" s="84"/>
      <c r="AC127" s="355"/>
      <c r="AD127" s="84"/>
      <c r="AE127" s="84"/>
      <c r="AF127" s="84"/>
      <c r="AG127" s="84"/>
      <c r="AH127" s="84"/>
      <c r="AI127" s="227"/>
      <c r="AJ127" s="84"/>
      <c r="AK127" s="84"/>
      <c r="AL127" s="84"/>
      <c r="AM127" s="84"/>
      <c r="AN127" s="228"/>
      <c r="AO127" s="235"/>
      <c r="AQ127" s="84"/>
      <c r="AR127" s="84"/>
      <c r="AS127" s="229"/>
      <c r="AT127" s="229"/>
      <c r="AU127" s="379"/>
      <c r="AV127" s="380"/>
      <c r="AW127" s="84"/>
      <c r="AX127" s="84"/>
      <c r="AY127" s="84"/>
    </row>
    <row r="128" spans="1:51" s="83" customFormat="1" x14ac:dyDescent="0.2">
      <c r="A128" s="84"/>
      <c r="B128" s="84"/>
      <c r="C128" s="224"/>
      <c r="D128" s="224"/>
      <c r="E128" s="84"/>
      <c r="F128" s="84"/>
      <c r="G128" s="84"/>
      <c r="H128" s="84"/>
      <c r="I128" s="84"/>
      <c r="J128" s="84"/>
      <c r="K128" s="84"/>
      <c r="L128" s="84"/>
      <c r="M128" s="225"/>
      <c r="N128" s="84"/>
      <c r="O128" s="225"/>
      <c r="P128" s="84"/>
      <c r="Q128" s="84"/>
      <c r="R128" s="357"/>
      <c r="S128" s="84"/>
      <c r="T128" s="227"/>
      <c r="U128" s="84"/>
      <c r="V128" s="84"/>
      <c r="W128" s="360"/>
      <c r="X128" s="226"/>
      <c r="Y128" s="84"/>
      <c r="Z128" s="84"/>
      <c r="AA128" s="227"/>
      <c r="AB128" s="84"/>
      <c r="AC128" s="355"/>
      <c r="AD128" s="84"/>
      <c r="AE128" s="84"/>
      <c r="AF128" s="84"/>
      <c r="AG128" s="84"/>
      <c r="AH128" s="84"/>
      <c r="AI128" s="227"/>
      <c r="AJ128" s="84"/>
      <c r="AK128" s="84"/>
      <c r="AL128" s="84"/>
      <c r="AM128" s="84"/>
      <c r="AN128" s="228"/>
      <c r="AO128" s="235"/>
      <c r="AQ128" s="84"/>
      <c r="AR128" s="84"/>
      <c r="AS128" s="229"/>
      <c r="AT128" s="229"/>
      <c r="AU128" s="379"/>
      <c r="AV128" s="380"/>
      <c r="AW128" s="84"/>
      <c r="AX128" s="84"/>
      <c r="AY128" s="84"/>
    </row>
    <row r="129" spans="1:51" s="83" customFormat="1" x14ac:dyDescent="0.2">
      <c r="A129" s="84"/>
      <c r="B129" s="84"/>
      <c r="C129" s="224"/>
      <c r="D129" s="224"/>
      <c r="E129" s="84"/>
      <c r="F129" s="84"/>
      <c r="G129" s="84"/>
      <c r="H129" s="84"/>
      <c r="I129" s="84"/>
      <c r="J129" s="84"/>
      <c r="K129" s="84"/>
      <c r="L129" s="84"/>
      <c r="M129" s="225"/>
      <c r="N129" s="84"/>
      <c r="O129" s="225"/>
      <c r="P129" s="84"/>
      <c r="Q129" s="84"/>
      <c r="R129" s="357"/>
      <c r="S129" s="84"/>
      <c r="T129" s="227"/>
      <c r="U129" s="84"/>
      <c r="V129" s="84"/>
      <c r="W129" s="360"/>
      <c r="X129" s="226"/>
      <c r="Y129" s="84"/>
      <c r="Z129" s="84"/>
      <c r="AA129" s="227"/>
      <c r="AB129" s="84"/>
      <c r="AC129" s="355"/>
      <c r="AD129" s="84"/>
      <c r="AE129" s="84"/>
      <c r="AF129" s="84"/>
      <c r="AG129" s="84"/>
      <c r="AH129" s="84"/>
      <c r="AI129" s="227"/>
      <c r="AJ129" s="84"/>
      <c r="AK129" s="84"/>
      <c r="AL129" s="84"/>
      <c r="AM129" s="84"/>
      <c r="AN129" s="228"/>
      <c r="AO129" s="235"/>
      <c r="AQ129" s="84"/>
      <c r="AR129" s="84"/>
      <c r="AS129" s="229"/>
      <c r="AT129" s="229"/>
      <c r="AU129" s="379"/>
      <c r="AV129" s="380"/>
      <c r="AW129" s="84"/>
      <c r="AX129" s="84"/>
      <c r="AY129" s="84"/>
    </row>
    <row r="130" spans="1:51" s="83" customFormat="1" x14ac:dyDescent="0.2">
      <c r="A130" s="84"/>
      <c r="B130" s="84"/>
      <c r="C130" s="224"/>
      <c r="D130" s="224"/>
      <c r="E130" s="84"/>
      <c r="F130" s="84"/>
      <c r="G130" s="84"/>
      <c r="H130" s="84"/>
      <c r="I130" s="84"/>
      <c r="J130" s="84"/>
      <c r="K130" s="84"/>
      <c r="L130" s="84"/>
      <c r="M130" s="225"/>
      <c r="N130" s="84"/>
      <c r="O130" s="225"/>
      <c r="P130" s="84"/>
      <c r="Q130" s="84"/>
      <c r="R130" s="357"/>
      <c r="S130" s="84"/>
      <c r="T130" s="227"/>
      <c r="U130" s="84"/>
      <c r="V130" s="84"/>
      <c r="W130" s="360"/>
      <c r="X130" s="226"/>
      <c r="Y130" s="84"/>
      <c r="Z130" s="84"/>
      <c r="AA130" s="227"/>
      <c r="AB130" s="84"/>
      <c r="AC130" s="355"/>
      <c r="AD130" s="84"/>
      <c r="AE130" s="84"/>
      <c r="AF130" s="84"/>
      <c r="AG130" s="84"/>
      <c r="AH130" s="84"/>
      <c r="AI130" s="227"/>
      <c r="AJ130" s="84"/>
      <c r="AK130" s="84"/>
      <c r="AL130" s="84"/>
      <c r="AM130" s="84"/>
      <c r="AN130" s="228"/>
      <c r="AO130" s="235"/>
      <c r="AQ130" s="84"/>
      <c r="AR130" s="84"/>
      <c r="AS130" s="229"/>
      <c r="AT130" s="229"/>
      <c r="AU130" s="379"/>
      <c r="AV130" s="380"/>
      <c r="AW130" s="84"/>
      <c r="AX130" s="84"/>
      <c r="AY130" s="84"/>
    </row>
    <row r="131" spans="1:51" s="83" customFormat="1" x14ac:dyDescent="0.2">
      <c r="A131" s="84"/>
      <c r="B131" s="84"/>
      <c r="C131" s="224"/>
      <c r="D131" s="224"/>
      <c r="E131" s="84"/>
      <c r="F131" s="84"/>
      <c r="G131" s="84"/>
      <c r="H131" s="84"/>
      <c r="I131" s="84"/>
      <c r="J131" s="84"/>
      <c r="K131" s="84"/>
      <c r="L131" s="84"/>
      <c r="M131" s="225"/>
      <c r="N131" s="84"/>
      <c r="O131" s="225"/>
      <c r="P131" s="84"/>
      <c r="Q131" s="84"/>
      <c r="R131" s="357"/>
      <c r="S131" s="84"/>
      <c r="T131" s="227"/>
      <c r="U131" s="84"/>
      <c r="V131" s="84"/>
      <c r="W131" s="360"/>
      <c r="X131" s="226"/>
      <c r="Y131" s="84"/>
      <c r="Z131" s="84"/>
      <c r="AA131" s="227"/>
      <c r="AB131" s="84"/>
      <c r="AC131" s="355"/>
      <c r="AD131" s="84"/>
      <c r="AE131" s="84"/>
      <c r="AF131" s="84"/>
      <c r="AG131" s="84"/>
      <c r="AH131" s="84"/>
      <c r="AI131" s="227"/>
      <c r="AJ131" s="84"/>
      <c r="AK131" s="84"/>
      <c r="AL131" s="84"/>
      <c r="AM131" s="84"/>
      <c r="AN131" s="228"/>
      <c r="AO131" s="235"/>
      <c r="AQ131" s="84"/>
      <c r="AR131" s="84"/>
      <c r="AS131" s="229"/>
      <c r="AT131" s="229"/>
      <c r="AU131" s="379"/>
      <c r="AV131" s="380"/>
      <c r="AW131" s="84"/>
      <c r="AX131" s="84"/>
      <c r="AY131" s="84"/>
    </row>
    <row r="132" spans="1:51" s="83" customFormat="1" x14ac:dyDescent="0.2">
      <c r="A132" s="84"/>
      <c r="B132" s="84"/>
      <c r="C132" s="224"/>
      <c r="D132" s="224"/>
      <c r="E132" s="84"/>
      <c r="F132" s="84"/>
      <c r="G132" s="84"/>
      <c r="H132" s="84"/>
      <c r="I132" s="84"/>
      <c r="J132" s="84"/>
      <c r="K132" s="84"/>
      <c r="L132" s="84"/>
      <c r="M132" s="225"/>
      <c r="N132" s="84"/>
      <c r="O132" s="225"/>
      <c r="P132" s="84"/>
      <c r="Q132" s="84"/>
      <c r="R132" s="357"/>
      <c r="S132" s="84"/>
      <c r="T132" s="227"/>
      <c r="U132" s="84"/>
      <c r="V132" s="84"/>
      <c r="W132" s="360"/>
      <c r="X132" s="226"/>
      <c r="Y132" s="84"/>
      <c r="Z132" s="84"/>
      <c r="AA132" s="227"/>
      <c r="AB132" s="84"/>
      <c r="AC132" s="355"/>
      <c r="AD132" s="84"/>
      <c r="AE132" s="84"/>
      <c r="AF132" s="84"/>
      <c r="AG132" s="84"/>
      <c r="AH132" s="84"/>
      <c r="AI132" s="227"/>
      <c r="AJ132" s="84"/>
      <c r="AK132" s="84"/>
      <c r="AL132" s="84"/>
      <c r="AM132" s="84"/>
      <c r="AN132" s="228"/>
      <c r="AO132" s="235"/>
      <c r="AQ132" s="84"/>
      <c r="AR132" s="84"/>
      <c r="AS132" s="229"/>
      <c r="AT132" s="229"/>
      <c r="AU132" s="379"/>
      <c r="AV132" s="380"/>
      <c r="AW132" s="84"/>
      <c r="AX132" s="84"/>
      <c r="AY132" s="84"/>
    </row>
    <row r="133" spans="1:51" s="83" customFormat="1" x14ac:dyDescent="0.2">
      <c r="A133" s="84"/>
      <c r="B133" s="84"/>
      <c r="C133" s="224"/>
      <c r="D133" s="224"/>
      <c r="E133" s="84"/>
      <c r="F133" s="84"/>
      <c r="G133" s="84"/>
      <c r="H133" s="84"/>
      <c r="I133" s="84"/>
      <c r="J133" s="84"/>
      <c r="K133" s="84"/>
      <c r="L133" s="84"/>
      <c r="M133" s="225"/>
      <c r="N133" s="84"/>
      <c r="O133" s="225"/>
      <c r="P133" s="84"/>
      <c r="Q133" s="84"/>
      <c r="R133" s="357"/>
      <c r="S133" s="84"/>
      <c r="T133" s="227"/>
      <c r="U133" s="84"/>
      <c r="V133" s="84"/>
      <c r="W133" s="360"/>
      <c r="X133" s="226"/>
      <c r="Y133" s="84"/>
      <c r="Z133" s="84"/>
      <c r="AA133" s="227"/>
      <c r="AB133" s="84"/>
      <c r="AC133" s="355"/>
      <c r="AD133" s="84"/>
      <c r="AE133" s="84"/>
      <c r="AF133" s="84"/>
      <c r="AG133" s="84"/>
      <c r="AH133" s="84"/>
      <c r="AI133" s="227"/>
      <c r="AJ133" s="84"/>
      <c r="AK133" s="84"/>
      <c r="AL133" s="84"/>
      <c r="AM133" s="84"/>
      <c r="AN133" s="228"/>
      <c r="AO133" s="235"/>
      <c r="AQ133" s="84"/>
      <c r="AR133" s="84"/>
      <c r="AS133" s="229"/>
      <c r="AT133" s="229"/>
      <c r="AU133" s="379"/>
      <c r="AV133" s="380"/>
      <c r="AW133" s="84"/>
      <c r="AX133" s="84"/>
      <c r="AY133" s="84"/>
    </row>
    <row r="134" spans="1:51" s="83" customFormat="1" x14ac:dyDescent="0.2">
      <c r="A134" s="84"/>
      <c r="B134" s="84"/>
      <c r="C134" s="224"/>
      <c r="D134" s="224"/>
      <c r="E134" s="84"/>
      <c r="F134" s="84"/>
      <c r="G134" s="84"/>
      <c r="H134" s="84"/>
      <c r="I134" s="84"/>
      <c r="J134" s="84"/>
      <c r="K134" s="84"/>
      <c r="L134" s="84"/>
      <c r="M134" s="225"/>
      <c r="N134" s="84"/>
      <c r="O134" s="225"/>
      <c r="P134" s="84"/>
      <c r="Q134" s="84"/>
      <c r="R134" s="357"/>
      <c r="S134" s="84"/>
      <c r="T134" s="227"/>
      <c r="U134" s="84"/>
      <c r="V134" s="84"/>
      <c r="W134" s="360"/>
      <c r="X134" s="226"/>
      <c r="Y134" s="84"/>
      <c r="Z134" s="84"/>
      <c r="AA134" s="227"/>
      <c r="AB134" s="84"/>
      <c r="AC134" s="355"/>
      <c r="AD134" s="84"/>
      <c r="AE134" s="84"/>
      <c r="AF134" s="84"/>
      <c r="AG134" s="84"/>
      <c r="AH134" s="84"/>
      <c r="AI134" s="227"/>
      <c r="AJ134" s="84"/>
      <c r="AK134" s="84"/>
      <c r="AL134" s="84"/>
      <c r="AM134" s="84"/>
      <c r="AN134" s="228"/>
      <c r="AO134" s="235"/>
      <c r="AQ134" s="84"/>
      <c r="AR134" s="84"/>
      <c r="AS134" s="229"/>
      <c r="AT134" s="229"/>
      <c r="AU134" s="379"/>
      <c r="AV134" s="380"/>
      <c r="AW134" s="84"/>
      <c r="AX134" s="84"/>
      <c r="AY134" s="84"/>
    </row>
  </sheetData>
  <mergeCells count="37">
    <mergeCell ref="W4:W6"/>
    <mergeCell ref="A74:Y75"/>
    <mergeCell ref="A79:A80"/>
    <mergeCell ref="C105:D105"/>
    <mergeCell ref="C107:D107"/>
    <mergeCell ref="A72:B72"/>
    <mergeCell ref="A88:A89"/>
    <mergeCell ref="Y4:Y6"/>
    <mergeCell ref="Z5:Z6"/>
    <mergeCell ref="AA5:AA6"/>
    <mergeCell ref="AB5:AB6"/>
    <mergeCell ref="AD5:AD6"/>
    <mergeCell ref="X4:X6"/>
    <mergeCell ref="Z4:AL4"/>
    <mergeCell ref="AW47:AX48"/>
    <mergeCell ref="AE5:AE6"/>
    <mergeCell ref="AF5:AF6"/>
    <mergeCell ref="AJ5:AJ6"/>
    <mergeCell ref="AC5:AC6"/>
    <mergeCell ref="AM5:AM6"/>
    <mergeCell ref="AH5:AH6"/>
    <mergeCell ref="AG5:AG6"/>
    <mergeCell ref="AU6:AV6"/>
    <mergeCell ref="AP4:AP6"/>
    <mergeCell ref="AS6:AT6"/>
    <mergeCell ref="AN4:AN6"/>
    <mergeCell ref="AK5:AK6"/>
    <mergeCell ref="AO4:AO6"/>
    <mergeCell ref="AL5:AL6"/>
    <mergeCell ref="N2:P2"/>
    <mergeCell ref="A4:A6"/>
    <mergeCell ref="B4:B6"/>
    <mergeCell ref="C4:C6"/>
    <mergeCell ref="D4:D6"/>
    <mergeCell ref="E4:E6"/>
    <mergeCell ref="G4:V5"/>
    <mergeCell ref="F4:F6"/>
  </mergeCells>
  <pageMargins left="0.5" right="0.2" top="0.1" bottom="0.1" header="0.23622047244094499" footer="0.31496062992126"/>
  <pageSetup paperSize="9" scale="34" orientation="landscape" horizontalDpi="4294967293" verticalDpi="300" r:id="rId1"/>
  <headerFooter alignWithMargins="0"/>
  <rowBreaks count="1" manualBreakCount="1">
    <brk id="52" max="41" man="1"/>
  </rowBreaks>
  <colBreaks count="2" manualBreakCount="2">
    <brk id="27" max="79" man="1"/>
    <brk id="42" max="71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9"/>
  <sheetViews>
    <sheetView view="pageBreakPreview" topLeftCell="A16" zoomScale="80" zoomScaleNormal="100" zoomScaleSheetLayoutView="80" workbookViewId="0">
      <selection activeCell="C53" sqref="C53"/>
    </sheetView>
  </sheetViews>
  <sheetFormatPr defaultRowHeight="15.75" x14ac:dyDescent="0.2"/>
  <cols>
    <col min="1" max="1" width="3.42578125" style="29" customWidth="1"/>
    <col min="2" max="9" width="2.85546875" style="29" customWidth="1"/>
    <col min="10" max="10" width="5.42578125" style="29" customWidth="1"/>
    <col min="11" max="12" width="2.85546875" style="29" customWidth="1"/>
    <col min="13" max="13" width="2.7109375" style="29" customWidth="1"/>
    <col min="14" max="14" width="10" style="29" customWidth="1"/>
    <col min="15" max="15" width="3.7109375" style="29" customWidth="1"/>
    <col min="16" max="16" width="4.42578125" style="29" customWidth="1"/>
    <col min="17" max="17" width="5.42578125" style="29" customWidth="1"/>
    <col min="18" max="18" width="1.42578125" style="29" customWidth="1"/>
    <col min="19" max="19" width="2.85546875" style="29" customWidth="1"/>
    <col min="20" max="20" width="4.42578125" style="29" customWidth="1"/>
    <col min="21" max="21" width="1.42578125" style="29" customWidth="1"/>
    <col min="22" max="22" width="3.140625" style="29" customWidth="1"/>
    <col min="23" max="23" width="5.140625" style="29" customWidth="1"/>
    <col min="24" max="24" width="21.28515625" style="29" customWidth="1"/>
    <col min="25" max="25" width="2.85546875" style="29" customWidth="1"/>
    <col min="26" max="26" width="4.5703125" style="29" customWidth="1"/>
    <col min="27" max="27" width="2.5703125" style="29" customWidth="1"/>
    <col min="28" max="28" width="2.7109375" style="29" customWidth="1"/>
    <col min="29" max="29" width="23" style="29" customWidth="1"/>
    <col min="30" max="16384" width="9.140625" style="29"/>
  </cols>
  <sheetData>
    <row r="1" spans="1:29" x14ac:dyDescent="0.2">
      <c r="H1" s="173" t="s">
        <v>242</v>
      </c>
    </row>
    <row r="2" spans="1:29" x14ac:dyDescent="0.2">
      <c r="H2" s="29" t="s">
        <v>311</v>
      </c>
    </row>
    <row r="3" spans="1:29" x14ac:dyDescent="0.2">
      <c r="H3" s="29" t="str">
        <f>'Rekap1 +tunjangan'!A2</f>
        <v>PERIODE : 16 Oktober 2016 - 15 November 2016 (22 hari kerja)</v>
      </c>
    </row>
    <row r="4" spans="1:29" x14ac:dyDescent="0.2">
      <c r="I4" s="237"/>
      <c r="J4" s="238"/>
      <c r="K4" s="237"/>
    </row>
    <row r="5" spans="1:29" ht="5.25" customHeight="1" x14ac:dyDescent="0.2">
      <c r="A5" s="239"/>
      <c r="C5" s="311"/>
      <c r="D5" s="312"/>
      <c r="E5" s="312"/>
      <c r="F5" s="312"/>
      <c r="G5" s="312"/>
      <c r="H5" s="312"/>
      <c r="I5" s="312"/>
      <c r="J5" s="312"/>
    </row>
    <row r="6" spans="1:29" s="1" customFormat="1" ht="4.5" customHeight="1" x14ac:dyDescent="0.25">
      <c r="A6" s="293"/>
      <c r="C6" s="311"/>
      <c r="D6" s="311"/>
      <c r="E6" s="311"/>
      <c r="F6" s="311"/>
      <c r="G6" s="311"/>
      <c r="H6" s="311"/>
      <c r="I6" s="311"/>
      <c r="J6" s="311"/>
      <c r="K6" s="311"/>
      <c r="L6" s="311"/>
      <c r="M6" s="311"/>
      <c r="N6" s="311"/>
      <c r="O6" s="311"/>
      <c r="P6" s="311"/>
      <c r="Q6" s="311"/>
      <c r="R6" s="311"/>
      <c r="S6" s="311"/>
      <c r="T6" s="311"/>
      <c r="U6" s="311"/>
      <c r="V6" s="311"/>
      <c r="W6" s="311"/>
      <c r="X6" s="311"/>
      <c r="Y6" s="311"/>
      <c r="Z6" s="311"/>
      <c r="AA6" s="311"/>
    </row>
    <row r="7" spans="1:29" s="1" customFormat="1" ht="4.5" hidden="1" customHeight="1" x14ac:dyDescent="0.25">
      <c r="A7" s="239"/>
      <c r="C7" s="372"/>
      <c r="D7" s="372"/>
      <c r="E7" s="372"/>
      <c r="F7" s="372"/>
      <c r="G7" s="372"/>
      <c r="H7" s="372"/>
      <c r="I7" s="372"/>
      <c r="J7" s="372"/>
      <c r="K7" s="372"/>
      <c r="L7" s="372"/>
      <c r="M7" s="372"/>
      <c r="N7" s="372"/>
      <c r="O7" s="372"/>
      <c r="P7" s="372"/>
      <c r="Q7" s="372"/>
      <c r="R7" s="372"/>
      <c r="S7" s="372"/>
      <c r="T7" s="372"/>
      <c r="U7" s="372"/>
      <c r="V7" s="372"/>
      <c r="W7" s="372"/>
      <c r="X7" s="372"/>
      <c r="Y7" s="372"/>
      <c r="Z7" s="372"/>
      <c r="AA7" s="372"/>
    </row>
    <row r="8" spans="1:29" s="1" customFormat="1" ht="25.5" hidden="1" customHeight="1" x14ac:dyDescent="0.25">
      <c r="A8" s="293">
        <v>4</v>
      </c>
      <c r="C8" s="872" t="s">
        <v>477</v>
      </c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</row>
    <row r="9" spans="1:29" s="1" customFormat="1" ht="7.5" hidden="1" customHeight="1" x14ac:dyDescent="0.25">
      <c r="A9" s="239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</row>
    <row r="10" spans="1:29" s="1" customFormat="1" ht="36" customHeight="1" x14ac:dyDescent="0.25">
      <c r="A10" s="239">
        <v>1</v>
      </c>
      <c r="C10" s="871" t="s">
        <v>641</v>
      </c>
      <c r="D10" s="871"/>
      <c r="E10" s="871"/>
      <c r="F10" s="871"/>
      <c r="G10" s="871"/>
      <c r="H10" s="871"/>
      <c r="I10" s="871"/>
      <c r="J10" s="871"/>
      <c r="K10" s="871"/>
      <c r="L10" s="871"/>
      <c r="M10" s="871"/>
      <c r="N10" s="871"/>
      <c r="O10" s="871"/>
      <c r="P10" s="871"/>
      <c r="Q10" s="871"/>
      <c r="R10" s="871"/>
      <c r="S10" s="871"/>
      <c r="T10" s="871"/>
      <c r="U10" s="871"/>
      <c r="V10" s="871"/>
      <c r="W10" s="871"/>
      <c r="X10" s="871"/>
      <c r="Y10" s="871"/>
      <c r="Z10" s="871"/>
      <c r="AA10" s="871"/>
      <c r="AB10" s="871"/>
      <c r="AC10" s="871"/>
    </row>
    <row r="11" spans="1:29" s="1" customFormat="1" ht="16.5" customHeight="1" x14ac:dyDescent="0.25">
      <c r="A11" s="239"/>
      <c r="C11" s="237" t="s">
        <v>642</v>
      </c>
      <c r="D11" s="557"/>
      <c r="E11" s="557"/>
      <c r="F11" s="557"/>
      <c r="G11" s="557"/>
      <c r="H11" s="557"/>
      <c r="I11" s="557"/>
      <c r="J11" s="557"/>
      <c r="K11" s="557"/>
      <c r="L11" s="557"/>
      <c r="M11" s="557"/>
      <c r="N11" s="557"/>
      <c r="O11" s="557"/>
      <c r="P11" s="557"/>
      <c r="Q11" s="557"/>
      <c r="R11" s="557"/>
      <c r="S11" s="557"/>
      <c r="T11" s="557"/>
      <c r="U11" s="557"/>
      <c r="V11" s="557"/>
      <c r="W11" s="557"/>
      <c r="X11" s="557"/>
      <c r="Y11" s="557"/>
      <c r="Z11" s="557"/>
      <c r="AA11" s="557"/>
    </row>
    <row r="12" spans="1:29" s="1" customFormat="1" ht="16.5" customHeight="1" x14ac:dyDescent="0.25">
      <c r="A12" s="239"/>
      <c r="C12" s="237" t="s">
        <v>643</v>
      </c>
      <c r="D12" s="557"/>
      <c r="E12" s="557"/>
      <c r="F12" s="557"/>
      <c r="G12" s="557"/>
      <c r="H12" s="557"/>
      <c r="I12" s="557"/>
      <c r="J12" s="557"/>
      <c r="K12" s="557"/>
      <c r="L12" s="557"/>
      <c r="M12" s="557"/>
      <c r="N12" s="557"/>
      <c r="O12" s="557"/>
      <c r="P12" s="557"/>
      <c r="Q12" s="557"/>
      <c r="R12" s="557"/>
      <c r="S12" s="557"/>
      <c r="T12" s="557"/>
      <c r="U12" s="557"/>
      <c r="V12" s="557"/>
      <c r="W12" s="557"/>
      <c r="X12" s="557"/>
      <c r="Y12" s="557"/>
      <c r="Z12" s="557"/>
      <c r="AA12" s="557"/>
    </row>
    <row r="13" spans="1:29" s="1" customFormat="1" ht="16.5" customHeight="1" x14ac:dyDescent="0.25">
      <c r="A13" s="239"/>
      <c r="C13" s="237" t="s">
        <v>644</v>
      </c>
      <c r="D13" s="557"/>
      <c r="E13" s="557"/>
      <c r="F13" s="557"/>
      <c r="G13" s="557"/>
      <c r="H13" s="557"/>
      <c r="I13" s="557"/>
      <c r="J13" s="557"/>
      <c r="K13" s="557"/>
      <c r="L13" s="557"/>
      <c r="M13" s="557"/>
      <c r="N13" s="557"/>
      <c r="O13" s="557"/>
      <c r="P13" s="557"/>
      <c r="Q13" s="557"/>
      <c r="R13" s="557"/>
      <c r="S13" s="557"/>
      <c r="T13" s="557"/>
      <c r="U13" s="557"/>
      <c r="V13" s="557"/>
      <c r="W13" s="557"/>
      <c r="X13" s="557"/>
      <c r="Y13" s="557"/>
      <c r="Z13" s="557"/>
      <c r="AA13" s="557"/>
    </row>
    <row r="14" spans="1:29" s="1" customFormat="1" ht="5.25" customHeight="1" x14ac:dyDescent="0.25">
      <c r="A14" s="239"/>
      <c r="C14" s="237"/>
      <c r="D14" s="557"/>
      <c r="E14" s="557"/>
      <c r="F14" s="557"/>
      <c r="G14" s="557"/>
      <c r="H14" s="557"/>
      <c r="I14" s="557"/>
      <c r="J14" s="557"/>
      <c r="K14" s="557"/>
      <c r="L14" s="557"/>
      <c r="M14" s="557"/>
      <c r="N14" s="557"/>
      <c r="O14" s="557"/>
      <c r="P14" s="557"/>
      <c r="Q14" s="557"/>
      <c r="R14" s="557"/>
      <c r="S14" s="557"/>
      <c r="T14" s="557"/>
      <c r="U14" s="557"/>
      <c r="V14" s="557"/>
      <c r="W14" s="557"/>
      <c r="X14" s="557"/>
      <c r="Y14" s="557"/>
      <c r="Z14" s="557"/>
      <c r="AA14" s="557"/>
    </row>
    <row r="15" spans="1:29" s="1" customFormat="1" ht="36" customHeight="1" x14ac:dyDescent="0.25">
      <c r="A15" s="239">
        <v>2</v>
      </c>
      <c r="C15" s="871" t="s">
        <v>645</v>
      </c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71"/>
      <c r="P15" s="871"/>
      <c r="Q15" s="871"/>
      <c r="R15" s="871"/>
      <c r="S15" s="871"/>
      <c r="T15" s="871"/>
      <c r="U15" s="871"/>
      <c r="V15" s="871"/>
      <c r="W15" s="871"/>
      <c r="X15" s="871"/>
      <c r="Y15" s="871"/>
      <c r="Z15" s="871"/>
      <c r="AA15" s="871"/>
      <c r="AB15" s="871"/>
      <c r="AC15" s="871"/>
    </row>
    <row r="16" spans="1:29" s="1" customFormat="1" ht="16.5" customHeight="1" x14ac:dyDescent="0.25">
      <c r="A16" s="239"/>
      <c r="C16" s="237" t="s">
        <v>646</v>
      </c>
      <c r="D16" s="557"/>
      <c r="E16" s="557"/>
      <c r="F16" s="557"/>
      <c r="G16" s="557"/>
      <c r="H16" s="557"/>
      <c r="I16" s="557"/>
      <c r="J16" s="557"/>
      <c r="K16" s="557"/>
      <c r="L16" s="557"/>
      <c r="M16" s="557"/>
      <c r="N16" s="557"/>
      <c r="O16" s="557"/>
      <c r="P16" s="557"/>
      <c r="Q16" s="557"/>
      <c r="R16" s="557"/>
      <c r="S16" s="557"/>
      <c r="T16" s="557"/>
      <c r="U16" s="557"/>
      <c r="V16" s="557"/>
      <c r="W16" s="557"/>
      <c r="X16" s="557"/>
      <c r="Y16" s="557"/>
      <c r="Z16" s="557"/>
      <c r="AA16" s="557"/>
    </row>
    <row r="17" spans="1:29" s="1" customFormat="1" ht="16.5" customHeight="1" x14ac:dyDescent="0.25">
      <c r="A17" s="239"/>
      <c r="C17" s="237" t="s">
        <v>647</v>
      </c>
      <c r="D17" s="557"/>
      <c r="E17" s="557"/>
      <c r="F17" s="557"/>
      <c r="G17" s="557"/>
      <c r="H17" s="557"/>
      <c r="I17" s="557"/>
      <c r="J17" s="557"/>
      <c r="K17" s="557"/>
      <c r="L17" s="557"/>
      <c r="M17" s="557"/>
      <c r="N17" s="557"/>
      <c r="O17" s="557"/>
      <c r="P17" s="557"/>
      <c r="Q17" s="557"/>
      <c r="R17" s="557"/>
      <c r="S17" s="557"/>
      <c r="T17" s="557"/>
      <c r="U17" s="557"/>
      <c r="V17" s="557"/>
      <c r="W17" s="557"/>
      <c r="X17" s="557"/>
      <c r="Y17" s="557"/>
      <c r="Z17" s="557"/>
      <c r="AA17" s="557"/>
    </row>
    <row r="18" spans="1:29" s="1" customFormat="1" ht="16.5" customHeight="1" x14ac:dyDescent="0.25">
      <c r="A18" s="239"/>
      <c r="C18" s="237" t="s">
        <v>648</v>
      </c>
      <c r="D18" s="557"/>
      <c r="E18" s="557"/>
      <c r="F18" s="557"/>
      <c r="G18" s="557"/>
      <c r="H18" s="557"/>
      <c r="I18" s="557"/>
      <c r="J18" s="557"/>
      <c r="K18" s="557"/>
      <c r="L18" s="557"/>
      <c r="M18" s="557"/>
      <c r="N18" s="557"/>
      <c r="O18" s="557"/>
      <c r="P18" s="557"/>
      <c r="Q18" s="557"/>
      <c r="R18" s="557"/>
      <c r="S18" s="557"/>
      <c r="T18" s="557"/>
      <c r="U18" s="557"/>
      <c r="V18" s="557"/>
      <c r="W18" s="557"/>
      <c r="X18" s="557"/>
      <c r="Y18" s="557"/>
      <c r="Z18" s="557"/>
      <c r="AA18" s="557"/>
    </row>
    <row r="19" spans="1:29" ht="15" hidden="1" customHeight="1" x14ac:dyDescent="0.2">
      <c r="A19" s="873">
        <v>6</v>
      </c>
      <c r="C19" s="872" t="s">
        <v>282</v>
      </c>
      <c r="D19" s="872"/>
      <c r="E19" s="872"/>
      <c r="F19" s="872"/>
      <c r="G19" s="872"/>
      <c r="H19" s="872"/>
      <c r="I19" s="872"/>
      <c r="J19" s="872"/>
      <c r="K19" s="872"/>
      <c r="L19" s="872"/>
      <c r="M19" s="872"/>
      <c r="N19" s="872"/>
      <c r="O19" s="872"/>
      <c r="P19" s="872"/>
      <c r="Q19" s="872"/>
      <c r="R19" s="872"/>
      <c r="S19" s="872"/>
      <c r="T19" s="872"/>
      <c r="U19" s="872"/>
      <c r="V19" s="872"/>
      <c r="W19" s="872"/>
      <c r="X19" s="872"/>
      <c r="Y19" s="872"/>
      <c r="Z19" s="872"/>
      <c r="AA19" s="872"/>
      <c r="AB19" s="872"/>
      <c r="AC19" s="872"/>
    </row>
    <row r="20" spans="1:29" ht="15" hidden="1" customHeight="1" x14ac:dyDescent="0.2">
      <c r="A20" s="873"/>
      <c r="C20" s="29" t="s">
        <v>281</v>
      </c>
      <c r="D20" s="313"/>
      <c r="E20" s="313"/>
      <c r="F20" s="313"/>
      <c r="H20" s="314"/>
      <c r="K20" s="29" t="s">
        <v>276</v>
      </c>
      <c r="N20" s="244" t="s">
        <v>274</v>
      </c>
      <c r="O20" s="875">
        <f>6064850+6064850+6064850+4964850+4964850+4513500</f>
        <v>32637750</v>
      </c>
      <c r="P20" s="875"/>
      <c r="Q20" s="875"/>
      <c r="R20" s="875"/>
      <c r="S20" s="320"/>
      <c r="U20" s="314"/>
      <c r="V20" s="314"/>
    </row>
    <row r="21" spans="1:29" ht="15" hidden="1" customHeight="1" x14ac:dyDescent="0.2">
      <c r="A21" s="873"/>
      <c r="C21" s="29" t="s">
        <v>277</v>
      </c>
      <c r="J21" s="314"/>
      <c r="K21" s="29" t="s">
        <v>276</v>
      </c>
      <c r="N21" s="244" t="s">
        <v>274</v>
      </c>
      <c r="O21" s="875">
        <f>1430000*6</f>
        <v>8580000</v>
      </c>
      <c r="P21" s="875"/>
      <c r="Q21" s="875"/>
      <c r="R21" s="875"/>
    </row>
    <row r="22" spans="1:29" ht="15" hidden="1" customHeight="1" x14ac:dyDescent="0.2">
      <c r="A22" s="873"/>
      <c r="C22" s="29" t="s">
        <v>280</v>
      </c>
      <c r="J22" s="314"/>
      <c r="K22" s="29" t="s">
        <v>276</v>
      </c>
      <c r="N22" s="244" t="s">
        <v>274</v>
      </c>
      <c r="O22" s="875">
        <f>723800*6</f>
        <v>4342800</v>
      </c>
      <c r="P22" s="875"/>
      <c r="Q22" s="875"/>
      <c r="R22" s="875"/>
      <c r="S22" s="320"/>
      <c r="V22" s="244"/>
      <c r="W22" s="321"/>
      <c r="X22" s="321"/>
      <c r="Y22" s="321"/>
    </row>
    <row r="23" spans="1:29" ht="15" hidden="1" customHeight="1" x14ac:dyDescent="0.2">
      <c r="A23" s="873"/>
      <c r="C23" s="29" t="s">
        <v>278</v>
      </c>
      <c r="J23" s="314"/>
      <c r="K23" s="29" t="s">
        <v>276</v>
      </c>
      <c r="N23" s="244" t="s">
        <v>274</v>
      </c>
      <c r="O23" s="875">
        <f>1000000*6</f>
        <v>6000000</v>
      </c>
      <c r="P23" s="875"/>
      <c r="Q23" s="875"/>
      <c r="R23" s="875"/>
      <c r="S23" s="320"/>
      <c r="V23" s="244"/>
      <c r="W23" s="321"/>
      <c r="X23" s="321"/>
      <c r="Y23" s="321"/>
    </row>
    <row r="24" spans="1:29" ht="15" hidden="1" customHeight="1" x14ac:dyDescent="0.2">
      <c r="A24" s="873"/>
      <c r="C24" s="29" t="s">
        <v>279</v>
      </c>
      <c r="J24" s="314"/>
      <c r="K24" s="29" t="s">
        <v>276</v>
      </c>
      <c r="N24" s="244" t="s">
        <v>274</v>
      </c>
      <c r="O24" s="875">
        <f>1700000*6</f>
        <v>10200000</v>
      </c>
      <c r="P24" s="875"/>
      <c r="Q24" s="875"/>
      <c r="R24" s="875"/>
    </row>
    <row r="25" spans="1:29" ht="20.25" hidden="1" customHeight="1" x14ac:dyDescent="0.2">
      <c r="A25" s="239"/>
      <c r="J25" s="314"/>
      <c r="N25" s="244" t="s">
        <v>274</v>
      </c>
      <c r="O25" s="875">
        <f>SUM(O20:R24)</f>
        <v>61760550</v>
      </c>
      <c r="P25" s="875"/>
      <c r="Q25" s="875"/>
      <c r="R25" s="875"/>
      <c r="S25" s="320" t="s">
        <v>348</v>
      </c>
      <c r="T25" s="244" t="s">
        <v>274</v>
      </c>
      <c r="U25" s="877">
        <f>O25/Z25</f>
        <v>10293425</v>
      </c>
      <c r="V25" s="877"/>
      <c r="W25" s="877"/>
      <c r="X25" s="877"/>
      <c r="Y25" s="320" t="s">
        <v>275</v>
      </c>
      <c r="Z25" s="29">
        <v>6</v>
      </c>
      <c r="AA25" s="29" t="s">
        <v>274</v>
      </c>
      <c r="AB25" s="876">
        <f>U25/6</f>
        <v>1715570.8333333333</v>
      </c>
      <c r="AC25" s="876"/>
    </row>
    <row r="26" spans="1:29" ht="15" hidden="1" customHeight="1" x14ac:dyDescent="0.2">
      <c r="A26" s="239"/>
      <c r="C26" s="314" t="s">
        <v>287</v>
      </c>
      <c r="J26" s="314"/>
      <c r="O26" s="244"/>
      <c r="P26" s="322"/>
      <c r="Q26" s="322"/>
      <c r="R26" s="322"/>
      <c r="S26" s="320"/>
      <c r="V26" s="244"/>
      <c r="W26" s="321"/>
      <c r="X26" s="321"/>
      <c r="Y26" s="321"/>
      <c r="Z26" s="320"/>
      <c r="AC26" s="318"/>
    </row>
    <row r="27" spans="1:29" ht="4.5" hidden="1" customHeight="1" x14ac:dyDescent="0.2">
      <c r="A27" s="244"/>
    </row>
    <row r="28" spans="1:29" ht="27.75" hidden="1" customHeight="1" x14ac:dyDescent="0.2">
      <c r="A28" s="244">
        <v>8</v>
      </c>
      <c r="C28" s="872" t="s">
        <v>470</v>
      </c>
      <c r="D28" s="872"/>
      <c r="E28" s="872"/>
      <c r="F28" s="872"/>
      <c r="G28" s="872"/>
      <c r="H28" s="872"/>
      <c r="I28" s="872"/>
      <c r="J28" s="872"/>
      <c r="K28" s="872"/>
      <c r="L28" s="872"/>
      <c r="M28" s="872"/>
      <c r="N28" s="872"/>
      <c r="O28" s="872"/>
      <c r="P28" s="872"/>
      <c r="Q28" s="872"/>
      <c r="R28" s="872"/>
      <c r="S28" s="872"/>
      <c r="T28" s="872"/>
      <c r="U28" s="872"/>
      <c r="V28" s="872"/>
      <c r="W28" s="872"/>
      <c r="X28" s="872"/>
      <c r="Y28" s="872"/>
      <c r="Z28" s="872"/>
      <c r="AA28" s="872"/>
      <c r="AB28" s="872"/>
      <c r="AC28" s="872"/>
    </row>
    <row r="29" spans="1:29" ht="4.5" customHeight="1" x14ac:dyDescent="0.2">
      <c r="A29" s="239"/>
      <c r="C29" s="314" t="s">
        <v>184</v>
      </c>
      <c r="J29" s="314"/>
      <c r="O29" s="781"/>
      <c r="P29" s="783"/>
      <c r="Q29" s="783"/>
      <c r="R29" s="783"/>
      <c r="S29" s="320"/>
      <c r="V29" s="781"/>
      <c r="W29" s="784"/>
      <c r="X29" s="784"/>
      <c r="Y29" s="784"/>
      <c r="Z29" s="320"/>
      <c r="AC29" s="318"/>
    </row>
    <row r="30" spans="1:29" ht="16.5" customHeight="1" x14ac:dyDescent="0.2">
      <c r="A30" s="782">
        <v>3</v>
      </c>
      <c r="C30" s="872" t="s">
        <v>849</v>
      </c>
      <c r="D30" s="872"/>
      <c r="E30" s="872"/>
      <c r="F30" s="872"/>
      <c r="G30" s="872"/>
      <c r="H30" s="872"/>
      <c r="I30" s="872"/>
      <c r="J30" s="872"/>
      <c r="K30" s="872"/>
      <c r="L30" s="872"/>
      <c r="M30" s="872"/>
      <c r="N30" s="872"/>
      <c r="O30" s="872"/>
      <c r="P30" s="872"/>
      <c r="Q30" s="872"/>
      <c r="R30" s="872"/>
      <c r="S30" s="872"/>
      <c r="T30" s="872"/>
      <c r="U30" s="872"/>
      <c r="V30" s="872"/>
      <c r="W30" s="872"/>
      <c r="X30" s="872"/>
      <c r="Y30" s="872"/>
      <c r="Z30" s="872"/>
      <c r="AA30" s="872"/>
      <c r="AB30" s="872"/>
      <c r="AC30" s="872"/>
    </row>
    <row r="31" spans="1:29" ht="4.5" customHeight="1" x14ac:dyDescent="0.2">
      <c r="A31" s="239"/>
      <c r="C31" s="314" t="s">
        <v>184</v>
      </c>
      <c r="J31" s="314"/>
      <c r="O31" s="244"/>
      <c r="P31" s="322"/>
      <c r="Q31" s="322"/>
      <c r="R31" s="322"/>
      <c r="S31" s="320"/>
      <c r="V31" s="244"/>
      <c r="W31" s="321"/>
      <c r="X31" s="321"/>
      <c r="Y31" s="321"/>
      <c r="Z31" s="320"/>
      <c r="AC31" s="318"/>
    </row>
    <row r="32" spans="1:29" ht="34.5" customHeight="1" x14ac:dyDescent="0.2">
      <c r="A32" s="400">
        <v>4</v>
      </c>
      <c r="C32" s="872" t="s">
        <v>607</v>
      </c>
      <c r="D32" s="872"/>
      <c r="E32" s="872"/>
      <c r="F32" s="872"/>
      <c r="G32" s="872"/>
      <c r="H32" s="872"/>
      <c r="I32" s="872"/>
      <c r="J32" s="872"/>
      <c r="K32" s="872"/>
      <c r="L32" s="872"/>
      <c r="M32" s="872"/>
      <c r="N32" s="872"/>
      <c r="O32" s="872"/>
      <c r="P32" s="872"/>
      <c r="Q32" s="872"/>
      <c r="R32" s="872"/>
      <c r="S32" s="872"/>
      <c r="T32" s="872"/>
      <c r="U32" s="872"/>
      <c r="V32" s="872"/>
      <c r="W32" s="872"/>
      <c r="X32" s="872"/>
      <c r="Y32" s="872"/>
      <c r="Z32" s="872"/>
      <c r="AA32" s="872"/>
      <c r="AB32" s="872"/>
      <c r="AC32" s="872"/>
    </row>
    <row r="33" spans="1:29" ht="4.5" customHeight="1" x14ac:dyDescent="0.2">
      <c r="A33" s="239"/>
      <c r="C33" s="314" t="s">
        <v>184</v>
      </c>
      <c r="J33" s="314"/>
      <c r="O33" s="244"/>
      <c r="P33" s="322"/>
      <c r="Q33" s="322"/>
      <c r="R33" s="322"/>
      <c r="S33" s="320"/>
      <c r="V33" s="244"/>
      <c r="W33" s="321"/>
      <c r="X33" s="321"/>
      <c r="Y33" s="321"/>
      <c r="Z33" s="320"/>
      <c r="AC33" s="318"/>
    </row>
    <row r="34" spans="1:29" ht="34.5" customHeight="1" x14ac:dyDescent="0.2">
      <c r="A34" s="437">
        <v>5</v>
      </c>
      <c r="C34" s="872" t="s">
        <v>513</v>
      </c>
      <c r="D34" s="872"/>
      <c r="E34" s="872"/>
      <c r="F34" s="872"/>
      <c r="G34" s="872"/>
      <c r="H34" s="872"/>
      <c r="I34" s="872"/>
      <c r="J34" s="872"/>
      <c r="K34" s="872"/>
      <c r="L34" s="872"/>
      <c r="M34" s="872"/>
      <c r="N34" s="872"/>
      <c r="O34" s="872"/>
      <c r="P34" s="872"/>
      <c r="Q34" s="872"/>
      <c r="R34" s="872"/>
      <c r="S34" s="872"/>
      <c r="T34" s="872"/>
      <c r="U34" s="872"/>
      <c r="V34" s="872"/>
      <c r="W34" s="872"/>
      <c r="X34" s="872"/>
      <c r="Y34" s="872"/>
      <c r="Z34" s="872"/>
      <c r="AA34" s="872"/>
      <c r="AB34" s="872"/>
      <c r="AC34" s="872"/>
    </row>
    <row r="35" spans="1:29" ht="4.5" customHeight="1" x14ac:dyDescent="0.2">
      <c r="A35" s="239"/>
      <c r="C35" s="314" t="s">
        <v>184</v>
      </c>
      <c r="J35" s="314"/>
      <c r="O35" s="475"/>
      <c r="P35" s="476"/>
      <c r="Q35" s="476"/>
      <c r="R35" s="476"/>
      <c r="S35" s="320"/>
      <c r="V35" s="475"/>
      <c r="W35" s="477"/>
      <c r="X35" s="477"/>
      <c r="Y35" s="477"/>
      <c r="Z35" s="320"/>
      <c r="AC35" s="318"/>
    </row>
    <row r="36" spans="1:29" ht="19.5" customHeight="1" x14ac:dyDescent="0.2">
      <c r="A36" s="492">
        <v>6</v>
      </c>
      <c r="C36" s="872" t="s">
        <v>627</v>
      </c>
      <c r="D36" s="872"/>
      <c r="E36" s="872"/>
      <c r="F36" s="872"/>
      <c r="G36" s="872"/>
      <c r="H36" s="872"/>
      <c r="I36" s="872"/>
      <c r="J36" s="872"/>
      <c r="K36" s="872"/>
      <c r="L36" s="872"/>
      <c r="M36" s="872"/>
      <c r="N36" s="872"/>
      <c r="O36" s="872"/>
      <c r="P36" s="872"/>
      <c r="Q36" s="872"/>
      <c r="R36" s="872"/>
      <c r="S36" s="872"/>
      <c r="T36" s="872"/>
      <c r="U36" s="872"/>
      <c r="V36" s="872"/>
      <c r="W36" s="872"/>
      <c r="X36" s="872"/>
      <c r="Y36" s="872"/>
      <c r="Z36" s="872"/>
      <c r="AA36" s="872"/>
      <c r="AB36" s="872"/>
      <c r="AC36" s="872"/>
    </row>
    <row r="37" spans="1:29" ht="4.5" customHeight="1" x14ac:dyDescent="0.2">
      <c r="A37" s="239"/>
      <c r="C37" s="314" t="s">
        <v>184</v>
      </c>
      <c r="J37" s="314"/>
      <c r="O37" s="496"/>
      <c r="P37" s="494"/>
      <c r="Q37" s="494"/>
      <c r="R37" s="494"/>
      <c r="S37" s="320"/>
      <c r="V37" s="496"/>
      <c r="W37" s="495"/>
      <c r="X37" s="495"/>
      <c r="Y37" s="495"/>
      <c r="Z37" s="320"/>
      <c r="AC37" s="318"/>
    </row>
    <row r="38" spans="1:29" ht="18.75" customHeight="1" x14ac:dyDescent="0.2">
      <c r="A38" s="493">
        <v>7</v>
      </c>
      <c r="C38" s="872" t="s">
        <v>628</v>
      </c>
      <c r="D38" s="872"/>
      <c r="E38" s="872"/>
      <c r="F38" s="872"/>
      <c r="G38" s="872"/>
      <c r="H38" s="872"/>
      <c r="I38" s="872"/>
      <c r="J38" s="872"/>
      <c r="K38" s="872"/>
      <c r="L38" s="872"/>
      <c r="M38" s="872"/>
      <c r="N38" s="872"/>
      <c r="O38" s="872"/>
      <c r="P38" s="872"/>
      <c r="Q38" s="872"/>
      <c r="R38" s="872"/>
      <c r="S38" s="872"/>
      <c r="T38" s="872"/>
      <c r="U38" s="872"/>
      <c r="V38" s="872"/>
      <c r="W38" s="872"/>
      <c r="X38" s="872"/>
      <c r="Y38" s="872"/>
      <c r="Z38" s="872"/>
      <c r="AA38" s="872"/>
      <c r="AB38" s="872"/>
      <c r="AC38" s="872"/>
    </row>
    <row r="39" spans="1:29" ht="4.5" customHeight="1" x14ac:dyDescent="0.2">
      <c r="A39" s="239"/>
      <c r="C39" s="314" t="s">
        <v>184</v>
      </c>
      <c r="J39" s="314"/>
      <c r="O39" s="757"/>
      <c r="P39" s="755"/>
      <c r="Q39" s="755"/>
      <c r="R39" s="755"/>
      <c r="S39" s="320"/>
      <c r="V39" s="757"/>
      <c r="W39" s="756"/>
      <c r="X39" s="756"/>
      <c r="Y39" s="756"/>
      <c r="Z39" s="320"/>
      <c r="AC39" s="318"/>
    </row>
    <row r="40" spans="1:29" ht="18.75" customHeight="1" x14ac:dyDescent="0.2">
      <c r="A40" s="754">
        <v>8</v>
      </c>
      <c r="C40" s="872" t="s">
        <v>823</v>
      </c>
      <c r="D40" s="872"/>
      <c r="E40" s="872"/>
      <c r="F40" s="872"/>
      <c r="G40" s="872"/>
      <c r="H40" s="872"/>
      <c r="I40" s="872"/>
      <c r="J40" s="872"/>
      <c r="K40" s="872"/>
      <c r="L40" s="872"/>
      <c r="M40" s="872"/>
      <c r="N40" s="872"/>
      <c r="O40" s="872"/>
      <c r="P40" s="872"/>
      <c r="Q40" s="872"/>
      <c r="R40" s="872"/>
      <c r="S40" s="872"/>
      <c r="T40" s="872"/>
      <c r="U40" s="872"/>
      <c r="V40" s="872"/>
      <c r="W40" s="872"/>
      <c r="X40" s="872"/>
      <c r="Y40" s="872"/>
      <c r="Z40" s="872"/>
      <c r="AA40" s="872"/>
      <c r="AB40" s="872"/>
      <c r="AC40" s="872"/>
    </row>
    <row r="41" spans="1:29" ht="4.5" customHeight="1" x14ac:dyDescent="0.2">
      <c r="A41" s="239"/>
      <c r="C41" s="314" t="s">
        <v>184</v>
      </c>
      <c r="J41" s="314"/>
      <c r="O41" s="757"/>
      <c r="P41" s="755"/>
      <c r="Q41" s="755"/>
      <c r="R41" s="755"/>
      <c r="S41" s="320"/>
      <c r="V41" s="757"/>
      <c r="W41" s="756"/>
      <c r="X41" s="756"/>
      <c r="Y41" s="756"/>
      <c r="Z41" s="320"/>
      <c r="AC41" s="318"/>
    </row>
    <row r="42" spans="1:29" ht="18.75" customHeight="1" x14ac:dyDescent="0.2">
      <c r="A42" s="754">
        <v>9</v>
      </c>
      <c r="C42" s="872" t="s">
        <v>821</v>
      </c>
      <c r="D42" s="872"/>
      <c r="E42" s="872"/>
      <c r="F42" s="872"/>
      <c r="G42" s="872"/>
      <c r="H42" s="872"/>
      <c r="I42" s="872"/>
      <c r="J42" s="872"/>
      <c r="K42" s="872"/>
      <c r="L42" s="872"/>
      <c r="M42" s="872"/>
      <c r="N42" s="872"/>
      <c r="O42" s="872"/>
      <c r="P42" s="872"/>
      <c r="Q42" s="872"/>
      <c r="R42" s="872"/>
      <c r="S42" s="872"/>
      <c r="T42" s="872"/>
      <c r="U42" s="872"/>
      <c r="V42" s="872"/>
      <c r="W42" s="872"/>
      <c r="X42" s="872"/>
      <c r="Y42" s="872"/>
      <c r="Z42" s="872"/>
      <c r="AA42" s="872"/>
      <c r="AB42" s="872"/>
      <c r="AC42" s="872"/>
    </row>
    <row r="43" spans="1:29" ht="4.5" customHeight="1" x14ac:dyDescent="0.2">
      <c r="A43" s="239"/>
      <c r="C43" s="314" t="s">
        <v>184</v>
      </c>
      <c r="J43" s="314"/>
      <c r="O43" s="757"/>
      <c r="P43" s="755"/>
      <c r="Q43" s="755"/>
      <c r="R43" s="755"/>
      <c r="S43" s="320"/>
      <c r="V43" s="757"/>
      <c r="W43" s="756"/>
      <c r="X43" s="756"/>
      <c r="Y43" s="756"/>
      <c r="Z43" s="320"/>
      <c r="AC43" s="318"/>
    </row>
    <row r="44" spans="1:29" ht="18.75" customHeight="1" x14ac:dyDescent="0.2">
      <c r="A44" s="754">
        <v>10</v>
      </c>
      <c r="C44" s="872" t="s">
        <v>851</v>
      </c>
      <c r="D44" s="872"/>
      <c r="E44" s="872"/>
      <c r="F44" s="872"/>
      <c r="G44" s="872"/>
      <c r="H44" s="872"/>
      <c r="I44" s="872"/>
      <c r="J44" s="872"/>
      <c r="K44" s="872"/>
      <c r="L44" s="872"/>
      <c r="M44" s="872"/>
      <c r="N44" s="872"/>
      <c r="O44" s="872"/>
      <c r="P44" s="872"/>
      <c r="Q44" s="872"/>
      <c r="R44" s="872"/>
      <c r="S44" s="872"/>
      <c r="T44" s="872"/>
      <c r="U44" s="872"/>
      <c r="V44" s="872"/>
      <c r="W44" s="872"/>
      <c r="X44" s="872"/>
      <c r="Y44" s="872"/>
      <c r="Z44" s="872"/>
      <c r="AA44" s="872"/>
      <c r="AB44" s="872"/>
      <c r="AC44" s="872"/>
    </row>
    <row r="45" spans="1:29" ht="4.5" customHeight="1" x14ac:dyDescent="0.2">
      <c r="A45" s="239"/>
      <c r="C45" s="314" t="s">
        <v>184</v>
      </c>
      <c r="J45" s="314"/>
      <c r="O45" s="559"/>
      <c r="P45" s="561"/>
      <c r="Q45" s="561"/>
      <c r="R45" s="561"/>
      <c r="S45" s="320"/>
      <c r="V45" s="559"/>
      <c r="W45" s="562"/>
      <c r="X45" s="562"/>
      <c r="Y45" s="562"/>
      <c r="Z45" s="320"/>
      <c r="AC45" s="318"/>
    </row>
    <row r="46" spans="1:29" ht="18.75" customHeight="1" x14ac:dyDescent="0.2">
      <c r="A46" s="560">
        <v>11</v>
      </c>
      <c r="C46" s="872" t="s">
        <v>850</v>
      </c>
      <c r="D46" s="872"/>
      <c r="E46" s="872"/>
      <c r="F46" s="872"/>
      <c r="G46" s="872"/>
      <c r="H46" s="872"/>
      <c r="I46" s="872"/>
      <c r="J46" s="872"/>
      <c r="K46" s="872"/>
      <c r="L46" s="872"/>
      <c r="M46" s="872"/>
      <c r="N46" s="872"/>
      <c r="O46" s="872"/>
      <c r="P46" s="872"/>
      <c r="Q46" s="872"/>
      <c r="R46" s="872"/>
      <c r="S46" s="872"/>
      <c r="T46" s="872"/>
      <c r="U46" s="872"/>
      <c r="V46" s="872"/>
      <c r="W46" s="872"/>
      <c r="X46" s="872"/>
      <c r="Y46" s="872"/>
      <c r="Z46" s="872"/>
      <c r="AA46" s="872"/>
      <c r="AB46" s="872"/>
      <c r="AC46" s="872"/>
    </row>
    <row r="47" spans="1:29" ht="4.5" customHeight="1" x14ac:dyDescent="0.2">
      <c r="A47" s="239"/>
      <c r="C47" s="314" t="s">
        <v>184</v>
      </c>
      <c r="J47" s="314"/>
      <c r="O47" s="781"/>
      <c r="P47" s="783"/>
      <c r="Q47" s="783"/>
      <c r="R47" s="783"/>
      <c r="S47" s="320"/>
      <c r="V47" s="781"/>
      <c r="W47" s="784"/>
      <c r="X47" s="784"/>
      <c r="Y47" s="784"/>
      <c r="Z47" s="320"/>
      <c r="AC47" s="318"/>
    </row>
    <row r="48" spans="1:29" ht="18.75" customHeight="1" x14ac:dyDescent="0.2">
      <c r="A48" s="782">
        <v>12</v>
      </c>
      <c r="C48" s="872" t="s">
        <v>852</v>
      </c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72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</row>
    <row r="49" spans="1:39" ht="4.5" customHeight="1" x14ac:dyDescent="0.2">
      <c r="A49" s="239"/>
      <c r="C49" s="314" t="s">
        <v>184</v>
      </c>
      <c r="J49" s="314"/>
      <c r="O49" s="586"/>
      <c r="P49" s="588"/>
      <c r="Q49" s="588"/>
      <c r="R49" s="588"/>
      <c r="S49" s="320"/>
      <c r="V49" s="586"/>
      <c r="W49" s="589"/>
      <c r="X49" s="589"/>
      <c r="Y49" s="589"/>
      <c r="Z49" s="320"/>
      <c r="AC49" s="318"/>
    </row>
    <row r="50" spans="1:39" ht="18.75" customHeight="1" x14ac:dyDescent="0.2">
      <c r="A50" s="785">
        <v>13</v>
      </c>
      <c r="C50" s="872" t="s">
        <v>853</v>
      </c>
      <c r="D50" s="872"/>
      <c r="E50" s="872"/>
      <c r="F50" s="872"/>
      <c r="G50" s="872"/>
      <c r="H50" s="872"/>
      <c r="I50" s="872"/>
      <c r="J50" s="872"/>
      <c r="K50" s="872"/>
      <c r="L50" s="872"/>
      <c r="M50" s="872"/>
      <c r="N50" s="872"/>
      <c r="O50" s="872"/>
      <c r="P50" s="872"/>
      <c r="Q50" s="872"/>
      <c r="R50" s="872"/>
      <c r="S50" s="872"/>
      <c r="T50" s="872"/>
      <c r="U50" s="872"/>
      <c r="V50" s="872"/>
      <c r="W50" s="872"/>
      <c r="X50" s="872"/>
      <c r="Y50" s="872"/>
      <c r="Z50" s="872"/>
      <c r="AA50" s="872"/>
      <c r="AB50" s="872"/>
      <c r="AC50" s="872"/>
    </row>
    <row r="51" spans="1:39" ht="4.5" customHeight="1" x14ac:dyDescent="0.2">
      <c r="A51" s="239"/>
      <c r="C51" s="314" t="s">
        <v>184</v>
      </c>
      <c r="J51" s="314"/>
      <c r="O51" s="788"/>
      <c r="P51" s="786"/>
      <c r="Q51" s="786"/>
      <c r="R51" s="786"/>
      <c r="S51" s="320"/>
      <c r="V51" s="788"/>
      <c r="W51" s="787"/>
      <c r="X51" s="787"/>
      <c r="Y51" s="787"/>
      <c r="Z51" s="320"/>
      <c r="AC51" s="318"/>
    </row>
    <row r="52" spans="1:39" ht="18.75" customHeight="1" x14ac:dyDescent="0.2">
      <c r="A52" s="587">
        <v>14</v>
      </c>
      <c r="C52" s="872" t="s">
        <v>861</v>
      </c>
      <c r="D52" s="872"/>
      <c r="E52" s="872"/>
      <c r="F52" s="872"/>
      <c r="G52" s="872"/>
      <c r="H52" s="872"/>
      <c r="I52" s="872"/>
      <c r="J52" s="872"/>
      <c r="K52" s="872"/>
      <c r="L52" s="872"/>
      <c r="M52" s="872"/>
      <c r="N52" s="872"/>
      <c r="O52" s="872"/>
      <c r="P52" s="872"/>
      <c r="Q52" s="872"/>
      <c r="R52" s="872"/>
      <c r="S52" s="872"/>
      <c r="T52" s="872"/>
      <c r="U52" s="872"/>
      <c r="V52" s="872"/>
      <c r="W52" s="872"/>
      <c r="X52" s="872"/>
      <c r="Y52" s="872"/>
      <c r="Z52" s="872"/>
      <c r="AA52" s="872"/>
      <c r="AB52" s="872"/>
      <c r="AC52" s="872"/>
    </row>
    <row r="53" spans="1:39" ht="4.5" customHeight="1" x14ac:dyDescent="0.2">
      <c r="A53" s="239"/>
      <c r="C53" s="314" t="s">
        <v>184</v>
      </c>
      <c r="J53" s="314"/>
      <c r="O53" s="757"/>
      <c r="P53" s="755"/>
      <c r="Q53" s="755"/>
      <c r="R53" s="755"/>
      <c r="S53" s="320"/>
      <c r="V53" s="757"/>
      <c r="W53" s="756"/>
      <c r="X53" s="756"/>
      <c r="Y53" s="756"/>
      <c r="Z53" s="320"/>
      <c r="AC53" s="318"/>
    </row>
    <row r="54" spans="1:39" ht="34.5" customHeight="1" x14ac:dyDescent="0.2">
      <c r="A54" s="754">
        <v>15</v>
      </c>
      <c r="C54" s="872" t="s">
        <v>822</v>
      </c>
      <c r="D54" s="872"/>
      <c r="E54" s="872"/>
      <c r="F54" s="872"/>
      <c r="G54" s="872"/>
      <c r="H54" s="872"/>
      <c r="I54" s="872"/>
      <c r="J54" s="872"/>
      <c r="K54" s="872"/>
      <c r="L54" s="872"/>
      <c r="M54" s="872"/>
      <c r="N54" s="872"/>
      <c r="O54" s="872"/>
      <c r="P54" s="872"/>
      <c r="Q54" s="872"/>
      <c r="R54" s="872"/>
      <c r="S54" s="872"/>
      <c r="T54" s="872"/>
      <c r="U54" s="872"/>
      <c r="V54" s="872"/>
      <c r="W54" s="872"/>
      <c r="X54" s="872"/>
      <c r="Y54" s="872"/>
      <c r="Z54" s="872"/>
      <c r="AA54" s="872"/>
      <c r="AB54" s="872"/>
      <c r="AC54" s="872"/>
    </row>
    <row r="55" spans="1:39" ht="4.5" customHeight="1" x14ac:dyDescent="0.2">
      <c r="A55" s="239"/>
      <c r="C55" s="314" t="s">
        <v>184</v>
      </c>
      <c r="J55" s="314"/>
      <c r="O55" s="498"/>
      <c r="P55" s="499"/>
      <c r="Q55" s="499"/>
      <c r="R55" s="499"/>
      <c r="S55" s="320"/>
      <c r="V55" s="498"/>
      <c r="W55" s="500"/>
      <c r="X55" s="500"/>
      <c r="Y55" s="500"/>
      <c r="Z55" s="320"/>
      <c r="AC55" s="318"/>
    </row>
    <row r="56" spans="1:39" ht="33.75" customHeight="1" x14ac:dyDescent="0.2">
      <c r="A56" s="487"/>
      <c r="C56" s="872"/>
      <c r="D56" s="872"/>
      <c r="E56" s="872"/>
      <c r="F56" s="872"/>
      <c r="G56" s="872"/>
      <c r="H56" s="872"/>
      <c r="I56" s="872"/>
      <c r="J56" s="872"/>
      <c r="K56" s="872"/>
      <c r="L56" s="872"/>
      <c r="M56" s="872"/>
      <c r="N56" s="872"/>
      <c r="O56" s="872"/>
      <c r="P56" s="872"/>
      <c r="Q56" s="872"/>
      <c r="R56" s="872"/>
      <c r="S56" s="872"/>
      <c r="T56" s="872"/>
      <c r="U56" s="872"/>
      <c r="V56" s="872"/>
      <c r="W56" s="872"/>
      <c r="X56" s="872"/>
      <c r="Y56" s="872"/>
      <c r="Z56" s="872"/>
      <c r="AA56" s="872"/>
      <c r="AB56" s="872"/>
      <c r="AC56" s="872"/>
    </row>
    <row r="57" spans="1:39" ht="4.5" customHeight="1" x14ac:dyDescent="0.2">
      <c r="A57" s="239"/>
      <c r="C57" s="314"/>
      <c r="J57" s="314"/>
      <c r="O57" s="491"/>
      <c r="P57" s="489"/>
      <c r="Q57" s="489"/>
      <c r="R57" s="489"/>
      <c r="S57" s="320"/>
      <c r="V57" s="491"/>
      <c r="W57" s="490"/>
      <c r="X57" s="490"/>
      <c r="Y57" s="490"/>
      <c r="Z57" s="320"/>
      <c r="AC57" s="318"/>
    </row>
    <row r="58" spans="1:39" ht="15.75" customHeight="1" x14ac:dyDescent="0.2">
      <c r="A58" s="488"/>
      <c r="C58" s="872"/>
      <c r="D58" s="872"/>
      <c r="E58" s="872"/>
      <c r="F58" s="872"/>
      <c r="G58" s="872"/>
      <c r="H58" s="872"/>
      <c r="I58" s="872"/>
      <c r="J58" s="872"/>
      <c r="K58" s="872"/>
      <c r="L58" s="872"/>
      <c r="M58" s="872"/>
      <c r="N58" s="872"/>
      <c r="O58" s="872"/>
      <c r="P58" s="872"/>
      <c r="Q58" s="872"/>
      <c r="R58" s="872"/>
      <c r="S58" s="872"/>
      <c r="T58" s="872"/>
      <c r="U58" s="872"/>
      <c r="V58" s="872"/>
      <c r="W58" s="872"/>
      <c r="X58" s="872"/>
      <c r="Y58" s="872"/>
      <c r="Z58" s="872"/>
      <c r="AA58" s="872"/>
      <c r="AB58" s="872"/>
      <c r="AC58" s="872"/>
    </row>
    <row r="59" spans="1:39" ht="3.75" customHeight="1" x14ac:dyDescent="0.2">
      <c r="A59" s="468"/>
      <c r="C59" s="872"/>
      <c r="D59" s="872"/>
      <c r="E59" s="872"/>
      <c r="F59" s="872"/>
      <c r="G59" s="872"/>
      <c r="H59" s="872"/>
      <c r="I59" s="872"/>
      <c r="J59" s="872"/>
      <c r="K59" s="872"/>
      <c r="L59" s="872"/>
      <c r="M59" s="872"/>
      <c r="N59" s="872"/>
      <c r="O59" s="872"/>
      <c r="P59" s="872"/>
      <c r="Q59" s="872"/>
      <c r="R59" s="467"/>
      <c r="S59" s="467"/>
      <c r="T59" s="467"/>
      <c r="U59" s="467"/>
      <c r="V59" s="467"/>
      <c r="W59" s="467"/>
      <c r="X59" s="467"/>
      <c r="Y59" s="467"/>
      <c r="Z59" s="467"/>
      <c r="AA59" s="467"/>
      <c r="AB59" s="467"/>
      <c r="AC59" s="467"/>
    </row>
    <row r="60" spans="1:39" x14ac:dyDescent="0.2">
      <c r="A60" s="464"/>
      <c r="AF60" s="470"/>
      <c r="AG60" s="470"/>
      <c r="AH60" s="470"/>
      <c r="AI60" s="470"/>
      <c r="AJ60" s="470"/>
      <c r="AK60" s="470"/>
      <c r="AL60" s="470"/>
      <c r="AM60" s="470"/>
    </row>
    <row r="61" spans="1:39" x14ac:dyDescent="0.2">
      <c r="C61" s="29" t="str">
        <f>'Rekap1 +tunjangan'!AD74</f>
        <v>Cilegon, 21 November 2016</v>
      </c>
      <c r="AF61" s="878"/>
      <c r="AG61" s="878"/>
      <c r="AH61" s="878"/>
      <c r="AI61" s="878"/>
      <c r="AJ61" s="878"/>
      <c r="AK61" s="878"/>
      <c r="AL61" s="878"/>
      <c r="AM61" s="878"/>
    </row>
    <row r="62" spans="1:39" x14ac:dyDescent="0.2">
      <c r="C62" s="29" t="s">
        <v>309</v>
      </c>
      <c r="W62" s="29" t="s">
        <v>349</v>
      </c>
    </row>
    <row r="63" spans="1:39" x14ac:dyDescent="0.2">
      <c r="C63" s="29" t="s">
        <v>583</v>
      </c>
      <c r="W63" s="874" t="s">
        <v>757</v>
      </c>
      <c r="X63" s="874"/>
    </row>
    <row r="66" spans="3:24" x14ac:dyDescent="0.2">
      <c r="X66" s="474"/>
    </row>
    <row r="69" spans="3:24" x14ac:dyDescent="0.2">
      <c r="C69" s="29" t="s">
        <v>9</v>
      </c>
      <c r="W69" s="237" t="s">
        <v>841</v>
      </c>
    </row>
  </sheetData>
  <mergeCells count="32">
    <mergeCell ref="AF61:AM61"/>
    <mergeCell ref="C34:AC34"/>
    <mergeCell ref="C59:Q59"/>
    <mergeCell ref="C28:AC28"/>
    <mergeCell ref="C56:AC56"/>
    <mergeCell ref="C58:AC58"/>
    <mergeCell ref="C36:AC36"/>
    <mergeCell ref="C38:AC38"/>
    <mergeCell ref="C46:AC46"/>
    <mergeCell ref="C52:AC52"/>
    <mergeCell ref="C42:AC42"/>
    <mergeCell ref="C54:AC54"/>
    <mergeCell ref="C40:AC40"/>
    <mergeCell ref="C30:AC30"/>
    <mergeCell ref="C48:AC48"/>
    <mergeCell ref="C50:AC50"/>
    <mergeCell ref="C10:AC10"/>
    <mergeCell ref="C15:AC15"/>
    <mergeCell ref="C8:AA9"/>
    <mergeCell ref="A19:A24"/>
    <mergeCell ref="W63:X63"/>
    <mergeCell ref="O21:R21"/>
    <mergeCell ref="O22:R22"/>
    <mergeCell ref="O23:R23"/>
    <mergeCell ref="AB25:AC25"/>
    <mergeCell ref="U25:X25"/>
    <mergeCell ref="O25:R25"/>
    <mergeCell ref="O24:R24"/>
    <mergeCell ref="O20:R20"/>
    <mergeCell ref="C19:AC19"/>
    <mergeCell ref="C32:AC32"/>
    <mergeCell ref="C44:AC44"/>
  </mergeCells>
  <pageMargins left="0.43307086614173229" right="0.43307086614173229" top="0.74803149606299213" bottom="0.74803149606299213" header="0.31496062992125984" footer="0.31496062992125984"/>
  <pageSetup paperSize="9" scale="6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view="pageBreakPreview" zoomScale="90" zoomScaleNormal="100" zoomScaleSheetLayoutView="90" workbookViewId="0">
      <selection activeCell="D9" sqref="D9"/>
    </sheetView>
  </sheetViews>
  <sheetFormatPr defaultRowHeight="12.75" x14ac:dyDescent="0.2"/>
  <cols>
    <col min="1" max="1" width="5.7109375" style="135" customWidth="1"/>
    <col min="2" max="2" width="5.42578125" style="135" customWidth="1"/>
    <col min="3" max="3" width="25.28515625" style="135" customWidth="1"/>
    <col min="4" max="4" width="20.140625" style="136" customWidth="1"/>
    <col min="5" max="5" width="9.140625" style="135"/>
    <col min="6" max="6" width="17.42578125" style="137" customWidth="1"/>
    <col min="7" max="7" width="14" style="135" bestFit="1" customWidth="1"/>
    <col min="8" max="16384" width="9.140625" style="135"/>
  </cols>
  <sheetData>
    <row r="1" spans="1:7" x14ac:dyDescent="0.2">
      <c r="A1" s="158" t="s">
        <v>857</v>
      </c>
    </row>
    <row r="2" spans="1:7" x14ac:dyDescent="0.2">
      <c r="A2" s="158" t="s">
        <v>858</v>
      </c>
    </row>
    <row r="4" spans="1:7" ht="15.75" x14ac:dyDescent="0.2">
      <c r="B4" s="138" t="s">
        <v>216</v>
      </c>
    </row>
    <row r="5" spans="1:7" ht="15.75" x14ac:dyDescent="0.2">
      <c r="B5" s="553" t="s">
        <v>217</v>
      </c>
      <c r="C5" s="553" t="s">
        <v>7</v>
      </c>
      <c r="D5" s="139" t="s">
        <v>218</v>
      </c>
      <c r="E5" s="553" t="s">
        <v>219</v>
      </c>
      <c r="F5" s="140" t="s">
        <v>42</v>
      </c>
    </row>
    <row r="6" spans="1:7" x14ac:dyDescent="0.2">
      <c r="B6" s="383" t="s">
        <v>314</v>
      </c>
      <c r="C6" s="142" t="s">
        <v>651</v>
      </c>
      <c r="D6" s="143" t="s">
        <v>224</v>
      </c>
      <c r="E6" s="141" t="s">
        <v>220</v>
      </c>
      <c r="F6" s="144">
        <f>'Rekap1 +tunjangan'!AP9</f>
        <v>10887000</v>
      </c>
      <c r="G6" s="371"/>
    </row>
    <row r="7" spans="1:7" x14ac:dyDescent="0.2">
      <c r="B7" s="383" t="s">
        <v>315</v>
      </c>
      <c r="C7" s="142" t="s">
        <v>77</v>
      </c>
      <c r="D7" s="143" t="s">
        <v>664</v>
      </c>
      <c r="E7" s="141" t="s">
        <v>220</v>
      </c>
      <c r="F7" s="144">
        <f>'Rekap1 +tunjangan'!AP10</f>
        <v>11566700</v>
      </c>
      <c r="G7" s="371"/>
    </row>
    <row r="8" spans="1:7" x14ac:dyDescent="0.2">
      <c r="B8" s="383" t="s">
        <v>316</v>
      </c>
      <c r="C8" s="147" t="s">
        <v>649</v>
      </c>
      <c r="D8" s="473" t="s">
        <v>654</v>
      </c>
      <c r="E8" s="141" t="s">
        <v>220</v>
      </c>
      <c r="F8" s="144">
        <f>'Rekap1 +tunjangan'!AP12</f>
        <v>27529000</v>
      </c>
      <c r="G8" s="371"/>
    </row>
    <row r="9" spans="1:7" x14ac:dyDescent="0.2">
      <c r="B9" s="383" t="s">
        <v>317</v>
      </c>
      <c r="C9" s="147" t="s">
        <v>844</v>
      </c>
      <c r="D9" s="473" t="s">
        <v>859</v>
      </c>
      <c r="E9" s="141" t="s">
        <v>220</v>
      </c>
      <c r="F9" s="144">
        <f>'Rekap1 +tunjangan'!AP13</f>
        <v>22183700</v>
      </c>
      <c r="G9" s="371"/>
    </row>
    <row r="10" spans="1:7" x14ac:dyDescent="0.2">
      <c r="B10" s="383" t="s">
        <v>318</v>
      </c>
      <c r="C10" s="147" t="s">
        <v>650</v>
      </c>
      <c r="D10" s="473" t="s">
        <v>653</v>
      </c>
      <c r="E10" s="141" t="s">
        <v>220</v>
      </c>
      <c r="F10" s="144">
        <f>'Rekap1 +tunjangan'!AP14</f>
        <v>22103700</v>
      </c>
      <c r="G10" s="371"/>
    </row>
    <row r="11" spans="1:7" x14ac:dyDescent="0.2">
      <c r="B11" s="383" t="s">
        <v>319</v>
      </c>
      <c r="C11" s="142" t="s">
        <v>74</v>
      </c>
      <c r="D11" s="143">
        <v>173580719</v>
      </c>
      <c r="E11" s="141" t="s">
        <v>220</v>
      </c>
      <c r="F11" s="144">
        <f>'Rekap1 +tunjangan'!AP16</f>
        <v>17021400</v>
      </c>
    </row>
    <row r="12" spans="1:7" x14ac:dyDescent="0.2">
      <c r="B12" s="383" t="s">
        <v>320</v>
      </c>
      <c r="C12" s="142" t="s">
        <v>75</v>
      </c>
      <c r="D12" s="143">
        <v>42044483</v>
      </c>
      <c r="E12" s="141" t="s">
        <v>220</v>
      </c>
      <c r="F12" s="144">
        <f>'Rekap1 +tunjangan'!AP17</f>
        <v>16104800</v>
      </c>
    </row>
    <row r="13" spans="1:7" x14ac:dyDescent="0.2">
      <c r="B13" s="383" t="s">
        <v>321</v>
      </c>
      <c r="C13" s="147" t="s">
        <v>257</v>
      </c>
      <c r="D13" s="148" t="s">
        <v>258</v>
      </c>
      <c r="E13" s="218" t="s">
        <v>220</v>
      </c>
      <c r="F13" s="144">
        <f>'Rekap1 +tunjangan'!AP18</f>
        <v>16838300</v>
      </c>
    </row>
    <row r="14" spans="1:7" x14ac:dyDescent="0.2">
      <c r="B14" s="383" t="s">
        <v>322</v>
      </c>
      <c r="C14" s="142" t="s">
        <v>43</v>
      </c>
      <c r="D14" s="143">
        <v>13464606</v>
      </c>
      <c r="E14" s="141" t="s">
        <v>220</v>
      </c>
      <c r="F14" s="144">
        <f>'Rekap1 +tunjangan'!AP24</f>
        <v>9294300</v>
      </c>
    </row>
    <row r="15" spans="1:7" x14ac:dyDescent="0.2">
      <c r="B15" s="383" t="s">
        <v>323</v>
      </c>
      <c r="C15" s="147" t="s">
        <v>481</v>
      </c>
      <c r="D15" s="148" t="s">
        <v>482</v>
      </c>
      <c r="E15" s="218" t="s">
        <v>220</v>
      </c>
      <c r="F15" s="219">
        <f>'Rekap1 +tunjangan'!AP28</f>
        <v>9022400</v>
      </c>
    </row>
    <row r="16" spans="1:7" x14ac:dyDescent="0.2">
      <c r="B16" s="383" t="s">
        <v>324</v>
      </c>
      <c r="C16" s="147" t="s">
        <v>44</v>
      </c>
      <c r="D16" s="148">
        <v>2104429</v>
      </c>
      <c r="E16" s="218" t="s">
        <v>220</v>
      </c>
      <c r="F16" s="219">
        <f>'Rekap1 +tunjangan'!AP29</f>
        <v>5066000</v>
      </c>
    </row>
    <row r="17" spans="2:6" x14ac:dyDescent="0.2">
      <c r="B17" s="383" t="s">
        <v>325</v>
      </c>
      <c r="C17" s="142" t="s">
        <v>54</v>
      </c>
      <c r="D17" s="143" t="s">
        <v>299</v>
      </c>
      <c r="E17" s="141" t="s">
        <v>220</v>
      </c>
      <c r="F17" s="219">
        <f>'Rekap1 +tunjangan'!AP30</f>
        <v>5225200</v>
      </c>
    </row>
    <row r="18" spans="2:6" x14ac:dyDescent="0.2">
      <c r="B18" s="383" t="s">
        <v>326</v>
      </c>
      <c r="C18" s="142" t="s">
        <v>53</v>
      </c>
      <c r="D18" s="143" t="s">
        <v>298</v>
      </c>
      <c r="E18" s="218" t="s">
        <v>220</v>
      </c>
      <c r="F18" s="219">
        <f>'Rekap1 +tunjangan'!AP32</f>
        <v>4925000</v>
      </c>
    </row>
    <row r="19" spans="2:6" x14ac:dyDescent="0.2">
      <c r="B19" s="383" t="s">
        <v>327</v>
      </c>
      <c r="C19" s="142" t="s">
        <v>78</v>
      </c>
      <c r="D19" s="143">
        <v>184019410</v>
      </c>
      <c r="E19" s="141" t="s">
        <v>220</v>
      </c>
      <c r="F19" s="219">
        <f>'Rekap1 +tunjangan'!AP33</f>
        <v>5087800</v>
      </c>
    </row>
    <row r="20" spans="2:6" x14ac:dyDescent="0.2">
      <c r="B20" s="383" t="s">
        <v>328</v>
      </c>
      <c r="C20" s="142" t="s">
        <v>265</v>
      </c>
      <c r="D20" s="143" t="s">
        <v>266</v>
      </c>
      <c r="E20" s="141" t="s">
        <v>220</v>
      </c>
      <c r="F20" s="219">
        <f>'Rekap1 +tunjangan'!AP34</f>
        <v>4423200</v>
      </c>
    </row>
    <row r="21" spans="2:6" x14ac:dyDescent="0.2">
      <c r="B21" s="383" t="s">
        <v>329</v>
      </c>
      <c r="C21" s="142" t="s">
        <v>263</v>
      </c>
      <c r="D21" s="143" t="s">
        <v>264</v>
      </c>
      <c r="E21" s="141" t="s">
        <v>220</v>
      </c>
      <c r="F21" s="219">
        <f>'Rekap1 +tunjangan'!AP35</f>
        <v>5202400</v>
      </c>
    </row>
    <row r="22" spans="2:6" x14ac:dyDescent="0.2">
      <c r="B22" s="383" t="s">
        <v>330</v>
      </c>
      <c r="C22" s="142" t="s">
        <v>261</v>
      </c>
      <c r="D22" s="143" t="s">
        <v>262</v>
      </c>
      <c r="E22" s="141" t="s">
        <v>220</v>
      </c>
      <c r="F22" s="219">
        <f>'Rekap1 +tunjangan'!AP36</f>
        <v>4095300</v>
      </c>
    </row>
    <row r="23" spans="2:6" x14ac:dyDescent="0.2">
      <c r="B23" s="383" t="s">
        <v>331</v>
      </c>
      <c r="C23" s="142" t="s">
        <v>46</v>
      </c>
      <c r="D23" s="143">
        <v>2010631</v>
      </c>
      <c r="E23" s="141" t="s">
        <v>220</v>
      </c>
      <c r="F23" s="144">
        <f>'Rekap1 +tunjangan'!AP39</f>
        <v>9112900</v>
      </c>
    </row>
    <row r="24" spans="2:6" x14ac:dyDescent="0.2">
      <c r="B24" s="383" t="s">
        <v>332</v>
      </c>
      <c r="C24" s="142" t="s">
        <v>32</v>
      </c>
      <c r="D24" s="143">
        <v>2033193</v>
      </c>
      <c r="E24" s="141" t="s">
        <v>220</v>
      </c>
      <c r="F24" s="144">
        <f>'Rekap1 +tunjangan'!AP40</f>
        <v>4751700</v>
      </c>
    </row>
    <row r="25" spans="2:6" x14ac:dyDescent="0.2">
      <c r="B25" s="383" t="s">
        <v>333</v>
      </c>
      <c r="C25" s="142" t="s">
        <v>45</v>
      </c>
      <c r="D25" s="143">
        <v>2080122</v>
      </c>
      <c r="E25" s="141" t="s">
        <v>220</v>
      </c>
      <c r="F25" s="219">
        <f>'Rekap1 +tunjangan'!AP44</f>
        <v>8035300</v>
      </c>
    </row>
    <row r="26" spans="2:6" x14ac:dyDescent="0.2">
      <c r="B26" s="383" t="s">
        <v>334</v>
      </c>
      <c r="C26" s="147" t="s">
        <v>47</v>
      </c>
      <c r="D26" s="349" t="s">
        <v>267</v>
      </c>
      <c r="E26" s="141" t="s">
        <v>220</v>
      </c>
      <c r="F26" s="219">
        <f>'Rekap1 +tunjangan'!AP45</f>
        <v>5299700</v>
      </c>
    </row>
    <row r="27" spans="2:6" x14ac:dyDescent="0.2">
      <c r="B27" s="383" t="s">
        <v>335</v>
      </c>
      <c r="C27" s="147" t="s">
        <v>40</v>
      </c>
      <c r="D27" s="148">
        <v>22948631</v>
      </c>
      <c r="E27" s="141" t="s">
        <v>220</v>
      </c>
      <c r="F27" s="219">
        <f>'Rekap1 +tunjangan'!AP46</f>
        <v>4732000</v>
      </c>
    </row>
    <row r="28" spans="2:6" x14ac:dyDescent="0.2">
      <c r="B28" s="383" t="s">
        <v>336</v>
      </c>
      <c r="C28" s="142" t="s">
        <v>52</v>
      </c>
      <c r="D28" s="143" t="s">
        <v>428</v>
      </c>
      <c r="E28" s="141" t="s">
        <v>220</v>
      </c>
      <c r="F28" s="219">
        <f>'Rekap1 +tunjangan'!AP47</f>
        <v>6615200</v>
      </c>
    </row>
    <row r="29" spans="2:6" x14ac:dyDescent="0.2">
      <c r="B29" s="383" t="s">
        <v>337</v>
      </c>
      <c r="C29" s="142" t="s">
        <v>51</v>
      </c>
      <c r="D29" s="143">
        <v>111851854</v>
      </c>
      <c r="E29" s="141" t="s">
        <v>220</v>
      </c>
      <c r="F29" s="219">
        <f>'Rekap1 +tunjangan'!AP48</f>
        <v>3282100</v>
      </c>
    </row>
    <row r="30" spans="2:6" x14ac:dyDescent="0.2">
      <c r="B30" s="383" t="s">
        <v>338</v>
      </c>
      <c r="C30" s="142" t="s">
        <v>70</v>
      </c>
      <c r="D30" s="143">
        <v>169744186</v>
      </c>
      <c r="E30" s="141" t="s">
        <v>220</v>
      </c>
      <c r="F30" s="219">
        <f>'Rekap1 +tunjangan'!AP49</f>
        <v>3187700</v>
      </c>
    </row>
    <row r="31" spans="2:6" x14ac:dyDescent="0.2">
      <c r="B31" s="383" t="s">
        <v>339</v>
      </c>
      <c r="C31" s="147" t="s">
        <v>306</v>
      </c>
      <c r="D31" s="143" t="s">
        <v>307</v>
      </c>
      <c r="E31" s="141" t="s">
        <v>220</v>
      </c>
      <c r="F31" s="219">
        <f>'Rekap1 +tunjangan'!AP67</f>
        <v>3110000</v>
      </c>
    </row>
    <row r="32" spans="2:6" x14ac:dyDescent="0.2">
      <c r="B32" s="383" t="s">
        <v>340</v>
      </c>
      <c r="C32" s="142" t="s">
        <v>434</v>
      </c>
      <c r="D32" s="143" t="s">
        <v>435</v>
      </c>
      <c r="E32" s="141" t="s">
        <v>220</v>
      </c>
      <c r="F32" s="219">
        <f>'Rekap1 +tunjangan'!AP51</f>
        <v>4284700</v>
      </c>
    </row>
    <row r="33" spans="2:7" x14ac:dyDescent="0.2">
      <c r="B33" s="383" t="s">
        <v>341</v>
      </c>
      <c r="C33" s="142" t="s">
        <v>22</v>
      </c>
      <c r="D33" s="143">
        <v>2099609</v>
      </c>
      <c r="E33" s="141" t="s">
        <v>220</v>
      </c>
      <c r="F33" s="144">
        <f>'Rekap1 +tunjangan'!AP54</f>
        <v>7393100</v>
      </c>
    </row>
    <row r="34" spans="2:7" x14ac:dyDescent="0.2">
      <c r="B34" s="383" t="s">
        <v>342</v>
      </c>
      <c r="C34" s="147" t="s">
        <v>37</v>
      </c>
      <c r="D34" s="148" t="s">
        <v>427</v>
      </c>
      <c r="E34" s="141" t="s">
        <v>220</v>
      </c>
      <c r="F34" s="144">
        <f>'Rekap1 +tunjangan'!AP25</f>
        <v>4644000</v>
      </c>
    </row>
    <row r="35" spans="2:7" x14ac:dyDescent="0.2">
      <c r="B35" s="383" t="s">
        <v>343</v>
      </c>
      <c r="C35" s="142" t="s">
        <v>60</v>
      </c>
      <c r="D35" s="148" t="s">
        <v>288</v>
      </c>
      <c r="E35" s="141" t="s">
        <v>220</v>
      </c>
      <c r="F35" s="144">
        <f>'Rekap1 +tunjangan'!AP55</f>
        <v>4949500</v>
      </c>
      <c r="G35" s="137"/>
    </row>
    <row r="36" spans="2:7" x14ac:dyDescent="0.2">
      <c r="B36" s="383" t="s">
        <v>344</v>
      </c>
      <c r="C36" s="142" t="s">
        <v>210</v>
      </c>
      <c r="D36" s="143">
        <v>213862622</v>
      </c>
      <c r="E36" s="141" t="s">
        <v>220</v>
      </c>
      <c r="F36" s="144">
        <f>'Rekap1 +tunjangan'!AP56</f>
        <v>4296500</v>
      </c>
      <c r="G36" s="137"/>
    </row>
    <row r="37" spans="2:7" x14ac:dyDescent="0.2">
      <c r="B37" s="383" t="s">
        <v>345</v>
      </c>
      <c r="C37" s="142" t="s">
        <v>243</v>
      </c>
      <c r="D37" s="143" t="s">
        <v>244</v>
      </c>
      <c r="E37" s="141" t="s">
        <v>220</v>
      </c>
      <c r="F37" s="144">
        <f>'Rekap1 +tunjangan'!AP31</f>
        <v>3909900</v>
      </c>
      <c r="G37" s="137"/>
    </row>
    <row r="38" spans="2:7" x14ac:dyDescent="0.2">
      <c r="B38" s="383" t="s">
        <v>346</v>
      </c>
      <c r="C38" s="142" t="s">
        <v>48</v>
      </c>
      <c r="D38" s="143" t="s">
        <v>292</v>
      </c>
      <c r="E38" s="141" t="s">
        <v>220</v>
      </c>
      <c r="F38" s="144">
        <f>'Rekap1 +tunjangan'!AP41</f>
        <v>3106200</v>
      </c>
      <c r="G38" s="137"/>
    </row>
    <row r="39" spans="2:7" x14ac:dyDescent="0.2">
      <c r="B39" s="383" t="s">
        <v>347</v>
      </c>
      <c r="C39" s="142" t="s">
        <v>23</v>
      </c>
      <c r="D39" s="143">
        <v>1944040</v>
      </c>
      <c r="E39" s="218" t="s">
        <v>220</v>
      </c>
      <c r="F39" s="144">
        <f>'Rekap1 +tunjangan'!AP59</f>
        <v>3677300</v>
      </c>
      <c r="G39" s="137"/>
    </row>
    <row r="40" spans="2:7" x14ac:dyDescent="0.2">
      <c r="B40" s="383" t="s">
        <v>352</v>
      </c>
      <c r="C40" s="142" t="s">
        <v>49</v>
      </c>
      <c r="D40" s="143">
        <v>2136698</v>
      </c>
      <c r="E40" s="141" t="s">
        <v>220</v>
      </c>
      <c r="F40" s="144">
        <f>'Rekap1 +tunjangan'!AP60</f>
        <v>1443600</v>
      </c>
    </row>
    <row r="41" spans="2:7" x14ac:dyDescent="0.2">
      <c r="B41" s="383" t="s">
        <v>353</v>
      </c>
      <c r="C41" s="142" t="s">
        <v>33</v>
      </c>
      <c r="D41" s="143">
        <v>2136687</v>
      </c>
      <c r="E41" s="141" t="s">
        <v>220</v>
      </c>
      <c r="F41" s="144">
        <f>'Rekap1 +tunjangan'!AP61</f>
        <v>3340500</v>
      </c>
      <c r="G41" s="137"/>
    </row>
    <row r="42" spans="2:7" x14ac:dyDescent="0.2">
      <c r="B42" s="383" t="s">
        <v>354</v>
      </c>
      <c r="C42" s="142" t="s">
        <v>50</v>
      </c>
      <c r="D42" s="143">
        <v>2136756</v>
      </c>
      <c r="E42" s="141" t="s">
        <v>220</v>
      </c>
      <c r="F42" s="144">
        <f>'Rekap1 +tunjangan'!AP62</f>
        <v>3990800</v>
      </c>
      <c r="G42" s="137"/>
    </row>
    <row r="43" spans="2:7" x14ac:dyDescent="0.2">
      <c r="B43" s="383" t="s">
        <v>355</v>
      </c>
      <c r="C43" s="142" t="s">
        <v>61</v>
      </c>
      <c r="D43" s="143">
        <v>47769471</v>
      </c>
      <c r="E43" s="141" t="s">
        <v>220</v>
      </c>
      <c r="F43" s="144">
        <f>'Rekap1 +tunjangan'!AP63</f>
        <v>3195800</v>
      </c>
      <c r="G43" s="137"/>
    </row>
    <row r="44" spans="2:7" x14ac:dyDescent="0.2">
      <c r="B44" s="383" t="s">
        <v>356</v>
      </c>
      <c r="C44" s="142" t="s">
        <v>68</v>
      </c>
      <c r="D44" s="143">
        <v>159277245</v>
      </c>
      <c r="E44" s="141" t="s">
        <v>220</v>
      </c>
      <c r="F44" s="144">
        <f>'Rekap1 +tunjangan'!AP64</f>
        <v>3307100</v>
      </c>
      <c r="G44" s="137"/>
    </row>
    <row r="45" spans="2:7" x14ac:dyDescent="0.2">
      <c r="B45" s="383" t="s">
        <v>357</v>
      </c>
      <c r="C45" s="142" t="s">
        <v>71</v>
      </c>
      <c r="D45" s="143">
        <v>172033620</v>
      </c>
      <c r="E45" s="141" t="s">
        <v>220</v>
      </c>
      <c r="F45" s="144">
        <f>'Rekap1 +tunjangan'!AP65</f>
        <v>3178600</v>
      </c>
      <c r="G45" s="137"/>
    </row>
    <row r="46" spans="2:7" x14ac:dyDescent="0.2">
      <c r="B46" s="383" t="s">
        <v>358</v>
      </c>
      <c r="C46" s="142" t="s">
        <v>143</v>
      </c>
      <c r="D46" s="143">
        <v>189891716</v>
      </c>
      <c r="E46" s="141" t="s">
        <v>220</v>
      </c>
      <c r="F46" s="144">
        <f>'Rekap1 +tunjangan'!AP66</f>
        <v>3668200</v>
      </c>
    </row>
    <row r="47" spans="2:7" x14ac:dyDescent="0.2">
      <c r="B47" s="383" t="s">
        <v>359</v>
      </c>
      <c r="C47" s="142" t="s">
        <v>69</v>
      </c>
      <c r="D47" s="473" t="s">
        <v>571</v>
      </c>
      <c r="E47" s="141" t="s">
        <v>220</v>
      </c>
      <c r="F47" s="144">
        <f>'Rekap1 +tunjangan'!AP50</f>
        <v>4811300</v>
      </c>
      <c r="G47" s="358"/>
    </row>
    <row r="48" spans="2:7" x14ac:dyDescent="0.2">
      <c r="B48" s="383" t="s">
        <v>360</v>
      </c>
      <c r="C48" s="142" t="s">
        <v>250</v>
      </c>
      <c r="D48" s="143" t="s">
        <v>251</v>
      </c>
      <c r="E48" s="141" t="s">
        <v>220</v>
      </c>
      <c r="F48" s="144">
        <f>'Rekap1 +tunjangan'!AP68</f>
        <v>3413700</v>
      </c>
      <c r="G48" s="137"/>
    </row>
    <row r="49" spans="2:7" x14ac:dyDescent="0.2">
      <c r="B49" s="383" t="s">
        <v>361</v>
      </c>
      <c r="C49" s="142" t="s">
        <v>489</v>
      </c>
      <c r="D49" s="143" t="s">
        <v>490</v>
      </c>
      <c r="E49" s="141" t="s">
        <v>220</v>
      </c>
      <c r="F49" s="144">
        <f>'Rekap1 +tunjangan'!AP19</f>
        <v>16890400</v>
      </c>
      <c r="G49" s="358"/>
    </row>
    <row r="50" spans="2:7" x14ac:dyDescent="0.2">
      <c r="B50" s="383" t="s">
        <v>362</v>
      </c>
      <c r="C50" s="142" t="s">
        <v>494</v>
      </c>
      <c r="D50" s="413" t="s">
        <v>492</v>
      </c>
      <c r="E50" s="141" t="s">
        <v>220</v>
      </c>
      <c r="F50" s="144">
        <f>'Rekap1 +tunjangan'!AP71</f>
        <v>3245500</v>
      </c>
    </row>
    <row r="51" spans="2:7" x14ac:dyDescent="0.2">
      <c r="B51" s="383" t="s">
        <v>363</v>
      </c>
      <c r="C51" s="142" t="s">
        <v>526</v>
      </c>
      <c r="D51" s="413" t="s">
        <v>525</v>
      </c>
      <c r="E51" s="141" t="s">
        <v>220</v>
      </c>
      <c r="F51" s="144">
        <f>'Rekap1 +tunjangan'!AP20</f>
        <v>15635600</v>
      </c>
    </row>
    <row r="52" spans="2:7" x14ac:dyDescent="0.2">
      <c r="B52" s="383" t="s">
        <v>516</v>
      </c>
      <c r="C52" s="142" t="s">
        <v>518</v>
      </c>
      <c r="D52" s="413" t="s">
        <v>520</v>
      </c>
      <c r="E52" s="141" t="s">
        <v>220</v>
      </c>
      <c r="F52" s="144">
        <f>'Rekap1 +tunjangan'!AP52</f>
        <v>3960800</v>
      </c>
    </row>
    <row r="53" spans="2:7" x14ac:dyDescent="0.2">
      <c r="B53" s="383" t="s">
        <v>517</v>
      </c>
      <c r="C53" s="142" t="s">
        <v>519</v>
      </c>
      <c r="D53" s="413" t="s">
        <v>521</v>
      </c>
      <c r="E53" s="141" t="s">
        <v>220</v>
      </c>
      <c r="F53" s="144">
        <f>'Rekap1 +tunjangan'!AP58</f>
        <v>3545500</v>
      </c>
    </row>
    <row r="54" spans="2:7" x14ac:dyDescent="0.2">
      <c r="B54" s="383" t="s">
        <v>588</v>
      </c>
      <c r="C54" s="142" t="s">
        <v>562</v>
      </c>
      <c r="D54" s="413" t="s">
        <v>563</v>
      </c>
      <c r="E54" s="141" t="s">
        <v>220</v>
      </c>
      <c r="F54" s="144">
        <f>'Rekap1 +tunjangan'!AP57</f>
        <v>3554100</v>
      </c>
    </row>
    <row r="55" spans="2:7" x14ac:dyDescent="0.2">
      <c r="B55" s="383" t="s">
        <v>611</v>
      </c>
      <c r="C55" s="142" t="s">
        <v>575</v>
      </c>
      <c r="D55" s="413" t="s">
        <v>574</v>
      </c>
      <c r="E55" s="141" t="s">
        <v>220</v>
      </c>
      <c r="F55" s="144">
        <f>'Rekap1 +tunjangan'!AP37</f>
        <v>3775800</v>
      </c>
    </row>
    <row r="56" spans="2:7" x14ac:dyDescent="0.2">
      <c r="B56" s="383" t="s">
        <v>612</v>
      </c>
      <c r="C56" s="142" t="s">
        <v>592</v>
      </c>
      <c r="D56" s="473" t="s">
        <v>591</v>
      </c>
      <c r="E56" s="141" t="s">
        <v>220</v>
      </c>
      <c r="F56" s="144">
        <f>'Rekap1 +tunjangan'!AP21</f>
        <v>14957900</v>
      </c>
    </row>
    <row r="57" spans="2:7" x14ac:dyDescent="0.2">
      <c r="B57" s="383" t="s">
        <v>639</v>
      </c>
      <c r="C57" s="142" t="s">
        <v>613</v>
      </c>
      <c r="D57" s="413" t="s">
        <v>614</v>
      </c>
      <c r="E57" s="141" t="s">
        <v>220</v>
      </c>
      <c r="F57" s="144">
        <f>'Rekap1 +tunjangan'!AP26</f>
        <v>3413600</v>
      </c>
    </row>
    <row r="58" spans="2:7" x14ac:dyDescent="0.2">
      <c r="B58" s="383" t="s">
        <v>652</v>
      </c>
      <c r="C58" s="142" t="s">
        <v>615</v>
      </c>
      <c r="D58" s="473" t="s">
        <v>616</v>
      </c>
      <c r="E58" s="141" t="s">
        <v>220</v>
      </c>
      <c r="F58" s="144">
        <f>'Rekap1 +tunjangan'!AP69</f>
        <v>3064500</v>
      </c>
    </row>
    <row r="59" spans="2:7" x14ac:dyDescent="0.2">
      <c r="B59" s="383" t="s">
        <v>701</v>
      </c>
      <c r="C59" s="142" t="s">
        <v>673</v>
      </c>
      <c r="D59" s="473" t="s">
        <v>674</v>
      </c>
      <c r="E59" s="141" t="s">
        <v>220</v>
      </c>
      <c r="F59" s="144">
        <f>'Rekap1 +tunjangan'!AP22</f>
        <v>11163900</v>
      </c>
    </row>
    <row r="60" spans="2:7" x14ac:dyDescent="0.2">
      <c r="B60" s="383" t="s">
        <v>703</v>
      </c>
      <c r="C60" s="142" t="s">
        <v>824</v>
      </c>
      <c r="D60" s="473" t="s">
        <v>825</v>
      </c>
      <c r="E60" s="141" t="s">
        <v>220</v>
      </c>
      <c r="F60" s="144">
        <f>'Rekap1 +tunjangan'!AP42</f>
        <v>3514800</v>
      </c>
    </row>
    <row r="61" spans="2:7" x14ac:dyDescent="0.2">
      <c r="B61" s="383" t="s">
        <v>854</v>
      </c>
      <c r="C61" s="142" t="s">
        <v>855</v>
      </c>
      <c r="D61" s="473" t="s">
        <v>856</v>
      </c>
      <c r="E61" s="141" t="s">
        <v>220</v>
      </c>
      <c r="F61" s="144">
        <f>'Rekap1 +tunjangan'!AP70</f>
        <v>2096000</v>
      </c>
    </row>
    <row r="62" spans="2:7" s="146" customFormat="1" ht="15.75" x14ac:dyDescent="0.2">
      <c r="B62" s="879" t="s">
        <v>221</v>
      </c>
      <c r="C62" s="879"/>
      <c r="D62" s="879"/>
      <c r="E62" s="879"/>
      <c r="F62" s="145">
        <f>SUM(F6:F61)</f>
        <v>400132000</v>
      </c>
    </row>
    <row r="64" spans="2:7" ht="15.75" x14ac:dyDescent="0.2">
      <c r="B64" s="138" t="s">
        <v>672</v>
      </c>
    </row>
    <row r="65" spans="2:7" ht="15.75" x14ac:dyDescent="0.2">
      <c r="B65" s="553" t="s">
        <v>217</v>
      </c>
      <c r="C65" s="553" t="s">
        <v>7</v>
      </c>
      <c r="D65" s="139" t="s">
        <v>218</v>
      </c>
      <c r="E65" s="553" t="s">
        <v>219</v>
      </c>
      <c r="F65" s="140" t="s">
        <v>42</v>
      </c>
    </row>
    <row r="66" spans="2:7" x14ac:dyDescent="0.2">
      <c r="B66" s="141">
        <v>51</v>
      </c>
      <c r="C66" s="147" t="s">
        <v>632</v>
      </c>
      <c r="D66" s="148" t="s">
        <v>657</v>
      </c>
      <c r="E66" s="218">
        <v>0</v>
      </c>
      <c r="F66" s="144" t="e">
        <f>'Rekap1 +tunjangan'!#REF!</f>
        <v>#REF!</v>
      </c>
      <c r="G66" s="358"/>
    </row>
    <row r="67" spans="2:7" ht="15.75" x14ac:dyDescent="0.2">
      <c r="B67" s="879" t="s">
        <v>222</v>
      </c>
      <c r="C67" s="879"/>
      <c r="D67" s="879"/>
      <c r="E67" s="879"/>
      <c r="F67" s="145" t="e">
        <f>SUM(F66:F66)</f>
        <v>#REF!</v>
      </c>
      <c r="G67" s="358"/>
    </row>
    <row r="68" spans="2:7" ht="4.5" customHeight="1" x14ac:dyDescent="0.2">
      <c r="G68" s="358"/>
    </row>
    <row r="69" spans="2:7" ht="15.75" x14ac:dyDescent="0.2">
      <c r="B69" s="879" t="s">
        <v>223</v>
      </c>
      <c r="C69" s="879"/>
      <c r="D69" s="879"/>
      <c r="E69" s="879"/>
      <c r="F69" s="145" t="e">
        <f>F62+F67</f>
        <v>#REF!</v>
      </c>
      <c r="G69" s="358"/>
    </row>
    <row r="70" spans="2:7" x14ac:dyDescent="0.2">
      <c r="G70" s="358"/>
    </row>
    <row r="74" spans="2:7" ht="15.75" x14ac:dyDescent="0.2">
      <c r="B74" s="237"/>
    </row>
  </sheetData>
  <mergeCells count="3">
    <mergeCell ref="B62:E62"/>
    <mergeCell ref="B67:E67"/>
    <mergeCell ref="B69:E69"/>
  </mergeCells>
  <pageMargins left="0.7" right="0.7" top="0.25" bottom="0.25" header="0.3" footer="0.3"/>
  <pageSetup paperSize="9" scale="98" orientation="portrait" horizontalDpi="4294967293" r:id="rId1"/>
  <rowBreaks count="1" manualBreakCount="1">
    <brk id="63" max="5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zoomScaleNormal="100" workbookViewId="0">
      <selection activeCell="C1" sqref="C1"/>
    </sheetView>
  </sheetViews>
  <sheetFormatPr defaultRowHeight="15.75" x14ac:dyDescent="0.2"/>
  <cols>
    <col min="1" max="1" width="5.140625" style="420" customWidth="1"/>
    <col min="2" max="2" width="29.140625" style="420" customWidth="1"/>
    <col min="3" max="3" width="8.7109375" style="420" customWidth="1"/>
    <col min="4" max="4" width="15.28515625" style="420" customWidth="1"/>
    <col min="5" max="5" width="8.7109375" style="420" customWidth="1"/>
    <col min="6" max="6" width="15.28515625" style="420" customWidth="1"/>
    <col min="7" max="7" width="16.5703125" style="420" customWidth="1"/>
    <col min="8" max="9" width="17.28515625" style="420" customWidth="1"/>
    <col min="10" max="10" width="20.7109375" style="420" customWidth="1"/>
    <col min="11" max="16384" width="9.140625" style="420"/>
  </cols>
  <sheetData>
    <row r="1" spans="1:10" s="419" customFormat="1" x14ac:dyDescent="0.2">
      <c r="A1" s="419" t="s">
        <v>497</v>
      </c>
    </row>
    <row r="2" spans="1:10" s="419" customFormat="1" x14ac:dyDescent="0.2">
      <c r="A2" s="419" t="s">
        <v>311</v>
      </c>
    </row>
    <row r="3" spans="1:10" s="419" customFormat="1" x14ac:dyDescent="0.2">
      <c r="A3" s="419" t="str">
        <f>'Rekap1 +tunjangan'!A2</f>
        <v>PERIODE : 16 Oktober 2016 - 15 November 2016 (22 hari kerja)</v>
      </c>
    </row>
    <row r="4" spans="1:10" ht="10.5" customHeight="1" x14ac:dyDescent="0.2"/>
    <row r="5" spans="1:10" x14ac:dyDescent="0.2">
      <c r="A5" s="419" t="s">
        <v>498</v>
      </c>
      <c r="B5" s="419"/>
      <c r="C5" s="419"/>
      <c r="D5" s="419"/>
      <c r="E5" s="419"/>
      <c r="F5" s="419"/>
      <c r="G5" s="419"/>
      <c r="H5" s="419"/>
      <c r="I5" s="419"/>
    </row>
    <row r="6" spans="1:10" ht="18" customHeight="1" x14ac:dyDescent="0.2">
      <c r="A6" s="880" t="s">
        <v>499</v>
      </c>
      <c r="B6" s="880" t="s">
        <v>7</v>
      </c>
      <c r="C6" s="880" t="s">
        <v>500</v>
      </c>
      <c r="D6" s="880"/>
      <c r="E6" s="880"/>
      <c r="F6" s="880"/>
      <c r="G6" s="881" t="s">
        <v>501</v>
      </c>
      <c r="H6" s="421"/>
    </row>
    <row r="7" spans="1:10" ht="54" customHeight="1" x14ac:dyDescent="0.2">
      <c r="A7" s="880"/>
      <c r="B7" s="880"/>
      <c r="C7" s="516" t="s">
        <v>610</v>
      </c>
      <c r="D7" s="422" t="s">
        <v>42</v>
      </c>
      <c r="E7" s="422" t="s">
        <v>502</v>
      </c>
      <c r="F7" s="422" t="s">
        <v>42</v>
      </c>
      <c r="G7" s="881"/>
      <c r="I7" s="423"/>
    </row>
    <row r="8" spans="1:10" ht="18" customHeight="1" x14ac:dyDescent="0.2">
      <c r="A8" s="424" t="s">
        <v>314</v>
      </c>
      <c r="B8" s="425" t="s">
        <v>141</v>
      </c>
      <c r="C8" s="426">
        <v>4</v>
      </c>
      <c r="D8" s="427">
        <f t="shared" ref="D8:D12" si="0">25000*C8</f>
        <v>100000</v>
      </c>
      <c r="E8" s="426">
        <v>6</v>
      </c>
      <c r="F8" s="427">
        <f t="shared" ref="F8:F12" si="1">15000*E8</f>
        <v>90000</v>
      </c>
      <c r="G8" s="427">
        <f t="shared" ref="G8:G12" si="2">D8+F8</f>
        <v>190000</v>
      </c>
    </row>
    <row r="9" spans="1:10" ht="18" customHeight="1" x14ac:dyDescent="0.2">
      <c r="A9" s="424" t="s">
        <v>315</v>
      </c>
      <c r="B9" s="425" t="s">
        <v>593</v>
      </c>
      <c r="C9" s="426">
        <v>6</v>
      </c>
      <c r="D9" s="427">
        <f t="shared" si="0"/>
        <v>150000</v>
      </c>
      <c r="E9" s="426">
        <v>7</v>
      </c>
      <c r="F9" s="427">
        <f t="shared" si="1"/>
        <v>105000</v>
      </c>
      <c r="G9" s="427">
        <f t="shared" si="2"/>
        <v>255000</v>
      </c>
    </row>
    <row r="10" spans="1:10" ht="18" customHeight="1" x14ac:dyDescent="0.2">
      <c r="A10" s="424" t="s">
        <v>316</v>
      </c>
      <c r="B10" s="425" t="s">
        <v>260</v>
      </c>
      <c r="C10" s="426">
        <v>7</v>
      </c>
      <c r="D10" s="427">
        <f t="shared" si="0"/>
        <v>175000</v>
      </c>
      <c r="E10" s="426">
        <v>8</v>
      </c>
      <c r="F10" s="427">
        <f t="shared" si="1"/>
        <v>120000</v>
      </c>
      <c r="G10" s="427">
        <f t="shared" si="2"/>
        <v>295000</v>
      </c>
    </row>
    <row r="11" spans="1:10" ht="18" customHeight="1" x14ac:dyDescent="0.2">
      <c r="A11" s="424" t="s">
        <v>317</v>
      </c>
      <c r="B11" s="425" t="s">
        <v>259</v>
      </c>
      <c r="C11" s="426">
        <v>6</v>
      </c>
      <c r="D11" s="427">
        <f t="shared" si="0"/>
        <v>150000</v>
      </c>
      <c r="E11" s="426">
        <v>6</v>
      </c>
      <c r="F11" s="427">
        <f t="shared" si="1"/>
        <v>90000</v>
      </c>
      <c r="G11" s="427">
        <f t="shared" si="2"/>
        <v>240000</v>
      </c>
    </row>
    <row r="12" spans="1:10" ht="18" customHeight="1" x14ac:dyDescent="0.2">
      <c r="A12" s="424" t="s">
        <v>318</v>
      </c>
      <c r="B12" s="425" t="s">
        <v>573</v>
      </c>
      <c r="C12" s="426">
        <v>8</v>
      </c>
      <c r="D12" s="427">
        <f t="shared" si="0"/>
        <v>200000</v>
      </c>
      <c r="E12" s="426">
        <v>3</v>
      </c>
      <c r="F12" s="427">
        <f t="shared" si="1"/>
        <v>45000</v>
      </c>
      <c r="G12" s="427">
        <f t="shared" si="2"/>
        <v>245000</v>
      </c>
    </row>
    <row r="13" spans="1:10" ht="18" customHeight="1" x14ac:dyDescent="0.2">
      <c r="A13" s="430" t="s">
        <v>286</v>
      </c>
      <c r="B13" s="431"/>
      <c r="C13" s="431"/>
      <c r="D13" s="431"/>
      <c r="E13" s="431"/>
      <c r="F13" s="432"/>
      <c r="G13" s="428">
        <f>SUM(G8:G12)</f>
        <v>1225000</v>
      </c>
    </row>
    <row r="14" spans="1:10" ht="12" customHeight="1" x14ac:dyDescent="0.2"/>
    <row r="15" spans="1:10" ht="18" customHeight="1" x14ac:dyDescent="0.2">
      <c r="A15" s="419" t="s">
        <v>503</v>
      </c>
      <c r="B15" s="419"/>
      <c r="C15" s="419"/>
      <c r="D15" s="419"/>
      <c r="E15" s="419"/>
      <c r="F15" s="419"/>
      <c r="G15" s="419"/>
      <c r="H15" s="419"/>
      <c r="I15" s="419"/>
      <c r="J15" s="429"/>
    </row>
    <row r="16" spans="1:10" ht="18" customHeight="1" x14ac:dyDescent="0.2">
      <c r="A16" s="880" t="s">
        <v>499</v>
      </c>
      <c r="B16" s="880" t="s">
        <v>7</v>
      </c>
      <c r="C16" s="880" t="s">
        <v>500</v>
      </c>
      <c r="D16" s="880"/>
      <c r="E16" s="880"/>
      <c r="F16" s="880"/>
      <c r="G16" s="881" t="s">
        <v>501</v>
      </c>
      <c r="H16" s="421"/>
    </row>
    <row r="17" spans="1:9" ht="35.25" customHeight="1" x14ac:dyDescent="0.2">
      <c r="A17" s="880"/>
      <c r="B17" s="880"/>
      <c r="C17" s="516" t="s">
        <v>610</v>
      </c>
      <c r="D17" s="422" t="s">
        <v>42</v>
      </c>
      <c r="E17" s="422" t="s">
        <v>502</v>
      </c>
      <c r="F17" s="422" t="s">
        <v>42</v>
      </c>
      <c r="G17" s="881"/>
      <c r="I17" s="423"/>
    </row>
    <row r="18" spans="1:9" ht="15.75" customHeight="1" x14ac:dyDescent="0.2">
      <c r="A18" s="424" t="s">
        <v>314</v>
      </c>
      <c r="B18" s="425" t="s">
        <v>28</v>
      </c>
      <c r="C18" s="426">
        <v>5</v>
      </c>
      <c r="D18" s="427">
        <f>15000*C18</f>
        <v>75000</v>
      </c>
      <c r="E18" s="426">
        <v>8</v>
      </c>
      <c r="F18" s="427">
        <f>10000*E18</f>
        <v>80000</v>
      </c>
      <c r="G18" s="427">
        <f>D18+F18</f>
        <v>155000</v>
      </c>
    </row>
    <row r="19" spans="1:9" ht="15" customHeight="1" x14ac:dyDescent="0.2">
      <c r="A19" s="424" t="s">
        <v>315</v>
      </c>
      <c r="B19" s="425" t="s">
        <v>29</v>
      </c>
      <c r="C19" s="426">
        <v>8</v>
      </c>
      <c r="D19" s="427">
        <f t="shared" ref="D19:D25" si="3">15000*C19</f>
        <v>120000</v>
      </c>
      <c r="E19" s="426">
        <v>8</v>
      </c>
      <c r="F19" s="427">
        <f t="shared" ref="F19:F25" si="4">10000*E19</f>
        <v>80000</v>
      </c>
      <c r="G19" s="427">
        <f t="shared" ref="G19:G25" si="5">D19+F19</f>
        <v>200000</v>
      </c>
    </row>
    <row r="20" spans="1:9" ht="12.75" customHeight="1" x14ac:dyDescent="0.2">
      <c r="A20" s="424" t="s">
        <v>316</v>
      </c>
      <c r="B20" s="425" t="s">
        <v>58</v>
      </c>
      <c r="C20" s="426">
        <v>8</v>
      </c>
      <c r="D20" s="427">
        <f t="shared" si="3"/>
        <v>120000</v>
      </c>
      <c r="E20" s="426">
        <v>6</v>
      </c>
      <c r="F20" s="427">
        <f t="shared" si="4"/>
        <v>60000</v>
      </c>
      <c r="G20" s="427">
        <f t="shared" si="5"/>
        <v>180000</v>
      </c>
    </row>
    <row r="21" spans="1:9" x14ac:dyDescent="0.2">
      <c r="A21" s="424" t="s">
        <v>317</v>
      </c>
      <c r="B21" s="425" t="s">
        <v>66</v>
      </c>
      <c r="C21" s="426">
        <v>7</v>
      </c>
      <c r="D21" s="427">
        <f t="shared" si="3"/>
        <v>105000</v>
      </c>
      <c r="E21" s="426">
        <v>8</v>
      </c>
      <c r="F21" s="427">
        <f t="shared" si="4"/>
        <v>80000</v>
      </c>
      <c r="G21" s="427">
        <f t="shared" si="5"/>
        <v>185000</v>
      </c>
    </row>
    <row r="22" spans="1:9" x14ac:dyDescent="0.2">
      <c r="A22" s="424" t="s">
        <v>318</v>
      </c>
      <c r="B22" s="425" t="s">
        <v>82</v>
      </c>
      <c r="C22" s="426">
        <v>6</v>
      </c>
      <c r="D22" s="427">
        <f t="shared" si="3"/>
        <v>90000</v>
      </c>
      <c r="E22" s="426">
        <v>7</v>
      </c>
      <c r="F22" s="427">
        <f t="shared" si="4"/>
        <v>70000</v>
      </c>
      <c r="G22" s="427">
        <f t="shared" si="5"/>
        <v>160000</v>
      </c>
    </row>
    <row r="23" spans="1:9" x14ac:dyDescent="0.2">
      <c r="A23" s="424" t="s">
        <v>319</v>
      </c>
      <c r="B23" s="425" t="s">
        <v>248</v>
      </c>
      <c r="C23" s="426">
        <v>8</v>
      </c>
      <c r="D23" s="427">
        <f t="shared" si="3"/>
        <v>120000</v>
      </c>
      <c r="E23" s="426">
        <v>9</v>
      </c>
      <c r="F23" s="427">
        <f t="shared" si="4"/>
        <v>90000</v>
      </c>
      <c r="G23" s="427">
        <f t="shared" si="5"/>
        <v>210000</v>
      </c>
    </row>
    <row r="24" spans="1:9" x14ac:dyDescent="0.2">
      <c r="A24" s="424" t="s">
        <v>320</v>
      </c>
      <c r="B24" s="425" t="s">
        <v>142</v>
      </c>
      <c r="C24" s="426">
        <v>8</v>
      </c>
      <c r="D24" s="427">
        <f t="shared" si="3"/>
        <v>120000</v>
      </c>
      <c r="E24" s="426">
        <v>5</v>
      </c>
      <c r="F24" s="427">
        <f t="shared" si="4"/>
        <v>50000</v>
      </c>
      <c r="G24" s="427">
        <f t="shared" si="5"/>
        <v>170000</v>
      </c>
    </row>
    <row r="25" spans="1:9" x14ac:dyDescent="0.2">
      <c r="A25" s="424" t="s">
        <v>321</v>
      </c>
      <c r="B25" s="425" t="s">
        <v>609</v>
      </c>
      <c r="C25" s="426">
        <v>7</v>
      </c>
      <c r="D25" s="427">
        <f t="shared" si="3"/>
        <v>105000</v>
      </c>
      <c r="E25" s="426">
        <v>6</v>
      </c>
      <c r="F25" s="427">
        <f t="shared" si="4"/>
        <v>60000</v>
      </c>
      <c r="G25" s="427">
        <f t="shared" si="5"/>
        <v>165000</v>
      </c>
    </row>
    <row r="26" spans="1:9" x14ac:dyDescent="0.2">
      <c r="A26" s="424">
        <v>9</v>
      </c>
      <c r="B26" s="425" t="s">
        <v>846</v>
      </c>
      <c r="C26" s="426">
        <v>4</v>
      </c>
      <c r="D26" s="427">
        <f t="shared" ref="D26" si="6">15000*C26</f>
        <v>60000</v>
      </c>
      <c r="E26" s="426">
        <v>4</v>
      </c>
      <c r="F26" s="427">
        <f t="shared" ref="F26" si="7">10000*E26</f>
        <v>40000</v>
      </c>
      <c r="G26" s="427">
        <f t="shared" ref="G26" si="8">D26+F26</f>
        <v>100000</v>
      </c>
    </row>
    <row r="27" spans="1:9" ht="12.75" customHeight="1" x14ac:dyDescent="0.2">
      <c r="A27" s="880" t="s">
        <v>286</v>
      </c>
      <c r="B27" s="880"/>
      <c r="C27" s="880"/>
      <c r="D27" s="880"/>
      <c r="E27" s="880"/>
      <c r="F27" s="880"/>
      <c r="G27" s="428">
        <f>SUM(G18:G26)</f>
        <v>1525000</v>
      </c>
    </row>
    <row r="28" spans="1:9" ht="12.75" customHeight="1" x14ac:dyDescent="0.2">
      <c r="A28" s="530"/>
      <c r="B28" s="530"/>
      <c r="C28" s="530"/>
      <c r="D28" s="530"/>
      <c r="E28" s="530"/>
      <c r="F28" s="530"/>
      <c r="G28" s="531"/>
    </row>
    <row r="29" spans="1:9" ht="12.75" customHeight="1" x14ac:dyDescent="0.2"/>
    <row r="30" spans="1:9" x14ac:dyDescent="0.2">
      <c r="B30" s="420" t="str">
        <f>'Rekap1 +tunjangan'!AD74</f>
        <v>Cilegon, 21 November 2016</v>
      </c>
    </row>
    <row r="31" spans="1:9" x14ac:dyDescent="0.2">
      <c r="B31" s="420" t="s">
        <v>504</v>
      </c>
      <c r="E31" s="420" t="s">
        <v>505</v>
      </c>
      <c r="G31" s="429"/>
    </row>
    <row r="32" spans="1:9" x14ac:dyDescent="0.2">
      <c r="B32" s="420" t="s">
        <v>483</v>
      </c>
      <c r="E32" s="420" t="s">
        <v>548</v>
      </c>
      <c r="G32" s="429"/>
    </row>
    <row r="37" spans="2:5" x14ac:dyDescent="0.2">
      <c r="B37" s="420" t="s">
        <v>60</v>
      </c>
      <c r="E37" s="420" t="s">
        <v>22</v>
      </c>
    </row>
  </sheetData>
  <mergeCells count="9">
    <mergeCell ref="A27:F27"/>
    <mergeCell ref="G6:G7"/>
    <mergeCell ref="A16:A17"/>
    <mergeCell ref="B16:B17"/>
    <mergeCell ref="C16:F16"/>
    <mergeCell ref="G16:G17"/>
    <mergeCell ref="A6:A7"/>
    <mergeCell ref="B6:B7"/>
    <mergeCell ref="C6:F6"/>
  </mergeCells>
  <pageMargins left="0.70866141732283505" right="0.70866141732283505" top="0.561023622" bottom="0.49803149600000002" header="0.31496062992126" footer="0.31496062992126"/>
  <pageSetup paperSize="9" scale="82" orientation="portrait" horizontalDpi="4294967293" r:id="rId1"/>
  <colBreaks count="1" manualBreakCount="1">
    <brk id="7" max="34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H9"/>
  <sheetViews>
    <sheetView zoomScaleSheetLayoutView="80" workbookViewId="0">
      <selection activeCell="G5" sqref="G5"/>
    </sheetView>
  </sheetViews>
  <sheetFormatPr defaultRowHeight="12.75" x14ac:dyDescent="0.2"/>
  <cols>
    <col min="1" max="1" width="6.28515625" customWidth="1"/>
    <col min="2" max="2" width="30" customWidth="1"/>
    <col min="3" max="3" width="5.140625" style="20" customWidth="1"/>
    <col min="4" max="4" width="7.42578125" style="30" customWidth="1"/>
    <col min="5" max="5" width="14.7109375" style="20" customWidth="1"/>
    <col min="6" max="6" width="9.5703125" customWidth="1"/>
    <col min="7" max="7" width="14.85546875" style="20" customWidth="1"/>
    <col min="8" max="8" width="14.140625" style="20" customWidth="1"/>
    <col min="9" max="9" width="11" style="20" hidden="1" customWidth="1"/>
    <col min="10" max="10" width="9.42578125" customWidth="1"/>
    <col min="11" max="11" width="26.5703125" customWidth="1"/>
    <col min="12" max="12" width="22" style="159" customWidth="1"/>
    <col min="13" max="24" width="5.42578125" style="159" customWidth="1"/>
    <col min="25" max="33" width="7" style="167" customWidth="1"/>
    <col min="34" max="34" width="9.140625" style="167"/>
  </cols>
  <sheetData>
    <row r="1" spans="1:33" ht="15.75" x14ac:dyDescent="0.25">
      <c r="A1" s="149" t="s">
        <v>225</v>
      </c>
    </row>
    <row r="3" spans="1:33" ht="32.25" customHeight="1" x14ac:dyDescent="0.2">
      <c r="A3" s="31" t="s">
        <v>5</v>
      </c>
      <c r="B3" s="31" t="s">
        <v>7</v>
      </c>
      <c r="C3" s="882" t="s">
        <v>85</v>
      </c>
      <c r="D3" s="883"/>
      <c r="E3" s="36" t="s">
        <v>92</v>
      </c>
      <c r="F3" s="31" t="s">
        <v>91</v>
      </c>
      <c r="G3" s="153" t="s">
        <v>93</v>
      </c>
      <c r="H3" s="370" t="s">
        <v>94</v>
      </c>
      <c r="I3" s="370" t="s">
        <v>95</v>
      </c>
      <c r="J3" s="154" t="s">
        <v>134</v>
      </c>
    </row>
    <row r="4" spans="1:33" ht="32.25" customHeight="1" x14ac:dyDescent="0.2">
      <c r="A4" s="885" t="s">
        <v>147</v>
      </c>
      <c r="B4" s="885"/>
      <c r="C4" s="885"/>
      <c r="D4" s="885"/>
      <c r="E4" s="885"/>
      <c r="F4" s="885"/>
      <c r="G4" s="885"/>
      <c r="H4" s="885"/>
      <c r="I4" s="885"/>
      <c r="J4" s="885"/>
      <c r="L4" s="162"/>
      <c r="M4" s="168">
        <v>2007</v>
      </c>
      <c r="N4" s="168">
        <v>2008</v>
      </c>
      <c r="O4" s="168">
        <v>2009</v>
      </c>
      <c r="P4" s="168">
        <v>2010</v>
      </c>
      <c r="Q4" s="168">
        <v>2011</v>
      </c>
      <c r="R4" s="168">
        <v>2012</v>
      </c>
      <c r="S4" s="168">
        <v>2013</v>
      </c>
      <c r="T4" s="168">
        <v>2014</v>
      </c>
      <c r="U4" s="168">
        <v>2015</v>
      </c>
      <c r="V4" s="168">
        <v>2016</v>
      </c>
      <c r="W4" s="168">
        <v>2017</v>
      </c>
      <c r="X4" s="169" t="s">
        <v>35</v>
      </c>
      <c r="Y4" s="167">
        <v>2011</v>
      </c>
      <c r="Z4" s="167">
        <v>2012</v>
      </c>
      <c r="AA4" s="167">
        <v>2013</v>
      </c>
      <c r="AB4" s="167">
        <v>2014</v>
      </c>
      <c r="AC4" s="167">
        <v>2015</v>
      </c>
      <c r="AD4" s="167">
        <v>2016</v>
      </c>
      <c r="AE4" s="167">
        <v>2017</v>
      </c>
      <c r="AF4" s="190" t="s">
        <v>35</v>
      </c>
      <c r="AG4" s="188" t="s">
        <v>204</v>
      </c>
    </row>
    <row r="5" spans="1:33" ht="13.5" customHeight="1" x14ac:dyDescent="0.2">
      <c r="A5" s="384">
        <v>1</v>
      </c>
      <c r="B5" s="32" t="s">
        <v>443</v>
      </c>
      <c r="C5" s="77">
        <v>120</v>
      </c>
      <c r="D5" s="78" t="s">
        <v>133</v>
      </c>
      <c r="E5" s="151">
        <v>18873728</v>
      </c>
      <c r="F5" s="155">
        <f>X5</f>
        <v>109</v>
      </c>
      <c r="G5" s="33">
        <v>1375387</v>
      </c>
      <c r="H5" s="151">
        <v>17710670</v>
      </c>
      <c r="I5" s="151">
        <v>1383901</v>
      </c>
      <c r="J5" s="75">
        <f>C5-F5</f>
        <v>11</v>
      </c>
      <c r="L5" s="162" t="s">
        <v>86</v>
      </c>
      <c r="M5" s="163">
        <v>2</v>
      </c>
      <c r="N5" s="163">
        <v>12</v>
      </c>
      <c r="O5" s="163">
        <v>12</v>
      </c>
      <c r="P5" s="163">
        <v>12</v>
      </c>
      <c r="Q5" s="163">
        <v>12</v>
      </c>
      <c r="R5" s="163">
        <v>12</v>
      </c>
      <c r="S5" s="163">
        <v>12</v>
      </c>
      <c r="T5" s="163">
        <v>12</v>
      </c>
      <c r="U5" s="163">
        <v>12</v>
      </c>
      <c r="V5" s="163">
        <v>11</v>
      </c>
      <c r="W5" s="163">
        <v>0</v>
      </c>
      <c r="X5" s="163">
        <f>SUM(M5:W5)</f>
        <v>109</v>
      </c>
      <c r="Y5" s="189">
        <v>12</v>
      </c>
      <c r="Z5" s="189">
        <v>12</v>
      </c>
      <c r="AA5" s="189">
        <v>12</v>
      </c>
      <c r="AB5" s="189">
        <v>12</v>
      </c>
      <c r="AC5" s="189">
        <v>12</v>
      </c>
      <c r="AD5" s="189">
        <v>12</v>
      </c>
      <c r="AE5" s="189">
        <v>10</v>
      </c>
      <c r="AF5" s="189">
        <f>SUM(M5:AE5)-X5-Q5</f>
        <v>179</v>
      </c>
      <c r="AG5" s="189">
        <f>C5-X5</f>
        <v>11</v>
      </c>
    </row>
    <row r="6" spans="1:33" ht="19.5" customHeight="1" x14ac:dyDescent="0.2">
      <c r="A6" s="884" t="s">
        <v>90</v>
      </c>
      <c r="B6" s="884"/>
      <c r="C6" s="884"/>
      <c r="D6" s="884"/>
      <c r="E6" s="884"/>
      <c r="F6" s="884"/>
      <c r="G6" s="150">
        <f>SUM(G5:G5)</f>
        <v>1375387</v>
      </c>
      <c r="H6" s="151">
        <f>SUM(H5:H5)</f>
        <v>17710670</v>
      </c>
      <c r="I6" s="156">
        <f>SUM(I5:I5)</f>
        <v>1383901</v>
      </c>
      <c r="J6" s="152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</row>
    <row r="9" spans="1:33" x14ac:dyDescent="0.2">
      <c r="K9" s="20"/>
    </row>
  </sheetData>
  <mergeCells count="3">
    <mergeCell ref="C3:D3"/>
    <mergeCell ref="A6:F6"/>
    <mergeCell ref="A4:J4"/>
  </mergeCells>
  <pageMargins left="0.7" right="0.7" top="0.75" bottom="0.75" header="0.3" footer="0.3"/>
  <pageSetup paperSize="9"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XFD86"/>
  <sheetViews>
    <sheetView view="pageBreakPreview" zoomScale="80" zoomScaleNormal="100" zoomScaleSheetLayoutView="80" workbookViewId="0">
      <selection activeCell="D5" sqref="D5"/>
    </sheetView>
  </sheetViews>
  <sheetFormatPr defaultColWidth="9.85546875" defaultRowHeight="22.5" customHeight="1" x14ac:dyDescent="0.2"/>
  <cols>
    <col min="1" max="1" width="5.140625" style="336" customWidth="1"/>
    <col min="2" max="2" width="36.85546875" style="135" customWidth="1"/>
    <col min="3" max="3" width="17.28515625" style="135" customWidth="1"/>
    <col min="4" max="4" width="13.85546875" style="135" customWidth="1"/>
    <col min="5" max="5" width="17.42578125" style="334" customWidth="1"/>
    <col min="6" max="6" width="18.42578125" style="334" hidden="1" customWidth="1"/>
    <col min="7" max="7" width="35" style="334" customWidth="1"/>
    <col min="8" max="8" width="13.5703125" style="135" bestFit="1" customWidth="1"/>
    <col min="9" max="16384" width="9.85546875" style="135"/>
  </cols>
  <sheetData>
    <row r="1" spans="1:7" ht="22.5" customHeight="1" x14ac:dyDescent="0.2">
      <c r="A1" s="335" t="s">
        <v>226</v>
      </c>
    </row>
    <row r="3" spans="1:7" ht="28.5" customHeight="1" x14ac:dyDescent="0.2">
      <c r="A3" s="388" t="s">
        <v>97</v>
      </c>
      <c r="B3" s="388" t="s">
        <v>102</v>
      </c>
      <c r="C3" s="388" t="s">
        <v>0</v>
      </c>
      <c r="D3" s="388" t="s">
        <v>305</v>
      </c>
      <c r="E3" s="333" t="s">
        <v>302</v>
      </c>
      <c r="F3" s="38" t="s">
        <v>304</v>
      </c>
      <c r="G3" s="38" t="s">
        <v>303</v>
      </c>
    </row>
    <row r="4" spans="1:7" ht="27" customHeight="1" x14ac:dyDescent="0.2">
      <c r="A4" s="886" t="s">
        <v>576</v>
      </c>
      <c r="B4" s="887"/>
      <c r="C4" s="887"/>
      <c r="D4" s="887"/>
      <c r="E4" s="887"/>
      <c r="F4" s="887"/>
      <c r="G4" s="888"/>
    </row>
    <row r="5" spans="1:7" ht="18" customHeight="1" x14ac:dyDescent="0.2">
      <c r="A5" s="368" t="s">
        <v>314</v>
      </c>
      <c r="B5" s="327" t="s">
        <v>634</v>
      </c>
      <c r="C5" s="332">
        <f>'Rekap1 +tunjangan'!E12</f>
        <v>17000000</v>
      </c>
      <c r="D5" s="331">
        <v>2.5000000000000001E-2</v>
      </c>
      <c r="E5" s="337">
        <f>SUM(C5*D5)</f>
        <v>425000</v>
      </c>
      <c r="F5" s="338">
        <v>100000</v>
      </c>
      <c r="G5" s="338">
        <f t="shared" ref="G5:G6" si="0">E5</f>
        <v>425000</v>
      </c>
    </row>
    <row r="6" spans="1:7" ht="18" customHeight="1" x14ac:dyDescent="0.2">
      <c r="A6" s="368" t="s">
        <v>315</v>
      </c>
      <c r="B6" s="327" t="s">
        <v>841</v>
      </c>
      <c r="C6" s="332">
        <f>'Rekap1 +tunjangan'!E13</f>
        <v>14400000</v>
      </c>
      <c r="D6" s="331">
        <v>2.5000000000000001E-2</v>
      </c>
      <c r="E6" s="337">
        <f>SUM(C6*D6)</f>
        <v>360000</v>
      </c>
      <c r="F6" s="338">
        <v>100000</v>
      </c>
      <c r="G6" s="338">
        <f t="shared" si="0"/>
        <v>360000</v>
      </c>
    </row>
    <row r="7" spans="1:7" ht="18" customHeight="1" x14ac:dyDescent="0.2">
      <c r="A7" s="368" t="s">
        <v>316</v>
      </c>
      <c r="B7" s="327" t="s">
        <v>635</v>
      </c>
      <c r="C7" s="332">
        <f>'Rekap1 +tunjangan'!E14</f>
        <v>14400000</v>
      </c>
      <c r="D7" s="331">
        <v>2.5000000000000001E-2</v>
      </c>
      <c r="E7" s="337">
        <f>SUM(C7*D7)</f>
        <v>360000</v>
      </c>
      <c r="F7" s="338">
        <v>100000</v>
      </c>
      <c r="G7" s="338">
        <f t="shared" ref="G7:G11" si="1">E7</f>
        <v>360000</v>
      </c>
    </row>
    <row r="8" spans="1:7" ht="18" customHeight="1" x14ac:dyDescent="0.2">
      <c r="A8" s="368" t="s">
        <v>317</v>
      </c>
      <c r="B8" s="327" t="s">
        <v>72</v>
      </c>
      <c r="C8" s="332">
        <f>'Rekap1 +tunjangan'!E16</f>
        <v>6721850</v>
      </c>
      <c r="D8" s="331">
        <v>2.5000000000000001E-2</v>
      </c>
      <c r="E8" s="337">
        <f t="shared" ref="E8:E45" si="2">SUM(C8*D8)</f>
        <v>168046.25</v>
      </c>
      <c r="F8" s="338">
        <v>50000</v>
      </c>
      <c r="G8" s="338">
        <f t="shared" si="1"/>
        <v>168046.25</v>
      </c>
    </row>
    <row r="9" spans="1:7" ht="18" customHeight="1" x14ac:dyDescent="0.2">
      <c r="A9" s="368" t="s">
        <v>318</v>
      </c>
      <c r="B9" s="328" t="s">
        <v>73</v>
      </c>
      <c r="C9" s="332">
        <f>'Rekap1 +tunjangan'!E17</f>
        <v>6721850</v>
      </c>
      <c r="D9" s="331">
        <v>2.5000000000000001E-2</v>
      </c>
      <c r="E9" s="337">
        <f t="shared" si="2"/>
        <v>168046.25</v>
      </c>
      <c r="F9" s="338">
        <v>50000</v>
      </c>
      <c r="G9" s="338">
        <f t="shared" si="1"/>
        <v>168046.25</v>
      </c>
    </row>
    <row r="10" spans="1:7" ht="18" customHeight="1" x14ac:dyDescent="0.2">
      <c r="A10" s="368" t="s">
        <v>319</v>
      </c>
      <c r="B10" s="329" t="s">
        <v>255</v>
      </c>
      <c r="C10" s="332">
        <f>'Rekap1 +tunjangan'!E18</f>
        <v>6770500</v>
      </c>
      <c r="D10" s="331">
        <v>2.5000000000000001E-2</v>
      </c>
      <c r="E10" s="337">
        <f t="shared" si="2"/>
        <v>169262.5</v>
      </c>
      <c r="F10" s="338">
        <v>0</v>
      </c>
      <c r="G10" s="338">
        <f t="shared" si="1"/>
        <v>169262.5</v>
      </c>
    </row>
    <row r="11" spans="1:7" ht="18" customHeight="1" x14ac:dyDescent="0.2">
      <c r="A11" s="368" t="s">
        <v>320</v>
      </c>
      <c r="B11" s="327" t="s">
        <v>148</v>
      </c>
      <c r="C11" s="332">
        <f>'Rekap1 +tunjangan'!E24</f>
        <v>6609780</v>
      </c>
      <c r="D11" s="331">
        <v>2.5000000000000001E-2</v>
      </c>
      <c r="E11" s="337">
        <f t="shared" si="2"/>
        <v>165244.5</v>
      </c>
      <c r="F11" s="338">
        <v>0</v>
      </c>
      <c r="G11" s="338">
        <f t="shared" si="1"/>
        <v>165244.5</v>
      </c>
    </row>
    <row r="12" spans="1:7" ht="18" customHeight="1" x14ac:dyDescent="0.2">
      <c r="A12" s="368" t="s">
        <v>321</v>
      </c>
      <c r="B12" s="327" t="s">
        <v>480</v>
      </c>
      <c r="C12" s="332">
        <f>'Rekap1 +tunjangan'!E28</f>
        <v>5109575</v>
      </c>
      <c r="D12" s="331">
        <v>2.5000000000000001E-2</v>
      </c>
      <c r="E12" s="337">
        <f t="shared" si="2"/>
        <v>127739.375</v>
      </c>
      <c r="F12" s="338">
        <v>0</v>
      </c>
      <c r="G12" s="338">
        <f>SUM(E12)</f>
        <v>127739.375</v>
      </c>
    </row>
    <row r="13" spans="1:7" ht="18" customHeight="1" x14ac:dyDescent="0.2">
      <c r="A13" s="368" t="s">
        <v>322</v>
      </c>
      <c r="B13" s="327" t="s">
        <v>136</v>
      </c>
      <c r="C13" s="332">
        <f>'Rekap1 +tunjangan'!E29</f>
        <v>4484148</v>
      </c>
      <c r="D13" s="331">
        <v>2.5000000000000001E-2</v>
      </c>
      <c r="E13" s="337">
        <f t="shared" si="2"/>
        <v>112103.70000000001</v>
      </c>
      <c r="F13" s="338">
        <v>0</v>
      </c>
      <c r="G13" s="338">
        <f>SUM(E13)</f>
        <v>112103.70000000001</v>
      </c>
    </row>
    <row r="14" spans="1:7" ht="18" customHeight="1" x14ac:dyDescent="0.2">
      <c r="A14" s="368" t="s">
        <v>323</v>
      </c>
      <c r="B14" s="327" t="s">
        <v>139</v>
      </c>
      <c r="C14" s="332">
        <f>'Rekap1 +tunjangan'!E30</f>
        <v>3827177</v>
      </c>
      <c r="D14" s="331">
        <v>2.5000000000000001E-2</v>
      </c>
      <c r="E14" s="337">
        <f t="shared" si="2"/>
        <v>95679.425000000003</v>
      </c>
      <c r="F14" s="338">
        <v>10000</v>
      </c>
      <c r="G14" s="338">
        <f t="shared" ref="G14:G24" si="3">SUM(E14)</f>
        <v>95679.425000000003</v>
      </c>
    </row>
    <row r="15" spans="1:7" ht="18" customHeight="1" x14ac:dyDescent="0.2">
      <c r="A15" s="368" t="s">
        <v>324</v>
      </c>
      <c r="B15" s="327" t="s">
        <v>593</v>
      </c>
      <c r="C15" s="332">
        <f>'Rekap1 +tunjangan'!E34</f>
        <v>3266459</v>
      </c>
      <c r="D15" s="331">
        <v>2.5000000000000001E-2</v>
      </c>
      <c r="E15" s="337">
        <f t="shared" si="2"/>
        <v>81661.475000000006</v>
      </c>
      <c r="F15" s="338">
        <v>20000</v>
      </c>
      <c r="G15" s="338">
        <f t="shared" si="3"/>
        <v>81661.475000000006</v>
      </c>
    </row>
    <row r="16" spans="1:7" ht="18" customHeight="1" x14ac:dyDescent="0.2">
      <c r="A16" s="368" t="s">
        <v>325</v>
      </c>
      <c r="B16" s="327" t="s">
        <v>260</v>
      </c>
      <c r="C16" s="332">
        <f>'Rekap1 +tunjangan'!E35</f>
        <v>3266459</v>
      </c>
      <c r="D16" s="331">
        <v>2.5000000000000001E-2</v>
      </c>
      <c r="E16" s="337">
        <f>SUM(C16*D16)</f>
        <v>81661.475000000006</v>
      </c>
      <c r="F16" s="338">
        <v>20000</v>
      </c>
      <c r="G16" s="338">
        <f t="shared" si="3"/>
        <v>81661.475000000006</v>
      </c>
    </row>
    <row r="17" spans="1:7" ht="18" customHeight="1" x14ac:dyDescent="0.2">
      <c r="A17" s="368" t="s">
        <v>326</v>
      </c>
      <c r="B17" s="327" t="s">
        <v>259</v>
      </c>
      <c r="C17" s="332">
        <f>'Rekap1 +tunjangan'!E36</f>
        <v>3266459</v>
      </c>
      <c r="D17" s="331">
        <v>2.5000000000000001E-2</v>
      </c>
      <c r="E17" s="337">
        <f t="shared" si="2"/>
        <v>81661.475000000006</v>
      </c>
      <c r="F17" s="338">
        <v>20000</v>
      </c>
      <c r="G17" s="338">
        <f t="shared" si="3"/>
        <v>81661.475000000006</v>
      </c>
    </row>
    <row r="18" spans="1:7" ht="18" customHeight="1" x14ac:dyDescent="0.2">
      <c r="A18" s="368" t="s">
        <v>327</v>
      </c>
      <c r="B18" s="327" t="s">
        <v>268</v>
      </c>
      <c r="C18" s="332">
        <f>'Rekap1 +tunjangan'!E39</f>
        <v>6353114</v>
      </c>
      <c r="D18" s="331">
        <v>2.5000000000000001E-2</v>
      </c>
      <c r="E18" s="337">
        <f t="shared" si="2"/>
        <v>158827.85</v>
      </c>
      <c r="F18" s="338">
        <v>0</v>
      </c>
      <c r="G18" s="338">
        <f t="shared" si="3"/>
        <v>158827.85</v>
      </c>
    </row>
    <row r="19" spans="1:7" ht="18" customHeight="1" x14ac:dyDescent="0.2">
      <c r="A19" s="368" t="s">
        <v>328</v>
      </c>
      <c r="B19" s="327" t="s">
        <v>138</v>
      </c>
      <c r="C19" s="332">
        <f>'Rekap1 +tunjangan'!E40</f>
        <v>3981795</v>
      </c>
      <c r="D19" s="331">
        <v>2.5000000000000001E-2</v>
      </c>
      <c r="E19" s="337">
        <f t="shared" si="2"/>
        <v>99544.875</v>
      </c>
      <c r="F19" s="338">
        <v>10000</v>
      </c>
      <c r="G19" s="338">
        <f t="shared" si="3"/>
        <v>99544.875</v>
      </c>
    </row>
    <row r="20" spans="1:7" ht="18" customHeight="1" x14ac:dyDescent="0.2">
      <c r="A20" s="368" t="s">
        <v>329</v>
      </c>
      <c r="B20" s="327" t="s">
        <v>443</v>
      </c>
      <c r="C20" s="332">
        <f>'Rekap1 +tunjangan'!E44</f>
        <v>6480176</v>
      </c>
      <c r="D20" s="331">
        <v>2.5000000000000001E-2</v>
      </c>
      <c r="E20" s="337">
        <f t="shared" si="2"/>
        <v>162004.40000000002</v>
      </c>
      <c r="F20" s="338">
        <v>0</v>
      </c>
      <c r="G20" s="338">
        <f t="shared" si="3"/>
        <v>162004.40000000002</v>
      </c>
    </row>
    <row r="21" spans="1:7" ht="18" customHeight="1" x14ac:dyDescent="0.2">
      <c r="A21" s="368" t="s">
        <v>330</v>
      </c>
      <c r="B21" s="327" t="s">
        <v>137</v>
      </c>
      <c r="C21" s="332">
        <f>'Rekap1 +tunjangan'!E45</f>
        <v>4484148</v>
      </c>
      <c r="D21" s="331">
        <v>2.5000000000000001E-2</v>
      </c>
      <c r="E21" s="337">
        <f t="shared" si="2"/>
        <v>112103.70000000001</v>
      </c>
      <c r="F21" s="338">
        <v>0</v>
      </c>
      <c r="G21" s="338">
        <f t="shared" si="3"/>
        <v>112103.70000000001</v>
      </c>
    </row>
    <row r="22" spans="1:7" ht="18" customHeight="1" x14ac:dyDescent="0.2">
      <c r="A22" s="368" t="s">
        <v>331</v>
      </c>
      <c r="B22" s="327" t="s">
        <v>145</v>
      </c>
      <c r="C22" s="332">
        <f>'Rekap1 +tunjangan'!E46</f>
        <v>3827177</v>
      </c>
      <c r="D22" s="331">
        <v>2.5000000000000001E-2</v>
      </c>
      <c r="E22" s="337">
        <f t="shared" si="2"/>
        <v>95679.425000000003</v>
      </c>
      <c r="F22" s="338">
        <v>50000</v>
      </c>
      <c r="G22" s="338">
        <f t="shared" si="3"/>
        <v>95679.425000000003</v>
      </c>
    </row>
    <row r="23" spans="1:7" ht="18" customHeight="1" x14ac:dyDescent="0.2">
      <c r="A23" s="368" t="s">
        <v>332</v>
      </c>
      <c r="B23" s="327" t="s">
        <v>30</v>
      </c>
      <c r="C23" s="332">
        <f>'Rekap1 +tunjangan'!E48</f>
        <v>3678563</v>
      </c>
      <c r="D23" s="331">
        <v>2.5000000000000001E-2</v>
      </c>
      <c r="E23" s="337">
        <f t="shared" si="2"/>
        <v>91964.075000000012</v>
      </c>
      <c r="F23" s="338">
        <v>10000</v>
      </c>
      <c r="G23" s="338">
        <f t="shared" si="3"/>
        <v>91964.075000000012</v>
      </c>
    </row>
    <row r="24" spans="1:7" ht="18" customHeight="1" x14ac:dyDescent="0.2">
      <c r="A24" s="368" t="s">
        <v>333</v>
      </c>
      <c r="B24" s="330" t="s">
        <v>506</v>
      </c>
      <c r="C24" s="332">
        <f>'Rekap1 +tunjangan'!E49</f>
        <v>3535720</v>
      </c>
      <c r="D24" s="331">
        <v>2.5000000000000001E-2</v>
      </c>
      <c r="E24" s="337">
        <f t="shared" si="2"/>
        <v>88393</v>
      </c>
      <c r="F24" s="338">
        <v>25000</v>
      </c>
      <c r="G24" s="338">
        <f t="shared" si="3"/>
        <v>88393</v>
      </c>
    </row>
    <row r="25" spans="1:7" ht="18" customHeight="1" x14ac:dyDescent="0.2">
      <c r="A25" s="368" t="s">
        <v>334</v>
      </c>
      <c r="B25" s="330" t="s">
        <v>146</v>
      </c>
      <c r="C25" s="332">
        <f>'Rekap1 +tunjangan'!Y54</f>
        <v>11418975</v>
      </c>
      <c r="D25" s="331">
        <v>2.5000000000000001E-2</v>
      </c>
      <c r="E25" s="337">
        <f t="shared" si="2"/>
        <v>285474.375</v>
      </c>
      <c r="F25" s="338">
        <v>0</v>
      </c>
      <c r="G25" s="338">
        <f>SUM(E25)</f>
        <v>285474.375</v>
      </c>
    </row>
    <row r="26" spans="1:7" ht="18" customHeight="1" x14ac:dyDescent="0.2">
      <c r="A26" s="368" t="s">
        <v>335</v>
      </c>
      <c r="B26" s="329" t="s">
        <v>144</v>
      </c>
      <c r="C26" s="332">
        <f>'Rekap1 +tunjangan'!E55</f>
        <v>3752134</v>
      </c>
      <c r="D26" s="331">
        <v>2.5000000000000001E-2</v>
      </c>
      <c r="E26" s="337">
        <f t="shared" si="2"/>
        <v>93803.35</v>
      </c>
      <c r="F26" s="338">
        <v>10000</v>
      </c>
      <c r="G26" s="338">
        <f>SUM(E26)</f>
        <v>93803.35</v>
      </c>
    </row>
    <row r="27" spans="1:7" ht="18" customHeight="1" x14ac:dyDescent="0.2">
      <c r="A27" s="368" t="s">
        <v>336</v>
      </c>
      <c r="B27" s="327" t="s">
        <v>566</v>
      </c>
      <c r="C27" s="332">
        <f>'Rekap1 +tunjangan'!E56</f>
        <v>3398424</v>
      </c>
      <c r="D27" s="331">
        <v>2.5000000000000001E-2</v>
      </c>
      <c r="E27" s="337">
        <f t="shared" si="2"/>
        <v>84960.6</v>
      </c>
      <c r="F27" s="338">
        <v>40000</v>
      </c>
      <c r="G27" s="338">
        <f t="shared" ref="G27:G33" si="4">SUM(E27)</f>
        <v>84960.6</v>
      </c>
    </row>
    <row r="28" spans="1:7" ht="18" customHeight="1" x14ac:dyDescent="0.2">
      <c r="A28" s="368" t="s">
        <v>337</v>
      </c>
      <c r="B28" s="327" t="s">
        <v>236</v>
      </c>
      <c r="C28" s="339">
        <f>'Rekap1 +tunjangan'!E31</f>
        <v>3266459</v>
      </c>
      <c r="D28" s="331">
        <v>2.5000000000000001E-2</v>
      </c>
      <c r="E28" s="337">
        <f t="shared" si="2"/>
        <v>81661.475000000006</v>
      </c>
      <c r="F28" s="338">
        <v>35000</v>
      </c>
      <c r="G28" s="338">
        <f t="shared" si="4"/>
        <v>81661.475000000006</v>
      </c>
    </row>
    <row r="29" spans="1:7" ht="18" customHeight="1" x14ac:dyDescent="0.2">
      <c r="A29" s="368" t="s">
        <v>338</v>
      </c>
      <c r="B29" s="329" t="s">
        <v>17</v>
      </c>
      <c r="C29" s="339">
        <f>'Rekap1 +tunjangan'!E59</f>
        <v>4061431</v>
      </c>
      <c r="D29" s="331">
        <v>2.5000000000000001E-2</v>
      </c>
      <c r="E29" s="337">
        <f t="shared" si="2"/>
        <v>101535.77500000001</v>
      </c>
      <c r="F29" s="338">
        <v>10000</v>
      </c>
      <c r="G29" s="338">
        <f t="shared" si="4"/>
        <v>101535.77500000001</v>
      </c>
    </row>
    <row r="30" spans="1:7" ht="18" customHeight="1" x14ac:dyDescent="0.2">
      <c r="A30" s="368" t="s">
        <v>339</v>
      </c>
      <c r="B30" s="329" t="s">
        <v>65</v>
      </c>
      <c r="C30" s="339">
        <f>'Rekap1 +tunjangan'!E60</f>
        <v>2870382.75</v>
      </c>
      <c r="D30" s="331">
        <v>2.5000000000000001E-2</v>
      </c>
      <c r="E30" s="337">
        <f t="shared" si="2"/>
        <v>71759.568750000006</v>
      </c>
      <c r="F30" s="338">
        <v>10000</v>
      </c>
      <c r="G30" s="338">
        <f t="shared" si="4"/>
        <v>71759.568750000006</v>
      </c>
    </row>
    <row r="31" spans="1:7" ht="18" customHeight="1" x14ac:dyDescent="0.2">
      <c r="A31" s="368" t="s">
        <v>340</v>
      </c>
      <c r="B31" s="327" t="s">
        <v>28</v>
      </c>
      <c r="C31" s="339">
        <f>'Rekap1 +tunjangan'!E61</f>
        <v>3827177</v>
      </c>
      <c r="D31" s="331">
        <v>2.5000000000000001E-2</v>
      </c>
      <c r="E31" s="337">
        <f t="shared" si="2"/>
        <v>95679.425000000003</v>
      </c>
      <c r="F31" s="338">
        <v>10000</v>
      </c>
      <c r="G31" s="338">
        <f t="shared" si="4"/>
        <v>95679.425000000003</v>
      </c>
    </row>
    <row r="32" spans="1:7" ht="18" customHeight="1" x14ac:dyDescent="0.2">
      <c r="A32" s="368" t="s">
        <v>341</v>
      </c>
      <c r="B32" s="327" t="s">
        <v>29</v>
      </c>
      <c r="C32" s="339">
        <f>'Rekap1 +tunjangan'!E62</f>
        <v>3827177</v>
      </c>
      <c r="D32" s="331">
        <v>2.5000000000000001E-2</v>
      </c>
      <c r="E32" s="337">
        <f t="shared" si="2"/>
        <v>95679.425000000003</v>
      </c>
      <c r="F32" s="338">
        <v>10000</v>
      </c>
      <c r="G32" s="338">
        <f t="shared" si="4"/>
        <v>95679.425000000003</v>
      </c>
    </row>
    <row r="33" spans="1:7" ht="18" customHeight="1" x14ac:dyDescent="0.2">
      <c r="A33" s="368" t="s">
        <v>342</v>
      </c>
      <c r="B33" s="327" t="s">
        <v>66</v>
      </c>
      <c r="C33" s="339">
        <f>'Rekap1 +tunjangan'!E64</f>
        <v>3535720</v>
      </c>
      <c r="D33" s="331">
        <v>2.5000000000000001E-2</v>
      </c>
      <c r="E33" s="337">
        <f t="shared" si="2"/>
        <v>88393</v>
      </c>
      <c r="F33" s="338">
        <v>10000</v>
      </c>
      <c r="G33" s="338">
        <f t="shared" si="4"/>
        <v>88393</v>
      </c>
    </row>
    <row r="34" spans="1:7" ht="18" customHeight="1" x14ac:dyDescent="0.2">
      <c r="A34" s="368" t="s">
        <v>343</v>
      </c>
      <c r="B34" s="327" t="s">
        <v>67</v>
      </c>
      <c r="C34" s="339">
        <f>'Rekap1 +tunjangan'!E50</f>
        <v>3606434</v>
      </c>
      <c r="D34" s="331">
        <v>2.5000000000000001E-2</v>
      </c>
      <c r="E34" s="337">
        <f t="shared" si="2"/>
        <v>90160.85</v>
      </c>
      <c r="F34" s="338">
        <v>10000</v>
      </c>
      <c r="G34" s="338">
        <f>SUM(E34)</f>
        <v>90160.85</v>
      </c>
    </row>
    <row r="35" spans="1:7" ht="18" customHeight="1" x14ac:dyDescent="0.2">
      <c r="A35" s="368" t="s">
        <v>344</v>
      </c>
      <c r="B35" s="327" t="s">
        <v>248</v>
      </c>
      <c r="C35" s="339">
        <f>'Rekap1 +tunjangan'!E68</f>
        <v>3202411</v>
      </c>
      <c r="D35" s="331">
        <v>2.5000000000000001E-2</v>
      </c>
      <c r="E35" s="337">
        <f t="shared" si="2"/>
        <v>80060.275000000009</v>
      </c>
      <c r="F35" s="338">
        <v>20000</v>
      </c>
      <c r="G35" s="338">
        <f>SUM(E35)</f>
        <v>80060.275000000009</v>
      </c>
    </row>
    <row r="36" spans="1:7" ht="18" customHeight="1" x14ac:dyDescent="0.2">
      <c r="A36" s="368" t="s">
        <v>345</v>
      </c>
      <c r="B36" s="399" t="s">
        <v>149</v>
      </c>
      <c r="C36" s="339">
        <f>'Rekap1 +tunjangan'!Y47</f>
        <v>7323177</v>
      </c>
      <c r="D36" s="331">
        <v>2.5000000000000001E-2</v>
      </c>
      <c r="E36" s="337">
        <f t="shared" si="2"/>
        <v>183079.42500000002</v>
      </c>
      <c r="F36" s="338"/>
      <c r="G36" s="338">
        <f t="shared" ref="G36:G45" si="5">E36</f>
        <v>183079.42500000002</v>
      </c>
    </row>
    <row r="37" spans="1:7" ht="18" customHeight="1" x14ac:dyDescent="0.2">
      <c r="A37" s="368" t="s">
        <v>346</v>
      </c>
      <c r="B37" s="399" t="s">
        <v>468</v>
      </c>
      <c r="C37" s="339">
        <f>'Rekap1 +tunjangan'!E67</f>
        <v>3266459</v>
      </c>
      <c r="D37" s="331">
        <v>2.5000000000000001E-2</v>
      </c>
      <c r="E37" s="337">
        <f t="shared" si="2"/>
        <v>81661.475000000006</v>
      </c>
      <c r="F37" s="338"/>
      <c r="G37" s="338">
        <f t="shared" si="5"/>
        <v>81661.475000000006</v>
      </c>
    </row>
    <row r="38" spans="1:7" ht="18" customHeight="1" x14ac:dyDescent="0.2">
      <c r="A38" s="368" t="s">
        <v>347</v>
      </c>
      <c r="B38" s="399" t="s">
        <v>433</v>
      </c>
      <c r="C38" s="339">
        <f>'Rekap1 +tunjangan'!E51</f>
        <v>3202411</v>
      </c>
      <c r="D38" s="331">
        <v>2.5000000000000001E-2</v>
      </c>
      <c r="E38" s="337">
        <f t="shared" si="2"/>
        <v>80060.275000000009</v>
      </c>
      <c r="F38" s="338"/>
      <c r="G38" s="338">
        <f t="shared" si="5"/>
        <v>80060.275000000009</v>
      </c>
    </row>
    <row r="39" spans="1:7" ht="18" customHeight="1" x14ac:dyDescent="0.2">
      <c r="A39" s="368" t="s">
        <v>352</v>
      </c>
      <c r="B39" s="399" t="s">
        <v>114</v>
      </c>
      <c r="C39" s="339">
        <f>'Rekap1 +tunjangan'!E42</f>
        <v>2308543</v>
      </c>
      <c r="D39" s="331">
        <v>2.5000000000000001E-2</v>
      </c>
      <c r="E39" s="337">
        <f t="shared" si="2"/>
        <v>57713.575000000004</v>
      </c>
      <c r="F39" s="338"/>
      <c r="G39" s="338">
        <f t="shared" si="5"/>
        <v>57713.575000000004</v>
      </c>
    </row>
    <row r="40" spans="1:7" ht="18" customHeight="1" x14ac:dyDescent="0.2">
      <c r="A40" s="368" t="s">
        <v>353</v>
      </c>
      <c r="B40" s="399" t="s">
        <v>82</v>
      </c>
      <c r="C40" s="339">
        <f>'Rekap1 +tunjangan'!E65</f>
        <v>3466392</v>
      </c>
      <c r="D40" s="331">
        <v>2.5000000000000001E-2</v>
      </c>
      <c r="E40" s="337">
        <f t="shared" si="2"/>
        <v>86659.8</v>
      </c>
      <c r="F40" s="338"/>
      <c r="G40" s="338">
        <f t="shared" si="5"/>
        <v>86659.8</v>
      </c>
    </row>
    <row r="41" spans="1:7" ht="18" customHeight="1" x14ac:dyDescent="0.2">
      <c r="A41" s="368" t="s">
        <v>354</v>
      </c>
      <c r="B41" s="399" t="s">
        <v>58</v>
      </c>
      <c r="C41" s="339">
        <f>'Rekap1 +tunjangan'!E63</f>
        <v>3606434</v>
      </c>
      <c r="D41" s="331">
        <v>2.5000000000000001E-2</v>
      </c>
      <c r="E41" s="337">
        <f t="shared" si="2"/>
        <v>90160.85</v>
      </c>
      <c r="F41" s="338"/>
      <c r="G41" s="338">
        <f t="shared" si="5"/>
        <v>90160.85</v>
      </c>
    </row>
    <row r="42" spans="1:7" ht="18" customHeight="1" x14ac:dyDescent="0.2">
      <c r="A42" s="368" t="s">
        <v>355</v>
      </c>
      <c r="B42" s="399" t="s">
        <v>142</v>
      </c>
      <c r="C42" s="339">
        <f>'Rekap1 +tunjangan'!E66</f>
        <v>3398424</v>
      </c>
      <c r="D42" s="331">
        <v>2.5000000000000001E-2</v>
      </c>
      <c r="E42" s="337">
        <f t="shared" si="2"/>
        <v>84960.6</v>
      </c>
      <c r="F42" s="338"/>
      <c r="G42" s="338">
        <f t="shared" si="5"/>
        <v>84960.6</v>
      </c>
    </row>
    <row r="43" spans="1:7" ht="18" customHeight="1" x14ac:dyDescent="0.2">
      <c r="A43" s="368" t="s">
        <v>356</v>
      </c>
      <c r="B43" s="399" t="s">
        <v>150</v>
      </c>
      <c r="C43" s="339">
        <f>'Rekap1 +tunjangan'!E25</f>
        <v>3903721</v>
      </c>
      <c r="D43" s="331">
        <v>2.5000000000000001E-2</v>
      </c>
      <c r="E43" s="337">
        <f t="shared" si="2"/>
        <v>97593.025000000009</v>
      </c>
      <c r="F43" s="338"/>
      <c r="G43" s="338">
        <f t="shared" si="5"/>
        <v>97593.025000000009</v>
      </c>
    </row>
    <row r="44" spans="1:7" ht="18" customHeight="1" x14ac:dyDescent="0.2">
      <c r="A44" s="368" t="s">
        <v>357</v>
      </c>
      <c r="B44" s="399" t="s">
        <v>141</v>
      </c>
      <c r="C44" s="339">
        <f>'Rekap1 +tunjangan'!E33</f>
        <v>3535720</v>
      </c>
      <c r="D44" s="331">
        <v>2.5000000000000001E-2</v>
      </c>
      <c r="E44" s="337">
        <f t="shared" si="2"/>
        <v>88393</v>
      </c>
      <c r="F44" s="338"/>
      <c r="G44" s="338">
        <f t="shared" si="5"/>
        <v>88393</v>
      </c>
    </row>
    <row r="45" spans="1:7" ht="18" customHeight="1" x14ac:dyDescent="0.2">
      <c r="A45" s="368" t="s">
        <v>358</v>
      </c>
      <c r="B45" s="399" t="s">
        <v>488</v>
      </c>
      <c r="C45" s="339">
        <f>'Rekap1 +tunjangan'!E19</f>
        <v>6270500</v>
      </c>
      <c r="D45" s="331">
        <v>2.5000000000000001E-2</v>
      </c>
      <c r="E45" s="337">
        <f t="shared" si="2"/>
        <v>156762.5</v>
      </c>
      <c r="F45" s="338"/>
      <c r="G45" s="338">
        <f t="shared" si="5"/>
        <v>156762.5</v>
      </c>
    </row>
    <row r="46" spans="1:7" ht="18" customHeight="1" x14ac:dyDescent="0.2">
      <c r="A46" s="368" t="s">
        <v>359</v>
      </c>
      <c r="B46" s="399" t="s">
        <v>491</v>
      </c>
      <c r="C46" s="339">
        <f>'Rekap1 +tunjangan'!E71</f>
        <v>3078057</v>
      </c>
      <c r="D46" s="331">
        <v>2.5000000000000001E-2</v>
      </c>
      <c r="E46" s="337">
        <f t="shared" ref="E46:E52" si="6">SUM(C46*D46)</f>
        <v>76951.425000000003</v>
      </c>
      <c r="F46" s="338"/>
      <c r="G46" s="338">
        <f t="shared" ref="G46:G52" si="7">E46</f>
        <v>76951.425000000003</v>
      </c>
    </row>
    <row r="47" spans="1:7" ht="18" customHeight="1" x14ac:dyDescent="0.2">
      <c r="A47" s="368" t="s">
        <v>360</v>
      </c>
      <c r="B47" s="399" t="s">
        <v>515</v>
      </c>
      <c r="C47" s="339">
        <f>'Rekap1 +tunjangan'!E58</f>
        <v>2308543</v>
      </c>
      <c r="D47" s="331">
        <v>2.5000000000000001E-2</v>
      </c>
      <c r="E47" s="337">
        <f t="shared" si="6"/>
        <v>57713.575000000004</v>
      </c>
      <c r="F47" s="338"/>
      <c r="G47" s="338">
        <f t="shared" si="7"/>
        <v>57713.575000000004</v>
      </c>
    </row>
    <row r="48" spans="1:7" ht="18" customHeight="1" x14ac:dyDescent="0.2">
      <c r="A48" s="368" t="s">
        <v>361</v>
      </c>
      <c r="B48" s="399" t="s">
        <v>514</v>
      </c>
      <c r="C48" s="339">
        <f>'Rekap1 +tunjangan'!E52</f>
        <v>2511694.4</v>
      </c>
      <c r="D48" s="331">
        <v>2.5000000000000001E-2</v>
      </c>
      <c r="E48" s="337">
        <f t="shared" si="6"/>
        <v>62792.36</v>
      </c>
      <c r="F48" s="338"/>
      <c r="G48" s="338">
        <f t="shared" si="7"/>
        <v>62792.36</v>
      </c>
    </row>
    <row r="49" spans="1:16384" ht="18" customHeight="1" x14ac:dyDescent="0.2">
      <c r="A49" s="368" t="s">
        <v>362</v>
      </c>
      <c r="B49" s="399" t="s">
        <v>524</v>
      </c>
      <c r="C49" s="339">
        <f>'Rekap1 +tunjangan'!E20</f>
        <v>5480177</v>
      </c>
      <c r="D49" s="331">
        <v>2.5000000000000001E-2</v>
      </c>
      <c r="E49" s="337">
        <f t="shared" si="6"/>
        <v>137004.42500000002</v>
      </c>
      <c r="F49" s="338"/>
      <c r="G49" s="338">
        <f t="shared" si="7"/>
        <v>137004.42500000002</v>
      </c>
    </row>
    <row r="50" spans="1:16384" ht="18" hidden="1" customHeight="1" x14ac:dyDescent="0.2">
      <c r="A50" s="368" t="s">
        <v>363</v>
      </c>
      <c r="B50" s="399" t="s">
        <v>561</v>
      </c>
      <c r="C50" s="339">
        <f>'Rekap1 +tunjangan'!F57</f>
        <v>2308543</v>
      </c>
      <c r="D50" s="331">
        <v>2.5000000000000001E-2</v>
      </c>
      <c r="E50" s="337">
        <f t="shared" si="6"/>
        <v>57713.575000000004</v>
      </c>
      <c r="F50" s="338"/>
      <c r="G50" s="338">
        <f t="shared" si="7"/>
        <v>57713.575000000004</v>
      </c>
    </row>
    <row r="51" spans="1:16384" ht="18" customHeight="1" x14ac:dyDescent="0.2">
      <c r="A51" s="368" t="s">
        <v>516</v>
      </c>
      <c r="B51" s="399" t="s">
        <v>573</v>
      </c>
      <c r="C51" s="339">
        <f>'Rekap1 +tunjangan'!F37</f>
        <v>2308543</v>
      </c>
      <c r="D51" s="331">
        <v>2.5000000000000001E-2</v>
      </c>
      <c r="E51" s="337">
        <f t="shared" si="6"/>
        <v>57713.575000000004</v>
      </c>
      <c r="F51" s="338"/>
      <c r="G51" s="338">
        <f t="shared" si="7"/>
        <v>57713.575000000004</v>
      </c>
    </row>
    <row r="52" spans="1:16384" ht="18" customHeight="1" x14ac:dyDescent="0.2">
      <c r="A52" s="368" t="s">
        <v>517</v>
      </c>
      <c r="B52" s="399" t="s">
        <v>589</v>
      </c>
      <c r="C52" s="339">
        <f>'Rekap1 +tunjangan'!E21</f>
        <v>4770500</v>
      </c>
      <c r="D52" s="331">
        <v>2.5000000000000001E-2</v>
      </c>
      <c r="E52" s="337">
        <f t="shared" si="6"/>
        <v>119262.5</v>
      </c>
      <c r="F52" s="338"/>
      <c r="G52" s="338">
        <f t="shared" si="7"/>
        <v>119262.5</v>
      </c>
    </row>
    <row r="53" spans="1:16384" ht="18" customHeight="1" x14ac:dyDescent="0.2">
      <c r="A53" s="368" t="s">
        <v>588</v>
      </c>
      <c r="B53" s="399" t="s">
        <v>608</v>
      </c>
      <c r="C53" s="339">
        <f>'Rekap1 +tunjangan'!E26</f>
        <v>2308543</v>
      </c>
      <c r="D53" s="331">
        <v>2.5000000000000001E-2</v>
      </c>
      <c r="E53" s="337">
        <f t="shared" ref="E53:E54" si="8">SUM(C53*D53)</f>
        <v>57713.575000000004</v>
      </c>
      <c r="F53" s="338"/>
      <c r="G53" s="338">
        <f t="shared" ref="G53:G54" si="9">E53</f>
        <v>57713.575000000004</v>
      </c>
    </row>
    <row r="54" spans="1:16384" ht="18" customHeight="1" x14ac:dyDescent="0.2">
      <c r="A54" s="368" t="s">
        <v>611</v>
      </c>
      <c r="B54" s="399" t="s">
        <v>609</v>
      </c>
      <c r="C54" s="339">
        <f>'Rekap1 +tunjangan'!E69</f>
        <v>2308543</v>
      </c>
      <c r="D54" s="331">
        <v>2.5000000000000001E-2</v>
      </c>
      <c r="E54" s="337">
        <f t="shared" si="8"/>
        <v>57713.575000000004</v>
      </c>
      <c r="F54" s="338"/>
      <c r="G54" s="338">
        <f t="shared" si="9"/>
        <v>57713.575000000004</v>
      </c>
    </row>
    <row r="55" spans="1:16384" ht="18" customHeight="1" x14ac:dyDescent="0.2">
      <c r="A55" s="368" t="s">
        <v>612</v>
      </c>
      <c r="B55" s="399" t="s">
        <v>702</v>
      </c>
      <c r="C55" s="339">
        <f>'Rekap1 +tunjangan'!E69</f>
        <v>2308543</v>
      </c>
      <c r="D55" s="331">
        <v>2.5000000000000001E-2</v>
      </c>
      <c r="E55" s="337">
        <f t="shared" ref="E55" si="10">SUM(C55*D55)</f>
        <v>57713.575000000004</v>
      </c>
      <c r="F55" s="338"/>
      <c r="G55" s="338">
        <f t="shared" ref="G55" si="11">E55</f>
        <v>57713.575000000004</v>
      </c>
    </row>
    <row r="56" spans="1:16384" ht="18" customHeight="1" x14ac:dyDescent="0.2">
      <c r="A56" s="368" t="s">
        <v>639</v>
      </c>
      <c r="B56" s="399" t="s">
        <v>846</v>
      </c>
      <c r="C56" s="339">
        <f>'Rekap1 +tunjangan'!E70</f>
        <v>1259205</v>
      </c>
      <c r="D56" s="331">
        <v>2.5000000000000001E-2</v>
      </c>
      <c r="E56" s="337">
        <f t="shared" ref="E56" si="12">SUM(C56*D56)</f>
        <v>31480.125</v>
      </c>
      <c r="F56" s="338"/>
      <c r="G56" s="338">
        <f t="shared" ref="G56" si="13">E56</f>
        <v>31480.125</v>
      </c>
    </row>
    <row r="57" spans="1:16384" ht="18" customHeight="1" x14ac:dyDescent="0.2">
      <c r="A57" s="889" t="s">
        <v>35</v>
      </c>
      <c r="B57" s="890"/>
      <c r="C57" s="341"/>
      <c r="D57" s="341"/>
      <c r="E57" s="342">
        <f>SUM(E5:E55)</f>
        <v>6123128.5537500009</v>
      </c>
      <c r="F57" s="343">
        <f>SUM(F7:F35)</f>
        <v>530000</v>
      </c>
      <c r="G57" s="343">
        <f>SUM(G5:G56)</f>
        <v>6154608.6787500009</v>
      </c>
      <c r="H57" s="334"/>
    </row>
    <row r="58" spans="1:16384" ht="18" customHeight="1" x14ac:dyDescent="0.2">
      <c r="A58" s="889" t="s">
        <v>308</v>
      </c>
      <c r="B58" s="891"/>
      <c r="C58" s="347"/>
      <c r="D58" s="347"/>
      <c r="E58" s="348"/>
      <c r="F58" s="348"/>
      <c r="G58" s="415">
        <f>ROUNDUP(G57/100,0)*100</f>
        <v>6154700</v>
      </c>
      <c r="H58" s="334"/>
    </row>
    <row r="59" spans="1:16384" ht="18" customHeight="1" thickBot="1" x14ac:dyDescent="0.25">
      <c r="A59" s="892" t="s">
        <v>860</v>
      </c>
      <c r="B59" s="893"/>
      <c r="C59" s="893"/>
      <c r="D59" s="893"/>
      <c r="E59" s="893"/>
      <c r="F59" s="893"/>
      <c r="G59" s="894"/>
      <c r="H59" s="334"/>
    </row>
    <row r="60" spans="1:16384" ht="18" customHeight="1" thickTop="1" x14ac:dyDescent="0.2">
      <c r="A60" s="436" t="s">
        <v>510</v>
      </c>
      <c r="B60" s="435"/>
      <c r="C60" s="435"/>
      <c r="D60" s="435"/>
      <c r="E60" s="435"/>
      <c r="F60" s="435"/>
      <c r="G60" s="435"/>
      <c r="H60" s="334"/>
    </row>
    <row r="61" spans="1:16384" ht="15" customHeight="1" x14ac:dyDescent="0.2">
      <c r="A61" s="124" t="s">
        <v>192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/>
      <c r="BG61" s="124"/>
      <c r="BH61" s="124"/>
      <c r="BI61" s="124"/>
      <c r="BJ61" s="124"/>
      <c r="BK61" s="124"/>
      <c r="BL61" s="124"/>
      <c r="BM61" s="124"/>
      <c r="BN61" s="124"/>
      <c r="BO61" s="124"/>
      <c r="BP61" s="124"/>
      <c r="BQ61" s="124"/>
      <c r="BR61" s="124"/>
      <c r="BS61" s="124"/>
      <c r="BT61" s="124"/>
      <c r="BU61" s="124"/>
      <c r="BV61" s="124"/>
      <c r="BW61" s="124"/>
      <c r="BX61" s="124"/>
      <c r="BY61" s="124"/>
      <c r="BZ61" s="124"/>
      <c r="CA61" s="124"/>
      <c r="CB61" s="124"/>
      <c r="CC61" s="124"/>
      <c r="CD61" s="124"/>
      <c r="CE61" s="124"/>
      <c r="CF61" s="124"/>
      <c r="CG61" s="124"/>
      <c r="CH61" s="124"/>
      <c r="CI61" s="124"/>
      <c r="CJ61" s="124"/>
      <c r="CK61" s="124"/>
      <c r="CL61" s="124"/>
      <c r="CM61" s="124"/>
      <c r="CN61" s="124"/>
      <c r="CO61" s="124"/>
      <c r="CP61" s="124"/>
      <c r="CQ61" s="124"/>
      <c r="CR61" s="124"/>
      <c r="CS61" s="124"/>
      <c r="CT61" s="124"/>
      <c r="CU61" s="124"/>
      <c r="CV61" s="124"/>
      <c r="CW61" s="124"/>
      <c r="CX61" s="124"/>
      <c r="CY61" s="124"/>
      <c r="CZ61" s="124"/>
      <c r="DA61" s="124"/>
      <c r="DB61" s="124"/>
      <c r="DC61" s="124"/>
      <c r="DD61" s="124"/>
      <c r="DE61" s="124"/>
      <c r="DF61" s="124"/>
      <c r="DG61" s="124"/>
      <c r="DH61" s="124"/>
      <c r="DI61" s="124"/>
      <c r="DJ61" s="124"/>
      <c r="DK61" s="124"/>
      <c r="DL61" s="124"/>
      <c r="DM61" s="124"/>
      <c r="DN61" s="124"/>
      <c r="DO61" s="124"/>
      <c r="DP61" s="124"/>
      <c r="DQ61" s="124" t="s">
        <v>192</v>
      </c>
      <c r="DR61" s="124" t="s">
        <v>192</v>
      </c>
      <c r="DS61" s="124" t="s">
        <v>192</v>
      </c>
      <c r="DT61" s="124" t="s">
        <v>192</v>
      </c>
      <c r="DU61" s="124" t="s">
        <v>192</v>
      </c>
      <c r="DV61" s="124" t="s">
        <v>192</v>
      </c>
      <c r="DW61" s="124" t="s">
        <v>192</v>
      </c>
      <c r="DX61" s="124" t="s">
        <v>192</v>
      </c>
      <c r="DY61" s="124" t="s">
        <v>192</v>
      </c>
      <c r="DZ61" s="124" t="s">
        <v>192</v>
      </c>
      <c r="EA61" s="124" t="s">
        <v>192</v>
      </c>
      <c r="EB61" s="124" t="s">
        <v>192</v>
      </c>
      <c r="EC61" s="124" t="s">
        <v>192</v>
      </c>
      <c r="ED61" s="124" t="s">
        <v>192</v>
      </c>
      <c r="EE61" s="124" t="s">
        <v>192</v>
      </c>
      <c r="EF61" s="124" t="s">
        <v>192</v>
      </c>
      <c r="EG61" s="124" t="s">
        <v>192</v>
      </c>
      <c r="EH61" s="124" t="s">
        <v>192</v>
      </c>
      <c r="EI61" s="124" t="s">
        <v>192</v>
      </c>
      <c r="EJ61" s="124" t="s">
        <v>192</v>
      </c>
      <c r="EK61" s="124" t="s">
        <v>192</v>
      </c>
      <c r="EL61" s="124" t="s">
        <v>192</v>
      </c>
      <c r="EM61" s="124" t="s">
        <v>192</v>
      </c>
      <c r="EN61" s="124" t="s">
        <v>192</v>
      </c>
      <c r="EO61" s="124" t="s">
        <v>192</v>
      </c>
      <c r="EP61" s="124" t="s">
        <v>192</v>
      </c>
      <c r="EQ61" s="124" t="s">
        <v>192</v>
      </c>
      <c r="ER61" s="124" t="s">
        <v>192</v>
      </c>
      <c r="ES61" s="124" t="s">
        <v>192</v>
      </c>
      <c r="ET61" s="124" t="s">
        <v>192</v>
      </c>
      <c r="EU61" s="124" t="s">
        <v>192</v>
      </c>
      <c r="EV61" s="124" t="s">
        <v>192</v>
      </c>
      <c r="EW61" s="124" t="s">
        <v>192</v>
      </c>
      <c r="EX61" s="124" t="s">
        <v>192</v>
      </c>
      <c r="EY61" s="124" t="s">
        <v>192</v>
      </c>
      <c r="EZ61" s="124" t="s">
        <v>192</v>
      </c>
      <c r="FA61" s="124" t="s">
        <v>192</v>
      </c>
      <c r="FB61" s="124" t="s">
        <v>192</v>
      </c>
      <c r="FC61" s="124" t="s">
        <v>192</v>
      </c>
      <c r="FD61" s="124" t="s">
        <v>192</v>
      </c>
      <c r="FE61" s="124" t="s">
        <v>192</v>
      </c>
      <c r="FF61" s="124" t="s">
        <v>192</v>
      </c>
      <c r="FG61" s="124" t="s">
        <v>192</v>
      </c>
      <c r="FH61" s="124" t="s">
        <v>192</v>
      </c>
      <c r="FI61" s="124" t="s">
        <v>192</v>
      </c>
      <c r="FJ61" s="124" t="s">
        <v>192</v>
      </c>
      <c r="FK61" s="124" t="s">
        <v>192</v>
      </c>
      <c r="FL61" s="124" t="s">
        <v>192</v>
      </c>
      <c r="FM61" s="124" t="s">
        <v>192</v>
      </c>
      <c r="FN61" s="124" t="s">
        <v>192</v>
      </c>
      <c r="FO61" s="124" t="s">
        <v>192</v>
      </c>
      <c r="FP61" s="124" t="s">
        <v>192</v>
      </c>
      <c r="FQ61" s="124" t="s">
        <v>192</v>
      </c>
      <c r="FR61" s="124" t="s">
        <v>192</v>
      </c>
      <c r="FS61" s="124" t="s">
        <v>192</v>
      </c>
      <c r="FT61" s="124" t="s">
        <v>192</v>
      </c>
      <c r="FU61" s="124" t="s">
        <v>192</v>
      </c>
      <c r="FV61" s="124" t="s">
        <v>192</v>
      </c>
      <c r="FW61" s="124" t="s">
        <v>192</v>
      </c>
      <c r="FX61" s="124" t="s">
        <v>192</v>
      </c>
      <c r="FY61" s="124" t="s">
        <v>192</v>
      </c>
      <c r="FZ61" s="124" t="s">
        <v>192</v>
      </c>
      <c r="GA61" s="124" t="s">
        <v>192</v>
      </c>
      <c r="GB61" s="124" t="s">
        <v>192</v>
      </c>
      <c r="GC61" s="124" t="s">
        <v>192</v>
      </c>
      <c r="GD61" s="124" t="s">
        <v>192</v>
      </c>
      <c r="GE61" s="124" t="s">
        <v>192</v>
      </c>
      <c r="GF61" s="124" t="s">
        <v>192</v>
      </c>
      <c r="GG61" s="124" t="s">
        <v>192</v>
      </c>
      <c r="GH61" s="124" t="s">
        <v>192</v>
      </c>
      <c r="GI61" s="124" t="s">
        <v>192</v>
      </c>
      <c r="GJ61" s="124" t="s">
        <v>192</v>
      </c>
      <c r="GK61" s="124" t="s">
        <v>192</v>
      </c>
      <c r="GL61" s="124" t="s">
        <v>192</v>
      </c>
      <c r="GM61" s="124" t="s">
        <v>192</v>
      </c>
      <c r="GN61" s="124" t="s">
        <v>192</v>
      </c>
      <c r="GO61" s="124" t="s">
        <v>192</v>
      </c>
      <c r="GP61" s="124" t="s">
        <v>192</v>
      </c>
      <c r="GQ61" s="124" t="s">
        <v>192</v>
      </c>
      <c r="GR61" s="124" t="s">
        <v>192</v>
      </c>
      <c r="GS61" s="124" t="s">
        <v>192</v>
      </c>
      <c r="GT61" s="124" t="s">
        <v>192</v>
      </c>
      <c r="GU61" s="124" t="s">
        <v>192</v>
      </c>
      <c r="GV61" s="124" t="s">
        <v>192</v>
      </c>
      <c r="GW61" s="124" t="s">
        <v>192</v>
      </c>
      <c r="GX61" s="124" t="s">
        <v>192</v>
      </c>
      <c r="GY61" s="124" t="s">
        <v>192</v>
      </c>
      <c r="GZ61" s="124" t="s">
        <v>192</v>
      </c>
      <c r="HA61" s="124" t="s">
        <v>192</v>
      </c>
      <c r="HB61" s="124" t="s">
        <v>192</v>
      </c>
      <c r="HC61" s="124" t="s">
        <v>192</v>
      </c>
      <c r="HD61" s="124" t="s">
        <v>192</v>
      </c>
      <c r="HE61" s="124" t="s">
        <v>192</v>
      </c>
      <c r="HF61" s="124" t="s">
        <v>192</v>
      </c>
      <c r="HG61" s="124" t="s">
        <v>192</v>
      </c>
      <c r="HH61" s="124" t="s">
        <v>192</v>
      </c>
      <c r="HI61" s="124" t="s">
        <v>192</v>
      </c>
      <c r="HJ61" s="124" t="s">
        <v>192</v>
      </c>
      <c r="HK61" s="124" t="s">
        <v>192</v>
      </c>
      <c r="HL61" s="124" t="s">
        <v>192</v>
      </c>
      <c r="HM61" s="124" t="s">
        <v>192</v>
      </c>
      <c r="HN61" s="124" t="s">
        <v>192</v>
      </c>
      <c r="HO61" s="124" t="s">
        <v>192</v>
      </c>
      <c r="HP61" s="124" t="s">
        <v>192</v>
      </c>
      <c r="HQ61" s="124" t="s">
        <v>192</v>
      </c>
      <c r="HR61" s="124" t="s">
        <v>192</v>
      </c>
      <c r="HS61" s="124" t="s">
        <v>192</v>
      </c>
      <c r="HT61" s="124" t="s">
        <v>192</v>
      </c>
      <c r="HU61" s="124" t="s">
        <v>192</v>
      </c>
      <c r="HV61" s="124" t="s">
        <v>192</v>
      </c>
      <c r="HW61" s="124" t="s">
        <v>192</v>
      </c>
      <c r="HX61" s="124" t="s">
        <v>192</v>
      </c>
      <c r="HY61" s="124" t="s">
        <v>192</v>
      </c>
      <c r="HZ61" s="124" t="s">
        <v>192</v>
      </c>
      <c r="IA61" s="124" t="s">
        <v>192</v>
      </c>
      <c r="IB61" s="124" t="s">
        <v>192</v>
      </c>
      <c r="IC61" s="124" t="s">
        <v>192</v>
      </c>
      <c r="ID61" s="124" t="s">
        <v>192</v>
      </c>
      <c r="IE61" s="124" t="s">
        <v>192</v>
      </c>
      <c r="IF61" s="124" t="s">
        <v>192</v>
      </c>
      <c r="IG61" s="124" t="s">
        <v>192</v>
      </c>
      <c r="IH61" s="124" t="s">
        <v>192</v>
      </c>
      <c r="II61" s="124" t="s">
        <v>192</v>
      </c>
      <c r="IJ61" s="124" t="s">
        <v>192</v>
      </c>
      <c r="IK61" s="124" t="s">
        <v>192</v>
      </c>
      <c r="IL61" s="124" t="s">
        <v>192</v>
      </c>
      <c r="IM61" s="124" t="s">
        <v>192</v>
      </c>
      <c r="IN61" s="124" t="s">
        <v>192</v>
      </c>
      <c r="IO61" s="124" t="s">
        <v>192</v>
      </c>
      <c r="IP61" s="124" t="s">
        <v>192</v>
      </c>
      <c r="IQ61" s="124" t="s">
        <v>192</v>
      </c>
      <c r="IR61" s="124" t="s">
        <v>192</v>
      </c>
      <c r="IS61" s="124" t="s">
        <v>192</v>
      </c>
      <c r="IT61" s="124" t="s">
        <v>192</v>
      </c>
      <c r="IU61" s="124" t="s">
        <v>192</v>
      </c>
      <c r="IV61" s="124" t="s">
        <v>192</v>
      </c>
      <c r="IW61" s="124" t="s">
        <v>192</v>
      </c>
      <c r="IX61" s="124" t="s">
        <v>192</v>
      </c>
      <c r="IY61" s="124" t="s">
        <v>192</v>
      </c>
      <c r="IZ61" s="124" t="s">
        <v>192</v>
      </c>
      <c r="JA61" s="124" t="s">
        <v>192</v>
      </c>
      <c r="JB61" s="124" t="s">
        <v>192</v>
      </c>
      <c r="JC61" s="124" t="s">
        <v>192</v>
      </c>
      <c r="JD61" s="124" t="s">
        <v>192</v>
      </c>
      <c r="JE61" s="124" t="s">
        <v>192</v>
      </c>
      <c r="JF61" s="124" t="s">
        <v>192</v>
      </c>
      <c r="JG61" s="124" t="s">
        <v>192</v>
      </c>
      <c r="JH61" s="124" t="s">
        <v>192</v>
      </c>
      <c r="JI61" s="124" t="s">
        <v>192</v>
      </c>
      <c r="JJ61" s="124" t="s">
        <v>192</v>
      </c>
      <c r="JK61" s="124" t="s">
        <v>192</v>
      </c>
      <c r="JL61" s="124" t="s">
        <v>192</v>
      </c>
      <c r="JM61" s="124" t="s">
        <v>192</v>
      </c>
      <c r="JN61" s="124" t="s">
        <v>192</v>
      </c>
      <c r="JO61" s="124" t="s">
        <v>192</v>
      </c>
      <c r="JP61" s="124" t="s">
        <v>192</v>
      </c>
      <c r="JQ61" s="124" t="s">
        <v>192</v>
      </c>
      <c r="JR61" s="124" t="s">
        <v>192</v>
      </c>
      <c r="JS61" s="124" t="s">
        <v>192</v>
      </c>
      <c r="JT61" s="124" t="s">
        <v>192</v>
      </c>
      <c r="JU61" s="124" t="s">
        <v>192</v>
      </c>
      <c r="JV61" s="124" t="s">
        <v>192</v>
      </c>
      <c r="JW61" s="124" t="s">
        <v>192</v>
      </c>
      <c r="JX61" s="124" t="s">
        <v>192</v>
      </c>
      <c r="JY61" s="124" t="s">
        <v>192</v>
      </c>
      <c r="JZ61" s="124" t="s">
        <v>192</v>
      </c>
      <c r="KA61" s="124" t="s">
        <v>192</v>
      </c>
      <c r="KB61" s="124" t="s">
        <v>192</v>
      </c>
      <c r="KC61" s="124" t="s">
        <v>192</v>
      </c>
      <c r="KD61" s="124" t="s">
        <v>192</v>
      </c>
      <c r="KE61" s="124" t="s">
        <v>192</v>
      </c>
      <c r="KF61" s="124" t="s">
        <v>192</v>
      </c>
      <c r="KG61" s="124" t="s">
        <v>192</v>
      </c>
      <c r="KH61" s="124" t="s">
        <v>192</v>
      </c>
      <c r="KI61" s="124" t="s">
        <v>192</v>
      </c>
      <c r="KJ61" s="124" t="s">
        <v>192</v>
      </c>
      <c r="KK61" s="124" t="s">
        <v>192</v>
      </c>
      <c r="KL61" s="124" t="s">
        <v>192</v>
      </c>
      <c r="KM61" s="124" t="s">
        <v>192</v>
      </c>
      <c r="KN61" s="124" t="s">
        <v>192</v>
      </c>
      <c r="KO61" s="124" t="s">
        <v>192</v>
      </c>
      <c r="KP61" s="124" t="s">
        <v>192</v>
      </c>
      <c r="KQ61" s="124" t="s">
        <v>192</v>
      </c>
      <c r="KR61" s="124" t="s">
        <v>192</v>
      </c>
      <c r="KS61" s="124" t="s">
        <v>192</v>
      </c>
      <c r="KT61" s="124" t="s">
        <v>192</v>
      </c>
      <c r="KU61" s="124" t="s">
        <v>192</v>
      </c>
      <c r="KV61" s="124" t="s">
        <v>192</v>
      </c>
      <c r="KW61" s="124" t="s">
        <v>192</v>
      </c>
      <c r="KX61" s="124" t="s">
        <v>192</v>
      </c>
      <c r="KY61" s="124" t="s">
        <v>192</v>
      </c>
      <c r="KZ61" s="124" t="s">
        <v>192</v>
      </c>
      <c r="LA61" s="124" t="s">
        <v>192</v>
      </c>
      <c r="LB61" s="124" t="s">
        <v>192</v>
      </c>
      <c r="LC61" s="124" t="s">
        <v>192</v>
      </c>
      <c r="LD61" s="124" t="s">
        <v>192</v>
      </c>
      <c r="LE61" s="124" t="s">
        <v>192</v>
      </c>
      <c r="LF61" s="124" t="s">
        <v>192</v>
      </c>
      <c r="LG61" s="124" t="s">
        <v>192</v>
      </c>
      <c r="LH61" s="124" t="s">
        <v>192</v>
      </c>
      <c r="LI61" s="124" t="s">
        <v>192</v>
      </c>
      <c r="LJ61" s="124" t="s">
        <v>192</v>
      </c>
      <c r="LK61" s="124" t="s">
        <v>192</v>
      </c>
      <c r="LL61" s="124" t="s">
        <v>192</v>
      </c>
      <c r="LM61" s="124" t="s">
        <v>192</v>
      </c>
      <c r="LN61" s="124" t="s">
        <v>192</v>
      </c>
      <c r="LO61" s="124" t="s">
        <v>192</v>
      </c>
      <c r="LP61" s="124" t="s">
        <v>192</v>
      </c>
      <c r="LQ61" s="124" t="s">
        <v>192</v>
      </c>
      <c r="LR61" s="124" t="s">
        <v>192</v>
      </c>
      <c r="LS61" s="124" t="s">
        <v>192</v>
      </c>
      <c r="LT61" s="124" t="s">
        <v>192</v>
      </c>
      <c r="LU61" s="124" t="s">
        <v>192</v>
      </c>
      <c r="LV61" s="124" t="s">
        <v>192</v>
      </c>
      <c r="LW61" s="124" t="s">
        <v>192</v>
      </c>
      <c r="LX61" s="124" t="s">
        <v>192</v>
      </c>
      <c r="LY61" s="124" t="s">
        <v>192</v>
      </c>
      <c r="LZ61" s="124" t="s">
        <v>192</v>
      </c>
      <c r="MA61" s="124" t="s">
        <v>192</v>
      </c>
      <c r="MB61" s="124" t="s">
        <v>192</v>
      </c>
      <c r="MC61" s="124" t="s">
        <v>192</v>
      </c>
      <c r="MD61" s="124" t="s">
        <v>192</v>
      </c>
      <c r="ME61" s="124" t="s">
        <v>192</v>
      </c>
      <c r="MF61" s="124" t="s">
        <v>192</v>
      </c>
      <c r="MG61" s="124" t="s">
        <v>192</v>
      </c>
      <c r="MH61" s="124" t="s">
        <v>192</v>
      </c>
      <c r="MI61" s="124" t="s">
        <v>192</v>
      </c>
      <c r="MJ61" s="124" t="s">
        <v>192</v>
      </c>
      <c r="MK61" s="124" t="s">
        <v>192</v>
      </c>
      <c r="ML61" s="124" t="s">
        <v>192</v>
      </c>
      <c r="MM61" s="124" t="s">
        <v>192</v>
      </c>
      <c r="MN61" s="124" t="s">
        <v>192</v>
      </c>
      <c r="MO61" s="124" t="s">
        <v>192</v>
      </c>
      <c r="MP61" s="124" t="s">
        <v>192</v>
      </c>
      <c r="MQ61" s="124" t="s">
        <v>192</v>
      </c>
      <c r="MR61" s="124" t="s">
        <v>192</v>
      </c>
      <c r="MS61" s="124" t="s">
        <v>192</v>
      </c>
      <c r="MT61" s="124" t="s">
        <v>192</v>
      </c>
      <c r="MU61" s="124" t="s">
        <v>192</v>
      </c>
      <c r="MV61" s="124" t="s">
        <v>192</v>
      </c>
      <c r="MW61" s="124" t="s">
        <v>192</v>
      </c>
      <c r="MX61" s="124" t="s">
        <v>192</v>
      </c>
      <c r="MY61" s="124" t="s">
        <v>192</v>
      </c>
      <c r="MZ61" s="124" t="s">
        <v>192</v>
      </c>
      <c r="NA61" s="124" t="s">
        <v>192</v>
      </c>
      <c r="NB61" s="124" t="s">
        <v>192</v>
      </c>
      <c r="NC61" s="124" t="s">
        <v>192</v>
      </c>
      <c r="ND61" s="124" t="s">
        <v>192</v>
      </c>
      <c r="NE61" s="124" t="s">
        <v>192</v>
      </c>
      <c r="NF61" s="124" t="s">
        <v>192</v>
      </c>
      <c r="NG61" s="124" t="s">
        <v>192</v>
      </c>
      <c r="NH61" s="124" t="s">
        <v>192</v>
      </c>
      <c r="NI61" s="124" t="s">
        <v>192</v>
      </c>
      <c r="NJ61" s="124" t="s">
        <v>192</v>
      </c>
      <c r="NK61" s="124" t="s">
        <v>192</v>
      </c>
      <c r="NL61" s="124" t="s">
        <v>192</v>
      </c>
      <c r="NM61" s="124" t="s">
        <v>192</v>
      </c>
      <c r="NN61" s="124" t="s">
        <v>192</v>
      </c>
      <c r="NO61" s="124" t="s">
        <v>192</v>
      </c>
      <c r="NP61" s="124" t="s">
        <v>192</v>
      </c>
      <c r="NQ61" s="124" t="s">
        <v>192</v>
      </c>
      <c r="NR61" s="124" t="s">
        <v>192</v>
      </c>
      <c r="NS61" s="124" t="s">
        <v>192</v>
      </c>
      <c r="NT61" s="124" t="s">
        <v>192</v>
      </c>
      <c r="NU61" s="124" t="s">
        <v>192</v>
      </c>
      <c r="NV61" s="124" t="s">
        <v>192</v>
      </c>
      <c r="NW61" s="124" t="s">
        <v>192</v>
      </c>
      <c r="NX61" s="124" t="s">
        <v>192</v>
      </c>
      <c r="NY61" s="124" t="s">
        <v>192</v>
      </c>
      <c r="NZ61" s="124" t="s">
        <v>192</v>
      </c>
      <c r="OA61" s="124" t="s">
        <v>192</v>
      </c>
      <c r="OB61" s="124" t="s">
        <v>192</v>
      </c>
      <c r="OC61" s="124" t="s">
        <v>192</v>
      </c>
      <c r="OD61" s="124" t="s">
        <v>192</v>
      </c>
      <c r="OE61" s="124" t="s">
        <v>192</v>
      </c>
      <c r="OF61" s="124" t="s">
        <v>192</v>
      </c>
      <c r="OG61" s="124" t="s">
        <v>192</v>
      </c>
      <c r="OH61" s="124" t="s">
        <v>192</v>
      </c>
      <c r="OI61" s="124" t="s">
        <v>192</v>
      </c>
      <c r="OJ61" s="124" t="s">
        <v>192</v>
      </c>
      <c r="OK61" s="124" t="s">
        <v>192</v>
      </c>
      <c r="OL61" s="124" t="s">
        <v>192</v>
      </c>
      <c r="OM61" s="124" t="s">
        <v>192</v>
      </c>
      <c r="ON61" s="124" t="s">
        <v>192</v>
      </c>
      <c r="OO61" s="124" t="s">
        <v>192</v>
      </c>
      <c r="OP61" s="124" t="s">
        <v>192</v>
      </c>
      <c r="OQ61" s="124" t="s">
        <v>192</v>
      </c>
      <c r="OR61" s="124" t="s">
        <v>192</v>
      </c>
      <c r="OS61" s="124" t="s">
        <v>192</v>
      </c>
      <c r="OT61" s="124" t="s">
        <v>192</v>
      </c>
      <c r="OU61" s="124" t="s">
        <v>192</v>
      </c>
      <c r="OV61" s="124" t="s">
        <v>192</v>
      </c>
      <c r="OW61" s="124" t="s">
        <v>192</v>
      </c>
      <c r="OX61" s="124" t="s">
        <v>192</v>
      </c>
      <c r="OY61" s="124" t="s">
        <v>192</v>
      </c>
      <c r="OZ61" s="124" t="s">
        <v>192</v>
      </c>
      <c r="PA61" s="124" t="s">
        <v>192</v>
      </c>
      <c r="PB61" s="124" t="s">
        <v>192</v>
      </c>
      <c r="PC61" s="124" t="s">
        <v>192</v>
      </c>
      <c r="PD61" s="124" t="s">
        <v>192</v>
      </c>
      <c r="PE61" s="124" t="s">
        <v>192</v>
      </c>
      <c r="PF61" s="124" t="s">
        <v>192</v>
      </c>
      <c r="PG61" s="124" t="s">
        <v>192</v>
      </c>
      <c r="PH61" s="124" t="s">
        <v>192</v>
      </c>
      <c r="PI61" s="124" t="s">
        <v>192</v>
      </c>
      <c r="PJ61" s="124" t="s">
        <v>192</v>
      </c>
      <c r="PK61" s="124" t="s">
        <v>192</v>
      </c>
      <c r="PL61" s="124" t="s">
        <v>192</v>
      </c>
      <c r="PM61" s="124" t="s">
        <v>192</v>
      </c>
      <c r="PN61" s="124" t="s">
        <v>192</v>
      </c>
      <c r="PO61" s="124" t="s">
        <v>192</v>
      </c>
      <c r="PP61" s="124" t="s">
        <v>192</v>
      </c>
      <c r="PQ61" s="124" t="s">
        <v>192</v>
      </c>
      <c r="PR61" s="124" t="s">
        <v>192</v>
      </c>
      <c r="PS61" s="124" t="s">
        <v>192</v>
      </c>
      <c r="PT61" s="124" t="s">
        <v>192</v>
      </c>
      <c r="PU61" s="124" t="s">
        <v>192</v>
      </c>
      <c r="PV61" s="124" t="s">
        <v>192</v>
      </c>
      <c r="PW61" s="124" t="s">
        <v>192</v>
      </c>
      <c r="PX61" s="124" t="s">
        <v>192</v>
      </c>
      <c r="PY61" s="124" t="s">
        <v>192</v>
      </c>
      <c r="PZ61" s="124" t="s">
        <v>192</v>
      </c>
      <c r="QA61" s="124" t="s">
        <v>192</v>
      </c>
      <c r="QB61" s="124" t="s">
        <v>192</v>
      </c>
      <c r="QC61" s="124" t="s">
        <v>192</v>
      </c>
      <c r="QD61" s="124" t="s">
        <v>192</v>
      </c>
      <c r="QE61" s="124" t="s">
        <v>192</v>
      </c>
      <c r="QF61" s="124" t="s">
        <v>192</v>
      </c>
      <c r="QG61" s="124" t="s">
        <v>192</v>
      </c>
      <c r="QH61" s="124" t="s">
        <v>192</v>
      </c>
      <c r="QI61" s="124" t="s">
        <v>192</v>
      </c>
      <c r="QJ61" s="124" t="s">
        <v>192</v>
      </c>
      <c r="QK61" s="124" t="s">
        <v>192</v>
      </c>
      <c r="QL61" s="124" t="s">
        <v>192</v>
      </c>
      <c r="QM61" s="124" t="s">
        <v>192</v>
      </c>
      <c r="QN61" s="124" t="s">
        <v>192</v>
      </c>
      <c r="QO61" s="124" t="s">
        <v>192</v>
      </c>
      <c r="QP61" s="124" t="s">
        <v>192</v>
      </c>
      <c r="QQ61" s="124" t="s">
        <v>192</v>
      </c>
      <c r="QR61" s="124" t="s">
        <v>192</v>
      </c>
      <c r="QS61" s="124" t="s">
        <v>192</v>
      </c>
      <c r="QT61" s="124" t="s">
        <v>192</v>
      </c>
      <c r="QU61" s="124" t="s">
        <v>192</v>
      </c>
      <c r="QV61" s="124" t="s">
        <v>192</v>
      </c>
      <c r="QW61" s="124" t="s">
        <v>192</v>
      </c>
      <c r="QX61" s="124" t="s">
        <v>192</v>
      </c>
      <c r="QY61" s="124" t="s">
        <v>192</v>
      </c>
      <c r="QZ61" s="124" t="s">
        <v>192</v>
      </c>
      <c r="RA61" s="124" t="s">
        <v>192</v>
      </c>
      <c r="RB61" s="124" t="s">
        <v>192</v>
      </c>
      <c r="RC61" s="124" t="s">
        <v>192</v>
      </c>
      <c r="RD61" s="124" t="s">
        <v>192</v>
      </c>
      <c r="RE61" s="124" t="s">
        <v>192</v>
      </c>
      <c r="RF61" s="124" t="s">
        <v>192</v>
      </c>
      <c r="RG61" s="124" t="s">
        <v>192</v>
      </c>
      <c r="RH61" s="124" t="s">
        <v>192</v>
      </c>
      <c r="RI61" s="124" t="s">
        <v>192</v>
      </c>
      <c r="RJ61" s="124" t="s">
        <v>192</v>
      </c>
      <c r="RK61" s="124" t="s">
        <v>192</v>
      </c>
      <c r="RL61" s="124" t="s">
        <v>192</v>
      </c>
      <c r="RM61" s="124" t="s">
        <v>192</v>
      </c>
      <c r="RN61" s="124" t="s">
        <v>192</v>
      </c>
      <c r="RO61" s="124" t="s">
        <v>192</v>
      </c>
      <c r="RP61" s="124" t="s">
        <v>192</v>
      </c>
      <c r="RQ61" s="124" t="s">
        <v>192</v>
      </c>
      <c r="RR61" s="124" t="s">
        <v>192</v>
      </c>
      <c r="RS61" s="124" t="s">
        <v>192</v>
      </c>
      <c r="RT61" s="124" t="s">
        <v>192</v>
      </c>
      <c r="RU61" s="124" t="s">
        <v>192</v>
      </c>
      <c r="RV61" s="124" t="s">
        <v>192</v>
      </c>
      <c r="RW61" s="124" t="s">
        <v>192</v>
      </c>
      <c r="RX61" s="124" t="s">
        <v>192</v>
      </c>
      <c r="RY61" s="124" t="s">
        <v>192</v>
      </c>
      <c r="RZ61" s="124" t="s">
        <v>192</v>
      </c>
      <c r="SA61" s="124" t="s">
        <v>192</v>
      </c>
      <c r="SB61" s="124" t="s">
        <v>192</v>
      </c>
      <c r="SC61" s="124" t="s">
        <v>192</v>
      </c>
      <c r="SD61" s="124" t="s">
        <v>192</v>
      </c>
      <c r="SE61" s="124" t="s">
        <v>192</v>
      </c>
      <c r="SF61" s="124" t="s">
        <v>192</v>
      </c>
      <c r="SG61" s="124" t="s">
        <v>192</v>
      </c>
      <c r="SH61" s="124" t="s">
        <v>192</v>
      </c>
      <c r="SI61" s="124" t="s">
        <v>192</v>
      </c>
      <c r="SJ61" s="124" t="s">
        <v>192</v>
      </c>
      <c r="SK61" s="124" t="s">
        <v>192</v>
      </c>
      <c r="SL61" s="124" t="s">
        <v>192</v>
      </c>
      <c r="SM61" s="124" t="s">
        <v>192</v>
      </c>
      <c r="SN61" s="124" t="s">
        <v>192</v>
      </c>
      <c r="SO61" s="124" t="s">
        <v>192</v>
      </c>
      <c r="SP61" s="124" t="s">
        <v>192</v>
      </c>
      <c r="SQ61" s="124" t="s">
        <v>192</v>
      </c>
      <c r="SR61" s="124" t="s">
        <v>192</v>
      </c>
      <c r="SS61" s="124" t="s">
        <v>192</v>
      </c>
      <c r="ST61" s="124" t="s">
        <v>192</v>
      </c>
      <c r="SU61" s="124" t="s">
        <v>192</v>
      </c>
      <c r="SV61" s="124" t="s">
        <v>192</v>
      </c>
      <c r="SW61" s="124" t="s">
        <v>192</v>
      </c>
      <c r="SX61" s="124" t="s">
        <v>192</v>
      </c>
      <c r="SY61" s="124" t="s">
        <v>192</v>
      </c>
      <c r="SZ61" s="124" t="s">
        <v>192</v>
      </c>
      <c r="TA61" s="124" t="s">
        <v>192</v>
      </c>
      <c r="TB61" s="124" t="s">
        <v>192</v>
      </c>
      <c r="TC61" s="124" t="s">
        <v>192</v>
      </c>
      <c r="TD61" s="124" t="s">
        <v>192</v>
      </c>
      <c r="TE61" s="124" t="s">
        <v>192</v>
      </c>
      <c r="TF61" s="124" t="s">
        <v>192</v>
      </c>
      <c r="TG61" s="124" t="s">
        <v>192</v>
      </c>
      <c r="TH61" s="124" t="s">
        <v>192</v>
      </c>
      <c r="TI61" s="124" t="s">
        <v>192</v>
      </c>
      <c r="TJ61" s="124" t="s">
        <v>192</v>
      </c>
      <c r="TK61" s="124" t="s">
        <v>192</v>
      </c>
      <c r="TL61" s="124" t="s">
        <v>192</v>
      </c>
      <c r="TM61" s="124" t="s">
        <v>192</v>
      </c>
      <c r="TN61" s="124" t="s">
        <v>192</v>
      </c>
      <c r="TO61" s="124" t="s">
        <v>192</v>
      </c>
      <c r="TP61" s="124" t="s">
        <v>192</v>
      </c>
      <c r="TQ61" s="124" t="s">
        <v>192</v>
      </c>
      <c r="TR61" s="124" t="s">
        <v>192</v>
      </c>
      <c r="TS61" s="124" t="s">
        <v>192</v>
      </c>
      <c r="TT61" s="124" t="s">
        <v>192</v>
      </c>
      <c r="TU61" s="124" t="s">
        <v>192</v>
      </c>
      <c r="TV61" s="124" t="s">
        <v>192</v>
      </c>
      <c r="TW61" s="124" t="s">
        <v>192</v>
      </c>
      <c r="TX61" s="124" t="s">
        <v>192</v>
      </c>
      <c r="TY61" s="124" t="s">
        <v>192</v>
      </c>
      <c r="TZ61" s="124" t="s">
        <v>192</v>
      </c>
      <c r="UA61" s="124" t="s">
        <v>192</v>
      </c>
      <c r="UB61" s="124" t="s">
        <v>192</v>
      </c>
      <c r="UC61" s="124" t="s">
        <v>192</v>
      </c>
      <c r="UD61" s="124" t="s">
        <v>192</v>
      </c>
      <c r="UE61" s="124" t="s">
        <v>192</v>
      </c>
      <c r="UF61" s="124" t="s">
        <v>192</v>
      </c>
      <c r="UG61" s="124" t="s">
        <v>192</v>
      </c>
      <c r="UH61" s="124" t="s">
        <v>192</v>
      </c>
      <c r="UI61" s="124" t="s">
        <v>192</v>
      </c>
      <c r="UJ61" s="124" t="s">
        <v>192</v>
      </c>
      <c r="UK61" s="124" t="s">
        <v>192</v>
      </c>
      <c r="UL61" s="124" t="s">
        <v>192</v>
      </c>
      <c r="UM61" s="124" t="s">
        <v>192</v>
      </c>
      <c r="UN61" s="124" t="s">
        <v>192</v>
      </c>
      <c r="UO61" s="124" t="s">
        <v>192</v>
      </c>
      <c r="UP61" s="124" t="s">
        <v>192</v>
      </c>
      <c r="UQ61" s="124" t="s">
        <v>192</v>
      </c>
      <c r="UR61" s="124" t="s">
        <v>192</v>
      </c>
      <c r="US61" s="124" t="s">
        <v>192</v>
      </c>
      <c r="UT61" s="124" t="s">
        <v>192</v>
      </c>
      <c r="UU61" s="124" t="s">
        <v>192</v>
      </c>
      <c r="UV61" s="124" t="s">
        <v>192</v>
      </c>
      <c r="UW61" s="124" t="s">
        <v>192</v>
      </c>
      <c r="UX61" s="124" t="s">
        <v>192</v>
      </c>
      <c r="UY61" s="124" t="s">
        <v>192</v>
      </c>
      <c r="UZ61" s="124" t="s">
        <v>192</v>
      </c>
      <c r="VA61" s="124" t="s">
        <v>192</v>
      </c>
      <c r="VB61" s="124" t="s">
        <v>192</v>
      </c>
      <c r="VC61" s="124" t="s">
        <v>192</v>
      </c>
      <c r="VD61" s="124" t="s">
        <v>192</v>
      </c>
      <c r="VE61" s="124" t="s">
        <v>192</v>
      </c>
      <c r="VF61" s="124" t="s">
        <v>192</v>
      </c>
      <c r="VG61" s="124" t="s">
        <v>192</v>
      </c>
      <c r="VH61" s="124" t="s">
        <v>192</v>
      </c>
      <c r="VI61" s="124" t="s">
        <v>192</v>
      </c>
      <c r="VJ61" s="124" t="s">
        <v>192</v>
      </c>
      <c r="VK61" s="124" t="s">
        <v>192</v>
      </c>
      <c r="VL61" s="124" t="s">
        <v>192</v>
      </c>
      <c r="VM61" s="124" t="s">
        <v>192</v>
      </c>
      <c r="VN61" s="124" t="s">
        <v>192</v>
      </c>
      <c r="VO61" s="124" t="s">
        <v>192</v>
      </c>
      <c r="VP61" s="124" t="s">
        <v>192</v>
      </c>
      <c r="VQ61" s="124" t="s">
        <v>192</v>
      </c>
      <c r="VR61" s="124" t="s">
        <v>192</v>
      </c>
      <c r="VS61" s="124" t="s">
        <v>192</v>
      </c>
      <c r="VT61" s="124" t="s">
        <v>192</v>
      </c>
      <c r="VU61" s="124" t="s">
        <v>192</v>
      </c>
      <c r="VV61" s="124" t="s">
        <v>192</v>
      </c>
      <c r="VW61" s="124" t="s">
        <v>192</v>
      </c>
      <c r="VX61" s="124" t="s">
        <v>192</v>
      </c>
      <c r="VY61" s="124" t="s">
        <v>192</v>
      </c>
      <c r="VZ61" s="124" t="s">
        <v>192</v>
      </c>
      <c r="WA61" s="124" t="s">
        <v>192</v>
      </c>
      <c r="WB61" s="124" t="s">
        <v>192</v>
      </c>
      <c r="WC61" s="124" t="s">
        <v>192</v>
      </c>
      <c r="WD61" s="124" t="s">
        <v>192</v>
      </c>
      <c r="WE61" s="124" t="s">
        <v>192</v>
      </c>
      <c r="WF61" s="124" t="s">
        <v>192</v>
      </c>
      <c r="WG61" s="124" t="s">
        <v>192</v>
      </c>
      <c r="WH61" s="124" t="s">
        <v>192</v>
      </c>
      <c r="WI61" s="124" t="s">
        <v>192</v>
      </c>
      <c r="WJ61" s="124" t="s">
        <v>192</v>
      </c>
      <c r="WK61" s="124" t="s">
        <v>192</v>
      </c>
      <c r="WL61" s="124" t="s">
        <v>192</v>
      </c>
      <c r="WM61" s="124" t="s">
        <v>192</v>
      </c>
      <c r="WN61" s="124" t="s">
        <v>192</v>
      </c>
      <c r="WO61" s="124" t="s">
        <v>192</v>
      </c>
      <c r="WP61" s="124" t="s">
        <v>192</v>
      </c>
      <c r="WQ61" s="124" t="s">
        <v>192</v>
      </c>
      <c r="WR61" s="124" t="s">
        <v>192</v>
      </c>
      <c r="WS61" s="124" t="s">
        <v>192</v>
      </c>
      <c r="WT61" s="124" t="s">
        <v>192</v>
      </c>
      <c r="WU61" s="124" t="s">
        <v>192</v>
      </c>
      <c r="WV61" s="124" t="s">
        <v>192</v>
      </c>
      <c r="WW61" s="124" t="s">
        <v>192</v>
      </c>
      <c r="WX61" s="124" t="s">
        <v>192</v>
      </c>
      <c r="WY61" s="124" t="s">
        <v>192</v>
      </c>
      <c r="WZ61" s="124" t="s">
        <v>192</v>
      </c>
      <c r="XA61" s="124" t="s">
        <v>192</v>
      </c>
      <c r="XB61" s="124" t="s">
        <v>192</v>
      </c>
      <c r="XC61" s="124" t="s">
        <v>192</v>
      </c>
      <c r="XD61" s="124" t="s">
        <v>192</v>
      </c>
      <c r="XE61" s="124" t="s">
        <v>192</v>
      </c>
      <c r="XF61" s="124" t="s">
        <v>192</v>
      </c>
      <c r="XG61" s="124" t="s">
        <v>192</v>
      </c>
      <c r="XH61" s="124" t="s">
        <v>192</v>
      </c>
      <c r="XI61" s="124" t="s">
        <v>192</v>
      </c>
      <c r="XJ61" s="124" t="s">
        <v>192</v>
      </c>
      <c r="XK61" s="124" t="s">
        <v>192</v>
      </c>
      <c r="XL61" s="124" t="s">
        <v>192</v>
      </c>
      <c r="XM61" s="124" t="s">
        <v>192</v>
      </c>
      <c r="XN61" s="124" t="s">
        <v>192</v>
      </c>
      <c r="XO61" s="124" t="s">
        <v>192</v>
      </c>
      <c r="XP61" s="124" t="s">
        <v>192</v>
      </c>
      <c r="XQ61" s="124" t="s">
        <v>192</v>
      </c>
      <c r="XR61" s="124" t="s">
        <v>192</v>
      </c>
      <c r="XS61" s="124" t="s">
        <v>192</v>
      </c>
      <c r="XT61" s="124" t="s">
        <v>192</v>
      </c>
      <c r="XU61" s="124" t="s">
        <v>192</v>
      </c>
      <c r="XV61" s="124" t="s">
        <v>192</v>
      </c>
      <c r="XW61" s="124" t="s">
        <v>192</v>
      </c>
      <c r="XX61" s="124" t="s">
        <v>192</v>
      </c>
      <c r="XY61" s="124" t="s">
        <v>192</v>
      </c>
      <c r="XZ61" s="124" t="s">
        <v>192</v>
      </c>
      <c r="YA61" s="124" t="s">
        <v>192</v>
      </c>
      <c r="YB61" s="124" t="s">
        <v>192</v>
      </c>
      <c r="YC61" s="124" t="s">
        <v>192</v>
      </c>
      <c r="YD61" s="124" t="s">
        <v>192</v>
      </c>
      <c r="YE61" s="124" t="s">
        <v>192</v>
      </c>
      <c r="YF61" s="124" t="s">
        <v>192</v>
      </c>
      <c r="YG61" s="124" t="s">
        <v>192</v>
      </c>
      <c r="YH61" s="124" t="s">
        <v>192</v>
      </c>
      <c r="YI61" s="124" t="s">
        <v>192</v>
      </c>
      <c r="YJ61" s="124" t="s">
        <v>192</v>
      </c>
      <c r="YK61" s="124" t="s">
        <v>192</v>
      </c>
      <c r="YL61" s="124" t="s">
        <v>192</v>
      </c>
      <c r="YM61" s="124" t="s">
        <v>192</v>
      </c>
      <c r="YN61" s="124" t="s">
        <v>192</v>
      </c>
      <c r="YO61" s="124" t="s">
        <v>192</v>
      </c>
      <c r="YP61" s="124" t="s">
        <v>192</v>
      </c>
      <c r="YQ61" s="124" t="s">
        <v>192</v>
      </c>
      <c r="YR61" s="124" t="s">
        <v>192</v>
      </c>
      <c r="YS61" s="124" t="s">
        <v>192</v>
      </c>
      <c r="YT61" s="124" t="s">
        <v>192</v>
      </c>
      <c r="YU61" s="124" t="s">
        <v>192</v>
      </c>
      <c r="YV61" s="124" t="s">
        <v>192</v>
      </c>
      <c r="YW61" s="124" t="s">
        <v>192</v>
      </c>
      <c r="YX61" s="124" t="s">
        <v>192</v>
      </c>
      <c r="YY61" s="124" t="s">
        <v>192</v>
      </c>
      <c r="YZ61" s="124" t="s">
        <v>192</v>
      </c>
      <c r="ZA61" s="124" t="s">
        <v>192</v>
      </c>
      <c r="ZB61" s="124" t="s">
        <v>192</v>
      </c>
      <c r="ZC61" s="124" t="s">
        <v>192</v>
      </c>
      <c r="ZD61" s="124" t="s">
        <v>192</v>
      </c>
      <c r="ZE61" s="124" t="s">
        <v>192</v>
      </c>
      <c r="ZF61" s="124" t="s">
        <v>192</v>
      </c>
      <c r="ZG61" s="124" t="s">
        <v>192</v>
      </c>
      <c r="ZH61" s="124" t="s">
        <v>192</v>
      </c>
      <c r="ZI61" s="124" t="s">
        <v>192</v>
      </c>
      <c r="ZJ61" s="124" t="s">
        <v>192</v>
      </c>
      <c r="ZK61" s="124" t="s">
        <v>192</v>
      </c>
      <c r="ZL61" s="124" t="s">
        <v>192</v>
      </c>
      <c r="ZM61" s="124" t="s">
        <v>192</v>
      </c>
      <c r="ZN61" s="124" t="s">
        <v>192</v>
      </c>
      <c r="ZO61" s="124" t="s">
        <v>192</v>
      </c>
      <c r="ZP61" s="124" t="s">
        <v>192</v>
      </c>
      <c r="ZQ61" s="124" t="s">
        <v>192</v>
      </c>
      <c r="ZR61" s="124" t="s">
        <v>192</v>
      </c>
      <c r="ZS61" s="124" t="s">
        <v>192</v>
      </c>
      <c r="ZT61" s="124" t="s">
        <v>192</v>
      </c>
      <c r="ZU61" s="124" t="s">
        <v>192</v>
      </c>
      <c r="ZV61" s="124" t="s">
        <v>192</v>
      </c>
      <c r="ZW61" s="124" t="s">
        <v>192</v>
      </c>
      <c r="ZX61" s="124" t="s">
        <v>192</v>
      </c>
      <c r="ZY61" s="124" t="s">
        <v>192</v>
      </c>
      <c r="ZZ61" s="124" t="s">
        <v>192</v>
      </c>
      <c r="AAA61" s="124" t="s">
        <v>192</v>
      </c>
      <c r="AAB61" s="124" t="s">
        <v>192</v>
      </c>
      <c r="AAC61" s="124" t="s">
        <v>192</v>
      </c>
      <c r="AAD61" s="124" t="s">
        <v>192</v>
      </c>
      <c r="AAE61" s="124" t="s">
        <v>192</v>
      </c>
      <c r="AAF61" s="124" t="s">
        <v>192</v>
      </c>
      <c r="AAG61" s="124" t="s">
        <v>192</v>
      </c>
      <c r="AAH61" s="124" t="s">
        <v>192</v>
      </c>
      <c r="AAI61" s="124" t="s">
        <v>192</v>
      </c>
      <c r="AAJ61" s="124" t="s">
        <v>192</v>
      </c>
      <c r="AAK61" s="124" t="s">
        <v>192</v>
      </c>
      <c r="AAL61" s="124" t="s">
        <v>192</v>
      </c>
      <c r="AAM61" s="124" t="s">
        <v>192</v>
      </c>
      <c r="AAN61" s="124" t="s">
        <v>192</v>
      </c>
      <c r="AAO61" s="124" t="s">
        <v>192</v>
      </c>
      <c r="AAP61" s="124" t="s">
        <v>192</v>
      </c>
      <c r="AAQ61" s="124" t="s">
        <v>192</v>
      </c>
      <c r="AAR61" s="124" t="s">
        <v>192</v>
      </c>
      <c r="AAS61" s="124" t="s">
        <v>192</v>
      </c>
      <c r="AAT61" s="124" t="s">
        <v>192</v>
      </c>
      <c r="AAU61" s="124" t="s">
        <v>192</v>
      </c>
      <c r="AAV61" s="124" t="s">
        <v>192</v>
      </c>
      <c r="AAW61" s="124" t="s">
        <v>192</v>
      </c>
      <c r="AAX61" s="124" t="s">
        <v>192</v>
      </c>
      <c r="AAY61" s="124" t="s">
        <v>192</v>
      </c>
      <c r="AAZ61" s="124" t="s">
        <v>192</v>
      </c>
      <c r="ABA61" s="124" t="s">
        <v>192</v>
      </c>
      <c r="ABB61" s="124" t="s">
        <v>192</v>
      </c>
      <c r="ABC61" s="124" t="s">
        <v>192</v>
      </c>
      <c r="ABD61" s="124" t="s">
        <v>192</v>
      </c>
      <c r="ABE61" s="124" t="s">
        <v>192</v>
      </c>
      <c r="ABF61" s="124" t="s">
        <v>192</v>
      </c>
      <c r="ABG61" s="124" t="s">
        <v>192</v>
      </c>
      <c r="ABH61" s="124" t="s">
        <v>192</v>
      </c>
      <c r="ABI61" s="124" t="s">
        <v>192</v>
      </c>
      <c r="ABJ61" s="124" t="s">
        <v>192</v>
      </c>
      <c r="ABK61" s="124" t="s">
        <v>192</v>
      </c>
      <c r="ABL61" s="124" t="s">
        <v>192</v>
      </c>
      <c r="ABM61" s="124" t="s">
        <v>192</v>
      </c>
      <c r="ABN61" s="124" t="s">
        <v>192</v>
      </c>
      <c r="ABO61" s="124" t="s">
        <v>192</v>
      </c>
      <c r="ABP61" s="124" t="s">
        <v>192</v>
      </c>
      <c r="ABQ61" s="124" t="s">
        <v>192</v>
      </c>
      <c r="ABR61" s="124" t="s">
        <v>192</v>
      </c>
      <c r="ABS61" s="124" t="s">
        <v>192</v>
      </c>
      <c r="ABT61" s="124" t="s">
        <v>192</v>
      </c>
      <c r="ABU61" s="124" t="s">
        <v>192</v>
      </c>
      <c r="ABV61" s="124" t="s">
        <v>192</v>
      </c>
      <c r="ABW61" s="124" t="s">
        <v>192</v>
      </c>
      <c r="ABX61" s="124" t="s">
        <v>192</v>
      </c>
      <c r="ABY61" s="124" t="s">
        <v>192</v>
      </c>
      <c r="ABZ61" s="124" t="s">
        <v>192</v>
      </c>
      <c r="ACA61" s="124" t="s">
        <v>192</v>
      </c>
      <c r="ACB61" s="124" t="s">
        <v>192</v>
      </c>
      <c r="ACC61" s="124" t="s">
        <v>192</v>
      </c>
      <c r="ACD61" s="124" t="s">
        <v>192</v>
      </c>
      <c r="ACE61" s="124" t="s">
        <v>192</v>
      </c>
      <c r="ACF61" s="124" t="s">
        <v>192</v>
      </c>
      <c r="ACG61" s="124" t="s">
        <v>192</v>
      </c>
      <c r="ACH61" s="124" t="s">
        <v>192</v>
      </c>
      <c r="ACI61" s="124" t="s">
        <v>192</v>
      </c>
      <c r="ACJ61" s="124" t="s">
        <v>192</v>
      </c>
      <c r="ACK61" s="124" t="s">
        <v>192</v>
      </c>
      <c r="ACL61" s="124" t="s">
        <v>192</v>
      </c>
      <c r="ACM61" s="124" t="s">
        <v>192</v>
      </c>
      <c r="ACN61" s="124" t="s">
        <v>192</v>
      </c>
      <c r="ACO61" s="124" t="s">
        <v>192</v>
      </c>
      <c r="ACP61" s="124" t="s">
        <v>192</v>
      </c>
      <c r="ACQ61" s="124" t="s">
        <v>192</v>
      </c>
      <c r="ACR61" s="124" t="s">
        <v>192</v>
      </c>
      <c r="ACS61" s="124" t="s">
        <v>192</v>
      </c>
      <c r="ACT61" s="124" t="s">
        <v>192</v>
      </c>
      <c r="ACU61" s="124" t="s">
        <v>192</v>
      </c>
      <c r="ACV61" s="124" t="s">
        <v>192</v>
      </c>
      <c r="ACW61" s="124" t="s">
        <v>192</v>
      </c>
      <c r="ACX61" s="124" t="s">
        <v>192</v>
      </c>
      <c r="ACY61" s="124" t="s">
        <v>192</v>
      </c>
      <c r="ACZ61" s="124" t="s">
        <v>192</v>
      </c>
      <c r="ADA61" s="124" t="s">
        <v>192</v>
      </c>
      <c r="ADB61" s="124" t="s">
        <v>192</v>
      </c>
      <c r="ADC61" s="124" t="s">
        <v>192</v>
      </c>
      <c r="ADD61" s="124" t="s">
        <v>192</v>
      </c>
      <c r="ADE61" s="124" t="s">
        <v>192</v>
      </c>
      <c r="ADF61" s="124" t="s">
        <v>192</v>
      </c>
      <c r="ADG61" s="124" t="s">
        <v>192</v>
      </c>
      <c r="ADH61" s="124" t="s">
        <v>192</v>
      </c>
      <c r="ADI61" s="124" t="s">
        <v>192</v>
      </c>
      <c r="ADJ61" s="124" t="s">
        <v>192</v>
      </c>
      <c r="ADK61" s="124" t="s">
        <v>192</v>
      </c>
      <c r="ADL61" s="124" t="s">
        <v>192</v>
      </c>
      <c r="ADM61" s="124" t="s">
        <v>192</v>
      </c>
      <c r="ADN61" s="124" t="s">
        <v>192</v>
      </c>
      <c r="ADO61" s="124" t="s">
        <v>192</v>
      </c>
      <c r="ADP61" s="124" t="s">
        <v>192</v>
      </c>
      <c r="ADQ61" s="124" t="s">
        <v>192</v>
      </c>
      <c r="ADR61" s="124" t="s">
        <v>192</v>
      </c>
      <c r="ADS61" s="124" t="s">
        <v>192</v>
      </c>
      <c r="ADT61" s="124" t="s">
        <v>192</v>
      </c>
      <c r="ADU61" s="124" t="s">
        <v>192</v>
      </c>
      <c r="ADV61" s="124" t="s">
        <v>192</v>
      </c>
      <c r="ADW61" s="124" t="s">
        <v>192</v>
      </c>
      <c r="ADX61" s="124" t="s">
        <v>192</v>
      </c>
      <c r="ADY61" s="124" t="s">
        <v>192</v>
      </c>
      <c r="ADZ61" s="124" t="s">
        <v>192</v>
      </c>
      <c r="AEA61" s="124" t="s">
        <v>192</v>
      </c>
      <c r="AEB61" s="124" t="s">
        <v>192</v>
      </c>
      <c r="AEC61" s="124" t="s">
        <v>192</v>
      </c>
      <c r="AED61" s="124" t="s">
        <v>192</v>
      </c>
      <c r="AEE61" s="124" t="s">
        <v>192</v>
      </c>
      <c r="AEF61" s="124" t="s">
        <v>192</v>
      </c>
      <c r="AEG61" s="124" t="s">
        <v>192</v>
      </c>
      <c r="AEH61" s="124" t="s">
        <v>192</v>
      </c>
      <c r="AEI61" s="124" t="s">
        <v>192</v>
      </c>
      <c r="AEJ61" s="124" t="s">
        <v>192</v>
      </c>
      <c r="AEK61" s="124" t="s">
        <v>192</v>
      </c>
      <c r="AEL61" s="124" t="s">
        <v>192</v>
      </c>
      <c r="AEM61" s="124" t="s">
        <v>192</v>
      </c>
      <c r="AEN61" s="124" t="s">
        <v>192</v>
      </c>
      <c r="AEO61" s="124" t="s">
        <v>192</v>
      </c>
      <c r="AEP61" s="124" t="s">
        <v>192</v>
      </c>
      <c r="AEQ61" s="124" t="s">
        <v>192</v>
      </c>
      <c r="AER61" s="124" t="s">
        <v>192</v>
      </c>
      <c r="AES61" s="124" t="s">
        <v>192</v>
      </c>
      <c r="AET61" s="124" t="s">
        <v>192</v>
      </c>
      <c r="AEU61" s="124" t="s">
        <v>192</v>
      </c>
      <c r="AEV61" s="124" t="s">
        <v>192</v>
      </c>
      <c r="AEW61" s="124" t="s">
        <v>192</v>
      </c>
      <c r="AEX61" s="124" t="s">
        <v>192</v>
      </c>
      <c r="AEY61" s="124" t="s">
        <v>192</v>
      </c>
      <c r="AEZ61" s="124" t="s">
        <v>192</v>
      </c>
      <c r="AFA61" s="124" t="s">
        <v>192</v>
      </c>
      <c r="AFB61" s="124" t="s">
        <v>192</v>
      </c>
      <c r="AFC61" s="124" t="s">
        <v>192</v>
      </c>
      <c r="AFD61" s="124" t="s">
        <v>192</v>
      </c>
      <c r="AFE61" s="124" t="s">
        <v>192</v>
      </c>
      <c r="AFF61" s="124" t="s">
        <v>192</v>
      </c>
      <c r="AFG61" s="124" t="s">
        <v>192</v>
      </c>
      <c r="AFH61" s="124" t="s">
        <v>192</v>
      </c>
      <c r="AFI61" s="124" t="s">
        <v>192</v>
      </c>
      <c r="AFJ61" s="124" t="s">
        <v>192</v>
      </c>
      <c r="AFK61" s="124" t="s">
        <v>192</v>
      </c>
      <c r="AFL61" s="124" t="s">
        <v>192</v>
      </c>
      <c r="AFM61" s="124" t="s">
        <v>192</v>
      </c>
      <c r="AFN61" s="124" t="s">
        <v>192</v>
      </c>
      <c r="AFO61" s="124" t="s">
        <v>192</v>
      </c>
      <c r="AFP61" s="124" t="s">
        <v>192</v>
      </c>
      <c r="AFQ61" s="124" t="s">
        <v>192</v>
      </c>
      <c r="AFR61" s="124" t="s">
        <v>192</v>
      </c>
      <c r="AFS61" s="124" t="s">
        <v>192</v>
      </c>
      <c r="AFT61" s="124" t="s">
        <v>192</v>
      </c>
      <c r="AFU61" s="124" t="s">
        <v>192</v>
      </c>
      <c r="AFV61" s="124" t="s">
        <v>192</v>
      </c>
      <c r="AFW61" s="124" t="s">
        <v>192</v>
      </c>
      <c r="AFX61" s="124" t="s">
        <v>192</v>
      </c>
      <c r="AFY61" s="124" t="s">
        <v>192</v>
      </c>
      <c r="AFZ61" s="124" t="s">
        <v>192</v>
      </c>
      <c r="AGA61" s="124" t="s">
        <v>192</v>
      </c>
      <c r="AGB61" s="124" t="s">
        <v>192</v>
      </c>
      <c r="AGC61" s="124" t="s">
        <v>192</v>
      </c>
      <c r="AGD61" s="124" t="s">
        <v>192</v>
      </c>
      <c r="AGE61" s="124" t="s">
        <v>192</v>
      </c>
      <c r="AGF61" s="124" t="s">
        <v>192</v>
      </c>
      <c r="AGG61" s="124" t="s">
        <v>192</v>
      </c>
      <c r="AGH61" s="124" t="s">
        <v>192</v>
      </c>
      <c r="AGI61" s="124" t="s">
        <v>192</v>
      </c>
      <c r="AGJ61" s="124" t="s">
        <v>192</v>
      </c>
      <c r="AGK61" s="124" t="s">
        <v>192</v>
      </c>
      <c r="AGL61" s="124" t="s">
        <v>192</v>
      </c>
      <c r="AGM61" s="124" t="s">
        <v>192</v>
      </c>
      <c r="AGN61" s="124" t="s">
        <v>192</v>
      </c>
      <c r="AGO61" s="124" t="s">
        <v>192</v>
      </c>
      <c r="AGP61" s="124" t="s">
        <v>192</v>
      </c>
      <c r="AGQ61" s="124" t="s">
        <v>192</v>
      </c>
      <c r="AGR61" s="124" t="s">
        <v>192</v>
      </c>
      <c r="AGS61" s="124" t="s">
        <v>192</v>
      </c>
      <c r="AGT61" s="124" t="s">
        <v>192</v>
      </c>
      <c r="AGU61" s="124" t="s">
        <v>192</v>
      </c>
      <c r="AGV61" s="124" t="s">
        <v>192</v>
      </c>
      <c r="AGW61" s="124" t="s">
        <v>192</v>
      </c>
      <c r="AGX61" s="124" t="s">
        <v>192</v>
      </c>
      <c r="AGY61" s="124" t="s">
        <v>192</v>
      </c>
      <c r="AGZ61" s="124" t="s">
        <v>192</v>
      </c>
      <c r="AHA61" s="124" t="s">
        <v>192</v>
      </c>
      <c r="AHB61" s="124" t="s">
        <v>192</v>
      </c>
      <c r="AHC61" s="124" t="s">
        <v>192</v>
      </c>
      <c r="AHD61" s="124" t="s">
        <v>192</v>
      </c>
      <c r="AHE61" s="124" t="s">
        <v>192</v>
      </c>
      <c r="AHF61" s="124" t="s">
        <v>192</v>
      </c>
      <c r="AHG61" s="124" t="s">
        <v>192</v>
      </c>
      <c r="AHH61" s="124" t="s">
        <v>192</v>
      </c>
      <c r="AHI61" s="124" t="s">
        <v>192</v>
      </c>
      <c r="AHJ61" s="124" t="s">
        <v>192</v>
      </c>
      <c r="AHK61" s="124" t="s">
        <v>192</v>
      </c>
      <c r="AHL61" s="124" t="s">
        <v>192</v>
      </c>
      <c r="AHM61" s="124" t="s">
        <v>192</v>
      </c>
      <c r="AHN61" s="124" t="s">
        <v>192</v>
      </c>
      <c r="AHO61" s="124" t="s">
        <v>192</v>
      </c>
      <c r="AHP61" s="124" t="s">
        <v>192</v>
      </c>
      <c r="AHQ61" s="124" t="s">
        <v>192</v>
      </c>
      <c r="AHR61" s="124" t="s">
        <v>192</v>
      </c>
      <c r="AHS61" s="124" t="s">
        <v>192</v>
      </c>
      <c r="AHT61" s="124" t="s">
        <v>192</v>
      </c>
      <c r="AHU61" s="124" t="s">
        <v>192</v>
      </c>
      <c r="AHV61" s="124" t="s">
        <v>192</v>
      </c>
      <c r="AHW61" s="124" t="s">
        <v>192</v>
      </c>
      <c r="AHX61" s="124" t="s">
        <v>192</v>
      </c>
      <c r="AHY61" s="124" t="s">
        <v>192</v>
      </c>
      <c r="AHZ61" s="124" t="s">
        <v>192</v>
      </c>
      <c r="AIA61" s="124" t="s">
        <v>192</v>
      </c>
      <c r="AIB61" s="124" t="s">
        <v>192</v>
      </c>
      <c r="AIC61" s="124" t="s">
        <v>192</v>
      </c>
      <c r="AID61" s="124" t="s">
        <v>192</v>
      </c>
      <c r="AIE61" s="124" t="s">
        <v>192</v>
      </c>
      <c r="AIF61" s="124" t="s">
        <v>192</v>
      </c>
      <c r="AIG61" s="124" t="s">
        <v>192</v>
      </c>
      <c r="AIH61" s="124" t="s">
        <v>192</v>
      </c>
      <c r="AII61" s="124" t="s">
        <v>192</v>
      </c>
      <c r="AIJ61" s="124" t="s">
        <v>192</v>
      </c>
      <c r="AIK61" s="124" t="s">
        <v>192</v>
      </c>
      <c r="AIL61" s="124" t="s">
        <v>192</v>
      </c>
      <c r="AIM61" s="124" t="s">
        <v>192</v>
      </c>
      <c r="AIN61" s="124" t="s">
        <v>192</v>
      </c>
      <c r="AIO61" s="124" t="s">
        <v>192</v>
      </c>
      <c r="AIP61" s="124" t="s">
        <v>192</v>
      </c>
      <c r="AIQ61" s="124" t="s">
        <v>192</v>
      </c>
      <c r="AIR61" s="124" t="s">
        <v>192</v>
      </c>
      <c r="AIS61" s="124" t="s">
        <v>192</v>
      </c>
      <c r="AIT61" s="124" t="s">
        <v>192</v>
      </c>
      <c r="AIU61" s="124" t="s">
        <v>192</v>
      </c>
      <c r="AIV61" s="124" t="s">
        <v>192</v>
      </c>
      <c r="AIW61" s="124" t="s">
        <v>192</v>
      </c>
      <c r="AIX61" s="124" t="s">
        <v>192</v>
      </c>
      <c r="AIY61" s="124" t="s">
        <v>192</v>
      </c>
      <c r="AIZ61" s="124" t="s">
        <v>192</v>
      </c>
      <c r="AJA61" s="124" t="s">
        <v>192</v>
      </c>
      <c r="AJB61" s="124" t="s">
        <v>192</v>
      </c>
      <c r="AJC61" s="124" t="s">
        <v>192</v>
      </c>
      <c r="AJD61" s="124" t="s">
        <v>192</v>
      </c>
      <c r="AJE61" s="124" t="s">
        <v>192</v>
      </c>
      <c r="AJF61" s="124" t="s">
        <v>192</v>
      </c>
      <c r="AJG61" s="124" t="s">
        <v>192</v>
      </c>
      <c r="AJH61" s="124" t="s">
        <v>192</v>
      </c>
      <c r="AJI61" s="124" t="s">
        <v>192</v>
      </c>
      <c r="AJJ61" s="124" t="s">
        <v>192</v>
      </c>
      <c r="AJK61" s="124" t="s">
        <v>192</v>
      </c>
      <c r="AJL61" s="124" t="s">
        <v>192</v>
      </c>
      <c r="AJM61" s="124" t="s">
        <v>192</v>
      </c>
      <c r="AJN61" s="124" t="s">
        <v>192</v>
      </c>
      <c r="AJO61" s="124" t="s">
        <v>192</v>
      </c>
      <c r="AJP61" s="124" t="s">
        <v>192</v>
      </c>
      <c r="AJQ61" s="124" t="s">
        <v>192</v>
      </c>
      <c r="AJR61" s="124" t="s">
        <v>192</v>
      </c>
      <c r="AJS61" s="124" t="s">
        <v>192</v>
      </c>
      <c r="AJT61" s="124" t="s">
        <v>192</v>
      </c>
      <c r="AJU61" s="124" t="s">
        <v>192</v>
      </c>
      <c r="AJV61" s="124" t="s">
        <v>192</v>
      </c>
      <c r="AJW61" s="124" t="s">
        <v>192</v>
      </c>
      <c r="AJX61" s="124" t="s">
        <v>192</v>
      </c>
      <c r="AJY61" s="124" t="s">
        <v>192</v>
      </c>
      <c r="AJZ61" s="124" t="s">
        <v>192</v>
      </c>
      <c r="AKA61" s="124" t="s">
        <v>192</v>
      </c>
      <c r="AKB61" s="124" t="s">
        <v>192</v>
      </c>
      <c r="AKC61" s="124" t="s">
        <v>192</v>
      </c>
      <c r="AKD61" s="124" t="s">
        <v>192</v>
      </c>
      <c r="AKE61" s="124" t="s">
        <v>192</v>
      </c>
      <c r="AKF61" s="124" t="s">
        <v>192</v>
      </c>
      <c r="AKG61" s="124" t="s">
        <v>192</v>
      </c>
      <c r="AKH61" s="124" t="s">
        <v>192</v>
      </c>
      <c r="AKI61" s="124" t="s">
        <v>192</v>
      </c>
      <c r="AKJ61" s="124" t="s">
        <v>192</v>
      </c>
      <c r="AKK61" s="124" t="s">
        <v>192</v>
      </c>
      <c r="AKL61" s="124" t="s">
        <v>192</v>
      </c>
      <c r="AKM61" s="124" t="s">
        <v>192</v>
      </c>
      <c r="AKN61" s="124" t="s">
        <v>192</v>
      </c>
      <c r="AKO61" s="124" t="s">
        <v>192</v>
      </c>
      <c r="AKP61" s="124" t="s">
        <v>192</v>
      </c>
      <c r="AKQ61" s="124" t="s">
        <v>192</v>
      </c>
      <c r="AKR61" s="124" t="s">
        <v>192</v>
      </c>
      <c r="AKS61" s="124" t="s">
        <v>192</v>
      </c>
      <c r="AKT61" s="124" t="s">
        <v>192</v>
      </c>
      <c r="AKU61" s="124" t="s">
        <v>192</v>
      </c>
      <c r="AKV61" s="124" t="s">
        <v>192</v>
      </c>
      <c r="AKW61" s="124" t="s">
        <v>192</v>
      </c>
      <c r="AKX61" s="124" t="s">
        <v>192</v>
      </c>
      <c r="AKY61" s="124" t="s">
        <v>192</v>
      </c>
      <c r="AKZ61" s="124" t="s">
        <v>192</v>
      </c>
      <c r="ALA61" s="124" t="s">
        <v>192</v>
      </c>
      <c r="ALB61" s="124" t="s">
        <v>192</v>
      </c>
      <c r="ALC61" s="124" t="s">
        <v>192</v>
      </c>
      <c r="ALD61" s="124" t="s">
        <v>192</v>
      </c>
      <c r="ALE61" s="124" t="s">
        <v>192</v>
      </c>
      <c r="ALF61" s="124" t="s">
        <v>192</v>
      </c>
      <c r="ALG61" s="124" t="s">
        <v>192</v>
      </c>
      <c r="ALH61" s="124" t="s">
        <v>192</v>
      </c>
      <c r="ALI61" s="124" t="s">
        <v>192</v>
      </c>
      <c r="ALJ61" s="124" t="s">
        <v>192</v>
      </c>
      <c r="ALK61" s="124" t="s">
        <v>192</v>
      </c>
      <c r="ALL61" s="124" t="s">
        <v>192</v>
      </c>
      <c r="ALM61" s="124" t="s">
        <v>192</v>
      </c>
      <c r="ALN61" s="124" t="s">
        <v>192</v>
      </c>
      <c r="ALO61" s="124" t="s">
        <v>192</v>
      </c>
      <c r="ALP61" s="124" t="s">
        <v>192</v>
      </c>
      <c r="ALQ61" s="124" t="s">
        <v>192</v>
      </c>
      <c r="ALR61" s="124" t="s">
        <v>192</v>
      </c>
      <c r="ALS61" s="124" t="s">
        <v>192</v>
      </c>
      <c r="ALT61" s="124" t="s">
        <v>192</v>
      </c>
      <c r="ALU61" s="124" t="s">
        <v>192</v>
      </c>
      <c r="ALV61" s="124" t="s">
        <v>192</v>
      </c>
      <c r="ALW61" s="124" t="s">
        <v>192</v>
      </c>
      <c r="ALX61" s="124" t="s">
        <v>192</v>
      </c>
      <c r="ALY61" s="124" t="s">
        <v>192</v>
      </c>
      <c r="ALZ61" s="124" t="s">
        <v>192</v>
      </c>
      <c r="AMA61" s="124" t="s">
        <v>192</v>
      </c>
      <c r="AMB61" s="124" t="s">
        <v>192</v>
      </c>
      <c r="AMC61" s="124" t="s">
        <v>192</v>
      </c>
      <c r="AMD61" s="124" t="s">
        <v>192</v>
      </c>
      <c r="AME61" s="124" t="s">
        <v>192</v>
      </c>
      <c r="AMF61" s="124" t="s">
        <v>192</v>
      </c>
      <c r="AMG61" s="124" t="s">
        <v>192</v>
      </c>
      <c r="AMH61" s="124" t="s">
        <v>192</v>
      </c>
      <c r="AMI61" s="124" t="s">
        <v>192</v>
      </c>
      <c r="AMJ61" s="124" t="s">
        <v>192</v>
      </c>
      <c r="AMK61" s="124" t="s">
        <v>192</v>
      </c>
      <c r="AML61" s="124" t="s">
        <v>192</v>
      </c>
      <c r="AMM61" s="124" t="s">
        <v>192</v>
      </c>
      <c r="AMN61" s="124" t="s">
        <v>192</v>
      </c>
      <c r="AMO61" s="124" t="s">
        <v>192</v>
      </c>
      <c r="AMP61" s="124" t="s">
        <v>192</v>
      </c>
      <c r="AMQ61" s="124" t="s">
        <v>192</v>
      </c>
      <c r="AMR61" s="124" t="s">
        <v>192</v>
      </c>
      <c r="AMS61" s="124" t="s">
        <v>192</v>
      </c>
      <c r="AMT61" s="124" t="s">
        <v>192</v>
      </c>
      <c r="AMU61" s="124" t="s">
        <v>192</v>
      </c>
      <c r="AMV61" s="124" t="s">
        <v>192</v>
      </c>
      <c r="AMW61" s="124" t="s">
        <v>192</v>
      </c>
      <c r="AMX61" s="124" t="s">
        <v>192</v>
      </c>
      <c r="AMY61" s="124" t="s">
        <v>192</v>
      </c>
      <c r="AMZ61" s="124" t="s">
        <v>192</v>
      </c>
      <c r="ANA61" s="124" t="s">
        <v>192</v>
      </c>
      <c r="ANB61" s="124" t="s">
        <v>192</v>
      </c>
      <c r="ANC61" s="124" t="s">
        <v>192</v>
      </c>
      <c r="AND61" s="124" t="s">
        <v>192</v>
      </c>
      <c r="ANE61" s="124" t="s">
        <v>192</v>
      </c>
      <c r="ANF61" s="124" t="s">
        <v>192</v>
      </c>
      <c r="ANG61" s="124" t="s">
        <v>192</v>
      </c>
      <c r="ANH61" s="124" t="s">
        <v>192</v>
      </c>
      <c r="ANI61" s="124" t="s">
        <v>192</v>
      </c>
      <c r="ANJ61" s="124" t="s">
        <v>192</v>
      </c>
      <c r="ANK61" s="124" t="s">
        <v>192</v>
      </c>
      <c r="ANL61" s="124" t="s">
        <v>192</v>
      </c>
      <c r="ANM61" s="124" t="s">
        <v>192</v>
      </c>
      <c r="ANN61" s="124" t="s">
        <v>192</v>
      </c>
      <c r="ANO61" s="124" t="s">
        <v>192</v>
      </c>
      <c r="ANP61" s="124" t="s">
        <v>192</v>
      </c>
      <c r="ANQ61" s="124" t="s">
        <v>192</v>
      </c>
      <c r="ANR61" s="124" t="s">
        <v>192</v>
      </c>
      <c r="ANS61" s="124" t="s">
        <v>192</v>
      </c>
      <c r="ANT61" s="124" t="s">
        <v>192</v>
      </c>
      <c r="ANU61" s="124" t="s">
        <v>192</v>
      </c>
      <c r="ANV61" s="124" t="s">
        <v>192</v>
      </c>
      <c r="ANW61" s="124" t="s">
        <v>192</v>
      </c>
      <c r="ANX61" s="124" t="s">
        <v>192</v>
      </c>
      <c r="ANY61" s="124" t="s">
        <v>192</v>
      </c>
      <c r="ANZ61" s="124" t="s">
        <v>192</v>
      </c>
      <c r="AOA61" s="124" t="s">
        <v>192</v>
      </c>
      <c r="AOB61" s="124" t="s">
        <v>192</v>
      </c>
      <c r="AOC61" s="124" t="s">
        <v>192</v>
      </c>
      <c r="AOD61" s="124" t="s">
        <v>192</v>
      </c>
      <c r="AOE61" s="124" t="s">
        <v>192</v>
      </c>
      <c r="AOF61" s="124" t="s">
        <v>192</v>
      </c>
      <c r="AOG61" s="124" t="s">
        <v>192</v>
      </c>
      <c r="AOH61" s="124" t="s">
        <v>192</v>
      </c>
      <c r="AOI61" s="124" t="s">
        <v>192</v>
      </c>
      <c r="AOJ61" s="124" t="s">
        <v>192</v>
      </c>
      <c r="AOK61" s="124" t="s">
        <v>192</v>
      </c>
      <c r="AOL61" s="124" t="s">
        <v>192</v>
      </c>
      <c r="AOM61" s="124" t="s">
        <v>192</v>
      </c>
      <c r="AON61" s="124" t="s">
        <v>192</v>
      </c>
      <c r="AOO61" s="124" t="s">
        <v>192</v>
      </c>
      <c r="AOP61" s="124" t="s">
        <v>192</v>
      </c>
      <c r="AOQ61" s="124" t="s">
        <v>192</v>
      </c>
      <c r="AOR61" s="124" t="s">
        <v>192</v>
      </c>
      <c r="AOS61" s="124" t="s">
        <v>192</v>
      </c>
      <c r="AOT61" s="124" t="s">
        <v>192</v>
      </c>
      <c r="AOU61" s="124" t="s">
        <v>192</v>
      </c>
      <c r="AOV61" s="124" t="s">
        <v>192</v>
      </c>
      <c r="AOW61" s="124" t="s">
        <v>192</v>
      </c>
      <c r="AOX61" s="124" t="s">
        <v>192</v>
      </c>
      <c r="AOY61" s="124" t="s">
        <v>192</v>
      </c>
      <c r="AOZ61" s="124" t="s">
        <v>192</v>
      </c>
      <c r="APA61" s="124" t="s">
        <v>192</v>
      </c>
      <c r="APB61" s="124" t="s">
        <v>192</v>
      </c>
      <c r="APC61" s="124" t="s">
        <v>192</v>
      </c>
      <c r="APD61" s="124" t="s">
        <v>192</v>
      </c>
      <c r="APE61" s="124" t="s">
        <v>192</v>
      </c>
      <c r="APF61" s="124" t="s">
        <v>192</v>
      </c>
      <c r="APG61" s="124" t="s">
        <v>192</v>
      </c>
      <c r="APH61" s="124" t="s">
        <v>192</v>
      </c>
      <c r="API61" s="124" t="s">
        <v>192</v>
      </c>
      <c r="APJ61" s="124" t="s">
        <v>192</v>
      </c>
      <c r="APK61" s="124" t="s">
        <v>192</v>
      </c>
      <c r="APL61" s="124" t="s">
        <v>192</v>
      </c>
      <c r="APM61" s="124" t="s">
        <v>192</v>
      </c>
      <c r="APN61" s="124" t="s">
        <v>192</v>
      </c>
      <c r="APO61" s="124" t="s">
        <v>192</v>
      </c>
      <c r="APP61" s="124" t="s">
        <v>192</v>
      </c>
      <c r="APQ61" s="124" t="s">
        <v>192</v>
      </c>
      <c r="APR61" s="124" t="s">
        <v>192</v>
      </c>
      <c r="APS61" s="124" t="s">
        <v>192</v>
      </c>
      <c r="APT61" s="124" t="s">
        <v>192</v>
      </c>
      <c r="APU61" s="124" t="s">
        <v>192</v>
      </c>
      <c r="APV61" s="124" t="s">
        <v>192</v>
      </c>
      <c r="APW61" s="124" t="s">
        <v>192</v>
      </c>
      <c r="APX61" s="124" t="s">
        <v>192</v>
      </c>
      <c r="APY61" s="124" t="s">
        <v>192</v>
      </c>
      <c r="APZ61" s="124" t="s">
        <v>192</v>
      </c>
      <c r="AQA61" s="124" t="s">
        <v>192</v>
      </c>
      <c r="AQB61" s="124" t="s">
        <v>192</v>
      </c>
      <c r="AQC61" s="124" t="s">
        <v>192</v>
      </c>
      <c r="AQD61" s="124" t="s">
        <v>192</v>
      </c>
      <c r="AQE61" s="124" t="s">
        <v>192</v>
      </c>
      <c r="AQF61" s="124" t="s">
        <v>192</v>
      </c>
      <c r="AQG61" s="124" t="s">
        <v>192</v>
      </c>
      <c r="AQH61" s="124" t="s">
        <v>192</v>
      </c>
      <c r="AQI61" s="124" t="s">
        <v>192</v>
      </c>
      <c r="AQJ61" s="124" t="s">
        <v>192</v>
      </c>
      <c r="AQK61" s="124" t="s">
        <v>192</v>
      </c>
      <c r="AQL61" s="124" t="s">
        <v>192</v>
      </c>
      <c r="AQM61" s="124" t="s">
        <v>192</v>
      </c>
      <c r="AQN61" s="124" t="s">
        <v>192</v>
      </c>
      <c r="AQO61" s="124" t="s">
        <v>192</v>
      </c>
      <c r="AQP61" s="124" t="s">
        <v>192</v>
      </c>
      <c r="AQQ61" s="124" t="s">
        <v>192</v>
      </c>
      <c r="AQR61" s="124" t="s">
        <v>192</v>
      </c>
      <c r="AQS61" s="124" t="s">
        <v>192</v>
      </c>
      <c r="AQT61" s="124" t="s">
        <v>192</v>
      </c>
      <c r="AQU61" s="124" t="s">
        <v>192</v>
      </c>
      <c r="AQV61" s="124" t="s">
        <v>192</v>
      </c>
      <c r="AQW61" s="124" t="s">
        <v>192</v>
      </c>
      <c r="AQX61" s="124" t="s">
        <v>192</v>
      </c>
      <c r="AQY61" s="124" t="s">
        <v>192</v>
      </c>
      <c r="AQZ61" s="124" t="s">
        <v>192</v>
      </c>
      <c r="ARA61" s="124" t="s">
        <v>192</v>
      </c>
      <c r="ARB61" s="124" t="s">
        <v>192</v>
      </c>
      <c r="ARC61" s="124" t="s">
        <v>192</v>
      </c>
      <c r="ARD61" s="124" t="s">
        <v>192</v>
      </c>
      <c r="ARE61" s="124" t="s">
        <v>192</v>
      </c>
      <c r="ARF61" s="124" t="s">
        <v>192</v>
      </c>
      <c r="ARG61" s="124" t="s">
        <v>192</v>
      </c>
      <c r="ARH61" s="124" t="s">
        <v>192</v>
      </c>
      <c r="ARI61" s="124" t="s">
        <v>192</v>
      </c>
      <c r="ARJ61" s="124" t="s">
        <v>192</v>
      </c>
      <c r="ARK61" s="124" t="s">
        <v>192</v>
      </c>
      <c r="ARL61" s="124" t="s">
        <v>192</v>
      </c>
      <c r="ARM61" s="124" t="s">
        <v>192</v>
      </c>
      <c r="ARN61" s="124" t="s">
        <v>192</v>
      </c>
      <c r="ARO61" s="124" t="s">
        <v>192</v>
      </c>
      <c r="ARP61" s="124" t="s">
        <v>192</v>
      </c>
      <c r="ARQ61" s="124" t="s">
        <v>192</v>
      </c>
      <c r="ARR61" s="124" t="s">
        <v>192</v>
      </c>
      <c r="ARS61" s="124" t="s">
        <v>192</v>
      </c>
      <c r="ART61" s="124" t="s">
        <v>192</v>
      </c>
      <c r="ARU61" s="124" t="s">
        <v>192</v>
      </c>
      <c r="ARV61" s="124" t="s">
        <v>192</v>
      </c>
      <c r="ARW61" s="124" t="s">
        <v>192</v>
      </c>
      <c r="ARX61" s="124" t="s">
        <v>192</v>
      </c>
      <c r="ARY61" s="124" t="s">
        <v>192</v>
      </c>
      <c r="ARZ61" s="124" t="s">
        <v>192</v>
      </c>
      <c r="ASA61" s="124" t="s">
        <v>192</v>
      </c>
      <c r="ASB61" s="124" t="s">
        <v>192</v>
      </c>
      <c r="ASC61" s="124" t="s">
        <v>192</v>
      </c>
      <c r="ASD61" s="124" t="s">
        <v>192</v>
      </c>
      <c r="ASE61" s="124" t="s">
        <v>192</v>
      </c>
      <c r="ASF61" s="124" t="s">
        <v>192</v>
      </c>
      <c r="ASG61" s="124" t="s">
        <v>192</v>
      </c>
      <c r="ASH61" s="124" t="s">
        <v>192</v>
      </c>
      <c r="ASI61" s="124" t="s">
        <v>192</v>
      </c>
      <c r="ASJ61" s="124" t="s">
        <v>192</v>
      </c>
      <c r="ASK61" s="124" t="s">
        <v>192</v>
      </c>
      <c r="ASL61" s="124" t="s">
        <v>192</v>
      </c>
      <c r="ASM61" s="124" t="s">
        <v>192</v>
      </c>
      <c r="ASN61" s="124" t="s">
        <v>192</v>
      </c>
      <c r="ASO61" s="124" t="s">
        <v>192</v>
      </c>
      <c r="ASP61" s="124" t="s">
        <v>192</v>
      </c>
      <c r="ASQ61" s="124" t="s">
        <v>192</v>
      </c>
      <c r="ASR61" s="124" t="s">
        <v>192</v>
      </c>
      <c r="ASS61" s="124" t="s">
        <v>192</v>
      </c>
      <c r="AST61" s="124" t="s">
        <v>192</v>
      </c>
      <c r="ASU61" s="124" t="s">
        <v>192</v>
      </c>
      <c r="ASV61" s="124" t="s">
        <v>192</v>
      </c>
      <c r="ASW61" s="124" t="s">
        <v>192</v>
      </c>
      <c r="ASX61" s="124" t="s">
        <v>192</v>
      </c>
      <c r="ASY61" s="124" t="s">
        <v>192</v>
      </c>
      <c r="ASZ61" s="124" t="s">
        <v>192</v>
      </c>
      <c r="ATA61" s="124" t="s">
        <v>192</v>
      </c>
      <c r="ATB61" s="124" t="s">
        <v>192</v>
      </c>
      <c r="ATC61" s="124" t="s">
        <v>192</v>
      </c>
      <c r="ATD61" s="124" t="s">
        <v>192</v>
      </c>
      <c r="ATE61" s="124" t="s">
        <v>192</v>
      </c>
      <c r="ATF61" s="124" t="s">
        <v>192</v>
      </c>
      <c r="ATG61" s="124" t="s">
        <v>192</v>
      </c>
      <c r="ATH61" s="124" t="s">
        <v>192</v>
      </c>
      <c r="ATI61" s="124" t="s">
        <v>192</v>
      </c>
      <c r="ATJ61" s="124" t="s">
        <v>192</v>
      </c>
      <c r="ATK61" s="124" t="s">
        <v>192</v>
      </c>
      <c r="ATL61" s="124" t="s">
        <v>192</v>
      </c>
      <c r="ATM61" s="124" t="s">
        <v>192</v>
      </c>
      <c r="ATN61" s="124" t="s">
        <v>192</v>
      </c>
      <c r="ATO61" s="124" t="s">
        <v>192</v>
      </c>
      <c r="ATP61" s="124" t="s">
        <v>192</v>
      </c>
      <c r="ATQ61" s="124" t="s">
        <v>192</v>
      </c>
      <c r="ATR61" s="124" t="s">
        <v>192</v>
      </c>
      <c r="ATS61" s="124" t="s">
        <v>192</v>
      </c>
      <c r="ATT61" s="124" t="s">
        <v>192</v>
      </c>
      <c r="ATU61" s="124" t="s">
        <v>192</v>
      </c>
      <c r="ATV61" s="124" t="s">
        <v>192</v>
      </c>
      <c r="ATW61" s="124" t="s">
        <v>192</v>
      </c>
      <c r="ATX61" s="124" t="s">
        <v>192</v>
      </c>
      <c r="ATY61" s="124" t="s">
        <v>192</v>
      </c>
      <c r="ATZ61" s="124" t="s">
        <v>192</v>
      </c>
      <c r="AUA61" s="124" t="s">
        <v>192</v>
      </c>
      <c r="AUB61" s="124" t="s">
        <v>192</v>
      </c>
      <c r="AUC61" s="124" t="s">
        <v>192</v>
      </c>
      <c r="AUD61" s="124" t="s">
        <v>192</v>
      </c>
      <c r="AUE61" s="124" t="s">
        <v>192</v>
      </c>
      <c r="AUF61" s="124" t="s">
        <v>192</v>
      </c>
      <c r="AUG61" s="124" t="s">
        <v>192</v>
      </c>
      <c r="AUH61" s="124" t="s">
        <v>192</v>
      </c>
      <c r="AUI61" s="124" t="s">
        <v>192</v>
      </c>
      <c r="AUJ61" s="124" t="s">
        <v>192</v>
      </c>
      <c r="AUK61" s="124" t="s">
        <v>192</v>
      </c>
      <c r="AUL61" s="124" t="s">
        <v>192</v>
      </c>
      <c r="AUM61" s="124" t="s">
        <v>192</v>
      </c>
      <c r="AUN61" s="124" t="s">
        <v>192</v>
      </c>
      <c r="AUO61" s="124" t="s">
        <v>192</v>
      </c>
      <c r="AUP61" s="124" t="s">
        <v>192</v>
      </c>
      <c r="AUQ61" s="124" t="s">
        <v>192</v>
      </c>
      <c r="AUR61" s="124" t="s">
        <v>192</v>
      </c>
      <c r="AUS61" s="124" t="s">
        <v>192</v>
      </c>
      <c r="AUT61" s="124" t="s">
        <v>192</v>
      </c>
      <c r="AUU61" s="124" t="s">
        <v>192</v>
      </c>
      <c r="AUV61" s="124" t="s">
        <v>192</v>
      </c>
      <c r="AUW61" s="124" t="s">
        <v>192</v>
      </c>
      <c r="AUX61" s="124" t="s">
        <v>192</v>
      </c>
      <c r="AUY61" s="124" t="s">
        <v>192</v>
      </c>
      <c r="AUZ61" s="124" t="s">
        <v>192</v>
      </c>
      <c r="AVA61" s="124" t="s">
        <v>192</v>
      </c>
      <c r="AVB61" s="124" t="s">
        <v>192</v>
      </c>
      <c r="AVC61" s="124" t="s">
        <v>192</v>
      </c>
      <c r="AVD61" s="124" t="s">
        <v>192</v>
      </c>
      <c r="AVE61" s="124" t="s">
        <v>192</v>
      </c>
      <c r="AVF61" s="124" t="s">
        <v>192</v>
      </c>
      <c r="AVG61" s="124" t="s">
        <v>192</v>
      </c>
      <c r="AVH61" s="124" t="s">
        <v>192</v>
      </c>
      <c r="AVI61" s="124" t="s">
        <v>192</v>
      </c>
      <c r="AVJ61" s="124" t="s">
        <v>192</v>
      </c>
      <c r="AVK61" s="124" t="s">
        <v>192</v>
      </c>
      <c r="AVL61" s="124" t="s">
        <v>192</v>
      </c>
      <c r="AVM61" s="124" t="s">
        <v>192</v>
      </c>
      <c r="AVN61" s="124" t="s">
        <v>192</v>
      </c>
      <c r="AVO61" s="124" t="s">
        <v>192</v>
      </c>
      <c r="AVP61" s="124" t="s">
        <v>192</v>
      </c>
      <c r="AVQ61" s="124" t="s">
        <v>192</v>
      </c>
      <c r="AVR61" s="124" t="s">
        <v>192</v>
      </c>
      <c r="AVS61" s="124" t="s">
        <v>192</v>
      </c>
      <c r="AVT61" s="124" t="s">
        <v>192</v>
      </c>
      <c r="AVU61" s="124" t="s">
        <v>192</v>
      </c>
      <c r="AVV61" s="124" t="s">
        <v>192</v>
      </c>
      <c r="AVW61" s="124" t="s">
        <v>192</v>
      </c>
      <c r="AVX61" s="124" t="s">
        <v>192</v>
      </c>
      <c r="AVY61" s="124" t="s">
        <v>192</v>
      </c>
      <c r="AVZ61" s="124" t="s">
        <v>192</v>
      </c>
      <c r="AWA61" s="124" t="s">
        <v>192</v>
      </c>
      <c r="AWB61" s="124" t="s">
        <v>192</v>
      </c>
      <c r="AWC61" s="124" t="s">
        <v>192</v>
      </c>
      <c r="AWD61" s="124" t="s">
        <v>192</v>
      </c>
      <c r="AWE61" s="124" t="s">
        <v>192</v>
      </c>
      <c r="AWF61" s="124" t="s">
        <v>192</v>
      </c>
      <c r="AWG61" s="124" t="s">
        <v>192</v>
      </c>
      <c r="AWH61" s="124" t="s">
        <v>192</v>
      </c>
      <c r="AWI61" s="124" t="s">
        <v>192</v>
      </c>
      <c r="AWJ61" s="124" t="s">
        <v>192</v>
      </c>
      <c r="AWK61" s="124" t="s">
        <v>192</v>
      </c>
      <c r="AWL61" s="124" t="s">
        <v>192</v>
      </c>
      <c r="AWM61" s="124" t="s">
        <v>192</v>
      </c>
      <c r="AWN61" s="124" t="s">
        <v>192</v>
      </c>
      <c r="AWO61" s="124" t="s">
        <v>192</v>
      </c>
      <c r="AWP61" s="124" t="s">
        <v>192</v>
      </c>
      <c r="AWQ61" s="124" t="s">
        <v>192</v>
      </c>
      <c r="AWR61" s="124" t="s">
        <v>192</v>
      </c>
      <c r="AWS61" s="124" t="s">
        <v>192</v>
      </c>
      <c r="AWT61" s="124" t="s">
        <v>192</v>
      </c>
      <c r="AWU61" s="124" t="s">
        <v>192</v>
      </c>
      <c r="AWV61" s="124" t="s">
        <v>192</v>
      </c>
      <c r="AWW61" s="124" t="s">
        <v>192</v>
      </c>
      <c r="AWX61" s="124" t="s">
        <v>192</v>
      </c>
      <c r="AWY61" s="124" t="s">
        <v>192</v>
      </c>
      <c r="AWZ61" s="124" t="s">
        <v>192</v>
      </c>
      <c r="AXA61" s="124" t="s">
        <v>192</v>
      </c>
      <c r="AXB61" s="124" t="s">
        <v>192</v>
      </c>
      <c r="AXC61" s="124" t="s">
        <v>192</v>
      </c>
      <c r="AXD61" s="124" t="s">
        <v>192</v>
      </c>
      <c r="AXE61" s="124" t="s">
        <v>192</v>
      </c>
      <c r="AXF61" s="124" t="s">
        <v>192</v>
      </c>
      <c r="AXG61" s="124" t="s">
        <v>192</v>
      </c>
      <c r="AXH61" s="124" t="s">
        <v>192</v>
      </c>
      <c r="AXI61" s="124" t="s">
        <v>192</v>
      </c>
      <c r="AXJ61" s="124" t="s">
        <v>192</v>
      </c>
      <c r="AXK61" s="124" t="s">
        <v>192</v>
      </c>
      <c r="AXL61" s="124" t="s">
        <v>192</v>
      </c>
      <c r="AXM61" s="124" t="s">
        <v>192</v>
      </c>
      <c r="AXN61" s="124" t="s">
        <v>192</v>
      </c>
      <c r="AXO61" s="124" t="s">
        <v>192</v>
      </c>
      <c r="AXP61" s="124" t="s">
        <v>192</v>
      </c>
      <c r="AXQ61" s="124" t="s">
        <v>192</v>
      </c>
      <c r="AXR61" s="124" t="s">
        <v>192</v>
      </c>
      <c r="AXS61" s="124" t="s">
        <v>192</v>
      </c>
      <c r="AXT61" s="124" t="s">
        <v>192</v>
      </c>
      <c r="AXU61" s="124" t="s">
        <v>192</v>
      </c>
      <c r="AXV61" s="124" t="s">
        <v>192</v>
      </c>
      <c r="AXW61" s="124" t="s">
        <v>192</v>
      </c>
      <c r="AXX61" s="124" t="s">
        <v>192</v>
      </c>
      <c r="AXY61" s="124" t="s">
        <v>192</v>
      </c>
      <c r="AXZ61" s="124" t="s">
        <v>192</v>
      </c>
      <c r="AYA61" s="124" t="s">
        <v>192</v>
      </c>
      <c r="AYB61" s="124" t="s">
        <v>192</v>
      </c>
      <c r="AYC61" s="124" t="s">
        <v>192</v>
      </c>
      <c r="AYD61" s="124" t="s">
        <v>192</v>
      </c>
      <c r="AYE61" s="124" t="s">
        <v>192</v>
      </c>
      <c r="AYF61" s="124" t="s">
        <v>192</v>
      </c>
      <c r="AYG61" s="124" t="s">
        <v>192</v>
      </c>
      <c r="AYH61" s="124" t="s">
        <v>192</v>
      </c>
      <c r="AYI61" s="124" t="s">
        <v>192</v>
      </c>
      <c r="AYJ61" s="124" t="s">
        <v>192</v>
      </c>
      <c r="AYK61" s="124" t="s">
        <v>192</v>
      </c>
      <c r="AYL61" s="124" t="s">
        <v>192</v>
      </c>
      <c r="AYM61" s="124" t="s">
        <v>192</v>
      </c>
      <c r="AYN61" s="124" t="s">
        <v>192</v>
      </c>
      <c r="AYO61" s="124" t="s">
        <v>192</v>
      </c>
      <c r="AYP61" s="124" t="s">
        <v>192</v>
      </c>
      <c r="AYQ61" s="124" t="s">
        <v>192</v>
      </c>
      <c r="AYR61" s="124" t="s">
        <v>192</v>
      </c>
      <c r="AYS61" s="124" t="s">
        <v>192</v>
      </c>
      <c r="AYT61" s="124" t="s">
        <v>192</v>
      </c>
      <c r="AYU61" s="124" t="s">
        <v>192</v>
      </c>
      <c r="AYV61" s="124" t="s">
        <v>192</v>
      </c>
      <c r="AYW61" s="124" t="s">
        <v>192</v>
      </c>
      <c r="AYX61" s="124" t="s">
        <v>192</v>
      </c>
      <c r="AYY61" s="124" t="s">
        <v>192</v>
      </c>
      <c r="AYZ61" s="124" t="s">
        <v>192</v>
      </c>
      <c r="AZA61" s="124" t="s">
        <v>192</v>
      </c>
      <c r="AZB61" s="124" t="s">
        <v>192</v>
      </c>
      <c r="AZC61" s="124" t="s">
        <v>192</v>
      </c>
      <c r="AZD61" s="124" t="s">
        <v>192</v>
      </c>
      <c r="AZE61" s="124" t="s">
        <v>192</v>
      </c>
      <c r="AZF61" s="124" t="s">
        <v>192</v>
      </c>
      <c r="AZG61" s="124" t="s">
        <v>192</v>
      </c>
      <c r="AZH61" s="124" t="s">
        <v>192</v>
      </c>
      <c r="AZI61" s="124" t="s">
        <v>192</v>
      </c>
      <c r="AZJ61" s="124" t="s">
        <v>192</v>
      </c>
      <c r="AZK61" s="124" t="s">
        <v>192</v>
      </c>
      <c r="AZL61" s="124" t="s">
        <v>192</v>
      </c>
      <c r="AZM61" s="124" t="s">
        <v>192</v>
      </c>
      <c r="AZN61" s="124" t="s">
        <v>192</v>
      </c>
      <c r="AZO61" s="124" t="s">
        <v>192</v>
      </c>
      <c r="AZP61" s="124" t="s">
        <v>192</v>
      </c>
      <c r="AZQ61" s="124" t="s">
        <v>192</v>
      </c>
      <c r="AZR61" s="124" t="s">
        <v>192</v>
      </c>
      <c r="AZS61" s="124" t="s">
        <v>192</v>
      </c>
      <c r="AZT61" s="124" t="s">
        <v>192</v>
      </c>
      <c r="AZU61" s="124" t="s">
        <v>192</v>
      </c>
      <c r="AZV61" s="124" t="s">
        <v>192</v>
      </c>
      <c r="AZW61" s="124" t="s">
        <v>192</v>
      </c>
      <c r="AZX61" s="124" t="s">
        <v>192</v>
      </c>
      <c r="AZY61" s="124" t="s">
        <v>192</v>
      </c>
      <c r="AZZ61" s="124" t="s">
        <v>192</v>
      </c>
      <c r="BAA61" s="124" t="s">
        <v>192</v>
      </c>
      <c r="BAB61" s="124" t="s">
        <v>192</v>
      </c>
      <c r="BAC61" s="124" t="s">
        <v>192</v>
      </c>
      <c r="BAD61" s="124" t="s">
        <v>192</v>
      </c>
      <c r="BAE61" s="124" t="s">
        <v>192</v>
      </c>
      <c r="BAF61" s="124" t="s">
        <v>192</v>
      </c>
      <c r="BAG61" s="124" t="s">
        <v>192</v>
      </c>
      <c r="BAH61" s="124" t="s">
        <v>192</v>
      </c>
      <c r="BAI61" s="124" t="s">
        <v>192</v>
      </c>
      <c r="BAJ61" s="124" t="s">
        <v>192</v>
      </c>
      <c r="BAK61" s="124" t="s">
        <v>192</v>
      </c>
      <c r="BAL61" s="124" t="s">
        <v>192</v>
      </c>
      <c r="BAM61" s="124" t="s">
        <v>192</v>
      </c>
      <c r="BAN61" s="124" t="s">
        <v>192</v>
      </c>
      <c r="BAO61" s="124" t="s">
        <v>192</v>
      </c>
      <c r="BAP61" s="124" t="s">
        <v>192</v>
      </c>
      <c r="BAQ61" s="124" t="s">
        <v>192</v>
      </c>
      <c r="BAR61" s="124" t="s">
        <v>192</v>
      </c>
      <c r="BAS61" s="124" t="s">
        <v>192</v>
      </c>
      <c r="BAT61" s="124" t="s">
        <v>192</v>
      </c>
      <c r="BAU61" s="124" t="s">
        <v>192</v>
      </c>
      <c r="BAV61" s="124" t="s">
        <v>192</v>
      </c>
      <c r="BAW61" s="124" t="s">
        <v>192</v>
      </c>
      <c r="BAX61" s="124" t="s">
        <v>192</v>
      </c>
      <c r="BAY61" s="124" t="s">
        <v>192</v>
      </c>
      <c r="BAZ61" s="124" t="s">
        <v>192</v>
      </c>
      <c r="BBA61" s="124" t="s">
        <v>192</v>
      </c>
      <c r="BBB61" s="124" t="s">
        <v>192</v>
      </c>
      <c r="BBC61" s="124" t="s">
        <v>192</v>
      </c>
      <c r="BBD61" s="124" t="s">
        <v>192</v>
      </c>
      <c r="BBE61" s="124" t="s">
        <v>192</v>
      </c>
      <c r="BBF61" s="124" t="s">
        <v>192</v>
      </c>
      <c r="BBG61" s="124" t="s">
        <v>192</v>
      </c>
      <c r="BBH61" s="124" t="s">
        <v>192</v>
      </c>
      <c r="BBI61" s="124" t="s">
        <v>192</v>
      </c>
      <c r="BBJ61" s="124" t="s">
        <v>192</v>
      </c>
      <c r="BBK61" s="124" t="s">
        <v>192</v>
      </c>
      <c r="BBL61" s="124" t="s">
        <v>192</v>
      </c>
      <c r="BBM61" s="124" t="s">
        <v>192</v>
      </c>
      <c r="BBN61" s="124" t="s">
        <v>192</v>
      </c>
      <c r="BBO61" s="124" t="s">
        <v>192</v>
      </c>
      <c r="BBP61" s="124" t="s">
        <v>192</v>
      </c>
      <c r="BBQ61" s="124" t="s">
        <v>192</v>
      </c>
      <c r="BBR61" s="124" t="s">
        <v>192</v>
      </c>
      <c r="BBS61" s="124" t="s">
        <v>192</v>
      </c>
      <c r="BBT61" s="124" t="s">
        <v>192</v>
      </c>
      <c r="BBU61" s="124" t="s">
        <v>192</v>
      </c>
      <c r="BBV61" s="124" t="s">
        <v>192</v>
      </c>
      <c r="BBW61" s="124" t="s">
        <v>192</v>
      </c>
      <c r="BBX61" s="124" t="s">
        <v>192</v>
      </c>
      <c r="BBY61" s="124" t="s">
        <v>192</v>
      </c>
      <c r="BBZ61" s="124" t="s">
        <v>192</v>
      </c>
      <c r="BCA61" s="124" t="s">
        <v>192</v>
      </c>
      <c r="BCB61" s="124" t="s">
        <v>192</v>
      </c>
      <c r="BCC61" s="124" t="s">
        <v>192</v>
      </c>
      <c r="BCD61" s="124" t="s">
        <v>192</v>
      </c>
      <c r="BCE61" s="124" t="s">
        <v>192</v>
      </c>
      <c r="BCF61" s="124" t="s">
        <v>192</v>
      </c>
      <c r="BCG61" s="124" t="s">
        <v>192</v>
      </c>
      <c r="BCH61" s="124" t="s">
        <v>192</v>
      </c>
      <c r="BCI61" s="124" t="s">
        <v>192</v>
      </c>
      <c r="BCJ61" s="124" t="s">
        <v>192</v>
      </c>
      <c r="BCK61" s="124" t="s">
        <v>192</v>
      </c>
      <c r="BCL61" s="124" t="s">
        <v>192</v>
      </c>
      <c r="BCM61" s="124" t="s">
        <v>192</v>
      </c>
      <c r="BCN61" s="124" t="s">
        <v>192</v>
      </c>
      <c r="BCO61" s="124" t="s">
        <v>192</v>
      </c>
      <c r="BCP61" s="124" t="s">
        <v>192</v>
      </c>
      <c r="BCQ61" s="124" t="s">
        <v>192</v>
      </c>
      <c r="BCR61" s="124" t="s">
        <v>192</v>
      </c>
      <c r="BCS61" s="124" t="s">
        <v>192</v>
      </c>
      <c r="BCT61" s="124" t="s">
        <v>192</v>
      </c>
      <c r="BCU61" s="124" t="s">
        <v>192</v>
      </c>
      <c r="BCV61" s="124" t="s">
        <v>192</v>
      </c>
      <c r="BCW61" s="124" t="s">
        <v>192</v>
      </c>
      <c r="BCX61" s="124" t="s">
        <v>192</v>
      </c>
      <c r="BCY61" s="124" t="s">
        <v>192</v>
      </c>
      <c r="BCZ61" s="124" t="s">
        <v>192</v>
      </c>
      <c r="BDA61" s="124" t="s">
        <v>192</v>
      </c>
      <c r="BDB61" s="124" t="s">
        <v>192</v>
      </c>
      <c r="BDC61" s="124" t="s">
        <v>192</v>
      </c>
      <c r="BDD61" s="124" t="s">
        <v>192</v>
      </c>
      <c r="BDE61" s="124" t="s">
        <v>192</v>
      </c>
      <c r="BDF61" s="124" t="s">
        <v>192</v>
      </c>
      <c r="BDG61" s="124" t="s">
        <v>192</v>
      </c>
      <c r="BDH61" s="124" t="s">
        <v>192</v>
      </c>
      <c r="BDI61" s="124" t="s">
        <v>192</v>
      </c>
      <c r="BDJ61" s="124" t="s">
        <v>192</v>
      </c>
      <c r="BDK61" s="124" t="s">
        <v>192</v>
      </c>
      <c r="BDL61" s="124" t="s">
        <v>192</v>
      </c>
      <c r="BDM61" s="124" t="s">
        <v>192</v>
      </c>
      <c r="BDN61" s="124" t="s">
        <v>192</v>
      </c>
      <c r="BDO61" s="124" t="s">
        <v>192</v>
      </c>
      <c r="BDP61" s="124" t="s">
        <v>192</v>
      </c>
      <c r="BDQ61" s="124" t="s">
        <v>192</v>
      </c>
      <c r="BDR61" s="124" t="s">
        <v>192</v>
      </c>
      <c r="BDS61" s="124" t="s">
        <v>192</v>
      </c>
      <c r="BDT61" s="124" t="s">
        <v>192</v>
      </c>
      <c r="BDU61" s="124" t="s">
        <v>192</v>
      </c>
      <c r="BDV61" s="124" t="s">
        <v>192</v>
      </c>
      <c r="BDW61" s="124" t="s">
        <v>192</v>
      </c>
      <c r="BDX61" s="124" t="s">
        <v>192</v>
      </c>
      <c r="BDY61" s="124" t="s">
        <v>192</v>
      </c>
      <c r="BDZ61" s="124" t="s">
        <v>192</v>
      </c>
      <c r="BEA61" s="124" t="s">
        <v>192</v>
      </c>
      <c r="BEB61" s="124" t="s">
        <v>192</v>
      </c>
      <c r="BEC61" s="124" t="s">
        <v>192</v>
      </c>
      <c r="BED61" s="124" t="s">
        <v>192</v>
      </c>
      <c r="BEE61" s="124" t="s">
        <v>192</v>
      </c>
      <c r="BEF61" s="124" t="s">
        <v>192</v>
      </c>
      <c r="BEG61" s="124" t="s">
        <v>192</v>
      </c>
      <c r="BEH61" s="124" t="s">
        <v>192</v>
      </c>
      <c r="BEI61" s="124" t="s">
        <v>192</v>
      </c>
      <c r="BEJ61" s="124" t="s">
        <v>192</v>
      </c>
      <c r="BEK61" s="124" t="s">
        <v>192</v>
      </c>
      <c r="BEL61" s="124" t="s">
        <v>192</v>
      </c>
      <c r="BEM61" s="124" t="s">
        <v>192</v>
      </c>
      <c r="BEN61" s="124" t="s">
        <v>192</v>
      </c>
      <c r="BEO61" s="124" t="s">
        <v>192</v>
      </c>
      <c r="BEP61" s="124" t="s">
        <v>192</v>
      </c>
      <c r="BEQ61" s="124" t="s">
        <v>192</v>
      </c>
      <c r="BER61" s="124" t="s">
        <v>192</v>
      </c>
      <c r="BES61" s="124" t="s">
        <v>192</v>
      </c>
      <c r="BET61" s="124" t="s">
        <v>192</v>
      </c>
      <c r="BEU61" s="124" t="s">
        <v>192</v>
      </c>
      <c r="BEV61" s="124" t="s">
        <v>192</v>
      </c>
      <c r="BEW61" s="124" t="s">
        <v>192</v>
      </c>
      <c r="BEX61" s="124" t="s">
        <v>192</v>
      </c>
      <c r="BEY61" s="124" t="s">
        <v>192</v>
      </c>
      <c r="BEZ61" s="124" t="s">
        <v>192</v>
      </c>
      <c r="BFA61" s="124" t="s">
        <v>192</v>
      </c>
      <c r="BFB61" s="124" t="s">
        <v>192</v>
      </c>
      <c r="BFC61" s="124" t="s">
        <v>192</v>
      </c>
      <c r="BFD61" s="124" t="s">
        <v>192</v>
      </c>
      <c r="BFE61" s="124" t="s">
        <v>192</v>
      </c>
      <c r="BFF61" s="124" t="s">
        <v>192</v>
      </c>
      <c r="BFG61" s="124" t="s">
        <v>192</v>
      </c>
      <c r="BFH61" s="124" t="s">
        <v>192</v>
      </c>
      <c r="BFI61" s="124" t="s">
        <v>192</v>
      </c>
      <c r="BFJ61" s="124" t="s">
        <v>192</v>
      </c>
      <c r="BFK61" s="124" t="s">
        <v>192</v>
      </c>
      <c r="BFL61" s="124" t="s">
        <v>192</v>
      </c>
      <c r="BFM61" s="124" t="s">
        <v>192</v>
      </c>
      <c r="BFN61" s="124" t="s">
        <v>192</v>
      </c>
      <c r="BFO61" s="124" t="s">
        <v>192</v>
      </c>
      <c r="BFP61" s="124" t="s">
        <v>192</v>
      </c>
      <c r="BFQ61" s="124" t="s">
        <v>192</v>
      </c>
      <c r="BFR61" s="124" t="s">
        <v>192</v>
      </c>
      <c r="BFS61" s="124" t="s">
        <v>192</v>
      </c>
      <c r="BFT61" s="124" t="s">
        <v>192</v>
      </c>
      <c r="BFU61" s="124" t="s">
        <v>192</v>
      </c>
      <c r="BFV61" s="124" t="s">
        <v>192</v>
      </c>
      <c r="BFW61" s="124" t="s">
        <v>192</v>
      </c>
      <c r="BFX61" s="124" t="s">
        <v>192</v>
      </c>
      <c r="BFY61" s="124" t="s">
        <v>192</v>
      </c>
      <c r="BFZ61" s="124" t="s">
        <v>192</v>
      </c>
      <c r="BGA61" s="124" t="s">
        <v>192</v>
      </c>
      <c r="BGB61" s="124" t="s">
        <v>192</v>
      </c>
      <c r="BGC61" s="124" t="s">
        <v>192</v>
      </c>
      <c r="BGD61" s="124" t="s">
        <v>192</v>
      </c>
      <c r="BGE61" s="124" t="s">
        <v>192</v>
      </c>
      <c r="BGF61" s="124" t="s">
        <v>192</v>
      </c>
      <c r="BGG61" s="124" t="s">
        <v>192</v>
      </c>
      <c r="BGH61" s="124" t="s">
        <v>192</v>
      </c>
      <c r="BGI61" s="124" t="s">
        <v>192</v>
      </c>
      <c r="BGJ61" s="124" t="s">
        <v>192</v>
      </c>
      <c r="BGK61" s="124" t="s">
        <v>192</v>
      </c>
      <c r="BGL61" s="124" t="s">
        <v>192</v>
      </c>
      <c r="BGM61" s="124" t="s">
        <v>192</v>
      </c>
      <c r="BGN61" s="124" t="s">
        <v>192</v>
      </c>
      <c r="BGO61" s="124" t="s">
        <v>192</v>
      </c>
      <c r="BGP61" s="124" t="s">
        <v>192</v>
      </c>
      <c r="BGQ61" s="124" t="s">
        <v>192</v>
      </c>
      <c r="BGR61" s="124" t="s">
        <v>192</v>
      </c>
      <c r="BGS61" s="124" t="s">
        <v>192</v>
      </c>
      <c r="BGT61" s="124" t="s">
        <v>192</v>
      </c>
      <c r="BGU61" s="124" t="s">
        <v>192</v>
      </c>
      <c r="BGV61" s="124" t="s">
        <v>192</v>
      </c>
      <c r="BGW61" s="124" t="s">
        <v>192</v>
      </c>
      <c r="BGX61" s="124" t="s">
        <v>192</v>
      </c>
      <c r="BGY61" s="124" t="s">
        <v>192</v>
      </c>
      <c r="BGZ61" s="124" t="s">
        <v>192</v>
      </c>
      <c r="BHA61" s="124" t="s">
        <v>192</v>
      </c>
      <c r="BHB61" s="124" t="s">
        <v>192</v>
      </c>
      <c r="BHC61" s="124" t="s">
        <v>192</v>
      </c>
      <c r="BHD61" s="124" t="s">
        <v>192</v>
      </c>
      <c r="BHE61" s="124" t="s">
        <v>192</v>
      </c>
      <c r="BHF61" s="124" t="s">
        <v>192</v>
      </c>
      <c r="BHG61" s="124" t="s">
        <v>192</v>
      </c>
      <c r="BHH61" s="124" t="s">
        <v>192</v>
      </c>
      <c r="BHI61" s="124" t="s">
        <v>192</v>
      </c>
      <c r="BHJ61" s="124" t="s">
        <v>192</v>
      </c>
      <c r="BHK61" s="124" t="s">
        <v>192</v>
      </c>
      <c r="BHL61" s="124" t="s">
        <v>192</v>
      </c>
      <c r="BHM61" s="124" t="s">
        <v>192</v>
      </c>
      <c r="BHN61" s="124" t="s">
        <v>192</v>
      </c>
      <c r="BHO61" s="124" t="s">
        <v>192</v>
      </c>
      <c r="BHP61" s="124" t="s">
        <v>192</v>
      </c>
      <c r="BHQ61" s="124" t="s">
        <v>192</v>
      </c>
      <c r="BHR61" s="124" t="s">
        <v>192</v>
      </c>
      <c r="BHS61" s="124" t="s">
        <v>192</v>
      </c>
      <c r="BHT61" s="124" t="s">
        <v>192</v>
      </c>
      <c r="BHU61" s="124" t="s">
        <v>192</v>
      </c>
      <c r="BHV61" s="124" t="s">
        <v>192</v>
      </c>
      <c r="BHW61" s="124" t="s">
        <v>192</v>
      </c>
      <c r="BHX61" s="124" t="s">
        <v>192</v>
      </c>
      <c r="BHY61" s="124" t="s">
        <v>192</v>
      </c>
      <c r="BHZ61" s="124" t="s">
        <v>192</v>
      </c>
      <c r="BIA61" s="124" t="s">
        <v>192</v>
      </c>
      <c r="BIB61" s="124" t="s">
        <v>192</v>
      </c>
      <c r="BIC61" s="124" t="s">
        <v>192</v>
      </c>
      <c r="BID61" s="124" t="s">
        <v>192</v>
      </c>
      <c r="BIE61" s="124" t="s">
        <v>192</v>
      </c>
      <c r="BIF61" s="124" t="s">
        <v>192</v>
      </c>
      <c r="BIG61" s="124" t="s">
        <v>192</v>
      </c>
      <c r="BIH61" s="124" t="s">
        <v>192</v>
      </c>
      <c r="BII61" s="124" t="s">
        <v>192</v>
      </c>
      <c r="BIJ61" s="124" t="s">
        <v>192</v>
      </c>
      <c r="BIK61" s="124" t="s">
        <v>192</v>
      </c>
      <c r="BIL61" s="124" t="s">
        <v>192</v>
      </c>
      <c r="BIM61" s="124" t="s">
        <v>192</v>
      </c>
      <c r="BIN61" s="124" t="s">
        <v>192</v>
      </c>
      <c r="BIO61" s="124" t="s">
        <v>192</v>
      </c>
      <c r="BIP61" s="124" t="s">
        <v>192</v>
      </c>
      <c r="BIQ61" s="124" t="s">
        <v>192</v>
      </c>
      <c r="BIR61" s="124" t="s">
        <v>192</v>
      </c>
      <c r="BIS61" s="124" t="s">
        <v>192</v>
      </c>
      <c r="BIT61" s="124" t="s">
        <v>192</v>
      </c>
      <c r="BIU61" s="124" t="s">
        <v>192</v>
      </c>
      <c r="BIV61" s="124" t="s">
        <v>192</v>
      </c>
      <c r="BIW61" s="124" t="s">
        <v>192</v>
      </c>
      <c r="BIX61" s="124" t="s">
        <v>192</v>
      </c>
      <c r="BIY61" s="124" t="s">
        <v>192</v>
      </c>
      <c r="BIZ61" s="124" t="s">
        <v>192</v>
      </c>
      <c r="BJA61" s="124" t="s">
        <v>192</v>
      </c>
      <c r="BJB61" s="124" t="s">
        <v>192</v>
      </c>
      <c r="BJC61" s="124" t="s">
        <v>192</v>
      </c>
      <c r="BJD61" s="124" t="s">
        <v>192</v>
      </c>
      <c r="BJE61" s="124" t="s">
        <v>192</v>
      </c>
      <c r="BJF61" s="124" t="s">
        <v>192</v>
      </c>
      <c r="BJG61" s="124" t="s">
        <v>192</v>
      </c>
      <c r="BJH61" s="124" t="s">
        <v>192</v>
      </c>
      <c r="BJI61" s="124" t="s">
        <v>192</v>
      </c>
      <c r="BJJ61" s="124" t="s">
        <v>192</v>
      </c>
      <c r="BJK61" s="124" t="s">
        <v>192</v>
      </c>
      <c r="BJL61" s="124" t="s">
        <v>192</v>
      </c>
      <c r="BJM61" s="124" t="s">
        <v>192</v>
      </c>
      <c r="BJN61" s="124" t="s">
        <v>192</v>
      </c>
      <c r="BJO61" s="124" t="s">
        <v>192</v>
      </c>
      <c r="BJP61" s="124" t="s">
        <v>192</v>
      </c>
      <c r="BJQ61" s="124" t="s">
        <v>192</v>
      </c>
      <c r="BJR61" s="124" t="s">
        <v>192</v>
      </c>
      <c r="BJS61" s="124" t="s">
        <v>192</v>
      </c>
      <c r="BJT61" s="124" t="s">
        <v>192</v>
      </c>
      <c r="BJU61" s="124" t="s">
        <v>192</v>
      </c>
      <c r="BJV61" s="124" t="s">
        <v>192</v>
      </c>
      <c r="BJW61" s="124" t="s">
        <v>192</v>
      </c>
      <c r="BJX61" s="124" t="s">
        <v>192</v>
      </c>
      <c r="BJY61" s="124" t="s">
        <v>192</v>
      </c>
      <c r="BJZ61" s="124" t="s">
        <v>192</v>
      </c>
      <c r="BKA61" s="124" t="s">
        <v>192</v>
      </c>
      <c r="BKB61" s="124" t="s">
        <v>192</v>
      </c>
      <c r="BKC61" s="124" t="s">
        <v>192</v>
      </c>
      <c r="BKD61" s="124" t="s">
        <v>192</v>
      </c>
      <c r="BKE61" s="124" t="s">
        <v>192</v>
      </c>
      <c r="BKF61" s="124" t="s">
        <v>192</v>
      </c>
      <c r="BKG61" s="124" t="s">
        <v>192</v>
      </c>
      <c r="BKH61" s="124" t="s">
        <v>192</v>
      </c>
      <c r="BKI61" s="124" t="s">
        <v>192</v>
      </c>
      <c r="BKJ61" s="124" t="s">
        <v>192</v>
      </c>
      <c r="BKK61" s="124" t="s">
        <v>192</v>
      </c>
      <c r="BKL61" s="124" t="s">
        <v>192</v>
      </c>
      <c r="BKM61" s="124" t="s">
        <v>192</v>
      </c>
      <c r="BKN61" s="124" t="s">
        <v>192</v>
      </c>
      <c r="BKO61" s="124" t="s">
        <v>192</v>
      </c>
      <c r="BKP61" s="124" t="s">
        <v>192</v>
      </c>
      <c r="BKQ61" s="124" t="s">
        <v>192</v>
      </c>
      <c r="BKR61" s="124" t="s">
        <v>192</v>
      </c>
      <c r="BKS61" s="124" t="s">
        <v>192</v>
      </c>
      <c r="BKT61" s="124" t="s">
        <v>192</v>
      </c>
      <c r="BKU61" s="124" t="s">
        <v>192</v>
      </c>
      <c r="BKV61" s="124" t="s">
        <v>192</v>
      </c>
      <c r="BKW61" s="124" t="s">
        <v>192</v>
      </c>
      <c r="BKX61" s="124" t="s">
        <v>192</v>
      </c>
      <c r="BKY61" s="124" t="s">
        <v>192</v>
      </c>
      <c r="BKZ61" s="124" t="s">
        <v>192</v>
      </c>
      <c r="BLA61" s="124" t="s">
        <v>192</v>
      </c>
      <c r="BLB61" s="124" t="s">
        <v>192</v>
      </c>
      <c r="BLC61" s="124" t="s">
        <v>192</v>
      </c>
      <c r="BLD61" s="124" t="s">
        <v>192</v>
      </c>
      <c r="BLE61" s="124" t="s">
        <v>192</v>
      </c>
      <c r="BLF61" s="124" t="s">
        <v>192</v>
      </c>
      <c r="BLG61" s="124" t="s">
        <v>192</v>
      </c>
      <c r="BLH61" s="124" t="s">
        <v>192</v>
      </c>
      <c r="BLI61" s="124" t="s">
        <v>192</v>
      </c>
      <c r="BLJ61" s="124" t="s">
        <v>192</v>
      </c>
      <c r="BLK61" s="124" t="s">
        <v>192</v>
      </c>
      <c r="BLL61" s="124" t="s">
        <v>192</v>
      </c>
      <c r="BLM61" s="124" t="s">
        <v>192</v>
      </c>
      <c r="BLN61" s="124" t="s">
        <v>192</v>
      </c>
      <c r="BLO61" s="124" t="s">
        <v>192</v>
      </c>
      <c r="BLP61" s="124" t="s">
        <v>192</v>
      </c>
      <c r="BLQ61" s="124" t="s">
        <v>192</v>
      </c>
      <c r="BLR61" s="124" t="s">
        <v>192</v>
      </c>
      <c r="BLS61" s="124" t="s">
        <v>192</v>
      </c>
      <c r="BLT61" s="124" t="s">
        <v>192</v>
      </c>
      <c r="BLU61" s="124" t="s">
        <v>192</v>
      </c>
      <c r="BLV61" s="124" t="s">
        <v>192</v>
      </c>
      <c r="BLW61" s="124" t="s">
        <v>192</v>
      </c>
      <c r="BLX61" s="124" t="s">
        <v>192</v>
      </c>
      <c r="BLY61" s="124" t="s">
        <v>192</v>
      </c>
      <c r="BLZ61" s="124" t="s">
        <v>192</v>
      </c>
      <c r="BMA61" s="124" t="s">
        <v>192</v>
      </c>
      <c r="BMB61" s="124" t="s">
        <v>192</v>
      </c>
      <c r="BMC61" s="124" t="s">
        <v>192</v>
      </c>
      <c r="BMD61" s="124" t="s">
        <v>192</v>
      </c>
      <c r="BME61" s="124" t="s">
        <v>192</v>
      </c>
      <c r="BMF61" s="124" t="s">
        <v>192</v>
      </c>
      <c r="BMG61" s="124" t="s">
        <v>192</v>
      </c>
      <c r="BMH61" s="124" t="s">
        <v>192</v>
      </c>
      <c r="BMI61" s="124" t="s">
        <v>192</v>
      </c>
      <c r="BMJ61" s="124" t="s">
        <v>192</v>
      </c>
      <c r="BMK61" s="124" t="s">
        <v>192</v>
      </c>
      <c r="BML61" s="124" t="s">
        <v>192</v>
      </c>
      <c r="BMM61" s="124" t="s">
        <v>192</v>
      </c>
      <c r="BMN61" s="124" t="s">
        <v>192</v>
      </c>
      <c r="BMO61" s="124" t="s">
        <v>192</v>
      </c>
      <c r="BMP61" s="124" t="s">
        <v>192</v>
      </c>
      <c r="BMQ61" s="124" t="s">
        <v>192</v>
      </c>
      <c r="BMR61" s="124" t="s">
        <v>192</v>
      </c>
      <c r="BMS61" s="124" t="s">
        <v>192</v>
      </c>
      <c r="BMT61" s="124" t="s">
        <v>192</v>
      </c>
      <c r="BMU61" s="124" t="s">
        <v>192</v>
      </c>
      <c r="BMV61" s="124" t="s">
        <v>192</v>
      </c>
      <c r="BMW61" s="124" t="s">
        <v>192</v>
      </c>
      <c r="BMX61" s="124" t="s">
        <v>192</v>
      </c>
      <c r="BMY61" s="124" t="s">
        <v>192</v>
      </c>
      <c r="BMZ61" s="124" t="s">
        <v>192</v>
      </c>
      <c r="BNA61" s="124" t="s">
        <v>192</v>
      </c>
      <c r="BNB61" s="124" t="s">
        <v>192</v>
      </c>
      <c r="BNC61" s="124" t="s">
        <v>192</v>
      </c>
      <c r="BND61" s="124" t="s">
        <v>192</v>
      </c>
      <c r="BNE61" s="124" t="s">
        <v>192</v>
      </c>
      <c r="BNF61" s="124" t="s">
        <v>192</v>
      </c>
      <c r="BNG61" s="124" t="s">
        <v>192</v>
      </c>
      <c r="BNH61" s="124" t="s">
        <v>192</v>
      </c>
      <c r="BNI61" s="124" t="s">
        <v>192</v>
      </c>
      <c r="BNJ61" s="124" t="s">
        <v>192</v>
      </c>
      <c r="BNK61" s="124" t="s">
        <v>192</v>
      </c>
      <c r="BNL61" s="124" t="s">
        <v>192</v>
      </c>
      <c r="BNM61" s="124" t="s">
        <v>192</v>
      </c>
      <c r="BNN61" s="124" t="s">
        <v>192</v>
      </c>
      <c r="BNO61" s="124" t="s">
        <v>192</v>
      </c>
      <c r="BNP61" s="124" t="s">
        <v>192</v>
      </c>
      <c r="BNQ61" s="124" t="s">
        <v>192</v>
      </c>
      <c r="BNR61" s="124" t="s">
        <v>192</v>
      </c>
      <c r="BNS61" s="124" t="s">
        <v>192</v>
      </c>
      <c r="BNT61" s="124" t="s">
        <v>192</v>
      </c>
      <c r="BNU61" s="124" t="s">
        <v>192</v>
      </c>
      <c r="BNV61" s="124" t="s">
        <v>192</v>
      </c>
      <c r="BNW61" s="124" t="s">
        <v>192</v>
      </c>
      <c r="BNX61" s="124" t="s">
        <v>192</v>
      </c>
      <c r="BNY61" s="124" t="s">
        <v>192</v>
      </c>
      <c r="BNZ61" s="124" t="s">
        <v>192</v>
      </c>
      <c r="BOA61" s="124" t="s">
        <v>192</v>
      </c>
      <c r="BOB61" s="124" t="s">
        <v>192</v>
      </c>
      <c r="BOC61" s="124" t="s">
        <v>192</v>
      </c>
      <c r="BOD61" s="124" t="s">
        <v>192</v>
      </c>
      <c r="BOE61" s="124" t="s">
        <v>192</v>
      </c>
      <c r="BOF61" s="124" t="s">
        <v>192</v>
      </c>
      <c r="BOG61" s="124" t="s">
        <v>192</v>
      </c>
      <c r="BOH61" s="124" t="s">
        <v>192</v>
      </c>
      <c r="BOI61" s="124" t="s">
        <v>192</v>
      </c>
      <c r="BOJ61" s="124" t="s">
        <v>192</v>
      </c>
      <c r="BOK61" s="124" t="s">
        <v>192</v>
      </c>
      <c r="BOL61" s="124" t="s">
        <v>192</v>
      </c>
      <c r="BOM61" s="124" t="s">
        <v>192</v>
      </c>
      <c r="BON61" s="124" t="s">
        <v>192</v>
      </c>
      <c r="BOO61" s="124" t="s">
        <v>192</v>
      </c>
      <c r="BOP61" s="124" t="s">
        <v>192</v>
      </c>
      <c r="BOQ61" s="124" t="s">
        <v>192</v>
      </c>
      <c r="BOR61" s="124" t="s">
        <v>192</v>
      </c>
      <c r="BOS61" s="124" t="s">
        <v>192</v>
      </c>
      <c r="BOT61" s="124" t="s">
        <v>192</v>
      </c>
      <c r="BOU61" s="124" t="s">
        <v>192</v>
      </c>
      <c r="BOV61" s="124" t="s">
        <v>192</v>
      </c>
      <c r="BOW61" s="124" t="s">
        <v>192</v>
      </c>
      <c r="BOX61" s="124" t="s">
        <v>192</v>
      </c>
      <c r="BOY61" s="124" t="s">
        <v>192</v>
      </c>
      <c r="BOZ61" s="124" t="s">
        <v>192</v>
      </c>
      <c r="BPA61" s="124" t="s">
        <v>192</v>
      </c>
      <c r="BPB61" s="124" t="s">
        <v>192</v>
      </c>
      <c r="BPC61" s="124" t="s">
        <v>192</v>
      </c>
      <c r="BPD61" s="124" t="s">
        <v>192</v>
      </c>
      <c r="BPE61" s="124" t="s">
        <v>192</v>
      </c>
      <c r="BPF61" s="124" t="s">
        <v>192</v>
      </c>
      <c r="BPG61" s="124" t="s">
        <v>192</v>
      </c>
      <c r="BPH61" s="124" t="s">
        <v>192</v>
      </c>
      <c r="BPI61" s="124" t="s">
        <v>192</v>
      </c>
      <c r="BPJ61" s="124" t="s">
        <v>192</v>
      </c>
      <c r="BPK61" s="124" t="s">
        <v>192</v>
      </c>
      <c r="BPL61" s="124" t="s">
        <v>192</v>
      </c>
      <c r="BPM61" s="124" t="s">
        <v>192</v>
      </c>
      <c r="BPN61" s="124" t="s">
        <v>192</v>
      </c>
      <c r="BPO61" s="124" t="s">
        <v>192</v>
      </c>
      <c r="BPP61" s="124" t="s">
        <v>192</v>
      </c>
      <c r="BPQ61" s="124" t="s">
        <v>192</v>
      </c>
      <c r="BPR61" s="124" t="s">
        <v>192</v>
      </c>
      <c r="BPS61" s="124" t="s">
        <v>192</v>
      </c>
      <c r="BPT61" s="124" t="s">
        <v>192</v>
      </c>
      <c r="BPU61" s="124" t="s">
        <v>192</v>
      </c>
      <c r="BPV61" s="124" t="s">
        <v>192</v>
      </c>
      <c r="BPW61" s="124" t="s">
        <v>192</v>
      </c>
      <c r="BPX61" s="124" t="s">
        <v>192</v>
      </c>
      <c r="BPY61" s="124" t="s">
        <v>192</v>
      </c>
      <c r="BPZ61" s="124" t="s">
        <v>192</v>
      </c>
      <c r="BQA61" s="124" t="s">
        <v>192</v>
      </c>
      <c r="BQB61" s="124" t="s">
        <v>192</v>
      </c>
      <c r="BQC61" s="124" t="s">
        <v>192</v>
      </c>
      <c r="BQD61" s="124" t="s">
        <v>192</v>
      </c>
      <c r="BQE61" s="124" t="s">
        <v>192</v>
      </c>
      <c r="BQF61" s="124" t="s">
        <v>192</v>
      </c>
      <c r="BQG61" s="124" t="s">
        <v>192</v>
      </c>
      <c r="BQH61" s="124" t="s">
        <v>192</v>
      </c>
      <c r="BQI61" s="124" t="s">
        <v>192</v>
      </c>
      <c r="BQJ61" s="124" t="s">
        <v>192</v>
      </c>
      <c r="BQK61" s="124" t="s">
        <v>192</v>
      </c>
      <c r="BQL61" s="124" t="s">
        <v>192</v>
      </c>
      <c r="BQM61" s="124" t="s">
        <v>192</v>
      </c>
      <c r="BQN61" s="124" t="s">
        <v>192</v>
      </c>
      <c r="BQO61" s="124" t="s">
        <v>192</v>
      </c>
      <c r="BQP61" s="124" t="s">
        <v>192</v>
      </c>
      <c r="BQQ61" s="124" t="s">
        <v>192</v>
      </c>
      <c r="BQR61" s="124" t="s">
        <v>192</v>
      </c>
      <c r="BQS61" s="124" t="s">
        <v>192</v>
      </c>
      <c r="BQT61" s="124" t="s">
        <v>192</v>
      </c>
      <c r="BQU61" s="124" t="s">
        <v>192</v>
      </c>
      <c r="BQV61" s="124" t="s">
        <v>192</v>
      </c>
      <c r="BQW61" s="124" t="s">
        <v>192</v>
      </c>
      <c r="BQX61" s="124" t="s">
        <v>192</v>
      </c>
      <c r="BQY61" s="124" t="s">
        <v>192</v>
      </c>
      <c r="BQZ61" s="124" t="s">
        <v>192</v>
      </c>
      <c r="BRA61" s="124" t="s">
        <v>192</v>
      </c>
      <c r="BRB61" s="124" t="s">
        <v>192</v>
      </c>
      <c r="BRC61" s="124" t="s">
        <v>192</v>
      </c>
      <c r="BRD61" s="124" t="s">
        <v>192</v>
      </c>
      <c r="BRE61" s="124" t="s">
        <v>192</v>
      </c>
      <c r="BRF61" s="124" t="s">
        <v>192</v>
      </c>
      <c r="BRG61" s="124" t="s">
        <v>192</v>
      </c>
      <c r="BRH61" s="124" t="s">
        <v>192</v>
      </c>
      <c r="BRI61" s="124" t="s">
        <v>192</v>
      </c>
      <c r="BRJ61" s="124" t="s">
        <v>192</v>
      </c>
      <c r="BRK61" s="124" t="s">
        <v>192</v>
      </c>
      <c r="BRL61" s="124" t="s">
        <v>192</v>
      </c>
      <c r="BRM61" s="124" t="s">
        <v>192</v>
      </c>
      <c r="BRN61" s="124" t="s">
        <v>192</v>
      </c>
      <c r="BRO61" s="124" t="s">
        <v>192</v>
      </c>
      <c r="BRP61" s="124" t="s">
        <v>192</v>
      </c>
      <c r="BRQ61" s="124" t="s">
        <v>192</v>
      </c>
      <c r="BRR61" s="124" t="s">
        <v>192</v>
      </c>
      <c r="BRS61" s="124" t="s">
        <v>192</v>
      </c>
      <c r="BRT61" s="124" t="s">
        <v>192</v>
      </c>
      <c r="BRU61" s="124" t="s">
        <v>192</v>
      </c>
      <c r="BRV61" s="124" t="s">
        <v>192</v>
      </c>
      <c r="BRW61" s="124" t="s">
        <v>192</v>
      </c>
      <c r="BRX61" s="124" t="s">
        <v>192</v>
      </c>
      <c r="BRY61" s="124" t="s">
        <v>192</v>
      </c>
      <c r="BRZ61" s="124" t="s">
        <v>192</v>
      </c>
      <c r="BSA61" s="124" t="s">
        <v>192</v>
      </c>
      <c r="BSB61" s="124" t="s">
        <v>192</v>
      </c>
      <c r="BSC61" s="124" t="s">
        <v>192</v>
      </c>
      <c r="BSD61" s="124" t="s">
        <v>192</v>
      </c>
      <c r="BSE61" s="124" t="s">
        <v>192</v>
      </c>
      <c r="BSF61" s="124" t="s">
        <v>192</v>
      </c>
      <c r="BSG61" s="124" t="s">
        <v>192</v>
      </c>
      <c r="BSH61" s="124" t="s">
        <v>192</v>
      </c>
      <c r="BSI61" s="124" t="s">
        <v>192</v>
      </c>
      <c r="BSJ61" s="124" t="s">
        <v>192</v>
      </c>
      <c r="BSK61" s="124" t="s">
        <v>192</v>
      </c>
      <c r="BSL61" s="124" t="s">
        <v>192</v>
      </c>
      <c r="BSM61" s="124" t="s">
        <v>192</v>
      </c>
      <c r="BSN61" s="124" t="s">
        <v>192</v>
      </c>
      <c r="BSO61" s="124" t="s">
        <v>192</v>
      </c>
      <c r="BSP61" s="124" t="s">
        <v>192</v>
      </c>
      <c r="BSQ61" s="124" t="s">
        <v>192</v>
      </c>
      <c r="BSR61" s="124" t="s">
        <v>192</v>
      </c>
      <c r="BSS61" s="124" t="s">
        <v>192</v>
      </c>
      <c r="BST61" s="124" t="s">
        <v>192</v>
      </c>
      <c r="BSU61" s="124" t="s">
        <v>192</v>
      </c>
      <c r="BSV61" s="124" t="s">
        <v>192</v>
      </c>
      <c r="BSW61" s="124" t="s">
        <v>192</v>
      </c>
      <c r="BSX61" s="124" t="s">
        <v>192</v>
      </c>
      <c r="BSY61" s="124" t="s">
        <v>192</v>
      </c>
      <c r="BSZ61" s="124" t="s">
        <v>192</v>
      </c>
      <c r="BTA61" s="124" t="s">
        <v>192</v>
      </c>
      <c r="BTB61" s="124" t="s">
        <v>192</v>
      </c>
      <c r="BTC61" s="124" t="s">
        <v>192</v>
      </c>
      <c r="BTD61" s="124" t="s">
        <v>192</v>
      </c>
      <c r="BTE61" s="124" t="s">
        <v>192</v>
      </c>
      <c r="BTF61" s="124" t="s">
        <v>192</v>
      </c>
      <c r="BTG61" s="124" t="s">
        <v>192</v>
      </c>
      <c r="BTH61" s="124" t="s">
        <v>192</v>
      </c>
      <c r="BTI61" s="124" t="s">
        <v>192</v>
      </c>
      <c r="BTJ61" s="124" t="s">
        <v>192</v>
      </c>
      <c r="BTK61" s="124" t="s">
        <v>192</v>
      </c>
      <c r="BTL61" s="124" t="s">
        <v>192</v>
      </c>
      <c r="BTM61" s="124" t="s">
        <v>192</v>
      </c>
      <c r="BTN61" s="124" t="s">
        <v>192</v>
      </c>
      <c r="BTO61" s="124" t="s">
        <v>192</v>
      </c>
      <c r="BTP61" s="124" t="s">
        <v>192</v>
      </c>
      <c r="BTQ61" s="124" t="s">
        <v>192</v>
      </c>
      <c r="BTR61" s="124" t="s">
        <v>192</v>
      </c>
      <c r="BTS61" s="124" t="s">
        <v>192</v>
      </c>
      <c r="BTT61" s="124" t="s">
        <v>192</v>
      </c>
      <c r="BTU61" s="124" t="s">
        <v>192</v>
      </c>
      <c r="BTV61" s="124" t="s">
        <v>192</v>
      </c>
      <c r="BTW61" s="124" t="s">
        <v>192</v>
      </c>
      <c r="BTX61" s="124" t="s">
        <v>192</v>
      </c>
      <c r="BTY61" s="124" t="s">
        <v>192</v>
      </c>
      <c r="BTZ61" s="124" t="s">
        <v>192</v>
      </c>
      <c r="BUA61" s="124" t="s">
        <v>192</v>
      </c>
      <c r="BUB61" s="124" t="s">
        <v>192</v>
      </c>
      <c r="BUC61" s="124" t="s">
        <v>192</v>
      </c>
      <c r="BUD61" s="124" t="s">
        <v>192</v>
      </c>
      <c r="BUE61" s="124" t="s">
        <v>192</v>
      </c>
      <c r="BUF61" s="124" t="s">
        <v>192</v>
      </c>
      <c r="BUG61" s="124" t="s">
        <v>192</v>
      </c>
      <c r="BUH61" s="124" t="s">
        <v>192</v>
      </c>
      <c r="BUI61" s="124" t="s">
        <v>192</v>
      </c>
      <c r="BUJ61" s="124" t="s">
        <v>192</v>
      </c>
      <c r="BUK61" s="124" t="s">
        <v>192</v>
      </c>
      <c r="BUL61" s="124" t="s">
        <v>192</v>
      </c>
      <c r="BUM61" s="124" t="s">
        <v>192</v>
      </c>
      <c r="BUN61" s="124" t="s">
        <v>192</v>
      </c>
      <c r="BUO61" s="124" t="s">
        <v>192</v>
      </c>
      <c r="BUP61" s="124" t="s">
        <v>192</v>
      </c>
      <c r="BUQ61" s="124" t="s">
        <v>192</v>
      </c>
      <c r="BUR61" s="124" t="s">
        <v>192</v>
      </c>
      <c r="BUS61" s="124" t="s">
        <v>192</v>
      </c>
      <c r="BUT61" s="124" t="s">
        <v>192</v>
      </c>
      <c r="BUU61" s="124" t="s">
        <v>192</v>
      </c>
      <c r="BUV61" s="124" t="s">
        <v>192</v>
      </c>
      <c r="BUW61" s="124" t="s">
        <v>192</v>
      </c>
      <c r="BUX61" s="124" t="s">
        <v>192</v>
      </c>
      <c r="BUY61" s="124" t="s">
        <v>192</v>
      </c>
      <c r="BUZ61" s="124" t="s">
        <v>192</v>
      </c>
      <c r="BVA61" s="124" t="s">
        <v>192</v>
      </c>
      <c r="BVB61" s="124" t="s">
        <v>192</v>
      </c>
      <c r="BVC61" s="124" t="s">
        <v>192</v>
      </c>
      <c r="BVD61" s="124" t="s">
        <v>192</v>
      </c>
      <c r="BVE61" s="124" t="s">
        <v>192</v>
      </c>
      <c r="BVF61" s="124" t="s">
        <v>192</v>
      </c>
      <c r="BVG61" s="124" t="s">
        <v>192</v>
      </c>
      <c r="BVH61" s="124" t="s">
        <v>192</v>
      </c>
      <c r="BVI61" s="124" t="s">
        <v>192</v>
      </c>
      <c r="BVJ61" s="124" t="s">
        <v>192</v>
      </c>
      <c r="BVK61" s="124" t="s">
        <v>192</v>
      </c>
      <c r="BVL61" s="124" t="s">
        <v>192</v>
      </c>
      <c r="BVM61" s="124" t="s">
        <v>192</v>
      </c>
      <c r="BVN61" s="124" t="s">
        <v>192</v>
      </c>
      <c r="BVO61" s="124" t="s">
        <v>192</v>
      </c>
      <c r="BVP61" s="124" t="s">
        <v>192</v>
      </c>
      <c r="BVQ61" s="124" t="s">
        <v>192</v>
      </c>
      <c r="BVR61" s="124" t="s">
        <v>192</v>
      </c>
      <c r="BVS61" s="124" t="s">
        <v>192</v>
      </c>
      <c r="BVT61" s="124" t="s">
        <v>192</v>
      </c>
      <c r="BVU61" s="124" t="s">
        <v>192</v>
      </c>
      <c r="BVV61" s="124" t="s">
        <v>192</v>
      </c>
      <c r="BVW61" s="124" t="s">
        <v>192</v>
      </c>
      <c r="BVX61" s="124" t="s">
        <v>192</v>
      </c>
      <c r="BVY61" s="124" t="s">
        <v>192</v>
      </c>
      <c r="BVZ61" s="124" t="s">
        <v>192</v>
      </c>
      <c r="BWA61" s="124" t="s">
        <v>192</v>
      </c>
      <c r="BWB61" s="124" t="s">
        <v>192</v>
      </c>
      <c r="BWC61" s="124" t="s">
        <v>192</v>
      </c>
      <c r="BWD61" s="124" t="s">
        <v>192</v>
      </c>
      <c r="BWE61" s="124" t="s">
        <v>192</v>
      </c>
      <c r="BWF61" s="124" t="s">
        <v>192</v>
      </c>
      <c r="BWG61" s="124" t="s">
        <v>192</v>
      </c>
      <c r="BWH61" s="124" t="s">
        <v>192</v>
      </c>
      <c r="BWI61" s="124" t="s">
        <v>192</v>
      </c>
      <c r="BWJ61" s="124" t="s">
        <v>192</v>
      </c>
      <c r="BWK61" s="124" t="s">
        <v>192</v>
      </c>
      <c r="BWL61" s="124" t="s">
        <v>192</v>
      </c>
      <c r="BWM61" s="124" t="s">
        <v>192</v>
      </c>
      <c r="BWN61" s="124" t="s">
        <v>192</v>
      </c>
      <c r="BWO61" s="124" t="s">
        <v>192</v>
      </c>
      <c r="BWP61" s="124" t="s">
        <v>192</v>
      </c>
      <c r="BWQ61" s="124" t="s">
        <v>192</v>
      </c>
      <c r="BWR61" s="124" t="s">
        <v>192</v>
      </c>
      <c r="BWS61" s="124" t="s">
        <v>192</v>
      </c>
      <c r="BWT61" s="124" t="s">
        <v>192</v>
      </c>
      <c r="BWU61" s="124" t="s">
        <v>192</v>
      </c>
      <c r="BWV61" s="124" t="s">
        <v>192</v>
      </c>
      <c r="BWW61" s="124" t="s">
        <v>192</v>
      </c>
      <c r="BWX61" s="124" t="s">
        <v>192</v>
      </c>
      <c r="BWY61" s="124" t="s">
        <v>192</v>
      </c>
      <c r="BWZ61" s="124" t="s">
        <v>192</v>
      </c>
      <c r="BXA61" s="124" t="s">
        <v>192</v>
      </c>
      <c r="BXB61" s="124" t="s">
        <v>192</v>
      </c>
      <c r="BXC61" s="124" t="s">
        <v>192</v>
      </c>
      <c r="BXD61" s="124" t="s">
        <v>192</v>
      </c>
      <c r="BXE61" s="124" t="s">
        <v>192</v>
      </c>
      <c r="BXF61" s="124" t="s">
        <v>192</v>
      </c>
      <c r="BXG61" s="124" t="s">
        <v>192</v>
      </c>
      <c r="BXH61" s="124" t="s">
        <v>192</v>
      </c>
      <c r="BXI61" s="124" t="s">
        <v>192</v>
      </c>
      <c r="BXJ61" s="124" t="s">
        <v>192</v>
      </c>
      <c r="BXK61" s="124" t="s">
        <v>192</v>
      </c>
      <c r="BXL61" s="124" t="s">
        <v>192</v>
      </c>
      <c r="BXM61" s="124" t="s">
        <v>192</v>
      </c>
      <c r="BXN61" s="124" t="s">
        <v>192</v>
      </c>
      <c r="BXO61" s="124" t="s">
        <v>192</v>
      </c>
      <c r="BXP61" s="124" t="s">
        <v>192</v>
      </c>
      <c r="BXQ61" s="124" t="s">
        <v>192</v>
      </c>
      <c r="BXR61" s="124" t="s">
        <v>192</v>
      </c>
      <c r="BXS61" s="124" t="s">
        <v>192</v>
      </c>
      <c r="BXT61" s="124" t="s">
        <v>192</v>
      </c>
      <c r="BXU61" s="124" t="s">
        <v>192</v>
      </c>
      <c r="BXV61" s="124" t="s">
        <v>192</v>
      </c>
      <c r="BXW61" s="124" t="s">
        <v>192</v>
      </c>
      <c r="BXX61" s="124" t="s">
        <v>192</v>
      </c>
      <c r="BXY61" s="124" t="s">
        <v>192</v>
      </c>
      <c r="BXZ61" s="124" t="s">
        <v>192</v>
      </c>
      <c r="BYA61" s="124" t="s">
        <v>192</v>
      </c>
      <c r="BYB61" s="124" t="s">
        <v>192</v>
      </c>
      <c r="BYC61" s="124" t="s">
        <v>192</v>
      </c>
      <c r="BYD61" s="124" t="s">
        <v>192</v>
      </c>
      <c r="BYE61" s="124" t="s">
        <v>192</v>
      </c>
      <c r="BYF61" s="124" t="s">
        <v>192</v>
      </c>
      <c r="BYG61" s="124" t="s">
        <v>192</v>
      </c>
      <c r="BYH61" s="124" t="s">
        <v>192</v>
      </c>
      <c r="BYI61" s="124" t="s">
        <v>192</v>
      </c>
      <c r="BYJ61" s="124" t="s">
        <v>192</v>
      </c>
      <c r="BYK61" s="124" t="s">
        <v>192</v>
      </c>
      <c r="BYL61" s="124" t="s">
        <v>192</v>
      </c>
      <c r="BYM61" s="124" t="s">
        <v>192</v>
      </c>
      <c r="BYN61" s="124" t="s">
        <v>192</v>
      </c>
      <c r="BYO61" s="124" t="s">
        <v>192</v>
      </c>
      <c r="BYP61" s="124" t="s">
        <v>192</v>
      </c>
      <c r="BYQ61" s="124" t="s">
        <v>192</v>
      </c>
      <c r="BYR61" s="124" t="s">
        <v>192</v>
      </c>
      <c r="BYS61" s="124" t="s">
        <v>192</v>
      </c>
      <c r="BYT61" s="124" t="s">
        <v>192</v>
      </c>
      <c r="BYU61" s="124" t="s">
        <v>192</v>
      </c>
      <c r="BYV61" s="124" t="s">
        <v>192</v>
      </c>
      <c r="BYW61" s="124" t="s">
        <v>192</v>
      </c>
      <c r="BYX61" s="124" t="s">
        <v>192</v>
      </c>
      <c r="BYY61" s="124" t="s">
        <v>192</v>
      </c>
      <c r="BYZ61" s="124" t="s">
        <v>192</v>
      </c>
      <c r="BZA61" s="124" t="s">
        <v>192</v>
      </c>
      <c r="BZB61" s="124" t="s">
        <v>192</v>
      </c>
      <c r="BZC61" s="124" t="s">
        <v>192</v>
      </c>
      <c r="BZD61" s="124" t="s">
        <v>192</v>
      </c>
      <c r="BZE61" s="124" t="s">
        <v>192</v>
      </c>
      <c r="BZF61" s="124" t="s">
        <v>192</v>
      </c>
      <c r="BZG61" s="124" t="s">
        <v>192</v>
      </c>
      <c r="BZH61" s="124" t="s">
        <v>192</v>
      </c>
      <c r="BZI61" s="124" t="s">
        <v>192</v>
      </c>
      <c r="BZJ61" s="124" t="s">
        <v>192</v>
      </c>
      <c r="BZK61" s="124" t="s">
        <v>192</v>
      </c>
      <c r="BZL61" s="124" t="s">
        <v>192</v>
      </c>
      <c r="BZM61" s="124" t="s">
        <v>192</v>
      </c>
      <c r="BZN61" s="124" t="s">
        <v>192</v>
      </c>
      <c r="BZO61" s="124" t="s">
        <v>192</v>
      </c>
      <c r="BZP61" s="124" t="s">
        <v>192</v>
      </c>
      <c r="BZQ61" s="124" t="s">
        <v>192</v>
      </c>
      <c r="BZR61" s="124" t="s">
        <v>192</v>
      </c>
      <c r="BZS61" s="124" t="s">
        <v>192</v>
      </c>
      <c r="BZT61" s="124" t="s">
        <v>192</v>
      </c>
      <c r="BZU61" s="124" t="s">
        <v>192</v>
      </c>
      <c r="BZV61" s="124" t="s">
        <v>192</v>
      </c>
      <c r="BZW61" s="124" t="s">
        <v>192</v>
      </c>
      <c r="BZX61" s="124" t="s">
        <v>192</v>
      </c>
      <c r="BZY61" s="124" t="s">
        <v>192</v>
      </c>
      <c r="BZZ61" s="124" t="s">
        <v>192</v>
      </c>
      <c r="CAA61" s="124" t="s">
        <v>192</v>
      </c>
      <c r="CAB61" s="124" t="s">
        <v>192</v>
      </c>
      <c r="CAC61" s="124" t="s">
        <v>192</v>
      </c>
      <c r="CAD61" s="124" t="s">
        <v>192</v>
      </c>
      <c r="CAE61" s="124" t="s">
        <v>192</v>
      </c>
      <c r="CAF61" s="124" t="s">
        <v>192</v>
      </c>
      <c r="CAG61" s="124" t="s">
        <v>192</v>
      </c>
      <c r="CAH61" s="124" t="s">
        <v>192</v>
      </c>
      <c r="CAI61" s="124" t="s">
        <v>192</v>
      </c>
      <c r="CAJ61" s="124" t="s">
        <v>192</v>
      </c>
      <c r="CAK61" s="124" t="s">
        <v>192</v>
      </c>
      <c r="CAL61" s="124" t="s">
        <v>192</v>
      </c>
      <c r="CAM61" s="124" t="s">
        <v>192</v>
      </c>
      <c r="CAN61" s="124" t="s">
        <v>192</v>
      </c>
      <c r="CAO61" s="124" t="s">
        <v>192</v>
      </c>
      <c r="CAP61" s="124" t="s">
        <v>192</v>
      </c>
      <c r="CAQ61" s="124" t="s">
        <v>192</v>
      </c>
      <c r="CAR61" s="124" t="s">
        <v>192</v>
      </c>
      <c r="CAS61" s="124" t="s">
        <v>192</v>
      </c>
      <c r="CAT61" s="124" t="s">
        <v>192</v>
      </c>
      <c r="CAU61" s="124" t="s">
        <v>192</v>
      </c>
      <c r="CAV61" s="124" t="s">
        <v>192</v>
      </c>
      <c r="CAW61" s="124" t="s">
        <v>192</v>
      </c>
      <c r="CAX61" s="124" t="s">
        <v>192</v>
      </c>
      <c r="CAY61" s="124" t="s">
        <v>192</v>
      </c>
      <c r="CAZ61" s="124" t="s">
        <v>192</v>
      </c>
      <c r="CBA61" s="124" t="s">
        <v>192</v>
      </c>
      <c r="CBB61" s="124" t="s">
        <v>192</v>
      </c>
      <c r="CBC61" s="124" t="s">
        <v>192</v>
      </c>
      <c r="CBD61" s="124" t="s">
        <v>192</v>
      </c>
      <c r="CBE61" s="124" t="s">
        <v>192</v>
      </c>
      <c r="CBF61" s="124" t="s">
        <v>192</v>
      </c>
      <c r="CBG61" s="124" t="s">
        <v>192</v>
      </c>
      <c r="CBH61" s="124" t="s">
        <v>192</v>
      </c>
      <c r="CBI61" s="124" t="s">
        <v>192</v>
      </c>
      <c r="CBJ61" s="124" t="s">
        <v>192</v>
      </c>
      <c r="CBK61" s="124" t="s">
        <v>192</v>
      </c>
      <c r="CBL61" s="124" t="s">
        <v>192</v>
      </c>
      <c r="CBM61" s="124" t="s">
        <v>192</v>
      </c>
      <c r="CBN61" s="124" t="s">
        <v>192</v>
      </c>
      <c r="CBO61" s="124" t="s">
        <v>192</v>
      </c>
      <c r="CBP61" s="124" t="s">
        <v>192</v>
      </c>
      <c r="CBQ61" s="124" t="s">
        <v>192</v>
      </c>
      <c r="CBR61" s="124" t="s">
        <v>192</v>
      </c>
      <c r="CBS61" s="124" t="s">
        <v>192</v>
      </c>
      <c r="CBT61" s="124" t="s">
        <v>192</v>
      </c>
      <c r="CBU61" s="124" t="s">
        <v>192</v>
      </c>
      <c r="CBV61" s="124" t="s">
        <v>192</v>
      </c>
      <c r="CBW61" s="124" t="s">
        <v>192</v>
      </c>
      <c r="CBX61" s="124" t="s">
        <v>192</v>
      </c>
      <c r="CBY61" s="124" t="s">
        <v>192</v>
      </c>
      <c r="CBZ61" s="124" t="s">
        <v>192</v>
      </c>
      <c r="CCA61" s="124" t="s">
        <v>192</v>
      </c>
      <c r="CCB61" s="124" t="s">
        <v>192</v>
      </c>
      <c r="CCC61" s="124" t="s">
        <v>192</v>
      </c>
      <c r="CCD61" s="124" t="s">
        <v>192</v>
      </c>
      <c r="CCE61" s="124" t="s">
        <v>192</v>
      </c>
      <c r="CCF61" s="124" t="s">
        <v>192</v>
      </c>
      <c r="CCG61" s="124" t="s">
        <v>192</v>
      </c>
      <c r="CCH61" s="124" t="s">
        <v>192</v>
      </c>
      <c r="CCI61" s="124" t="s">
        <v>192</v>
      </c>
      <c r="CCJ61" s="124" t="s">
        <v>192</v>
      </c>
      <c r="CCK61" s="124" t="s">
        <v>192</v>
      </c>
      <c r="CCL61" s="124" t="s">
        <v>192</v>
      </c>
      <c r="CCM61" s="124" t="s">
        <v>192</v>
      </c>
      <c r="CCN61" s="124" t="s">
        <v>192</v>
      </c>
      <c r="CCO61" s="124" t="s">
        <v>192</v>
      </c>
      <c r="CCP61" s="124" t="s">
        <v>192</v>
      </c>
      <c r="CCQ61" s="124" t="s">
        <v>192</v>
      </c>
      <c r="CCR61" s="124" t="s">
        <v>192</v>
      </c>
      <c r="CCS61" s="124" t="s">
        <v>192</v>
      </c>
      <c r="CCT61" s="124" t="s">
        <v>192</v>
      </c>
      <c r="CCU61" s="124" t="s">
        <v>192</v>
      </c>
      <c r="CCV61" s="124" t="s">
        <v>192</v>
      </c>
      <c r="CCW61" s="124" t="s">
        <v>192</v>
      </c>
      <c r="CCX61" s="124" t="s">
        <v>192</v>
      </c>
      <c r="CCY61" s="124" t="s">
        <v>192</v>
      </c>
      <c r="CCZ61" s="124" t="s">
        <v>192</v>
      </c>
      <c r="CDA61" s="124" t="s">
        <v>192</v>
      </c>
      <c r="CDB61" s="124" t="s">
        <v>192</v>
      </c>
      <c r="CDC61" s="124" t="s">
        <v>192</v>
      </c>
      <c r="CDD61" s="124" t="s">
        <v>192</v>
      </c>
      <c r="CDE61" s="124" t="s">
        <v>192</v>
      </c>
      <c r="CDF61" s="124" t="s">
        <v>192</v>
      </c>
      <c r="CDG61" s="124" t="s">
        <v>192</v>
      </c>
      <c r="CDH61" s="124" t="s">
        <v>192</v>
      </c>
      <c r="CDI61" s="124" t="s">
        <v>192</v>
      </c>
      <c r="CDJ61" s="124" t="s">
        <v>192</v>
      </c>
      <c r="CDK61" s="124" t="s">
        <v>192</v>
      </c>
      <c r="CDL61" s="124" t="s">
        <v>192</v>
      </c>
      <c r="CDM61" s="124" t="s">
        <v>192</v>
      </c>
      <c r="CDN61" s="124" t="s">
        <v>192</v>
      </c>
      <c r="CDO61" s="124" t="s">
        <v>192</v>
      </c>
      <c r="CDP61" s="124" t="s">
        <v>192</v>
      </c>
      <c r="CDQ61" s="124" t="s">
        <v>192</v>
      </c>
      <c r="CDR61" s="124" t="s">
        <v>192</v>
      </c>
      <c r="CDS61" s="124" t="s">
        <v>192</v>
      </c>
      <c r="CDT61" s="124" t="s">
        <v>192</v>
      </c>
      <c r="CDU61" s="124" t="s">
        <v>192</v>
      </c>
      <c r="CDV61" s="124" t="s">
        <v>192</v>
      </c>
      <c r="CDW61" s="124" t="s">
        <v>192</v>
      </c>
      <c r="CDX61" s="124" t="s">
        <v>192</v>
      </c>
      <c r="CDY61" s="124" t="s">
        <v>192</v>
      </c>
      <c r="CDZ61" s="124" t="s">
        <v>192</v>
      </c>
      <c r="CEA61" s="124" t="s">
        <v>192</v>
      </c>
      <c r="CEB61" s="124" t="s">
        <v>192</v>
      </c>
      <c r="CEC61" s="124" t="s">
        <v>192</v>
      </c>
      <c r="CED61" s="124" t="s">
        <v>192</v>
      </c>
      <c r="CEE61" s="124" t="s">
        <v>192</v>
      </c>
      <c r="CEF61" s="124" t="s">
        <v>192</v>
      </c>
      <c r="CEG61" s="124" t="s">
        <v>192</v>
      </c>
      <c r="CEH61" s="124" t="s">
        <v>192</v>
      </c>
      <c r="CEI61" s="124" t="s">
        <v>192</v>
      </c>
      <c r="CEJ61" s="124" t="s">
        <v>192</v>
      </c>
      <c r="CEK61" s="124" t="s">
        <v>192</v>
      </c>
      <c r="CEL61" s="124" t="s">
        <v>192</v>
      </c>
      <c r="CEM61" s="124" t="s">
        <v>192</v>
      </c>
      <c r="CEN61" s="124" t="s">
        <v>192</v>
      </c>
      <c r="CEO61" s="124" t="s">
        <v>192</v>
      </c>
      <c r="CEP61" s="124" t="s">
        <v>192</v>
      </c>
      <c r="CEQ61" s="124" t="s">
        <v>192</v>
      </c>
      <c r="CER61" s="124" t="s">
        <v>192</v>
      </c>
      <c r="CES61" s="124" t="s">
        <v>192</v>
      </c>
      <c r="CET61" s="124" t="s">
        <v>192</v>
      </c>
      <c r="CEU61" s="124" t="s">
        <v>192</v>
      </c>
      <c r="CEV61" s="124" t="s">
        <v>192</v>
      </c>
      <c r="CEW61" s="124" t="s">
        <v>192</v>
      </c>
      <c r="CEX61" s="124" t="s">
        <v>192</v>
      </c>
      <c r="CEY61" s="124" t="s">
        <v>192</v>
      </c>
      <c r="CEZ61" s="124" t="s">
        <v>192</v>
      </c>
      <c r="CFA61" s="124" t="s">
        <v>192</v>
      </c>
      <c r="CFB61" s="124" t="s">
        <v>192</v>
      </c>
      <c r="CFC61" s="124" t="s">
        <v>192</v>
      </c>
      <c r="CFD61" s="124" t="s">
        <v>192</v>
      </c>
      <c r="CFE61" s="124" t="s">
        <v>192</v>
      </c>
      <c r="CFF61" s="124" t="s">
        <v>192</v>
      </c>
      <c r="CFG61" s="124" t="s">
        <v>192</v>
      </c>
      <c r="CFH61" s="124" t="s">
        <v>192</v>
      </c>
      <c r="CFI61" s="124" t="s">
        <v>192</v>
      </c>
      <c r="CFJ61" s="124" t="s">
        <v>192</v>
      </c>
      <c r="CFK61" s="124" t="s">
        <v>192</v>
      </c>
      <c r="CFL61" s="124" t="s">
        <v>192</v>
      </c>
      <c r="CFM61" s="124" t="s">
        <v>192</v>
      </c>
      <c r="CFN61" s="124" t="s">
        <v>192</v>
      </c>
      <c r="CFO61" s="124" t="s">
        <v>192</v>
      </c>
      <c r="CFP61" s="124" t="s">
        <v>192</v>
      </c>
      <c r="CFQ61" s="124" t="s">
        <v>192</v>
      </c>
      <c r="CFR61" s="124" t="s">
        <v>192</v>
      </c>
      <c r="CFS61" s="124" t="s">
        <v>192</v>
      </c>
      <c r="CFT61" s="124" t="s">
        <v>192</v>
      </c>
      <c r="CFU61" s="124" t="s">
        <v>192</v>
      </c>
      <c r="CFV61" s="124" t="s">
        <v>192</v>
      </c>
      <c r="CFW61" s="124" t="s">
        <v>192</v>
      </c>
      <c r="CFX61" s="124" t="s">
        <v>192</v>
      </c>
      <c r="CFY61" s="124" t="s">
        <v>192</v>
      </c>
      <c r="CFZ61" s="124" t="s">
        <v>192</v>
      </c>
      <c r="CGA61" s="124" t="s">
        <v>192</v>
      </c>
      <c r="CGB61" s="124" t="s">
        <v>192</v>
      </c>
      <c r="CGC61" s="124" t="s">
        <v>192</v>
      </c>
      <c r="CGD61" s="124" t="s">
        <v>192</v>
      </c>
      <c r="CGE61" s="124" t="s">
        <v>192</v>
      </c>
      <c r="CGF61" s="124" t="s">
        <v>192</v>
      </c>
      <c r="CGG61" s="124" t="s">
        <v>192</v>
      </c>
      <c r="CGH61" s="124" t="s">
        <v>192</v>
      </c>
      <c r="CGI61" s="124" t="s">
        <v>192</v>
      </c>
      <c r="CGJ61" s="124" t="s">
        <v>192</v>
      </c>
      <c r="CGK61" s="124" t="s">
        <v>192</v>
      </c>
      <c r="CGL61" s="124" t="s">
        <v>192</v>
      </c>
      <c r="CGM61" s="124" t="s">
        <v>192</v>
      </c>
      <c r="CGN61" s="124" t="s">
        <v>192</v>
      </c>
      <c r="CGO61" s="124" t="s">
        <v>192</v>
      </c>
      <c r="CGP61" s="124" t="s">
        <v>192</v>
      </c>
      <c r="CGQ61" s="124" t="s">
        <v>192</v>
      </c>
      <c r="CGR61" s="124" t="s">
        <v>192</v>
      </c>
      <c r="CGS61" s="124" t="s">
        <v>192</v>
      </c>
      <c r="CGT61" s="124" t="s">
        <v>192</v>
      </c>
      <c r="CGU61" s="124" t="s">
        <v>192</v>
      </c>
      <c r="CGV61" s="124" t="s">
        <v>192</v>
      </c>
      <c r="CGW61" s="124" t="s">
        <v>192</v>
      </c>
      <c r="CGX61" s="124" t="s">
        <v>192</v>
      </c>
      <c r="CGY61" s="124" t="s">
        <v>192</v>
      </c>
      <c r="CGZ61" s="124" t="s">
        <v>192</v>
      </c>
      <c r="CHA61" s="124" t="s">
        <v>192</v>
      </c>
      <c r="CHB61" s="124" t="s">
        <v>192</v>
      </c>
      <c r="CHC61" s="124" t="s">
        <v>192</v>
      </c>
      <c r="CHD61" s="124" t="s">
        <v>192</v>
      </c>
      <c r="CHE61" s="124" t="s">
        <v>192</v>
      </c>
      <c r="CHF61" s="124" t="s">
        <v>192</v>
      </c>
      <c r="CHG61" s="124" t="s">
        <v>192</v>
      </c>
      <c r="CHH61" s="124" t="s">
        <v>192</v>
      </c>
      <c r="CHI61" s="124" t="s">
        <v>192</v>
      </c>
      <c r="CHJ61" s="124" t="s">
        <v>192</v>
      </c>
      <c r="CHK61" s="124" t="s">
        <v>192</v>
      </c>
      <c r="CHL61" s="124" t="s">
        <v>192</v>
      </c>
      <c r="CHM61" s="124" t="s">
        <v>192</v>
      </c>
      <c r="CHN61" s="124" t="s">
        <v>192</v>
      </c>
      <c r="CHO61" s="124" t="s">
        <v>192</v>
      </c>
      <c r="CHP61" s="124" t="s">
        <v>192</v>
      </c>
      <c r="CHQ61" s="124" t="s">
        <v>192</v>
      </c>
      <c r="CHR61" s="124" t="s">
        <v>192</v>
      </c>
      <c r="CHS61" s="124" t="s">
        <v>192</v>
      </c>
      <c r="CHT61" s="124" t="s">
        <v>192</v>
      </c>
      <c r="CHU61" s="124" t="s">
        <v>192</v>
      </c>
      <c r="CHV61" s="124" t="s">
        <v>192</v>
      </c>
      <c r="CHW61" s="124" t="s">
        <v>192</v>
      </c>
      <c r="CHX61" s="124" t="s">
        <v>192</v>
      </c>
      <c r="CHY61" s="124" t="s">
        <v>192</v>
      </c>
      <c r="CHZ61" s="124" t="s">
        <v>192</v>
      </c>
      <c r="CIA61" s="124" t="s">
        <v>192</v>
      </c>
      <c r="CIB61" s="124" t="s">
        <v>192</v>
      </c>
      <c r="CIC61" s="124" t="s">
        <v>192</v>
      </c>
      <c r="CID61" s="124" t="s">
        <v>192</v>
      </c>
      <c r="CIE61" s="124" t="s">
        <v>192</v>
      </c>
      <c r="CIF61" s="124" t="s">
        <v>192</v>
      </c>
      <c r="CIG61" s="124" t="s">
        <v>192</v>
      </c>
      <c r="CIH61" s="124" t="s">
        <v>192</v>
      </c>
      <c r="CII61" s="124" t="s">
        <v>192</v>
      </c>
      <c r="CIJ61" s="124" t="s">
        <v>192</v>
      </c>
      <c r="CIK61" s="124" t="s">
        <v>192</v>
      </c>
      <c r="CIL61" s="124" t="s">
        <v>192</v>
      </c>
      <c r="CIM61" s="124" t="s">
        <v>192</v>
      </c>
      <c r="CIN61" s="124" t="s">
        <v>192</v>
      </c>
      <c r="CIO61" s="124" t="s">
        <v>192</v>
      </c>
      <c r="CIP61" s="124" t="s">
        <v>192</v>
      </c>
      <c r="CIQ61" s="124" t="s">
        <v>192</v>
      </c>
      <c r="CIR61" s="124" t="s">
        <v>192</v>
      </c>
      <c r="CIS61" s="124" t="s">
        <v>192</v>
      </c>
      <c r="CIT61" s="124" t="s">
        <v>192</v>
      </c>
      <c r="CIU61" s="124" t="s">
        <v>192</v>
      </c>
      <c r="CIV61" s="124" t="s">
        <v>192</v>
      </c>
      <c r="CIW61" s="124" t="s">
        <v>192</v>
      </c>
      <c r="CIX61" s="124" t="s">
        <v>192</v>
      </c>
      <c r="CIY61" s="124" t="s">
        <v>192</v>
      </c>
      <c r="CIZ61" s="124" t="s">
        <v>192</v>
      </c>
      <c r="CJA61" s="124" t="s">
        <v>192</v>
      </c>
      <c r="CJB61" s="124" t="s">
        <v>192</v>
      </c>
      <c r="CJC61" s="124" t="s">
        <v>192</v>
      </c>
      <c r="CJD61" s="124" t="s">
        <v>192</v>
      </c>
      <c r="CJE61" s="124" t="s">
        <v>192</v>
      </c>
      <c r="CJF61" s="124" t="s">
        <v>192</v>
      </c>
      <c r="CJG61" s="124" t="s">
        <v>192</v>
      </c>
      <c r="CJH61" s="124" t="s">
        <v>192</v>
      </c>
      <c r="CJI61" s="124" t="s">
        <v>192</v>
      </c>
      <c r="CJJ61" s="124" t="s">
        <v>192</v>
      </c>
      <c r="CJK61" s="124" t="s">
        <v>192</v>
      </c>
      <c r="CJL61" s="124" t="s">
        <v>192</v>
      </c>
      <c r="CJM61" s="124" t="s">
        <v>192</v>
      </c>
      <c r="CJN61" s="124" t="s">
        <v>192</v>
      </c>
      <c r="CJO61" s="124" t="s">
        <v>192</v>
      </c>
      <c r="CJP61" s="124" t="s">
        <v>192</v>
      </c>
      <c r="CJQ61" s="124" t="s">
        <v>192</v>
      </c>
      <c r="CJR61" s="124" t="s">
        <v>192</v>
      </c>
      <c r="CJS61" s="124" t="s">
        <v>192</v>
      </c>
      <c r="CJT61" s="124" t="s">
        <v>192</v>
      </c>
      <c r="CJU61" s="124" t="s">
        <v>192</v>
      </c>
      <c r="CJV61" s="124" t="s">
        <v>192</v>
      </c>
      <c r="CJW61" s="124" t="s">
        <v>192</v>
      </c>
      <c r="CJX61" s="124" t="s">
        <v>192</v>
      </c>
      <c r="CJY61" s="124" t="s">
        <v>192</v>
      </c>
      <c r="CJZ61" s="124" t="s">
        <v>192</v>
      </c>
      <c r="CKA61" s="124" t="s">
        <v>192</v>
      </c>
      <c r="CKB61" s="124" t="s">
        <v>192</v>
      </c>
      <c r="CKC61" s="124" t="s">
        <v>192</v>
      </c>
      <c r="CKD61" s="124" t="s">
        <v>192</v>
      </c>
      <c r="CKE61" s="124" t="s">
        <v>192</v>
      </c>
      <c r="CKF61" s="124" t="s">
        <v>192</v>
      </c>
      <c r="CKG61" s="124" t="s">
        <v>192</v>
      </c>
      <c r="CKH61" s="124" t="s">
        <v>192</v>
      </c>
      <c r="CKI61" s="124" t="s">
        <v>192</v>
      </c>
      <c r="CKJ61" s="124" t="s">
        <v>192</v>
      </c>
      <c r="CKK61" s="124" t="s">
        <v>192</v>
      </c>
      <c r="CKL61" s="124" t="s">
        <v>192</v>
      </c>
      <c r="CKM61" s="124" t="s">
        <v>192</v>
      </c>
      <c r="CKN61" s="124" t="s">
        <v>192</v>
      </c>
      <c r="CKO61" s="124" t="s">
        <v>192</v>
      </c>
      <c r="CKP61" s="124" t="s">
        <v>192</v>
      </c>
      <c r="CKQ61" s="124" t="s">
        <v>192</v>
      </c>
      <c r="CKR61" s="124" t="s">
        <v>192</v>
      </c>
      <c r="CKS61" s="124" t="s">
        <v>192</v>
      </c>
      <c r="CKT61" s="124" t="s">
        <v>192</v>
      </c>
      <c r="CKU61" s="124" t="s">
        <v>192</v>
      </c>
      <c r="CKV61" s="124" t="s">
        <v>192</v>
      </c>
      <c r="CKW61" s="124" t="s">
        <v>192</v>
      </c>
      <c r="CKX61" s="124" t="s">
        <v>192</v>
      </c>
      <c r="CKY61" s="124" t="s">
        <v>192</v>
      </c>
      <c r="CKZ61" s="124" t="s">
        <v>192</v>
      </c>
      <c r="CLA61" s="124" t="s">
        <v>192</v>
      </c>
      <c r="CLB61" s="124" t="s">
        <v>192</v>
      </c>
      <c r="CLC61" s="124" t="s">
        <v>192</v>
      </c>
      <c r="CLD61" s="124" t="s">
        <v>192</v>
      </c>
      <c r="CLE61" s="124" t="s">
        <v>192</v>
      </c>
      <c r="CLF61" s="124" t="s">
        <v>192</v>
      </c>
      <c r="CLG61" s="124" t="s">
        <v>192</v>
      </c>
      <c r="CLH61" s="124" t="s">
        <v>192</v>
      </c>
      <c r="CLI61" s="124" t="s">
        <v>192</v>
      </c>
      <c r="CLJ61" s="124" t="s">
        <v>192</v>
      </c>
      <c r="CLK61" s="124" t="s">
        <v>192</v>
      </c>
      <c r="CLL61" s="124" t="s">
        <v>192</v>
      </c>
      <c r="CLM61" s="124" t="s">
        <v>192</v>
      </c>
      <c r="CLN61" s="124" t="s">
        <v>192</v>
      </c>
      <c r="CLO61" s="124" t="s">
        <v>192</v>
      </c>
      <c r="CLP61" s="124" t="s">
        <v>192</v>
      </c>
      <c r="CLQ61" s="124" t="s">
        <v>192</v>
      </c>
      <c r="CLR61" s="124" t="s">
        <v>192</v>
      </c>
      <c r="CLS61" s="124" t="s">
        <v>192</v>
      </c>
      <c r="CLT61" s="124" t="s">
        <v>192</v>
      </c>
      <c r="CLU61" s="124" t="s">
        <v>192</v>
      </c>
      <c r="CLV61" s="124" t="s">
        <v>192</v>
      </c>
      <c r="CLW61" s="124" t="s">
        <v>192</v>
      </c>
      <c r="CLX61" s="124" t="s">
        <v>192</v>
      </c>
      <c r="CLY61" s="124" t="s">
        <v>192</v>
      </c>
      <c r="CLZ61" s="124" t="s">
        <v>192</v>
      </c>
      <c r="CMA61" s="124" t="s">
        <v>192</v>
      </c>
      <c r="CMB61" s="124" t="s">
        <v>192</v>
      </c>
      <c r="CMC61" s="124" t="s">
        <v>192</v>
      </c>
      <c r="CMD61" s="124" t="s">
        <v>192</v>
      </c>
      <c r="CME61" s="124" t="s">
        <v>192</v>
      </c>
      <c r="CMF61" s="124" t="s">
        <v>192</v>
      </c>
      <c r="CMG61" s="124" t="s">
        <v>192</v>
      </c>
      <c r="CMH61" s="124" t="s">
        <v>192</v>
      </c>
      <c r="CMI61" s="124" t="s">
        <v>192</v>
      </c>
      <c r="CMJ61" s="124" t="s">
        <v>192</v>
      </c>
      <c r="CMK61" s="124" t="s">
        <v>192</v>
      </c>
      <c r="CML61" s="124" t="s">
        <v>192</v>
      </c>
      <c r="CMM61" s="124" t="s">
        <v>192</v>
      </c>
      <c r="CMN61" s="124" t="s">
        <v>192</v>
      </c>
      <c r="CMO61" s="124" t="s">
        <v>192</v>
      </c>
      <c r="CMP61" s="124" t="s">
        <v>192</v>
      </c>
      <c r="CMQ61" s="124" t="s">
        <v>192</v>
      </c>
      <c r="CMR61" s="124" t="s">
        <v>192</v>
      </c>
      <c r="CMS61" s="124" t="s">
        <v>192</v>
      </c>
      <c r="CMT61" s="124" t="s">
        <v>192</v>
      </c>
      <c r="CMU61" s="124" t="s">
        <v>192</v>
      </c>
      <c r="CMV61" s="124" t="s">
        <v>192</v>
      </c>
      <c r="CMW61" s="124" t="s">
        <v>192</v>
      </c>
      <c r="CMX61" s="124" t="s">
        <v>192</v>
      </c>
      <c r="CMY61" s="124" t="s">
        <v>192</v>
      </c>
      <c r="CMZ61" s="124" t="s">
        <v>192</v>
      </c>
      <c r="CNA61" s="124" t="s">
        <v>192</v>
      </c>
      <c r="CNB61" s="124" t="s">
        <v>192</v>
      </c>
      <c r="CNC61" s="124" t="s">
        <v>192</v>
      </c>
      <c r="CND61" s="124" t="s">
        <v>192</v>
      </c>
      <c r="CNE61" s="124" t="s">
        <v>192</v>
      </c>
      <c r="CNF61" s="124" t="s">
        <v>192</v>
      </c>
      <c r="CNG61" s="124" t="s">
        <v>192</v>
      </c>
      <c r="CNH61" s="124" t="s">
        <v>192</v>
      </c>
      <c r="CNI61" s="124" t="s">
        <v>192</v>
      </c>
      <c r="CNJ61" s="124" t="s">
        <v>192</v>
      </c>
      <c r="CNK61" s="124" t="s">
        <v>192</v>
      </c>
      <c r="CNL61" s="124" t="s">
        <v>192</v>
      </c>
      <c r="CNM61" s="124" t="s">
        <v>192</v>
      </c>
      <c r="CNN61" s="124" t="s">
        <v>192</v>
      </c>
      <c r="CNO61" s="124" t="s">
        <v>192</v>
      </c>
      <c r="CNP61" s="124" t="s">
        <v>192</v>
      </c>
      <c r="CNQ61" s="124" t="s">
        <v>192</v>
      </c>
      <c r="CNR61" s="124" t="s">
        <v>192</v>
      </c>
      <c r="CNS61" s="124" t="s">
        <v>192</v>
      </c>
      <c r="CNT61" s="124" t="s">
        <v>192</v>
      </c>
      <c r="CNU61" s="124" t="s">
        <v>192</v>
      </c>
      <c r="CNV61" s="124" t="s">
        <v>192</v>
      </c>
      <c r="CNW61" s="124" t="s">
        <v>192</v>
      </c>
      <c r="CNX61" s="124" t="s">
        <v>192</v>
      </c>
      <c r="CNY61" s="124" t="s">
        <v>192</v>
      </c>
      <c r="CNZ61" s="124" t="s">
        <v>192</v>
      </c>
      <c r="COA61" s="124" t="s">
        <v>192</v>
      </c>
      <c r="COB61" s="124" t="s">
        <v>192</v>
      </c>
      <c r="COC61" s="124" t="s">
        <v>192</v>
      </c>
      <c r="COD61" s="124" t="s">
        <v>192</v>
      </c>
      <c r="COE61" s="124" t="s">
        <v>192</v>
      </c>
      <c r="COF61" s="124" t="s">
        <v>192</v>
      </c>
      <c r="COG61" s="124" t="s">
        <v>192</v>
      </c>
      <c r="COH61" s="124" t="s">
        <v>192</v>
      </c>
      <c r="COI61" s="124" t="s">
        <v>192</v>
      </c>
      <c r="COJ61" s="124" t="s">
        <v>192</v>
      </c>
      <c r="COK61" s="124" t="s">
        <v>192</v>
      </c>
      <c r="COL61" s="124" t="s">
        <v>192</v>
      </c>
      <c r="COM61" s="124" t="s">
        <v>192</v>
      </c>
      <c r="CON61" s="124" t="s">
        <v>192</v>
      </c>
      <c r="COO61" s="124" t="s">
        <v>192</v>
      </c>
      <c r="COP61" s="124" t="s">
        <v>192</v>
      </c>
      <c r="COQ61" s="124" t="s">
        <v>192</v>
      </c>
      <c r="COR61" s="124" t="s">
        <v>192</v>
      </c>
      <c r="COS61" s="124" t="s">
        <v>192</v>
      </c>
      <c r="COT61" s="124" t="s">
        <v>192</v>
      </c>
      <c r="COU61" s="124" t="s">
        <v>192</v>
      </c>
      <c r="COV61" s="124" t="s">
        <v>192</v>
      </c>
      <c r="COW61" s="124" t="s">
        <v>192</v>
      </c>
      <c r="COX61" s="124" t="s">
        <v>192</v>
      </c>
      <c r="COY61" s="124" t="s">
        <v>192</v>
      </c>
      <c r="COZ61" s="124" t="s">
        <v>192</v>
      </c>
      <c r="CPA61" s="124" t="s">
        <v>192</v>
      </c>
      <c r="CPB61" s="124" t="s">
        <v>192</v>
      </c>
      <c r="CPC61" s="124" t="s">
        <v>192</v>
      </c>
      <c r="CPD61" s="124" t="s">
        <v>192</v>
      </c>
      <c r="CPE61" s="124" t="s">
        <v>192</v>
      </c>
      <c r="CPF61" s="124" t="s">
        <v>192</v>
      </c>
      <c r="CPG61" s="124" t="s">
        <v>192</v>
      </c>
      <c r="CPH61" s="124" t="s">
        <v>192</v>
      </c>
      <c r="CPI61" s="124" t="s">
        <v>192</v>
      </c>
      <c r="CPJ61" s="124" t="s">
        <v>192</v>
      </c>
      <c r="CPK61" s="124" t="s">
        <v>192</v>
      </c>
      <c r="CPL61" s="124" t="s">
        <v>192</v>
      </c>
      <c r="CPM61" s="124" t="s">
        <v>192</v>
      </c>
      <c r="CPN61" s="124" t="s">
        <v>192</v>
      </c>
      <c r="CPO61" s="124" t="s">
        <v>192</v>
      </c>
      <c r="CPP61" s="124" t="s">
        <v>192</v>
      </c>
      <c r="CPQ61" s="124" t="s">
        <v>192</v>
      </c>
      <c r="CPR61" s="124" t="s">
        <v>192</v>
      </c>
      <c r="CPS61" s="124" t="s">
        <v>192</v>
      </c>
      <c r="CPT61" s="124" t="s">
        <v>192</v>
      </c>
      <c r="CPU61" s="124" t="s">
        <v>192</v>
      </c>
      <c r="CPV61" s="124" t="s">
        <v>192</v>
      </c>
      <c r="CPW61" s="124" t="s">
        <v>192</v>
      </c>
      <c r="CPX61" s="124" t="s">
        <v>192</v>
      </c>
      <c r="CPY61" s="124" t="s">
        <v>192</v>
      </c>
      <c r="CPZ61" s="124" t="s">
        <v>192</v>
      </c>
      <c r="CQA61" s="124" t="s">
        <v>192</v>
      </c>
      <c r="CQB61" s="124" t="s">
        <v>192</v>
      </c>
      <c r="CQC61" s="124" t="s">
        <v>192</v>
      </c>
      <c r="CQD61" s="124" t="s">
        <v>192</v>
      </c>
      <c r="CQE61" s="124" t="s">
        <v>192</v>
      </c>
      <c r="CQF61" s="124" t="s">
        <v>192</v>
      </c>
      <c r="CQG61" s="124" t="s">
        <v>192</v>
      </c>
      <c r="CQH61" s="124" t="s">
        <v>192</v>
      </c>
      <c r="CQI61" s="124" t="s">
        <v>192</v>
      </c>
      <c r="CQJ61" s="124" t="s">
        <v>192</v>
      </c>
      <c r="CQK61" s="124" t="s">
        <v>192</v>
      </c>
      <c r="CQL61" s="124" t="s">
        <v>192</v>
      </c>
      <c r="CQM61" s="124" t="s">
        <v>192</v>
      </c>
      <c r="CQN61" s="124" t="s">
        <v>192</v>
      </c>
      <c r="CQO61" s="124" t="s">
        <v>192</v>
      </c>
      <c r="CQP61" s="124" t="s">
        <v>192</v>
      </c>
      <c r="CQQ61" s="124" t="s">
        <v>192</v>
      </c>
      <c r="CQR61" s="124" t="s">
        <v>192</v>
      </c>
      <c r="CQS61" s="124" t="s">
        <v>192</v>
      </c>
      <c r="CQT61" s="124" t="s">
        <v>192</v>
      </c>
      <c r="CQU61" s="124" t="s">
        <v>192</v>
      </c>
      <c r="CQV61" s="124" t="s">
        <v>192</v>
      </c>
      <c r="CQW61" s="124" t="s">
        <v>192</v>
      </c>
      <c r="CQX61" s="124" t="s">
        <v>192</v>
      </c>
      <c r="CQY61" s="124" t="s">
        <v>192</v>
      </c>
      <c r="CQZ61" s="124" t="s">
        <v>192</v>
      </c>
      <c r="CRA61" s="124" t="s">
        <v>192</v>
      </c>
      <c r="CRB61" s="124" t="s">
        <v>192</v>
      </c>
      <c r="CRC61" s="124" t="s">
        <v>192</v>
      </c>
      <c r="CRD61" s="124" t="s">
        <v>192</v>
      </c>
      <c r="CRE61" s="124" t="s">
        <v>192</v>
      </c>
      <c r="CRF61" s="124" t="s">
        <v>192</v>
      </c>
      <c r="CRG61" s="124" t="s">
        <v>192</v>
      </c>
      <c r="CRH61" s="124" t="s">
        <v>192</v>
      </c>
      <c r="CRI61" s="124" t="s">
        <v>192</v>
      </c>
      <c r="CRJ61" s="124" t="s">
        <v>192</v>
      </c>
      <c r="CRK61" s="124" t="s">
        <v>192</v>
      </c>
      <c r="CRL61" s="124" t="s">
        <v>192</v>
      </c>
      <c r="CRM61" s="124" t="s">
        <v>192</v>
      </c>
      <c r="CRN61" s="124" t="s">
        <v>192</v>
      </c>
      <c r="CRO61" s="124" t="s">
        <v>192</v>
      </c>
      <c r="CRP61" s="124" t="s">
        <v>192</v>
      </c>
      <c r="CRQ61" s="124" t="s">
        <v>192</v>
      </c>
      <c r="CRR61" s="124" t="s">
        <v>192</v>
      </c>
      <c r="CRS61" s="124" t="s">
        <v>192</v>
      </c>
      <c r="CRT61" s="124" t="s">
        <v>192</v>
      </c>
      <c r="CRU61" s="124" t="s">
        <v>192</v>
      </c>
      <c r="CRV61" s="124" t="s">
        <v>192</v>
      </c>
      <c r="CRW61" s="124" t="s">
        <v>192</v>
      </c>
      <c r="CRX61" s="124" t="s">
        <v>192</v>
      </c>
      <c r="CRY61" s="124" t="s">
        <v>192</v>
      </c>
      <c r="CRZ61" s="124" t="s">
        <v>192</v>
      </c>
      <c r="CSA61" s="124" t="s">
        <v>192</v>
      </c>
      <c r="CSB61" s="124" t="s">
        <v>192</v>
      </c>
      <c r="CSC61" s="124" t="s">
        <v>192</v>
      </c>
      <c r="CSD61" s="124" t="s">
        <v>192</v>
      </c>
      <c r="CSE61" s="124" t="s">
        <v>192</v>
      </c>
      <c r="CSF61" s="124" t="s">
        <v>192</v>
      </c>
      <c r="CSG61" s="124" t="s">
        <v>192</v>
      </c>
      <c r="CSH61" s="124" t="s">
        <v>192</v>
      </c>
      <c r="CSI61" s="124" t="s">
        <v>192</v>
      </c>
      <c r="CSJ61" s="124" t="s">
        <v>192</v>
      </c>
      <c r="CSK61" s="124" t="s">
        <v>192</v>
      </c>
      <c r="CSL61" s="124" t="s">
        <v>192</v>
      </c>
      <c r="CSM61" s="124" t="s">
        <v>192</v>
      </c>
      <c r="CSN61" s="124" t="s">
        <v>192</v>
      </c>
      <c r="CSO61" s="124" t="s">
        <v>192</v>
      </c>
      <c r="CSP61" s="124" t="s">
        <v>192</v>
      </c>
      <c r="CSQ61" s="124" t="s">
        <v>192</v>
      </c>
      <c r="CSR61" s="124" t="s">
        <v>192</v>
      </c>
      <c r="CSS61" s="124" t="s">
        <v>192</v>
      </c>
      <c r="CST61" s="124" t="s">
        <v>192</v>
      </c>
      <c r="CSU61" s="124" t="s">
        <v>192</v>
      </c>
      <c r="CSV61" s="124" t="s">
        <v>192</v>
      </c>
      <c r="CSW61" s="124" t="s">
        <v>192</v>
      </c>
      <c r="CSX61" s="124" t="s">
        <v>192</v>
      </c>
      <c r="CSY61" s="124" t="s">
        <v>192</v>
      </c>
      <c r="CSZ61" s="124" t="s">
        <v>192</v>
      </c>
      <c r="CTA61" s="124" t="s">
        <v>192</v>
      </c>
      <c r="CTB61" s="124" t="s">
        <v>192</v>
      </c>
      <c r="CTC61" s="124" t="s">
        <v>192</v>
      </c>
      <c r="CTD61" s="124" t="s">
        <v>192</v>
      </c>
      <c r="CTE61" s="124" t="s">
        <v>192</v>
      </c>
      <c r="CTF61" s="124" t="s">
        <v>192</v>
      </c>
      <c r="CTG61" s="124" t="s">
        <v>192</v>
      </c>
      <c r="CTH61" s="124" t="s">
        <v>192</v>
      </c>
      <c r="CTI61" s="124" t="s">
        <v>192</v>
      </c>
      <c r="CTJ61" s="124" t="s">
        <v>192</v>
      </c>
      <c r="CTK61" s="124" t="s">
        <v>192</v>
      </c>
      <c r="CTL61" s="124" t="s">
        <v>192</v>
      </c>
      <c r="CTM61" s="124" t="s">
        <v>192</v>
      </c>
      <c r="CTN61" s="124" t="s">
        <v>192</v>
      </c>
      <c r="CTO61" s="124" t="s">
        <v>192</v>
      </c>
      <c r="CTP61" s="124" t="s">
        <v>192</v>
      </c>
      <c r="CTQ61" s="124" t="s">
        <v>192</v>
      </c>
      <c r="CTR61" s="124" t="s">
        <v>192</v>
      </c>
      <c r="CTS61" s="124" t="s">
        <v>192</v>
      </c>
      <c r="CTT61" s="124" t="s">
        <v>192</v>
      </c>
      <c r="CTU61" s="124" t="s">
        <v>192</v>
      </c>
      <c r="CTV61" s="124" t="s">
        <v>192</v>
      </c>
      <c r="CTW61" s="124" t="s">
        <v>192</v>
      </c>
      <c r="CTX61" s="124" t="s">
        <v>192</v>
      </c>
      <c r="CTY61" s="124" t="s">
        <v>192</v>
      </c>
      <c r="CTZ61" s="124" t="s">
        <v>192</v>
      </c>
      <c r="CUA61" s="124" t="s">
        <v>192</v>
      </c>
      <c r="CUB61" s="124" t="s">
        <v>192</v>
      </c>
      <c r="CUC61" s="124" t="s">
        <v>192</v>
      </c>
      <c r="CUD61" s="124" t="s">
        <v>192</v>
      </c>
      <c r="CUE61" s="124" t="s">
        <v>192</v>
      </c>
      <c r="CUF61" s="124" t="s">
        <v>192</v>
      </c>
      <c r="CUG61" s="124" t="s">
        <v>192</v>
      </c>
      <c r="CUH61" s="124" t="s">
        <v>192</v>
      </c>
      <c r="CUI61" s="124" t="s">
        <v>192</v>
      </c>
      <c r="CUJ61" s="124" t="s">
        <v>192</v>
      </c>
      <c r="CUK61" s="124" t="s">
        <v>192</v>
      </c>
      <c r="CUL61" s="124" t="s">
        <v>192</v>
      </c>
      <c r="CUM61" s="124" t="s">
        <v>192</v>
      </c>
      <c r="CUN61" s="124" t="s">
        <v>192</v>
      </c>
      <c r="CUO61" s="124" t="s">
        <v>192</v>
      </c>
      <c r="CUP61" s="124" t="s">
        <v>192</v>
      </c>
      <c r="CUQ61" s="124" t="s">
        <v>192</v>
      </c>
      <c r="CUR61" s="124" t="s">
        <v>192</v>
      </c>
      <c r="CUS61" s="124" t="s">
        <v>192</v>
      </c>
      <c r="CUT61" s="124" t="s">
        <v>192</v>
      </c>
      <c r="CUU61" s="124" t="s">
        <v>192</v>
      </c>
      <c r="CUV61" s="124" t="s">
        <v>192</v>
      </c>
      <c r="CUW61" s="124" t="s">
        <v>192</v>
      </c>
      <c r="CUX61" s="124" t="s">
        <v>192</v>
      </c>
      <c r="CUY61" s="124" t="s">
        <v>192</v>
      </c>
      <c r="CUZ61" s="124" t="s">
        <v>192</v>
      </c>
      <c r="CVA61" s="124" t="s">
        <v>192</v>
      </c>
      <c r="CVB61" s="124" t="s">
        <v>192</v>
      </c>
      <c r="CVC61" s="124" t="s">
        <v>192</v>
      </c>
      <c r="CVD61" s="124" t="s">
        <v>192</v>
      </c>
      <c r="CVE61" s="124" t="s">
        <v>192</v>
      </c>
      <c r="CVF61" s="124" t="s">
        <v>192</v>
      </c>
      <c r="CVG61" s="124" t="s">
        <v>192</v>
      </c>
      <c r="CVH61" s="124" t="s">
        <v>192</v>
      </c>
      <c r="CVI61" s="124" t="s">
        <v>192</v>
      </c>
      <c r="CVJ61" s="124" t="s">
        <v>192</v>
      </c>
      <c r="CVK61" s="124" t="s">
        <v>192</v>
      </c>
      <c r="CVL61" s="124" t="s">
        <v>192</v>
      </c>
      <c r="CVM61" s="124" t="s">
        <v>192</v>
      </c>
      <c r="CVN61" s="124" t="s">
        <v>192</v>
      </c>
      <c r="CVO61" s="124" t="s">
        <v>192</v>
      </c>
      <c r="CVP61" s="124" t="s">
        <v>192</v>
      </c>
      <c r="CVQ61" s="124" t="s">
        <v>192</v>
      </c>
      <c r="CVR61" s="124" t="s">
        <v>192</v>
      </c>
      <c r="CVS61" s="124" t="s">
        <v>192</v>
      </c>
      <c r="CVT61" s="124" t="s">
        <v>192</v>
      </c>
      <c r="CVU61" s="124" t="s">
        <v>192</v>
      </c>
      <c r="CVV61" s="124" t="s">
        <v>192</v>
      </c>
      <c r="CVW61" s="124" t="s">
        <v>192</v>
      </c>
      <c r="CVX61" s="124" t="s">
        <v>192</v>
      </c>
      <c r="CVY61" s="124" t="s">
        <v>192</v>
      </c>
      <c r="CVZ61" s="124" t="s">
        <v>192</v>
      </c>
      <c r="CWA61" s="124" t="s">
        <v>192</v>
      </c>
      <c r="CWB61" s="124" t="s">
        <v>192</v>
      </c>
      <c r="CWC61" s="124" t="s">
        <v>192</v>
      </c>
      <c r="CWD61" s="124" t="s">
        <v>192</v>
      </c>
      <c r="CWE61" s="124" t="s">
        <v>192</v>
      </c>
      <c r="CWF61" s="124" t="s">
        <v>192</v>
      </c>
      <c r="CWG61" s="124" t="s">
        <v>192</v>
      </c>
      <c r="CWH61" s="124" t="s">
        <v>192</v>
      </c>
      <c r="CWI61" s="124" t="s">
        <v>192</v>
      </c>
      <c r="CWJ61" s="124" t="s">
        <v>192</v>
      </c>
      <c r="CWK61" s="124" t="s">
        <v>192</v>
      </c>
      <c r="CWL61" s="124" t="s">
        <v>192</v>
      </c>
      <c r="CWM61" s="124" t="s">
        <v>192</v>
      </c>
      <c r="CWN61" s="124" t="s">
        <v>192</v>
      </c>
      <c r="CWO61" s="124" t="s">
        <v>192</v>
      </c>
      <c r="CWP61" s="124" t="s">
        <v>192</v>
      </c>
      <c r="CWQ61" s="124" t="s">
        <v>192</v>
      </c>
      <c r="CWR61" s="124" t="s">
        <v>192</v>
      </c>
      <c r="CWS61" s="124" t="s">
        <v>192</v>
      </c>
      <c r="CWT61" s="124" t="s">
        <v>192</v>
      </c>
      <c r="CWU61" s="124" t="s">
        <v>192</v>
      </c>
      <c r="CWV61" s="124" t="s">
        <v>192</v>
      </c>
      <c r="CWW61" s="124" t="s">
        <v>192</v>
      </c>
      <c r="CWX61" s="124" t="s">
        <v>192</v>
      </c>
      <c r="CWY61" s="124" t="s">
        <v>192</v>
      </c>
      <c r="CWZ61" s="124" t="s">
        <v>192</v>
      </c>
      <c r="CXA61" s="124" t="s">
        <v>192</v>
      </c>
      <c r="CXB61" s="124" t="s">
        <v>192</v>
      </c>
      <c r="CXC61" s="124" t="s">
        <v>192</v>
      </c>
      <c r="CXD61" s="124" t="s">
        <v>192</v>
      </c>
      <c r="CXE61" s="124" t="s">
        <v>192</v>
      </c>
      <c r="CXF61" s="124" t="s">
        <v>192</v>
      </c>
      <c r="CXG61" s="124" t="s">
        <v>192</v>
      </c>
      <c r="CXH61" s="124" t="s">
        <v>192</v>
      </c>
      <c r="CXI61" s="124" t="s">
        <v>192</v>
      </c>
      <c r="CXJ61" s="124" t="s">
        <v>192</v>
      </c>
      <c r="CXK61" s="124" t="s">
        <v>192</v>
      </c>
      <c r="CXL61" s="124" t="s">
        <v>192</v>
      </c>
      <c r="CXM61" s="124" t="s">
        <v>192</v>
      </c>
      <c r="CXN61" s="124" t="s">
        <v>192</v>
      </c>
      <c r="CXO61" s="124" t="s">
        <v>192</v>
      </c>
      <c r="CXP61" s="124" t="s">
        <v>192</v>
      </c>
      <c r="CXQ61" s="124" t="s">
        <v>192</v>
      </c>
      <c r="CXR61" s="124" t="s">
        <v>192</v>
      </c>
      <c r="CXS61" s="124" t="s">
        <v>192</v>
      </c>
      <c r="CXT61" s="124" t="s">
        <v>192</v>
      </c>
      <c r="CXU61" s="124" t="s">
        <v>192</v>
      </c>
      <c r="CXV61" s="124" t="s">
        <v>192</v>
      </c>
      <c r="CXW61" s="124" t="s">
        <v>192</v>
      </c>
      <c r="CXX61" s="124" t="s">
        <v>192</v>
      </c>
      <c r="CXY61" s="124" t="s">
        <v>192</v>
      </c>
      <c r="CXZ61" s="124" t="s">
        <v>192</v>
      </c>
      <c r="CYA61" s="124" t="s">
        <v>192</v>
      </c>
      <c r="CYB61" s="124" t="s">
        <v>192</v>
      </c>
      <c r="CYC61" s="124" t="s">
        <v>192</v>
      </c>
      <c r="CYD61" s="124" t="s">
        <v>192</v>
      </c>
      <c r="CYE61" s="124" t="s">
        <v>192</v>
      </c>
      <c r="CYF61" s="124" t="s">
        <v>192</v>
      </c>
      <c r="CYG61" s="124" t="s">
        <v>192</v>
      </c>
      <c r="CYH61" s="124" t="s">
        <v>192</v>
      </c>
      <c r="CYI61" s="124" t="s">
        <v>192</v>
      </c>
      <c r="CYJ61" s="124" t="s">
        <v>192</v>
      </c>
      <c r="CYK61" s="124" t="s">
        <v>192</v>
      </c>
      <c r="CYL61" s="124" t="s">
        <v>192</v>
      </c>
      <c r="CYM61" s="124" t="s">
        <v>192</v>
      </c>
      <c r="CYN61" s="124" t="s">
        <v>192</v>
      </c>
      <c r="CYO61" s="124" t="s">
        <v>192</v>
      </c>
      <c r="CYP61" s="124" t="s">
        <v>192</v>
      </c>
      <c r="CYQ61" s="124" t="s">
        <v>192</v>
      </c>
      <c r="CYR61" s="124" t="s">
        <v>192</v>
      </c>
      <c r="CYS61" s="124" t="s">
        <v>192</v>
      </c>
      <c r="CYT61" s="124" t="s">
        <v>192</v>
      </c>
      <c r="CYU61" s="124" t="s">
        <v>192</v>
      </c>
      <c r="CYV61" s="124" t="s">
        <v>192</v>
      </c>
      <c r="CYW61" s="124" t="s">
        <v>192</v>
      </c>
      <c r="CYX61" s="124" t="s">
        <v>192</v>
      </c>
      <c r="CYY61" s="124" t="s">
        <v>192</v>
      </c>
      <c r="CYZ61" s="124" t="s">
        <v>192</v>
      </c>
      <c r="CZA61" s="124" t="s">
        <v>192</v>
      </c>
      <c r="CZB61" s="124" t="s">
        <v>192</v>
      </c>
      <c r="CZC61" s="124" t="s">
        <v>192</v>
      </c>
      <c r="CZD61" s="124" t="s">
        <v>192</v>
      </c>
      <c r="CZE61" s="124" t="s">
        <v>192</v>
      </c>
      <c r="CZF61" s="124" t="s">
        <v>192</v>
      </c>
      <c r="CZG61" s="124" t="s">
        <v>192</v>
      </c>
      <c r="CZH61" s="124" t="s">
        <v>192</v>
      </c>
      <c r="CZI61" s="124" t="s">
        <v>192</v>
      </c>
      <c r="CZJ61" s="124" t="s">
        <v>192</v>
      </c>
      <c r="CZK61" s="124" t="s">
        <v>192</v>
      </c>
      <c r="CZL61" s="124" t="s">
        <v>192</v>
      </c>
      <c r="CZM61" s="124" t="s">
        <v>192</v>
      </c>
      <c r="CZN61" s="124" t="s">
        <v>192</v>
      </c>
      <c r="CZO61" s="124" t="s">
        <v>192</v>
      </c>
      <c r="CZP61" s="124" t="s">
        <v>192</v>
      </c>
      <c r="CZQ61" s="124" t="s">
        <v>192</v>
      </c>
      <c r="CZR61" s="124" t="s">
        <v>192</v>
      </c>
      <c r="CZS61" s="124" t="s">
        <v>192</v>
      </c>
      <c r="CZT61" s="124" t="s">
        <v>192</v>
      </c>
      <c r="CZU61" s="124" t="s">
        <v>192</v>
      </c>
      <c r="CZV61" s="124" t="s">
        <v>192</v>
      </c>
      <c r="CZW61" s="124" t="s">
        <v>192</v>
      </c>
      <c r="CZX61" s="124" t="s">
        <v>192</v>
      </c>
      <c r="CZY61" s="124" t="s">
        <v>192</v>
      </c>
      <c r="CZZ61" s="124" t="s">
        <v>192</v>
      </c>
      <c r="DAA61" s="124" t="s">
        <v>192</v>
      </c>
      <c r="DAB61" s="124" t="s">
        <v>192</v>
      </c>
      <c r="DAC61" s="124" t="s">
        <v>192</v>
      </c>
      <c r="DAD61" s="124" t="s">
        <v>192</v>
      </c>
      <c r="DAE61" s="124" t="s">
        <v>192</v>
      </c>
      <c r="DAF61" s="124" t="s">
        <v>192</v>
      </c>
      <c r="DAG61" s="124" t="s">
        <v>192</v>
      </c>
      <c r="DAH61" s="124" t="s">
        <v>192</v>
      </c>
      <c r="DAI61" s="124" t="s">
        <v>192</v>
      </c>
      <c r="DAJ61" s="124" t="s">
        <v>192</v>
      </c>
      <c r="DAK61" s="124" t="s">
        <v>192</v>
      </c>
      <c r="DAL61" s="124" t="s">
        <v>192</v>
      </c>
      <c r="DAM61" s="124" t="s">
        <v>192</v>
      </c>
      <c r="DAN61" s="124" t="s">
        <v>192</v>
      </c>
      <c r="DAO61" s="124" t="s">
        <v>192</v>
      </c>
      <c r="DAP61" s="124" t="s">
        <v>192</v>
      </c>
      <c r="DAQ61" s="124" t="s">
        <v>192</v>
      </c>
      <c r="DAR61" s="124" t="s">
        <v>192</v>
      </c>
      <c r="DAS61" s="124" t="s">
        <v>192</v>
      </c>
      <c r="DAT61" s="124" t="s">
        <v>192</v>
      </c>
      <c r="DAU61" s="124" t="s">
        <v>192</v>
      </c>
      <c r="DAV61" s="124" t="s">
        <v>192</v>
      </c>
      <c r="DAW61" s="124" t="s">
        <v>192</v>
      </c>
      <c r="DAX61" s="124" t="s">
        <v>192</v>
      </c>
      <c r="DAY61" s="124" t="s">
        <v>192</v>
      </c>
      <c r="DAZ61" s="124" t="s">
        <v>192</v>
      </c>
      <c r="DBA61" s="124" t="s">
        <v>192</v>
      </c>
      <c r="DBB61" s="124" t="s">
        <v>192</v>
      </c>
      <c r="DBC61" s="124" t="s">
        <v>192</v>
      </c>
      <c r="DBD61" s="124" t="s">
        <v>192</v>
      </c>
      <c r="DBE61" s="124" t="s">
        <v>192</v>
      </c>
      <c r="DBF61" s="124" t="s">
        <v>192</v>
      </c>
      <c r="DBG61" s="124" t="s">
        <v>192</v>
      </c>
      <c r="DBH61" s="124" t="s">
        <v>192</v>
      </c>
      <c r="DBI61" s="124" t="s">
        <v>192</v>
      </c>
      <c r="DBJ61" s="124" t="s">
        <v>192</v>
      </c>
      <c r="DBK61" s="124" t="s">
        <v>192</v>
      </c>
      <c r="DBL61" s="124" t="s">
        <v>192</v>
      </c>
      <c r="DBM61" s="124" t="s">
        <v>192</v>
      </c>
      <c r="DBN61" s="124" t="s">
        <v>192</v>
      </c>
      <c r="DBO61" s="124" t="s">
        <v>192</v>
      </c>
      <c r="DBP61" s="124" t="s">
        <v>192</v>
      </c>
      <c r="DBQ61" s="124" t="s">
        <v>192</v>
      </c>
      <c r="DBR61" s="124" t="s">
        <v>192</v>
      </c>
      <c r="DBS61" s="124" t="s">
        <v>192</v>
      </c>
      <c r="DBT61" s="124" t="s">
        <v>192</v>
      </c>
      <c r="DBU61" s="124" t="s">
        <v>192</v>
      </c>
      <c r="DBV61" s="124" t="s">
        <v>192</v>
      </c>
      <c r="DBW61" s="124" t="s">
        <v>192</v>
      </c>
      <c r="DBX61" s="124" t="s">
        <v>192</v>
      </c>
      <c r="DBY61" s="124" t="s">
        <v>192</v>
      </c>
      <c r="DBZ61" s="124" t="s">
        <v>192</v>
      </c>
      <c r="DCA61" s="124" t="s">
        <v>192</v>
      </c>
      <c r="DCB61" s="124" t="s">
        <v>192</v>
      </c>
      <c r="DCC61" s="124" t="s">
        <v>192</v>
      </c>
      <c r="DCD61" s="124" t="s">
        <v>192</v>
      </c>
      <c r="DCE61" s="124" t="s">
        <v>192</v>
      </c>
      <c r="DCF61" s="124" t="s">
        <v>192</v>
      </c>
      <c r="DCG61" s="124" t="s">
        <v>192</v>
      </c>
      <c r="DCH61" s="124" t="s">
        <v>192</v>
      </c>
      <c r="DCI61" s="124" t="s">
        <v>192</v>
      </c>
      <c r="DCJ61" s="124" t="s">
        <v>192</v>
      </c>
      <c r="DCK61" s="124" t="s">
        <v>192</v>
      </c>
      <c r="DCL61" s="124" t="s">
        <v>192</v>
      </c>
      <c r="DCM61" s="124" t="s">
        <v>192</v>
      </c>
      <c r="DCN61" s="124" t="s">
        <v>192</v>
      </c>
      <c r="DCO61" s="124" t="s">
        <v>192</v>
      </c>
      <c r="DCP61" s="124" t="s">
        <v>192</v>
      </c>
      <c r="DCQ61" s="124" t="s">
        <v>192</v>
      </c>
      <c r="DCR61" s="124" t="s">
        <v>192</v>
      </c>
      <c r="DCS61" s="124" t="s">
        <v>192</v>
      </c>
      <c r="DCT61" s="124" t="s">
        <v>192</v>
      </c>
      <c r="DCU61" s="124" t="s">
        <v>192</v>
      </c>
      <c r="DCV61" s="124" t="s">
        <v>192</v>
      </c>
      <c r="DCW61" s="124" t="s">
        <v>192</v>
      </c>
      <c r="DCX61" s="124" t="s">
        <v>192</v>
      </c>
      <c r="DCY61" s="124" t="s">
        <v>192</v>
      </c>
      <c r="DCZ61" s="124" t="s">
        <v>192</v>
      </c>
      <c r="DDA61" s="124" t="s">
        <v>192</v>
      </c>
      <c r="DDB61" s="124" t="s">
        <v>192</v>
      </c>
      <c r="DDC61" s="124" t="s">
        <v>192</v>
      </c>
      <c r="DDD61" s="124" t="s">
        <v>192</v>
      </c>
      <c r="DDE61" s="124" t="s">
        <v>192</v>
      </c>
      <c r="DDF61" s="124" t="s">
        <v>192</v>
      </c>
      <c r="DDG61" s="124" t="s">
        <v>192</v>
      </c>
      <c r="DDH61" s="124" t="s">
        <v>192</v>
      </c>
      <c r="DDI61" s="124" t="s">
        <v>192</v>
      </c>
      <c r="DDJ61" s="124" t="s">
        <v>192</v>
      </c>
      <c r="DDK61" s="124" t="s">
        <v>192</v>
      </c>
      <c r="DDL61" s="124" t="s">
        <v>192</v>
      </c>
      <c r="DDM61" s="124" t="s">
        <v>192</v>
      </c>
      <c r="DDN61" s="124" t="s">
        <v>192</v>
      </c>
      <c r="DDO61" s="124" t="s">
        <v>192</v>
      </c>
      <c r="DDP61" s="124" t="s">
        <v>192</v>
      </c>
      <c r="DDQ61" s="124" t="s">
        <v>192</v>
      </c>
      <c r="DDR61" s="124" t="s">
        <v>192</v>
      </c>
      <c r="DDS61" s="124" t="s">
        <v>192</v>
      </c>
      <c r="DDT61" s="124" t="s">
        <v>192</v>
      </c>
      <c r="DDU61" s="124" t="s">
        <v>192</v>
      </c>
      <c r="DDV61" s="124" t="s">
        <v>192</v>
      </c>
      <c r="DDW61" s="124" t="s">
        <v>192</v>
      </c>
      <c r="DDX61" s="124" t="s">
        <v>192</v>
      </c>
      <c r="DDY61" s="124" t="s">
        <v>192</v>
      </c>
      <c r="DDZ61" s="124" t="s">
        <v>192</v>
      </c>
      <c r="DEA61" s="124" t="s">
        <v>192</v>
      </c>
      <c r="DEB61" s="124" t="s">
        <v>192</v>
      </c>
      <c r="DEC61" s="124" t="s">
        <v>192</v>
      </c>
      <c r="DED61" s="124" t="s">
        <v>192</v>
      </c>
      <c r="DEE61" s="124" t="s">
        <v>192</v>
      </c>
      <c r="DEF61" s="124" t="s">
        <v>192</v>
      </c>
      <c r="DEG61" s="124" t="s">
        <v>192</v>
      </c>
      <c r="DEH61" s="124" t="s">
        <v>192</v>
      </c>
      <c r="DEI61" s="124" t="s">
        <v>192</v>
      </c>
      <c r="DEJ61" s="124" t="s">
        <v>192</v>
      </c>
      <c r="DEK61" s="124" t="s">
        <v>192</v>
      </c>
      <c r="DEL61" s="124" t="s">
        <v>192</v>
      </c>
      <c r="DEM61" s="124" t="s">
        <v>192</v>
      </c>
      <c r="DEN61" s="124" t="s">
        <v>192</v>
      </c>
      <c r="DEO61" s="124" t="s">
        <v>192</v>
      </c>
      <c r="DEP61" s="124" t="s">
        <v>192</v>
      </c>
      <c r="DEQ61" s="124" t="s">
        <v>192</v>
      </c>
      <c r="DER61" s="124" t="s">
        <v>192</v>
      </c>
      <c r="DES61" s="124" t="s">
        <v>192</v>
      </c>
      <c r="DET61" s="124" t="s">
        <v>192</v>
      </c>
      <c r="DEU61" s="124" t="s">
        <v>192</v>
      </c>
      <c r="DEV61" s="124" t="s">
        <v>192</v>
      </c>
      <c r="DEW61" s="124" t="s">
        <v>192</v>
      </c>
      <c r="DEX61" s="124" t="s">
        <v>192</v>
      </c>
      <c r="DEY61" s="124" t="s">
        <v>192</v>
      </c>
      <c r="DEZ61" s="124" t="s">
        <v>192</v>
      </c>
      <c r="DFA61" s="124" t="s">
        <v>192</v>
      </c>
      <c r="DFB61" s="124" t="s">
        <v>192</v>
      </c>
      <c r="DFC61" s="124" t="s">
        <v>192</v>
      </c>
      <c r="DFD61" s="124" t="s">
        <v>192</v>
      </c>
      <c r="DFE61" s="124" t="s">
        <v>192</v>
      </c>
      <c r="DFF61" s="124" t="s">
        <v>192</v>
      </c>
      <c r="DFG61" s="124" t="s">
        <v>192</v>
      </c>
      <c r="DFH61" s="124" t="s">
        <v>192</v>
      </c>
      <c r="DFI61" s="124" t="s">
        <v>192</v>
      </c>
      <c r="DFJ61" s="124" t="s">
        <v>192</v>
      </c>
      <c r="DFK61" s="124" t="s">
        <v>192</v>
      </c>
      <c r="DFL61" s="124" t="s">
        <v>192</v>
      </c>
      <c r="DFM61" s="124" t="s">
        <v>192</v>
      </c>
      <c r="DFN61" s="124" t="s">
        <v>192</v>
      </c>
      <c r="DFO61" s="124" t="s">
        <v>192</v>
      </c>
      <c r="DFP61" s="124" t="s">
        <v>192</v>
      </c>
      <c r="DFQ61" s="124" t="s">
        <v>192</v>
      </c>
      <c r="DFR61" s="124" t="s">
        <v>192</v>
      </c>
      <c r="DFS61" s="124" t="s">
        <v>192</v>
      </c>
      <c r="DFT61" s="124" t="s">
        <v>192</v>
      </c>
      <c r="DFU61" s="124" t="s">
        <v>192</v>
      </c>
      <c r="DFV61" s="124" t="s">
        <v>192</v>
      </c>
      <c r="DFW61" s="124" t="s">
        <v>192</v>
      </c>
      <c r="DFX61" s="124" t="s">
        <v>192</v>
      </c>
      <c r="DFY61" s="124" t="s">
        <v>192</v>
      </c>
      <c r="DFZ61" s="124" t="s">
        <v>192</v>
      </c>
      <c r="DGA61" s="124" t="s">
        <v>192</v>
      </c>
      <c r="DGB61" s="124" t="s">
        <v>192</v>
      </c>
      <c r="DGC61" s="124" t="s">
        <v>192</v>
      </c>
      <c r="DGD61" s="124" t="s">
        <v>192</v>
      </c>
      <c r="DGE61" s="124" t="s">
        <v>192</v>
      </c>
      <c r="DGF61" s="124" t="s">
        <v>192</v>
      </c>
      <c r="DGG61" s="124" t="s">
        <v>192</v>
      </c>
      <c r="DGH61" s="124" t="s">
        <v>192</v>
      </c>
      <c r="DGI61" s="124" t="s">
        <v>192</v>
      </c>
      <c r="DGJ61" s="124" t="s">
        <v>192</v>
      </c>
      <c r="DGK61" s="124" t="s">
        <v>192</v>
      </c>
      <c r="DGL61" s="124" t="s">
        <v>192</v>
      </c>
      <c r="DGM61" s="124" t="s">
        <v>192</v>
      </c>
      <c r="DGN61" s="124" t="s">
        <v>192</v>
      </c>
      <c r="DGO61" s="124" t="s">
        <v>192</v>
      </c>
      <c r="DGP61" s="124" t="s">
        <v>192</v>
      </c>
      <c r="DGQ61" s="124" t="s">
        <v>192</v>
      </c>
      <c r="DGR61" s="124" t="s">
        <v>192</v>
      </c>
      <c r="DGS61" s="124" t="s">
        <v>192</v>
      </c>
      <c r="DGT61" s="124" t="s">
        <v>192</v>
      </c>
      <c r="DGU61" s="124" t="s">
        <v>192</v>
      </c>
      <c r="DGV61" s="124" t="s">
        <v>192</v>
      </c>
      <c r="DGW61" s="124" t="s">
        <v>192</v>
      </c>
      <c r="DGX61" s="124" t="s">
        <v>192</v>
      </c>
      <c r="DGY61" s="124" t="s">
        <v>192</v>
      </c>
      <c r="DGZ61" s="124" t="s">
        <v>192</v>
      </c>
      <c r="DHA61" s="124" t="s">
        <v>192</v>
      </c>
      <c r="DHB61" s="124" t="s">
        <v>192</v>
      </c>
      <c r="DHC61" s="124" t="s">
        <v>192</v>
      </c>
      <c r="DHD61" s="124" t="s">
        <v>192</v>
      </c>
      <c r="DHE61" s="124" t="s">
        <v>192</v>
      </c>
      <c r="DHF61" s="124" t="s">
        <v>192</v>
      </c>
      <c r="DHG61" s="124" t="s">
        <v>192</v>
      </c>
      <c r="DHH61" s="124" t="s">
        <v>192</v>
      </c>
      <c r="DHI61" s="124" t="s">
        <v>192</v>
      </c>
      <c r="DHJ61" s="124" t="s">
        <v>192</v>
      </c>
      <c r="DHK61" s="124" t="s">
        <v>192</v>
      </c>
      <c r="DHL61" s="124" t="s">
        <v>192</v>
      </c>
      <c r="DHM61" s="124" t="s">
        <v>192</v>
      </c>
      <c r="DHN61" s="124" t="s">
        <v>192</v>
      </c>
      <c r="DHO61" s="124" t="s">
        <v>192</v>
      </c>
      <c r="DHP61" s="124" t="s">
        <v>192</v>
      </c>
      <c r="DHQ61" s="124" t="s">
        <v>192</v>
      </c>
      <c r="DHR61" s="124" t="s">
        <v>192</v>
      </c>
      <c r="DHS61" s="124" t="s">
        <v>192</v>
      </c>
      <c r="DHT61" s="124" t="s">
        <v>192</v>
      </c>
      <c r="DHU61" s="124" t="s">
        <v>192</v>
      </c>
      <c r="DHV61" s="124" t="s">
        <v>192</v>
      </c>
      <c r="DHW61" s="124" t="s">
        <v>192</v>
      </c>
      <c r="DHX61" s="124" t="s">
        <v>192</v>
      </c>
      <c r="DHY61" s="124" t="s">
        <v>192</v>
      </c>
      <c r="DHZ61" s="124" t="s">
        <v>192</v>
      </c>
      <c r="DIA61" s="124" t="s">
        <v>192</v>
      </c>
      <c r="DIB61" s="124" t="s">
        <v>192</v>
      </c>
      <c r="DIC61" s="124" t="s">
        <v>192</v>
      </c>
      <c r="DID61" s="124" t="s">
        <v>192</v>
      </c>
      <c r="DIE61" s="124" t="s">
        <v>192</v>
      </c>
      <c r="DIF61" s="124" t="s">
        <v>192</v>
      </c>
      <c r="DIG61" s="124" t="s">
        <v>192</v>
      </c>
      <c r="DIH61" s="124" t="s">
        <v>192</v>
      </c>
      <c r="DII61" s="124" t="s">
        <v>192</v>
      </c>
      <c r="DIJ61" s="124" t="s">
        <v>192</v>
      </c>
      <c r="DIK61" s="124" t="s">
        <v>192</v>
      </c>
      <c r="DIL61" s="124" t="s">
        <v>192</v>
      </c>
      <c r="DIM61" s="124" t="s">
        <v>192</v>
      </c>
      <c r="DIN61" s="124" t="s">
        <v>192</v>
      </c>
      <c r="DIO61" s="124" t="s">
        <v>192</v>
      </c>
      <c r="DIP61" s="124" t="s">
        <v>192</v>
      </c>
      <c r="DIQ61" s="124" t="s">
        <v>192</v>
      </c>
      <c r="DIR61" s="124" t="s">
        <v>192</v>
      </c>
      <c r="DIS61" s="124" t="s">
        <v>192</v>
      </c>
      <c r="DIT61" s="124" t="s">
        <v>192</v>
      </c>
      <c r="DIU61" s="124" t="s">
        <v>192</v>
      </c>
      <c r="DIV61" s="124" t="s">
        <v>192</v>
      </c>
      <c r="DIW61" s="124" t="s">
        <v>192</v>
      </c>
      <c r="DIX61" s="124" t="s">
        <v>192</v>
      </c>
      <c r="DIY61" s="124" t="s">
        <v>192</v>
      </c>
      <c r="DIZ61" s="124" t="s">
        <v>192</v>
      </c>
      <c r="DJA61" s="124" t="s">
        <v>192</v>
      </c>
      <c r="DJB61" s="124" t="s">
        <v>192</v>
      </c>
      <c r="DJC61" s="124" t="s">
        <v>192</v>
      </c>
      <c r="DJD61" s="124" t="s">
        <v>192</v>
      </c>
      <c r="DJE61" s="124" t="s">
        <v>192</v>
      </c>
      <c r="DJF61" s="124" t="s">
        <v>192</v>
      </c>
      <c r="DJG61" s="124" t="s">
        <v>192</v>
      </c>
      <c r="DJH61" s="124" t="s">
        <v>192</v>
      </c>
      <c r="DJI61" s="124" t="s">
        <v>192</v>
      </c>
      <c r="DJJ61" s="124" t="s">
        <v>192</v>
      </c>
      <c r="DJK61" s="124" t="s">
        <v>192</v>
      </c>
      <c r="DJL61" s="124" t="s">
        <v>192</v>
      </c>
      <c r="DJM61" s="124" t="s">
        <v>192</v>
      </c>
      <c r="DJN61" s="124" t="s">
        <v>192</v>
      </c>
      <c r="DJO61" s="124" t="s">
        <v>192</v>
      </c>
      <c r="DJP61" s="124" t="s">
        <v>192</v>
      </c>
      <c r="DJQ61" s="124" t="s">
        <v>192</v>
      </c>
      <c r="DJR61" s="124" t="s">
        <v>192</v>
      </c>
      <c r="DJS61" s="124" t="s">
        <v>192</v>
      </c>
      <c r="DJT61" s="124" t="s">
        <v>192</v>
      </c>
      <c r="DJU61" s="124" t="s">
        <v>192</v>
      </c>
      <c r="DJV61" s="124" t="s">
        <v>192</v>
      </c>
      <c r="DJW61" s="124" t="s">
        <v>192</v>
      </c>
      <c r="DJX61" s="124" t="s">
        <v>192</v>
      </c>
      <c r="DJY61" s="124" t="s">
        <v>192</v>
      </c>
      <c r="DJZ61" s="124" t="s">
        <v>192</v>
      </c>
      <c r="DKA61" s="124" t="s">
        <v>192</v>
      </c>
      <c r="DKB61" s="124" t="s">
        <v>192</v>
      </c>
      <c r="DKC61" s="124" t="s">
        <v>192</v>
      </c>
      <c r="DKD61" s="124" t="s">
        <v>192</v>
      </c>
      <c r="DKE61" s="124" t="s">
        <v>192</v>
      </c>
      <c r="DKF61" s="124" t="s">
        <v>192</v>
      </c>
      <c r="DKG61" s="124" t="s">
        <v>192</v>
      </c>
      <c r="DKH61" s="124" t="s">
        <v>192</v>
      </c>
      <c r="DKI61" s="124" t="s">
        <v>192</v>
      </c>
      <c r="DKJ61" s="124" t="s">
        <v>192</v>
      </c>
      <c r="DKK61" s="124" t="s">
        <v>192</v>
      </c>
      <c r="DKL61" s="124" t="s">
        <v>192</v>
      </c>
      <c r="DKM61" s="124" t="s">
        <v>192</v>
      </c>
      <c r="DKN61" s="124" t="s">
        <v>192</v>
      </c>
      <c r="DKO61" s="124" t="s">
        <v>192</v>
      </c>
      <c r="DKP61" s="124" t="s">
        <v>192</v>
      </c>
      <c r="DKQ61" s="124" t="s">
        <v>192</v>
      </c>
      <c r="DKR61" s="124" t="s">
        <v>192</v>
      </c>
      <c r="DKS61" s="124" t="s">
        <v>192</v>
      </c>
      <c r="DKT61" s="124" t="s">
        <v>192</v>
      </c>
      <c r="DKU61" s="124" t="s">
        <v>192</v>
      </c>
      <c r="DKV61" s="124" t="s">
        <v>192</v>
      </c>
      <c r="DKW61" s="124" t="s">
        <v>192</v>
      </c>
      <c r="DKX61" s="124" t="s">
        <v>192</v>
      </c>
      <c r="DKY61" s="124" t="s">
        <v>192</v>
      </c>
      <c r="DKZ61" s="124" t="s">
        <v>192</v>
      </c>
      <c r="DLA61" s="124" t="s">
        <v>192</v>
      </c>
      <c r="DLB61" s="124" t="s">
        <v>192</v>
      </c>
      <c r="DLC61" s="124" t="s">
        <v>192</v>
      </c>
      <c r="DLD61" s="124" t="s">
        <v>192</v>
      </c>
      <c r="DLE61" s="124" t="s">
        <v>192</v>
      </c>
      <c r="DLF61" s="124" t="s">
        <v>192</v>
      </c>
      <c r="DLG61" s="124" t="s">
        <v>192</v>
      </c>
      <c r="DLH61" s="124" t="s">
        <v>192</v>
      </c>
      <c r="DLI61" s="124" t="s">
        <v>192</v>
      </c>
      <c r="DLJ61" s="124" t="s">
        <v>192</v>
      </c>
      <c r="DLK61" s="124" t="s">
        <v>192</v>
      </c>
      <c r="DLL61" s="124" t="s">
        <v>192</v>
      </c>
      <c r="DLM61" s="124" t="s">
        <v>192</v>
      </c>
      <c r="DLN61" s="124" t="s">
        <v>192</v>
      </c>
      <c r="DLO61" s="124" t="s">
        <v>192</v>
      </c>
      <c r="DLP61" s="124" t="s">
        <v>192</v>
      </c>
      <c r="DLQ61" s="124" t="s">
        <v>192</v>
      </c>
      <c r="DLR61" s="124" t="s">
        <v>192</v>
      </c>
      <c r="DLS61" s="124" t="s">
        <v>192</v>
      </c>
      <c r="DLT61" s="124" t="s">
        <v>192</v>
      </c>
      <c r="DLU61" s="124" t="s">
        <v>192</v>
      </c>
      <c r="DLV61" s="124" t="s">
        <v>192</v>
      </c>
      <c r="DLW61" s="124" t="s">
        <v>192</v>
      </c>
      <c r="DLX61" s="124" t="s">
        <v>192</v>
      </c>
      <c r="DLY61" s="124" t="s">
        <v>192</v>
      </c>
      <c r="DLZ61" s="124" t="s">
        <v>192</v>
      </c>
      <c r="DMA61" s="124" t="s">
        <v>192</v>
      </c>
      <c r="DMB61" s="124" t="s">
        <v>192</v>
      </c>
      <c r="DMC61" s="124" t="s">
        <v>192</v>
      </c>
      <c r="DMD61" s="124" t="s">
        <v>192</v>
      </c>
      <c r="DME61" s="124" t="s">
        <v>192</v>
      </c>
      <c r="DMF61" s="124" t="s">
        <v>192</v>
      </c>
      <c r="DMG61" s="124" t="s">
        <v>192</v>
      </c>
      <c r="DMH61" s="124" t="s">
        <v>192</v>
      </c>
      <c r="DMI61" s="124" t="s">
        <v>192</v>
      </c>
      <c r="DMJ61" s="124" t="s">
        <v>192</v>
      </c>
      <c r="DMK61" s="124" t="s">
        <v>192</v>
      </c>
      <c r="DML61" s="124" t="s">
        <v>192</v>
      </c>
      <c r="DMM61" s="124" t="s">
        <v>192</v>
      </c>
      <c r="DMN61" s="124" t="s">
        <v>192</v>
      </c>
      <c r="DMO61" s="124" t="s">
        <v>192</v>
      </c>
      <c r="DMP61" s="124" t="s">
        <v>192</v>
      </c>
      <c r="DMQ61" s="124" t="s">
        <v>192</v>
      </c>
      <c r="DMR61" s="124" t="s">
        <v>192</v>
      </c>
      <c r="DMS61" s="124" t="s">
        <v>192</v>
      </c>
      <c r="DMT61" s="124" t="s">
        <v>192</v>
      </c>
      <c r="DMU61" s="124" t="s">
        <v>192</v>
      </c>
      <c r="DMV61" s="124" t="s">
        <v>192</v>
      </c>
      <c r="DMW61" s="124" t="s">
        <v>192</v>
      </c>
      <c r="DMX61" s="124" t="s">
        <v>192</v>
      </c>
      <c r="DMY61" s="124" t="s">
        <v>192</v>
      </c>
      <c r="DMZ61" s="124" t="s">
        <v>192</v>
      </c>
      <c r="DNA61" s="124" t="s">
        <v>192</v>
      </c>
      <c r="DNB61" s="124" t="s">
        <v>192</v>
      </c>
      <c r="DNC61" s="124" t="s">
        <v>192</v>
      </c>
      <c r="DND61" s="124" t="s">
        <v>192</v>
      </c>
      <c r="DNE61" s="124" t="s">
        <v>192</v>
      </c>
      <c r="DNF61" s="124" t="s">
        <v>192</v>
      </c>
      <c r="DNG61" s="124" t="s">
        <v>192</v>
      </c>
      <c r="DNH61" s="124" t="s">
        <v>192</v>
      </c>
      <c r="DNI61" s="124" t="s">
        <v>192</v>
      </c>
      <c r="DNJ61" s="124" t="s">
        <v>192</v>
      </c>
      <c r="DNK61" s="124" t="s">
        <v>192</v>
      </c>
      <c r="DNL61" s="124" t="s">
        <v>192</v>
      </c>
      <c r="DNM61" s="124" t="s">
        <v>192</v>
      </c>
      <c r="DNN61" s="124" t="s">
        <v>192</v>
      </c>
      <c r="DNO61" s="124" t="s">
        <v>192</v>
      </c>
      <c r="DNP61" s="124" t="s">
        <v>192</v>
      </c>
      <c r="DNQ61" s="124" t="s">
        <v>192</v>
      </c>
      <c r="DNR61" s="124" t="s">
        <v>192</v>
      </c>
      <c r="DNS61" s="124" t="s">
        <v>192</v>
      </c>
      <c r="DNT61" s="124" t="s">
        <v>192</v>
      </c>
      <c r="DNU61" s="124" t="s">
        <v>192</v>
      </c>
      <c r="DNV61" s="124" t="s">
        <v>192</v>
      </c>
      <c r="DNW61" s="124" t="s">
        <v>192</v>
      </c>
      <c r="DNX61" s="124" t="s">
        <v>192</v>
      </c>
      <c r="DNY61" s="124" t="s">
        <v>192</v>
      </c>
      <c r="DNZ61" s="124" t="s">
        <v>192</v>
      </c>
      <c r="DOA61" s="124" t="s">
        <v>192</v>
      </c>
      <c r="DOB61" s="124" t="s">
        <v>192</v>
      </c>
      <c r="DOC61" s="124" t="s">
        <v>192</v>
      </c>
      <c r="DOD61" s="124" t="s">
        <v>192</v>
      </c>
      <c r="DOE61" s="124" t="s">
        <v>192</v>
      </c>
      <c r="DOF61" s="124" t="s">
        <v>192</v>
      </c>
      <c r="DOG61" s="124" t="s">
        <v>192</v>
      </c>
      <c r="DOH61" s="124" t="s">
        <v>192</v>
      </c>
      <c r="DOI61" s="124" t="s">
        <v>192</v>
      </c>
      <c r="DOJ61" s="124" t="s">
        <v>192</v>
      </c>
      <c r="DOK61" s="124" t="s">
        <v>192</v>
      </c>
      <c r="DOL61" s="124" t="s">
        <v>192</v>
      </c>
      <c r="DOM61" s="124" t="s">
        <v>192</v>
      </c>
      <c r="DON61" s="124" t="s">
        <v>192</v>
      </c>
      <c r="DOO61" s="124" t="s">
        <v>192</v>
      </c>
      <c r="DOP61" s="124" t="s">
        <v>192</v>
      </c>
      <c r="DOQ61" s="124" t="s">
        <v>192</v>
      </c>
      <c r="DOR61" s="124" t="s">
        <v>192</v>
      </c>
      <c r="DOS61" s="124" t="s">
        <v>192</v>
      </c>
      <c r="DOT61" s="124" t="s">
        <v>192</v>
      </c>
      <c r="DOU61" s="124" t="s">
        <v>192</v>
      </c>
      <c r="DOV61" s="124" t="s">
        <v>192</v>
      </c>
      <c r="DOW61" s="124" t="s">
        <v>192</v>
      </c>
      <c r="DOX61" s="124" t="s">
        <v>192</v>
      </c>
      <c r="DOY61" s="124" t="s">
        <v>192</v>
      </c>
      <c r="DOZ61" s="124" t="s">
        <v>192</v>
      </c>
      <c r="DPA61" s="124" t="s">
        <v>192</v>
      </c>
      <c r="DPB61" s="124" t="s">
        <v>192</v>
      </c>
      <c r="DPC61" s="124" t="s">
        <v>192</v>
      </c>
      <c r="DPD61" s="124" t="s">
        <v>192</v>
      </c>
      <c r="DPE61" s="124" t="s">
        <v>192</v>
      </c>
      <c r="DPF61" s="124" t="s">
        <v>192</v>
      </c>
      <c r="DPG61" s="124" t="s">
        <v>192</v>
      </c>
      <c r="DPH61" s="124" t="s">
        <v>192</v>
      </c>
      <c r="DPI61" s="124" t="s">
        <v>192</v>
      </c>
      <c r="DPJ61" s="124" t="s">
        <v>192</v>
      </c>
      <c r="DPK61" s="124" t="s">
        <v>192</v>
      </c>
      <c r="DPL61" s="124" t="s">
        <v>192</v>
      </c>
      <c r="DPM61" s="124" t="s">
        <v>192</v>
      </c>
      <c r="DPN61" s="124" t="s">
        <v>192</v>
      </c>
      <c r="DPO61" s="124" t="s">
        <v>192</v>
      </c>
      <c r="DPP61" s="124" t="s">
        <v>192</v>
      </c>
      <c r="DPQ61" s="124" t="s">
        <v>192</v>
      </c>
      <c r="DPR61" s="124" t="s">
        <v>192</v>
      </c>
      <c r="DPS61" s="124" t="s">
        <v>192</v>
      </c>
      <c r="DPT61" s="124" t="s">
        <v>192</v>
      </c>
      <c r="DPU61" s="124" t="s">
        <v>192</v>
      </c>
      <c r="DPV61" s="124" t="s">
        <v>192</v>
      </c>
      <c r="DPW61" s="124" t="s">
        <v>192</v>
      </c>
      <c r="DPX61" s="124" t="s">
        <v>192</v>
      </c>
      <c r="DPY61" s="124" t="s">
        <v>192</v>
      </c>
      <c r="DPZ61" s="124" t="s">
        <v>192</v>
      </c>
      <c r="DQA61" s="124" t="s">
        <v>192</v>
      </c>
      <c r="DQB61" s="124" t="s">
        <v>192</v>
      </c>
      <c r="DQC61" s="124" t="s">
        <v>192</v>
      </c>
      <c r="DQD61" s="124" t="s">
        <v>192</v>
      </c>
      <c r="DQE61" s="124" t="s">
        <v>192</v>
      </c>
      <c r="DQF61" s="124" t="s">
        <v>192</v>
      </c>
      <c r="DQG61" s="124" t="s">
        <v>192</v>
      </c>
      <c r="DQH61" s="124" t="s">
        <v>192</v>
      </c>
      <c r="DQI61" s="124" t="s">
        <v>192</v>
      </c>
      <c r="DQJ61" s="124" t="s">
        <v>192</v>
      </c>
      <c r="DQK61" s="124" t="s">
        <v>192</v>
      </c>
      <c r="DQL61" s="124" t="s">
        <v>192</v>
      </c>
      <c r="DQM61" s="124" t="s">
        <v>192</v>
      </c>
      <c r="DQN61" s="124" t="s">
        <v>192</v>
      </c>
      <c r="DQO61" s="124" t="s">
        <v>192</v>
      </c>
      <c r="DQP61" s="124" t="s">
        <v>192</v>
      </c>
      <c r="DQQ61" s="124" t="s">
        <v>192</v>
      </c>
      <c r="DQR61" s="124" t="s">
        <v>192</v>
      </c>
      <c r="DQS61" s="124" t="s">
        <v>192</v>
      </c>
      <c r="DQT61" s="124" t="s">
        <v>192</v>
      </c>
      <c r="DQU61" s="124" t="s">
        <v>192</v>
      </c>
      <c r="DQV61" s="124" t="s">
        <v>192</v>
      </c>
      <c r="DQW61" s="124" t="s">
        <v>192</v>
      </c>
      <c r="DQX61" s="124" t="s">
        <v>192</v>
      </c>
      <c r="DQY61" s="124" t="s">
        <v>192</v>
      </c>
      <c r="DQZ61" s="124" t="s">
        <v>192</v>
      </c>
      <c r="DRA61" s="124" t="s">
        <v>192</v>
      </c>
      <c r="DRB61" s="124" t="s">
        <v>192</v>
      </c>
      <c r="DRC61" s="124" t="s">
        <v>192</v>
      </c>
      <c r="DRD61" s="124" t="s">
        <v>192</v>
      </c>
      <c r="DRE61" s="124" t="s">
        <v>192</v>
      </c>
      <c r="DRF61" s="124" t="s">
        <v>192</v>
      </c>
      <c r="DRG61" s="124" t="s">
        <v>192</v>
      </c>
      <c r="DRH61" s="124" t="s">
        <v>192</v>
      </c>
      <c r="DRI61" s="124" t="s">
        <v>192</v>
      </c>
      <c r="DRJ61" s="124" t="s">
        <v>192</v>
      </c>
      <c r="DRK61" s="124" t="s">
        <v>192</v>
      </c>
      <c r="DRL61" s="124" t="s">
        <v>192</v>
      </c>
      <c r="DRM61" s="124" t="s">
        <v>192</v>
      </c>
      <c r="DRN61" s="124" t="s">
        <v>192</v>
      </c>
      <c r="DRO61" s="124" t="s">
        <v>192</v>
      </c>
      <c r="DRP61" s="124" t="s">
        <v>192</v>
      </c>
      <c r="DRQ61" s="124" t="s">
        <v>192</v>
      </c>
      <c r="DRR61" s="124" t="s">
        <v>192</v>
      </c>
      <c r="DRS61" s="124" t="s">
        <v>192</v>
      </c>
      <c r="DRT61" s="124" t="s">
        <v>192</v>
      </c>
      <c r="DRU61" s="124" t="s">
        <v>192</v>
      </c>
      <c r="DRV61" s="124" t="s">
        <v>192</v>
      </c>
      <c r="DRW61" s="124" t="s">
        <v>192</v>
      </c>
      <c r="DRX61" s="124" t="s">
        <v>192</v>
      </c>
      <c r="DRY61" s="124" t="s">
        <v>192</v>
      </c>
      <c r="DRZ61" s="124" t="s">
        <v>192</v>
      </c>
      <c r="DSA61" s="124" t="s">
        <v>192</v>
      </c>
      <c r="DSB61" s="124" t="s">
        <v>192</v>
      </c>
      <c r="DSC61" s="124" t="s">
        <v>192</v>
      </c>
      <c r="DSD61" s="124" t="s">
        <v>192</v>
      </c>
      <c r="DSE61" s="124" t="s">
        <v>192</v>
      </c>
      <c r="DSF61" s="124" t="s">
        <v>192</v>
      </c>
      <c r="DSG61" s="124" t="s">
        <v>192</v>
      </c>
      <c r="DSH61" s="124" t="s">
        <v>192</v>
      </c>
      <c r="DSI61" s="124" t="s">
        <v>192</v>
      </c>
      <c r="DSJ61" s="124" t="s">
        <v>192</v>
      </c>
      <c r="DSK61" s="124" t="s">
        <v>192</v>
      </c>
      <c r="DSL61" s="124" t="s">
        <v>192</v>
      </c>
      <c r="DSM61" s="124" t="s">
        <v>192</v>
      </c>
      <c r="DSN61" s="124" t="s">
        <v>192</v>
      </c>
      <c r="DSO61" s="124" t="s">
        <v>192</v>
      </c>
      <c r="DSP61" s="124" t="s">
        <v>192</v>
      </c>
      <c r="DSQ61" s="124" t="s">
        <v>192</v>
      </c>
      <c r="DSR61" s="124" t="s">
        <v>192</v>
      </c>
      <c r="DSS61" s="124" t="s">
        <v>192</v>
      </c>
      <c r="DST61" s="124" t="s">
        <v>192</v>
      </c>
      <c r="DSU61" s="124" t="s">
        <v>192</v>
      </c>
      <c r="DSV61" s="124" t="s">
        <v>192</v>
      </c>
      <c r="DSW61" s="124" t="s">
        <v>192</v>
      </c>
      <c r="DSX61" s="124" t="s">
        <v>192</v>
      </c>
      <c r="DSY61" s="124" t="s">
        <v>192</v>
      </c>
      <c r="DSZ61" s="124" t="s">
        <v>192</v>
      </c>
      <c r="DTA61" s="124" t="s">
        <v>192</v>
      </c>
      <c r="DTB61" s="124" t="s">
        <v>192</v>
      </c>
      <c r="DTC61" s="124" t="s">
        <v>192</v>
      </c>
      <c r="DTD61" s="124" t="s">
        <v>192</v>
      </c>
      <c r="DTE61" s="124" t="s">
        <v>192</v>
      </c>
      <c r="DTF61" s="124" t="s">
        <v>192</v>
      </c>
      <c r="DTG61" s="124" t="s">
        <v>192</v>
      </c>
      <c r="DTH61" s="124" t="s">
        <v>192</v>
      </c>
      <c r="DTI61" s="124" t="s">
        <v>192</v>
      </c>
      <c r="DTJ61" s="124" t="s">
        <v>192</v>
      </c>
      <c r="DTK61" s="124" t="s">
        <v>192</v>
      </c>
      <c r="DTL61" s="124" t="s">
        <v>192</v>
      </c>
      <c r="DTM61" s="124" t="s">
        <v>192</v>
      </c>
      <c r="DTN61" s="124" t="s">
        <v>192</v>
      </c>
      <c r="DTO61" s="124" t="s">
        <v>192</v>
      </c>
      <c r="DTP61" s="124" t="s">
        <v>192</v>
      </c>
      <c r="DTQ61" s="124" t="s">
        <v>192</v>
      </c>
      <c r="DTR61" s="124" t="s">
        <v>192</v>
      </c>
      <c r="DTS61" s="124" t="s">
        <v>192</v>
      </c>
      <c r="DTT61" s="124" t="s">
        <v>192</v>
      </c>
      <c r="DTU61" s="124" t="s">
        <v>192</v>
      </c>
      <c r="DTV61" s="124" t="s">
        <v>192</v>
      </c>
      <c r="DTW61" s="124" t="s">
        <v>192</v>
      </c>
      <c r="DTX61" s="124" t="s">
        <v>192</v>
      </c>
      <c r="DTY61" s="124" t="s">
        <v>192</v>
      </c>
      <c r="DTZ61" s="124" t="s">
        <v>192</v>
      </c>
      <c r="DUA61" s="124" t="s">
        <v>192</v>
      </c>
      <c r="DUB61" s="124" t="s">
        <v>192</v>
      </c>
      <c r="DUC61" s="124" t="s">
        <v>192</v>
      </c>
      <c r="DUD61" s="124" t="s">
        <v>192</v>
      </c>
      <c r="DUE61" s="124" t="s">
        <v>192</v>
      </c>
      <c r="DUF61" s="124" t="s">
        <v>192</v>
      </c>
      <c r="DUG61" s="124" t="s">
        <v>192</v>
      </c>
      <c r="DUH61" s="124" t="s">
        <v>192</v>
      </c>
      <c r="DUI61" s="124" t="s">
        <v>192</v>
      </c>
      <c r="DUJ61" s="124" t="s">
        <v>192</v>
      </c>
      <c r="DUK61" s="124" t="s">
        <v>192</v>
      </c>
      <c r="DUL61" s="124" t="s">
        <v>192</v>
      </c>
      <c r="DUM61" s="124" t="s">
        <v>192</v>
      </c>
      <c r="DUN61" s="124" t="s">
        <v>192</v>
      </c>
      <c r="DUO61" s="124" t="s">
        <v>192</v>
      </c>
      <c r="DUP61" s="124" t="s">
        <v>192</v>
      </c>
      <c r="DUQ61" s="124" t="s">
        <v>192</v>
      </c>
      <c r="DUR61" s="124" t="s">
        <v>192</v>
      </c>
      <c r="DUS61" s="124" t="s">
        <v>192</v>
      </c>
      <c r="DUT61" s="124" t="s">
        <v>192</v>
      </c>
      <c r="DUU61" s="124" t="s">
        <v>192</v>
      </c>
      <c r="DUV61" s="124" t="s">
        <v>192</v>
      </c>
      <c r="DUW61" s="124" t="s">
        <v>192</v>
      </c>
      <c r="DUX61" s="124" t="s">
        <v>192</v>
      </c>
      <c r="DUY61" s="124" t="s">
        <v>192</v>
      </c>
      <c r="DUZ61" s="124" t="s">
        <v>192</v>
      </c>
      <c r="DVA61" s="124" t="s">
        <v>192</v>
      </c>
      <c r="DVB61" s="124" t="s">
        <v>192</v>
      </c>
      <c r="DVC61" s="124" t="s">
        <v>192</v>
      </c>
      <c r="DVD61" s="124" t="s">
        <v>192</v>
      </c>
      <c r="DVE61" s="124" t="s">
        <v>192</v>
      </c>
      <c r="DVF61" s="124" t="s">
        <v>192</v>
      </c>
      <c r="DVG61" s="124" t="s">
        <v>192</v>
      </c>
      <c r="DVH61" s="124" t="s">
        <v>192</v>
      </c>
      <c r="DVI61" s="124" t="s">
        <v>192</v>
      </c>
      <c r="DVJ61" s="124" t="s">
        <v>192</v>
      </c>
      <c r="DVK61" s="124" t="s">
        <v>192</v>
      </c>
      <c r="DVL61" s="124" t="s">
        <v>192</v>
      </c>
      <c r="DVM61" s="124" t="s">
        <v>192</v>
      </c>
      <c r="DVN61" s="124" t="s">
        <v>192</v>
      </c>
      <c r="DVO61" s="124" t="s">
        <v>192</v>
      </c>
      <c r="DVP61" s="124" t="s">
        <v>192</v>
      </c>
      <c r="DVQ61" s="124" t="s">
        <v>192</v>
      </c>
      <c r="DVR61" s="124" t="s">
        <v>192</v>
      </c>
      <c r="DVS61" s="124" t="s">
        <v>192</v>
      </c>
      <c r="DVT61" s="124" t="s">
        <v>192</v>
      </c>
      <c r="DVU61" s="124" t="s">
        <v>192</v>
      </c>
      <c r="DVV61" s="124" t="s">
        <v>192</v>
      </c>
      <c r="DVW61" s="124" t="s">
        <v>192</v>
      </c>
      <c r="DVX61" s="124" t="s">
        <v>192</v>
      </c>
      <c r="DVY61" s="124" t="s">
        <v>192</v>
      </c>
      <c r="DVZ61" s="124" t="s">
        <v>192</v>
      </c>
      <c r="DWA61" s="124" t="s">
        <v>192</v>
      </c>
      <c r="DWB61" s="124" t="s">
        <v>192</v>
      </c>
      <c r="DWC61" s="124" t="s">
        <v>192</v>
      </c>
      <c r="DWD61" s="124" t="s">
        <v>192</v>
      </c>
      <c r="DWE61" s="124" t="s">
        <v>192</v>
      </c>
      <c r="DWF61" s="124" t="s">
        <v>192</v>
      </c>
      <c r="DWG61" s="124" t="s">
        <v>192</v>
      </c>
      <c r="DWH61" s="124" t="s">
        <v>192</v>
      </c>
      <c r="DWI61" s="124" t="s">
        <v>192</v>
      </c>
      <c r="DWJ61" s="124" t="s">
        <v>192</v>
      </c>
      <c r="DWK61" s="124" t="s">
        <v>192</v>
      </c>
      <c r="DWL61" s="124" t="s">
        <v>192</v>
      </c>
      <c r="DWM61" s="124" t="s">
        <v>192</v>
      </c>
      <c r="DWN61" s="124" t="s">
        <v>192</v>
      </c>
      <c r="DWO61" s="124" t="s">
        <v>192</v>
      </c>
      <c r="DWP61" s="124" t="s">
        <v>192</v>
      </c>
      <c r="DWQ61" s="124" t="s">
        <v>192</v>
      </c>
      <c r="DWR61" s="124" t="s">
        <v>192</v>
      </c>
      <c r="DWS61" s="124" t="s">
        <v>192</v>
      </c>
      <c r="DWT61" s="124" t="s">
        <v>192</v>
      </c>
      <c r="DWU61" s="124" t="s">
        <v>192</v>
      </c>
      <c r="DWV61" s="124" t="s">
        <v>192</v>
      </c>
      <c r="DWW61" s="124" t="s">
        <v>192</v>
      </c>
      <c r="DWX61" s="124" t="s">
        <v>192</v>
      </c>
      <c r="DWY61" s="124" t="s">
        <v>192</v>
      </c>
      <c r="DWZ61" s="124" t="s">
        <v>192</v>
      </c>
      <c r="DXA61" s="124" t="s">
        <v>192</v>
      </c>
      <c r="DXB61" s="124" t="s">
        <v>192</v>
      </c>
      <c r="DXC61" s="124" t="s">
        <v>192</v>
      </c>
      <c r="DXD61" s="124" t="s">
        <v>192</v>
      </c>
      <c r="DXE61" s="124" t="s">
        <v>192</v>
      </c>
      <c r="DXF61" s="124" t="s">
        <v>192</v>
      </c>
      <c r="DXG61" s="124" t="s">
        <v>192</v>
      </c>
      <c r="DXH61" s="124" t="s">
        <v>192</v>
      </c>
      <c r="DXI61" s="124" t="s">
        <v>192</v>
      </c>
      <c r="DXJ61" s="124" t="s">
        <v>192</v>
      </c>
      <c r="DXK61" s="124" t="s">
        <v>192</v>
      </c>
      <c r="DXL61" s="124" t="s">
        <v>192</v>
      </c>
      <c r="DXM61" s="124" t="s">
        <v>192</v>
      </c>
      <c r="DXN61" s="124" t="s">
        <v>192</v>
      </c>
      <c r="DXO61" s="124" t="s">
        <v>192</v>
      </c>
      <c r="DXP61" s="124" t="s">
        <v>192</v>
      </c>
      <c r="DXQ61" s="124" t="s">
        <v>192</v>
      </c>
      <c r="DXR61" s="124" t="s">
        <v>192</v>
      </c>
      <c r="DXS61" s="124" t="s">
        <v>192</v>
      </c>
      <c r="DXT61" s="124" t="s">
        <v>192</v>
      </c>
      <c r="DXU61" s="124" t="s">
        <v>192</v>
      </c>
      <c r="DXV61" s="124" t="s">
        <v>192</v>
      </c>
      <c r="DXW61" s="124" t="s">
        <v>192</v>
      </c>
      <c r="DXX61" s="124" t="s">
        <v>192</v>
      </c>
      <c r="DXY61" s="124" t="s">
        <v>192</v>
      </c>
      <c r="DXZ61" s="124" t="s">
        <v>192</v>
      </c>
      <c r="DYA61" s="124" t="s">
        <v>192</v>
      </c>
      <c r="DYB61" s="124" t="s">
        <v>192</v>
      </c>
      <c r="DYC61" s="124" t="s">
        <v>192</v>
      </c>
      <c r="DYD61" s="124" t="s">
        <v>192</v>
      </c>
      <c r="DYE61" s="124" t="s">
        <v>192</v>
      </c>
      <c r="DYF61" s="124" t="s">
        <v>192</v>
      </c>
      <c r="DYG61" s="124" t="s">
        <v>192</v>
      </c>
      <c r="DYH61" s="124" t="s">
        <v>192</v>
      </c>
      <c r="DYI61" s="124" t="s">
        <v>192</v>
      </c>
      <c r="DYJ61" s="124" t="s">
        <v>192</v>
      </c>
      <c r="DYK61" s="124" t="s">
        <v>192</v>
      </c>
      <c r="DYL61" s="124" t="s">
        <v>192</v>
      </c>
      <c r="DYM61" s="124" t="s">
        <v>192</v>
      </c>
      <c r="DYN61" s="124" t="s">
        <v>192</v>
      </c>
      <c r="DYO61" s="124" t="s">
        <v>192</v>
      </c>
      <c r="DYP61" s="124" t="s">
        <v>192</v>
      </c>
      <c r="DYQ61" s="124" t="s">
        <v>192</v>
      </c>
      <c r="DYR61" s="124" t="s">
        <v>192</v>
      </c>
      <c r="DYS61" s="124" t="s">
        <v>192</v>
      </c>
      <c r="DYT61" s="124" t="s">
        <v>192</v>
      </c>
      <c r="DYU61" s="124" t="s">
        <v>192</v>
      </c>
      <c r="DYV61" s="124" t="s">
        <v>192</v>
      </c>
      <c r="DYW61" s="124" t="s">
        <v>192</v>
      </c>
      <c r="DYX61" s="124" t="s">
        <v>192</v>
      </c>
      <c r="DYY61" s="124" t="s">
        <v>192</v>
      </c>
      <c r="DYZ61" s="124" t="s">
        <v>192</v>
      </c>
      <c r="DZA61" s="124" t="s">
        <v>192</v>
      </c>
      <c r="DZB61" s="124" t="s">
        <v>192</v>
      </c>
      <c r="DZC61" s="124" t="s">
        <v>192</v>
      </c>
      <c r="DZD61" s="124" t="s">
        <v>192</v>
      </c>
      <c r="DZE61" s="124" t="s">
        <v>192</v>
      </c>
      <c r="DZF61" s="124" t="s">
        <v>192</v>
      </c>
      <c r="DZG61" s="124" t="s">
        <v>192</v>
      </c>
      <c r="DZH61" s="124" t="s">
        <v>192</v>
      </c>
      <c r="DZI61" s="124" t="s">
        <v>192</v>
      </c>
      <c r="DZJ61" s="124" t="s">
        <v>192</v>
      </c>
      <c r="DZK61" s="124" t="s">
        <v>192</v>
      </c>
      <c r="DZL61" s="124" t="s">
        <v>192</v>
      </c>
      <c r="DZM61" s="124" t="s">
        <v>192</v>
      </c>
      <c r="DZN61" s="124" t="s">
        <v>192</v>
      </c>
      <c r="DZO61" s="124" t="s">
        <v>192</v>
      </c>
      <c r="DZP61" s="124" t="s">
        <v>192</v>
      </c>
      <c r="DZQ61" s="124" t="s">
        <v>192</v>
      </c>
      <c r="DZR61" s="124" t="s">
        <v>192</v>
      </c>
      <c r="DZS61" s="124" t="s">
        <v>192</v>
      </c>
      <c r="DZT61" s="124" t="s">
        <v>192</v>
      </c>
      <c r="DZU61" s="124" t="s">
        <v>192</v>
      </c>
      <c r="DZV61" s="124" t="s">
        <v>192</v>
      </c>
      <c r="DZW61" s="124" t="s">
        <v>192</v>
      </c>
      <c r="DZX61" s="124" t="s">
        <v>192</v>
      </c>
      <c r="DZY61" s="124" t="s">
        <v>192</v>
      </c>
      <c r="DZZ61" s="124" t="s">
        <v>192</v>
      </c>
      <c r="EAA61" s="124" t="s">
        <v>192</v>
      </c>
      <c r="EAB61" s="124" t="s">
        <v>192</v>
      </c>
      <c r="EAC61" s="124" t="s">
        <v>192</v>
      </c>
      <c r="EAD61" s="124" t="s">
        <v>192</v>
      </c>
      <c r="EAE61" s="124" t="s">
        <v>192</v>
      </c>
      <c r="EAF61" s="124" t="s">
        <v>192</v>
      </c>
      <c r="EAG61" s="124" t="s">
        <v>192</v>
      </c>
      <c r="EAH61" s="124" t="s">
        <v>192</v>
      </c>
      <c r="EAI61" s="124" t="s">
        <v>192</v>
      </c>
      <c r="EAJ61" s="124" t="s">
        <v>192</v>
      </c>
      <c r="EAK61" s="124" t="s">
        <v>192</v>
      </c>
      <c r="EAL61" s="124" t="s">
        <v>192</v>
      </c>
      <c r="EAM61" s="124" t="s">
        <v>192</v>
      </c>
      <c r="EAN61" s="124" t="s">
        <v>192</v>
      </c>
      <c r="EAO61" s="124" t="s">
        <v>192</v>
      </c>
      <c r="EAP61" s="124" t="s">
        <v>192</v>
      </c>
      <c r="EAQ61" s="124" t="s">
        <v>192</v>
      </c>
      <c r="EAR61" s="124" t="s">
        <v>192</v>
      </c>
      <c r="EAS61" s="124" t="s">
        <v>192</v>
      </c>
      <c r="EAT61" s="124" t="s">
        <v>192</v>
      </c>
      <c r="EAU61" s="124" t="s">
        <v>192</v>
      </c>
      <c r="EAV61" s="124" t="s">
        <v>192</v>
      </c>
      <c r="EAW61" s="124" t="s">
        <v>192</v>
      </c>
      <c r="EAX61" s="124" t="s">
        <v>192</v>
      </c>
      <c r="EAY61" s="124" t="s">
        <v>192</v>
      </c>
      <c r="EAZ61" s="124" t="s">
        <v>192</v>
      </c>
      <c r="EBA61" s="124" t="s">
        <v>192</v>
      </c>
      <c r="EBB61" s="124" t="s">
        <v>192</v>
      </c>
      <c r="EBC61" s="124" t="s">
        <v>192</v>
      </c>
      <c r="EBD61" s="124" t="s">
        <v>192</v>
      </c>
      <c r="EBE61" s="124" t="s">
        <v>192</v>
      </c>
      <c r="EBF61" s="124" t="s">
        <v>192</v>
      </c>
      <c r="EBG61" s="124" t="s">
        <v>192</v>
      </c>
      <c r="EBH61" s="124" t="s">
        <v>192</v>
      </c>
      <c r="EBI61" s="124" t="s">
        <v>192</v>
      </c>
      <c r="EBJ61" s="124" t="s">
        <v>192</v>
      </c>
      <c r="EBK61" s="124" t="s">
        <v>192</v>
      </c>
      <c r="EBL61" s="124" t="s">
        <v>192</v>
      </c>
      <c r="EBM61" s="124" t="s">
        <v>192</v>
      </c>
      <c r="EBN61" s="124" t="s">
        <v>192</v>
      </c>
      <c r="EBO61" s="124" t="s">
        <v>192</v>
      </c>
      <c r="EBP61" s="124" t="s">
        <v>192</v>
      </c>
      <c r="EBQ61" s="124" t="s">
        <v>192</v>
      </c>
      <c r="EBR61" s="124" t="s">
        <v>192</v>
      </c>
      <c r="EBS61" s="124" t="s">
        <v>192</v>
      </c>
      <c r="EBT61" s="124" t="s">
        <v>192</v>
      </c>
      <c r="EBU61" s="124" t="s">
        <v>192</v>
      </c>
      <c r="EBV61" s="124" t="s">
        <v>192</v>
      </c>
      <c r="EBW61" s="124" t="s">
        <v>192</v>
      </c>
      <c r="EBX61" s="124" t="s">
        <v>192</v>
      </c>
      <c r="EBY61" s="124" t="s">
        <v>192</v>
      </c>
      <c r="EBZ61" s="124" t="s">
        <v>192</v>
      </c>
      <c r="ECA61" s="124" t="s">
        <v>192</v>
      </c>
      <c r="ECB61" s="124" t="s">
        <v>192</v>
      </c>
      <c r="ECC61" s="124" t="s">
        <v>192</v>
      </c>
      <c r="ECD61" s="124" t="s">
        <v>192</v>
      </c>
      <c r="ECE61" s="124" t="s">
        <v>192</v>
      </c>
      <c r="ECF61" s="124" t="s">
        <v>192</v>
      </c>
      <c r="ECG61" s="124" t="s">
        <v>192</v>
      </c>
      <c r="ECH61" s="124" t="s">
        <v>192</v>
      </c>
      <c r="ECI61" s="124" t="s">
        <v>192</v>
      </c>
      <c r="ECJ61" s="124" t="s">
        <v>192</v>
      </c>
      <c r="ECK61" s="124" t="s">
        <v>192</v>
      </c>
      <c r="ECL61" s="124" t="s">
        <v>192</v>
      </c>
      <c r="ECM61" s="124" t="s">
        <v>192</v>
      </c>
      <c r="ECN61" s="124" t="s">
        <v>192</v>
      </c>
      <c r="ECO61" s="124" t="s">
        <v>192</v>
      </c>
      <c r="ECP61" s="124" t="s">
        <v>192</v>
      </c>
      <c r="ECQ61" s="124" t="s">
        <v>192</v>
      </c>
      <c r="ECR61" s="124" t="s">
        <v>192</v>
      </c>
      <c r="ECS61" s="124" t="s">
        <v>192</v>
      </c>
      <c r="ECT61" s="124" t="s">
        <v>192</v>
      </c>
      <c r="ECU61" s="124" t="s">
        <v>192</v>
      </c>
      <c r="ECV61" s="124" t="s">
        <v>192</v>
      </c>
      <c r="ECW61" s="124" t="s">
        <v>192</v>
      </c>
      <c r="ECX61" s="124" t="s">
        <v>192</v>
      </c>
      <c r="ECY61" s="124" t="s">
        <v>192</v>
      </c>
      <c r="ECZ61" s="124" t="s">
        <v>192</v>
      </c>
      <c r="EDA61" s="124" t="s">
        <v>192</v>
      </c>
      <c r="EDB61" s="124" t="s">
        <v>192</v>
      </c>
      <c r="EDC61" s="124" t="s">
        <v>192</v>
      </c>
      <c r="EDD61" s="124" t="s">
        <v>192</v>
      </c>
      <c r="EDE61" s="124" t="s">
        <v>192</v>
      </c>
      <c r="EDF61" s="124" t="s">
        <v>192</v>
      </c>
      <c r="EDG61" s="124" t="s">
        <v>192</v>
      </c>
      <c r="EDH61" s="124" t="s">
        <v>192</v>
      </c>
      <c r="EDI61" s="124" t="s">
        <v>192</v>
      </c>
      <c r="EDJ61" s="124" t="s">
        <v>192</v>
      </c>
      <c r="EDK61" s="124" t="s">
        <v>192</v>
      </c>
      <c r="EDL61" s="124" t="s">
        <v>192</v>
      </c>
      <c r="EDM61" s="124" t="s">
        <v>192</v>
      </c>
      <c r="EDN61" s="124" t="s">
        <v>192</v>
      </c>
      <c r="EDO61" s="124" t="s">
        <v>192</v>
      </c>
      <c r="EDP61" s="124" t="s">
        <v>192</v>
      </c>
      <c r="EDQ61" s="124" t="s">
        <v>192</v>
      </c>
      <c r="EDR61" s="124" t="s">
        <v>192</v>
      </c>
      <c r="EDS61" s="124" t="s">
        <v>192</v>
      </c>
      <c r="EDT61" s="124" t="s">
        <v>192</v>
      </c>
      <c r="EDU61" s="124" t="s">
        <v>192</v>
      </c>
      <c r="EDV61" s="124" t="s">
        <v>192</v>
      </c>
      <c r="EDW61" s="124" t="s">
        <v>192</v>
      </c>
      <c r="EDX61" s="124" t="s">
        <v>192</v>
      </c>
      <c r="EDY61" s="124" t="s">
        <v>192</v>
      </c>
      <c r="EDZ61" s="124" t="s">
        <v>192</v>
      </c>
      <c r="EEA61" s="124" t="s">
        <v>192</v>
      </c>
      <c r="EEB61" s="124" t="s">
        <v>192</v>
      </c>
      <c r="EEC61" s="124" t="s">
        <v>192</v>
      </c>
      <c r="EED61" s="124" t="s">
        <v>192</v>
      </c>
      <c r="EEE61" s="124" t="s">
        <v>192</v>
      </c>
      <c r="EEF61" s="124" t="s">
        <v>192</v>
      </c>
      <c r="EEG61" s="124" t="s">
        <v>192</v>
      </c>
      <c r="EEH61" s="124" t="s">
        <v>192</v>
      </c>
      <c r="EEI61" s="124" t="s">
        <v>192</v>
      </c>
      <c r="EEJ61" s="124" t="s">
        <v>192</v>
      </c>
      <c r="EEK61" s="124" t="s">
        <v>192</v>
      </c>
      <c r="EEL61" s="124" t="s">
        <v>192</v>
      </c>
      <c r="EEM61" s="124" t="s">
        <v>192</v>
      </c>
      <c r="EEN61" s="124" t="s">
        <v>192</v>
      </c>
      <c r="EEO61" s="124" t="s">
        <v>192</v>
      </c>
      <c r="EEP61" s="124" t="s">
        <v>192</v>
      </c>
      <c r="EEQ61" s="124" t="s">
        <v>192</v>
      </c>
      <c r="EER61" s="124" t="s">
        <v>192</v>
      </c>
      <c r="EES61" s="124" t="s">
        <v>192</v>
      </c>
      <c r="EET61" s="124" t="s">
        <v>192</v>
      </c>
      <c r="EEU61" s="124" t="s">
        <v>192</v>
      </c>
      <c r="EEV61" s="124" t="s">
        <v>192</v>
      </c>
      <c r="EEW61" s="124" t="s">
        <v>192</v>
      </c>
      <c r="EEX61" s="124" t="s">
        <v>192</v>
      </c>
      <c r="EEY61" s="124" t="s">
        <v>192</v>
      </c>
      <c r="EEZ61" s="124" t="s">
        <v>192</v>
      </c>
      <c r="EFA61" s="124" t="s">
        <v>192</v>
      </c>
      <c r="EFB61" s="124" t="s">
        <v>192</v>
      </c>
      <c r="EFC61" s="124" t="s">
        <v>192</v>
      </c>
      <c r="EFD61" s="124" t="s">
        <v>192</v>
      </c>
      <c r="EFE61" s="124" t="s">
        <v>192</v>
      </c>
      <c r="EFF61" s="124" t="s">
        <v>192</v>
      </c>
      <c r="EFG61" s="124" t="s">
        <v>192</v>
      </c>
      <c r="EFH61" s="124" t="s">
        <v>192</v>
      </c>
      <c r="EFI61" s="124" t="s">
        <v>192</v>
      </c>
      <c r="EFJ61" s="124" t="s">
        <v>192</v>
      </c>
      <c r="EFK61" s="124" t="s">
        <v>192</v>
      </c>
      <c r="EFL61" s="124" t="s">
        <v>192</v>
      </c>
      <c r="EFM61" s="124" t="s">
        <v>192</v>
      </c>
      <c r="EFN61" s="124" t="s">
        <v>192</v>
      </c>
      <c r="EFO61" s="124" t="s">
        <v>192</v>
      </c>
      <c r="EFP61" s="124" t="s">
        <v>192</v>
      </c>
      <c r="EFQ61" s="124" t="s">
        <v>192</v>
      </c>
      <c r="EFR61" s="124" t="s">
        <v>192</v>
      </c>
      <c r="EFS61" s="124" t="s">
        <v>192</v>
      </c>
      <c r="EFT61" s="124" t="s">
        <v>192</v>
      </c>
      <c r="EFU61" s="124" t="s">
        <v>192</v>
      </c>
      <c r="EFV61" s="124" t="s">
        <v>192</v>
      </c>
      <c r="EFW61" s="124" t="s">
        <v>192</v>
      </c>
      <c r="EFX61" s="124" t="s">
        <v>192</v>
      </c>
      <c r="EFY61" s="124" t="s">
        <v>192</v>
      </c>
      <c r="EFZ61" s="124" t="s">
        <v>192</v>
      </c>
      <c r="EGA61" s="124" t="s">
        <v>192</v>
      </c>
      <c r="EGB61" s="124" t="s">
        <v>192</v>
      </c>
      <c r="EGC61" s="124" t="s">
        <v>192</v>
      </c>
      <c r="EGD61" s="124" t="s">
        <v>192</v>
      </c>
      <c r="EGE61" s="124" t="s">
        <v>192</v>
      </c>
      <c r="EGF61" s="124" t="s">
        <v>192</v>
      </c>
      <c r="EGG61" s="124" t="s">
        <v>192</v>
      </c>
      <c r="EGH61" s="124" t="s">
        <v>192</v>
      </c>
      <c r="EGI61" s="124" t="s">
        <v>192</v>
      </c>
      <c r="EGJ61" s="124" t="s">
        <v>192</v>
      </c>
      <c r="EGK61" s="124" t="s">
        <v>192</v>
      </c>
      <c r="EGL61" s="124" t="s">
        <v>192</v>
      </c>
      <c r="EGM61" s="124" t="s">
        <v>192</v>
      </c>
      <c r="EGN61" s="124" t="s">
        <v>192</v>
      </c>
      <c r="EGO61" s="124" t="s">
        <v>192</v>
      </c>
      <c r="EGP61" s="124" t="s">
        <v>192</v>
      </c>
      <c r="EGQ61" s="124" t="s">
        <v>192</v>
      </c>
      <c r="EGR61" s="124" t="s">
        <v>192</v>
      </c>
      <c r="EGS61" s="124" t="s">
        <v>192</v>
      </c>
      <c r="EGT61" s="124" t="s">
        <v>192</v>
      </c>
      <c r="EGU61" s="124" t="s">
        <v>192</v>
      </c>
      <c r="EGV61" s="124" t="s">
        <v>192</v>
      </c>
      <c r="EGW61" s="124" t="s">
        <v>192</v>
      </c>
      <c r="EGX61" s="124" t="s">
        <v>192</v>
      </c>
      <c r="EGY61" s="124" t="s">
        <v>192</v>
      </c>
      <c r="EGZ61" s="124" t="s">
        <v>192</v>
      </c>
      <c r="EHA61" s="124" t="s">
        <v>192</v>
      </c>
      <c r="EHB61" s="124" t="s">
        <v>192</v>
      </c>
      <c r="EHC61" s="124" t="s">
        <v>192</v>
      </c>
      <c r="EHD61" s="124" t="s">
        <v>192</v>
      </c>
      <c r="EHE61" s="124" t="s">
        <v>192</v>
      </c>
      <c r="EHF61" s="124" t="s">
        <v>192</v>
      </c>
      <c r="EHG61" s="124" t="s">
        <v>192</v>
      </c>
      <c r="EHH61" s="124" t="s">
        <v>192</v>
      </c>
      <c r="EHI61" s="124" t="s">
        <v>192</v>
      </c>
      <c r="EHJ61" s="124" t="s">
        <v>192</v>
      </c>
      <c r="EHK61" s="124" t="s">
        <v>192</v>
      </c>
      <c r="EHL61" s="124" t="s">
        <v>192</v>
      </c>
      <c r="EHM61" s="124" t="s">
        <v>192</v>
      </c>
      <c r="EHN61" s="124" t="s">
        <v>192</v>
      </c>
      <c r="EHO61" s="124" t="s">
        <v>192</v>
      </c>
      <c r="EHP61" s="124" t="s">
        <v>192</v>
      </c>
      <c r="EHQ61" s="124" t="s">
        <v>192</v>
      </c>
      <c r="EHR61" s="124" t="s">
        <v>192</v>
      </c>
      <c r="EHS61" s="124" t="s">
        <v>192</v>
      </c>
      <c r="EHT61" s="124" t="s">
        <v>192</v>
      </c>
      <c r="EHU61" s="124" t="s">
        <v>192</v>
      </c>
      <c r="EHV61" s="124" t="s">
        <v>192</v>
      </c>
      <c r="EHW61" s="124" t="s">
        <v>192</v>
      </c>
      <c r="EHX61" s="124" t="s">
        <v>192</v>
      </c>
      <c r="EHY61" s="124" t="s">
        <v>192</v>
      </c>
      <c r="EHZ61" s="124" t="s">
        <v>192</v>
      </c>
      <c r="EIA61" s="124" t="s">
        <v>192</v>
      </c>
      <c r="EIB61" s="124" t="s">
        <v>192</v>
      </c>
      <c r="EIC61" s="124" t="s">
        <v>192</v>
      </c>
      <c r="EID61" s="124" t="s">
        <v>192</v>
      </c>
      <c r="EIE61" s="124" t="s">
        <v>192</v>
      </c>
      <c r="EIF61" s="124" t="s">
        <v>192</v>
      </c>
      <c r="EIG61" s="124" t="s">
        <v>192</v>
      </c>
      <c r="EIH61" s="124" t="s">
        <v>192</v>
      </c>
      <c r="EII61" s="124" t="s">
        <v>192</v>
      </c>
      <c r="EIJ61" s="124" t="s">
        <v>192</v>
      </c>
      <c r="EIK61" s="124" t="s">
        <v>192</v>
      </c>
      <c r="EIL61" s="124" t="s">
        <v>192</v>
      </c>
      <c r="EIM61" s="124" t="s">
        <v>192</v>
      </c>
      <c r="EIN61" s="124" t="s">
        <v>192</v>
      </c>
      <c r="EIO61" s="124" t="s">
        <v>192</v>
      </c>
      <c r="EIP61" s="124" t="s">
        <v>192</v>
      </c>
      <c r="EIQ61" s="124" t="s">
        <v>192</v>
      </c>
      <c r="EIR61" s="124" t="s">
        <v>192</v>
      </c>
      <c r="EIS61" s="124" t="s">
        <v>192</v>
      </c>
      <c r="EIT61" s="124" t="s">
        <v>192</v>
      </c>
      <c r="EIU61" s="124" t="s">
        <v>192</v>
      </c>
      <c r="EIV61" s="124" t="s">
        <v>192</v>
      </c>
      <c r="EIW61" s="124" t="s">
        <v>192</v>
      </c>
      <c r="EIX61" s="124" t="s">
        <v>192</v>
      </c>
      <c r="EIY61" s="124" t="s">
        <v>192</v>
      </c>
      <c r="EIZ61" s="124" t="s">
        <v>192</v>
      </c>
      <c r="EJA61" s="124" t="s">
        <v>192</v>
      </c>
      <c r="EJB61" s="124" t="s">
        <v>192</v>
      </c>
      <c r="EJC61" s="124" t="s">
        <v>192</v>
      </c>
      <c r="EJD61" s="124" t="s">
        <v>192</v>
      </c>
      <c r="EJE61" s="124" t="s">
        <v>192</v>
      </c>
      <c r="EJF61" s="124" t="s">
        <v>192</v>
      </c>
      <c r="EJG61" s="124" t="s">
        <v>192</v>
      </c>
      <c r="EJH61" s="124" t="s">
        <v>192</v>
      </c>
      <c r="EJI61" s="124" t="s">
        <v>192</v>
      </c>
      <c r="EJJ61" s="124" t="s">
        <v>192</v>
      </c>
      <c r="EJK61" s="124" t="s">
        <v>192</v>
      </c>
      <c r="EJL61" s="124" t="s">
        <v>192</v>
      </c>
      <c r="EJM61" s="124" t="s">
        <v>192</v>
      </c>
      <c r="EJN61" s="124" t="s">
        <v>192</v>
      </c>
      <c r="EJO61" s="124" t="s">
        <v>192</v>
      </c>
      <c r="EJP61" s="124" t="s">
        <v>192</v>
      </c>
      <c r="EJQ61" s="124" t="s">
        <v>192</v>
      </c>
      <c r="EJR61" s="124" t="s">
        <v>192</v>
      </c>
      <c r="EJS61" s="124" t="s">
        <v>192</v>
      </c>
      <c r="EJT61" s="124" t="s">
        <v>192</v>
      </c>
      <c r="EJU61" s="124" t="s">
        <v>192</v>
      </c>
      <c r="EJV61" s="124" t="s">
        <v>192</v>
      </c>
      <c r="EJW61" s="124" t="s">
        <v>192</v>
      </c>
      <c r="EJX61" s="124" t="s">
        <v>192</v>
      </c>
      <c r="EJY61" s="124" t="s">
        <v>192</v>
      </c>
      <c r="EJZ61" s="124" t="s">
        <v>192</v>
      </c>
      <c r="EKA61" s="124" t="s">
        <v>192</v>
      </c>
      <c r="EKB61" s="124" t="s">
        <v>192</v>
      </c>
      <c r="EKC61" s="124" t="s">
        <v>192</v>
      </c>
      <c r="EKD61" s="124" t="s">
        <v>192</v>
      </c>
      <c r="EKE61" s="124" t="s">
        <v>192</v>
      </c>
      <c r="EKF61" s="124" t="s">
        <v>192</v>
      </c>
      <c r="EKG61" s="124" t="s">
        <v>192</v>
      </c>
      <c r="EKH61" s="124" t="s">
        <v>192</v>
      </c>
      <c r="EKI61" s="124" t="s">
        <v>192</v>
      </c>
      <c r="EKJ61" s="124" t="s">
        <v>192</v>
      </c>
      <c r="EKK61" s="124" t="s">
        <v>192</v>
      </c>
      <c r="EKL61" s="124" t="s">
        <v>192</v>
      </c>
      <c r="EKM61" s="124" t="s">
        <v>192</v>
      </c>
      <c r="EKN61" s="124" t="s">
        <v>192</v>
      </c>
      <c r="EKO61" s="124" t="s">
        <v>192</v>
      </c>
      <c r="EKP61" s="124" t="s">
        <v>192</v>
      </c>
      <c r="EKQ61" s="124" t="s">
        <v>192</v>
      </c>
      <c r="EKR61" s="124" t="s">
        <v>192</v>
      </c>
      <c r="EKS61" s="124" t="s">
        <v>192</v>
      </c>
      <c r="EKT61" s="124" t="s">
        <v>192</v>
      </c>
      <c r="EKU61" s="124" t="s">
        <v>192</v>
      </c>
      <c r="EKV61" s="124" t="s">
        <v>192</v>
      </c>
      <c r="EKW61" s="124" t="s">
        <v>192</v>
      </c>
      <c r="EKX61" s="124" t="s">
        <v>192</v>
      </c>
      <c r="EKY61" s="124" t="s">
        <v>192</v>
      </c>
      <c r="EKZ61" s="124" t="s">
        <v>192</v>
      </c>
      <c r="ELA61" s="124" t="s">
        <v>192</v>
      </c>
      <c r="ELB61" s="124" t="s">
        <v>192</v>
      </c>
      <c r="ELC61" s="124" t="s">
        <v>192</v>
      </c>
      <c r="ELD61" s="124" t="s">
        <v>192</v>
      </c>
      <c r="ELE61" s="124" t="s">
        <v>192</v>
      </c>
      <c r="ELF61" s="124" t="s">
        <v>192</v>
      </c>
      <c r="ELG61" s="124" t="s">
        <v>192</v>
      </c>
      <c r="ELH61" s="124" t="s">
        <v>192</v>
      </c>
      <c r="ELI61" s="124" t="s">
        <v>192</v>
      </c>
      <c r="ELJ61" s="124" t="s">
        <v>192</v>
      </c>
      <c r="ELK61" s="124" t="s">
        <v>192</v>
      </c>
      <c r="ELL61" s="124" t="s">
        <v>192</v>
      </c>
      <c r="ELM61" s="124" t="s">
        <v>192</v>
      </c>
      <c r="ELN61" s="124" t="s">
        <v>192</v>
      </c>
      <c r="ELO61" s="124" t="s">
        <v>192</v>
      </c>
      <c r="ELP61" s="124" t="s">
        <v>192</v>
      </c>
      <c r="ELQ61" s="124" t="s">
        <v>192</v>
      </c>
      <c r="ELR61" s="124" t="s">
        <v>192</v>
      </c>
      <c r="ELS61" s="124" t="s">
        <v>192</v>
      </c>
      <c r="ELT61" s="124" t="s">
        <v>192</v>
      </c>
      <c r="ELU61" s="124" t="s">
        <v>192</v>
      </c>
      <c r="ELV61" s="124" t="s">
        <v>192</v>
      </c>
      <c r="ELW61" s="124" t="s">
        <v>192</v>
      </c>
      <c r="ELX61" s="124" t="s">
        <v>192</v>
      </c>
      <c r="ELY61" s="124" t="s">
        <v>192</v>
      </c>
      <c r="ELZ61" s="124" t="s">
        <v>192</v>
      </c>
      <c r="EMA61" s="124" t="s">
        <v>192</v>
      </c>
      <c r="EMB61" s="124" t="s">
        <v>192</v>
      </c>
      <c r="EMC61" s="124" t="s">
        <v>192</v>
      </c>
      <c r="EMD61" s="124" t="s">
        <v>192</v>
      </c>
      <c r="EME61" s="124" t="s">
        <v>192</v>
      </c>
      <c r="EMF61" s="124" t="s">
        <v>192</v>
      </c>
      <c r="EMG61" s="124" t="s">
        <v>192</v>
      </c>
      <c r="EMH61" s="124" t="s">
        <v>192</v>
      </c>
      <c r="EMI61" s="124" t="s">
        <v>192</v>
      </c>
      <c r="EMJ61" s="124" t="s">
        <v>192</v>
      </c>
      <c r="EMK61" s="124" t="s">
        <v>192</v>
      </c>
      <c r="EML61" s="124" t="s">
        <v>192</v>
      </c>
      <c r="EMM61" s="124" t="s">
        <v>192</v>
      </c>
      <c r="EMN61" s="124" t="s">
        <v>192</v>
      </c>
      <c r="EMO61" s="124" t="s">
        <v>192</v>
      </c>
      <c r="EMP61" s="124" t="s">
        <v>192</v>
      </c>
      <c r="EMQ61" s="124" t="s">
        <v>192</v>
      </c>
      <c r="EMR61" s="124" t="s">
        <v>192</v>
      </c>
      <c r="EMS61" s="124" t="s">
        <v>192</v>
      </c>
      <c r="EMT61" s="124" t="s">
        <v>192</v>
      </c>
      <c r="EMU61" s="124" t="s">
        <v>192</v>
      </c>
      <c r="EMV61" s="124" t="s">
        <v>192</v>
      </c>
      <c r="EMW61" s="124" t="s">
        <v>192</v>
      </c>
      <c r="EMX61" s="124" t="s">
        <v>192</v>
      </c>
      <c r="EMY61" s="124" t="s">
        <v>192</v>
      </c>
      <c r="EMZ61" s="124" t="s">
        <v>192</v>
      </c>
      <c r="ENA61" s="124" t="s">
        <v>192</v>
      </c>
      <c r="ENB61" s="124" t="s">
        <v>192</v>
      </c>
      <c r="ENC61" s="124" t="s">
        <v>192</v>
      </c>
      <c r="END61" s="124" t="s">
        <v>192</v>
      </c>
      <c r="ENE61" s="124" t="s">
        <v>192</v>
      </c>
      <c r="ENF61" s="124" t="s">
        <v>192</v>
      </c>
      <c r="ENG61" s="124" t="s">
        <v>192</v>
      </c>
      <c r="ENH61" s="124" t="s">
        <v>192</v>
      </c>
      <c r="ENI61" s="124" t="s">
        <v>192</v>
      </c>
      <c r="ENJ61" s="124" t="s">
        <v>192</v>
      </c>
      <c r="ENK61" s="124" t="s">
        <v>192</v>
      </c>
      <c r="ENL61" s="124" t="s">
        <v>192</v>
      </c>
      <c r="ENM61" s="124" t="s">
        <v>192</v>
      </c>
      <c r="ENN61" s="124" t="s">
        <v>192</v>
      </c>
      <c r="ENO61" s="124" t="s">
        <v>192</v>
      </c>
      <c r="ENP61" s="124" t="s">
        <v>192</v>
      </c>
      <c r="ENQ61" s="124" t="s">
        <v>192</v>
      </c>
      <c r="ENR61" s="124" t="s">
        <v>192</v>
      </c>
      <c r="ENS61" s="124" t="s">
        <v>192</v>
      </c>
      <c r="ENT61" s="124" t="s">
        <v>192</v>
      </c>
      <c r="ENU61" s="124" t="s">
        <v>192</v>
      </c>
      <c r="ENV61" s="124" t="s">
        <v>192</v>
      </c>
      <c r="ENW61" s="124" t="s">
        <v>192</v>
      </c>
      <c r="ENX61" s="124" t="s">
        <v>192</v>
      </c>
      <c r="ENY61" s="124" t="s">
        <v>192</v>
      </c>
      <c r="ENZ61" s="124" t="s">
        <v>192</v>
      </c>
      <c r="EOA61" s="124" t="s">
        <v>192</v>
      </c>
      <c r="EOB61" s="124" t="s">
        <v>192</v>
      </c>
      <c r="EOC61" s="124" t="s">
        <v>192</v>
      </c>
      <c r="EOD61" s="124" t="s">
        <v>192</v>
      </c>
      <c r="EOE61" s="124" t="s">
        <v>192</v>
      </c>
      <c r="EOF61" s="124" t="s">
        <v>192</v>
      </c>
      <c r="EOG61" s="124" t="s">
        <v>192</v>
      </c>
      <c r="EOH61" s="124" t="s">
        <v>192</v>
      </c>
      <c r="EOI61" s="124" t="s">
        <v>192</v>
      </c>
      <c r="EOJ61" s="124" t="s">
        <v>192</v>
      </c>
      <c r="EOK61" s="124" t="s">
        <v>192</v>
      </c>
      <c r="EOL61" s="124" t="s">
        <v>192</v>
      </c>
      <c r="EOM61" s="124" t="s">
        <v>192</v>
      </c>
      <c r="EON61" s="124" t="s">
        <v>192</v>
      </c>
      <c r="EOO61" s="124" t="s">
        <v>192</v>
      </c>
      <c r="EOP61" s="124" t="s">
        <v>192</v>
      </c>
      <c r="EOQ61" s="124" t="s">
        <v>192</v>
      </c>
      <c r="EOR61" s="124" t="s">
        <v>192</v>
      </c>
      <c r="EOS61" s="124" t="s">
        <v>192</v>
      </c>
      <c r="EOT61" s="124" t="s">
        <v>192</v>
      </c>
      <c r="EOU61" s="124" t="s">
        <v>192</v>
      </c>
      <c r="EOV61" s="124" t="s">
        <v>192</v>
      </c>
      <c r="EOW61" s="124" t="s">
        <v>192</v>
      </c>
      <c r="EOX61" s="124" t="s">
        <v>192</v>
      </c>
      <c r="EOY61" s="124" t="s">
        <v>192</v>
      </c>
      <c r="EOZ61" s="124" t="s">
        <v>192</v>
      </c>
      <c r="EPA61" s="124" t="s">
        <v>192</v>
      </c>
      <c r="EPB61" s="124" t="s">
        <v>192</v>
      </c>
      <c r="EPC61" s="124" t="s">
        <v>192</v>
      </c>
      <c r="EPD61" s="124" t="s">
        <v>192</v>
      </c>
      <c r="EPE61" s="124" t="s">
        <v>192</v>
      </c>
      <c r="EPF61" s="124" t="s">
        <v>192</v>
      </c>
      <c r="EPG61" s="124" t="s">
        <v>192</v>
      </c>
      <c r="EPH61" s="124" t="s">
        <v>192</v>
      </c>
      <c r="EPI61" s="124" t="s">
        <v>192</v>
      </c>
      <c r="EPJ61" s="124" t="s">
        <v>192</v>
      </c>
      <c r="EPK61" s="124" t="s">
        <v>192</v>
      </c>
      <c r="EPL61" s="124" t="s">
        <v>192</v>
      </c>
      <c r="EPM61" s="124" t="s">
        <v>192</v>
      </c>
      <c r="EPN61" s="124" t="s">
        <v>192</v>
      </c>
      <c r="EPO61" s="124" t="s">
        <v>192</v>
      </c>
      <c r="EPP61" s="124" t="s">
        <v>192</v>
      </c>
      <c r="EPQ61" s="124" t="s">
        <v>192</v>
      </c>
      <c r="EPR61" s="124" t="s">
        <v>192</v>
      </c>
      <c r="EPS61" s="124" t="s">
        <v>192</v>
      </c>
      <c r="EPT61" s="124" t="s">
        <v>192</v>
      </c>
      <c r="EPU61" s="124" t="s">
        <v>192</v>
      </c>
      <c r="EPV61" s="124" t="s">
        <v>192</v>
      </c>
      <c r="EPW61" s="124" t="s">
        <v>192</v>
      </c>
      <c r="EPX61" s="124" t="s">
        <v>192</v>
      </c>
      <c r="EPY61" s="124" t="s">
        <v>192</v>
      </c>
      <c r="EPZ61" s="124" t="s">
        <v>192</v>
      </c>
      <c r="EQA61" s="124" t="s">
        <v>192</v>
      </c>
      <c r="EQB61" s="124" t="s">
        <v>192</v>
      </c>
      <c r="EQC61" s="124" t="s">
        <v>192</v>
      </c>
      <c r="EQD61" s="124" t="s">
        <v>192</v>
      </c>
      <c r="EQE61" s="124" t="s">
        <v>192</v>
      </c>
      <c r="EQF61" s="124" t="s">
        <v>192</v>
      </c>
      <c r="EQG61" s="124" t="s">
        <v>192</v>
      </c>
      <c r="EQH61" s="124" t="s">
        <v>192</v>
      </c>
      <c r="EQI61" s="124" t="s">
        <v>192</v>
      </c>
      <c r="EQJ61" s="124" t="s">
        <v>192</v>
      </c>
      <c r="EQK61" s="124" t="s">
        <v>192</v>
      </c>
      <c r="EQL61" s="124" t="s">
        <v>192</v>
      </c>
      <c r="EQM61" s="124" t="s">
        <v>192</v>
      </c>
      <c r="EQN61" s="124" t="s">
        <v>192</v>
      </c>
      <c r="EQO61" s="124" t="s">
        <v>192</v>
      </c>
      <c r="EQP61" s="124" t="s">
        <v>192</v>
      </c>
      <c r="EQQ61" s="124" t="s">
        <v>192</v>
      </c>
      <c r="EQR61" s="124" t="s">
        <v>192</v>
      </c>
      <c r="EQS61" s="124" t="s">
        <v>192</v>
      </c>
      <c r="EQT61" s="124" t="s">
        <v>192</v>
      </c>
      <c r="EQU61" s="124" t="s">
        <v>192</v>
      </c>
      <c r="EQV61" s="124" t="s">
        <v>192</v>
      </c>
      <c r="EQW61" s="124" t="s">
        <v>192</v>
      </c>
      <c r="EQX61" s="124" t="s">
        <v>192</v>
      </c>
      <c r="EQY61" s="124" t="s">
        <v>192</v>
      </c>
      <c r="EQZ61" s="124" t="s">
        <v>192</v>
      </c>
      <c r="ERA61" s="124" t="s">
        <v>192</v>
      </c>
      <c r="ERB61" s="124" t="s">
        <v>192</v>
      </c>
      <c r="ERC61" s="124" t="s">
        <v>192</v>
      </c>
      <c r="ERD61" s="124" t="s">
        <v>192</v>
      </c>
      <c r="ERE61" s="124" t="s">
        <v>192</v>
      </c>
      <c r="ERF61" s="124" t="s">
        <v>192</v>
      </c>
      <c r="ERG61" s="124" t="s">
        <v>192</v>
      </c>
      <c r="ERH61" s="124" t="s">
        <v>192</v>
      </c>
      <c r="ERI61" s="124" t="s">
        <v>192</v>
      </c>
      <c r="ERJ61" s="124" t="s">
        <v>192</v>
      </c>
      <c r="ERK61" s="124" t="s">
        <v>192</v>
      </c>
      <c r="ERL61" s="124" t="s">
        <v>192</v>
      </c>
      <c r="ERM61" s="124" t="s">
        <v>192</v>
      </c>
      <c r="ERN61" s="124" t="s">
        <v>192</v>
      </c>
      <c r="ERO61" s="124" t="s">
        <v>192</v>
      </c>
      <c r="ERP61" s="124" t="s">
        <v>192</v>
      </c>
      <c r="ERQ61" s="124" t="s">
        <v>192</v>
      </c>
      <c r="ERR61" s="124" t="s">
        <v>192</v>
      </c>
      <c r="ERS61" s="124" t="s">
        <v>192</v>
      </c>
      <c r="ERT61" s="124" t="s">
        <v>192</v>
      </c>
      <c r="ERU61" s="124" t="s">
        <v>192</v>
      </c>
      <c r="ERV61" s="124" t="s">
        <v>192</v>
      </c>
      <c r="ERW61" s="124" t="s">
        <v>192</v>
      </c>
      <c r="ERX61" s="124" t="s">
        <v>192</v>
      </c>
      <c r="ERY61" s="124" t="s">
        <v>192</v>
      </c>
      <c r="ERZ61" s="124" t="s">
        <v>192</v>
      </c>
      <c r="ESA61" s="124" t="s">
        <v>192</v>
      </c>
      <c r="ESB61" s="124" t="s">
        <v>192</v>
      </c>
      <c r="ESC61" s="124" t="s">
        <v>192</v>
      </c>
      <c r="ESD61" s="124" t="s">
        <v>192</v>
      </c>
      <c r="ESE61" s="124" t="s">
        <v>192</v>
      </c>
      <c r="ESF61" s="124" t="s">
        <v>192</v>
      </c>
      <c r="ESG61" s="124" t="s">
        <v>192</v>
      </c>
      <c r="ESH61" s="124" t="s">
        <v>192</v>
      </c>
      <c r="ESI61" s="124" t="s">
        <v>192</v>
      </c>
      <c r="ESJ61" s="124" t="s">
        <v>192</v>
      </c>
      <c r="ESK61" s="124" t="s">
        <v>192</v>
      </c>
      <c r="ESL61" s="124" t="s">
        <v>192</v>
      </c>
      <c r="ESM61" s="124" t="s">
        <v>192</v>
      </c>
      <c r="ESN61" s="124" t="s">
        <v>192</v>
      </c>
      <c r="ESO61" s="124" t="s">
        <v>192</v>
      </c>
      <c r="ESP61" s="124" t="s">
        <v>192</v>
      </c>
      <c r="ESQ61" s="124" t="s">
        <v>192</v>
      </c>
      <c r="ESR61" s="124" t="s">
        <v>192</v>
      </c>
      <c r="ESS61" s="124" t="s">
        <v>192</v>
      </c>
      <c r="EST61" s="124" t="s">
        <v>192</v>
      </c>
      <c r="ESU61" s="124" t="s">
        <v>192</v>
      </c>
      <c r="ESV61" s="124" t="s">
        <v>192</v>
      </c>
      <c r="ESW61" s="124" t="s">
        <v>192</v>
      </c>
      <c r="ESX61" s="124" t="s">
        <v>192</v>
      </c>
      <c r="ESY61" s="124" t="s">
        <v>192</v>
      </c>
      <c r="ESZ61" s="124" t="s">
        <v>192</v>
      </c>
      <c r="ETA61" s="124" t="s">
        <v>192</v>
      </c>
      <c r="ETB61" s="124" t="s">
        <v>192</v>
      </c>
      <c r="ETC61" s="124" t="s">
        <v>192</v>
      </c>
      <c r="ETD61" s="124" t="s">
        <v>192</v>
      </c>
      <c r="ETE61" s="124" t="s">
        <v>192</v>
      </c>
      <c r="ETF61" s="124" t="s">
        <v>192</v>
      </c>
      <c r="ETG61" s="124" t="s">
        <v>192</v>
      </c>
      <c r="ETH61" s="124" t="s">
        <v>192</v>
      </c>
      <c r="ETI61" s="124" t="s">
        <v>192</v>
      </c>
      <c r="ETJ61" s="124" t="s">
        <v>192</v>
      </c>
      <c r="ETK61" s="124" t="s">
        <v>192</v>
      </c>
      <c r="ETL61" s="124" t="s">
        <v>192</v>
      </c>
      <c r="ETM61" s="124" t="s">
        <v>192</v>
      </c>
      <c r="ETN61" s="124" t="s">
        <v>192</v>
      </c>
      <c r="ETO61" s="124" t="s">
        <v>192</v>
      </c>
      <c r="ETP61" s="124" t="s">
        <v>192</v>
      </c>
      <c r="ETQ61" s="124" t="s">
        <v>192</v>
      </c>
      <c r="ETR61" s="124" t="s">
        <v>192</v>
      </c>
      <c r="ETS61" s="124" t="s">
        <v>192</v>
      </c>
      <c r="ETT61" s="124" t="s">
        <v>192</v>
      </c>
      <c r="ETU61" s="124" t="s">
        <v>192</v>
      </c>
      <c r="ETV61" s="124" t="s">
        <v>192</v>
      </c>
      <c r="ETW61" s="124" t="s">
        <v>192</v>
      </c>
      <c r="ETX61" s="124" t="s">
        <v>192</v>
      </c>
      <c r="ETY61" s="124" t="s">
        <v>192</v>
      </c>
      <c r="ETZ61" s="124" t="s">
        <v>192</v>
      </c>
      <c r="EUA61" s="124" t="s">
        <v>192</v>
      </c>
      <c r="EUB61" s="124" t="s">
        <v>192</v>
      </c>
      <c r="EUC61" s="124" t="s">
        <v>192</v>
      </c>
      <c r="EUD61" s="124" t="s">
        <v>192</v>
      </c>
      <c r="EUE61" s="124" t="s">
        <v>192</v>
      </c>
      <c r="EUF61" s="124" t="s">
        <v>192</v>
      </c>
      <c r="EUG61" s="124" t="s">
        <v>192</v>
      </c>
      <c r="EUH61" s="124" t="s">
        <v>192</v>
      </c>
      <c r="EUI61" s="124" t="s">
        <v>192</v>
      </c>
      <c r="EUJ61" s="124" t="s">
        <v>192</v>
      </c>
      <c r="EUK61" s="124" t="s">
        <v>192</v>
      </c>
      <c r="EUL61" s="124" t="s">
        <v>192</v>
      </c>
      <c r="EUM61" s="124" t="s">
        <v>192</v>
      </c>
      <c r="EUN61" s="124" t="s">
        <v>192</v>
      </c>
      <c r="EUO61" s="124" t="s">
        <v>192</v>
      </c>
      <c r="EUP61" s="124" t="s">
        <v>192</v>
      </c>
      <c r="EUQ61" s="124" t="s">
        <v>192</v>
      </c>
      <c r="EUR61" s="124" t="s">
        <v>192</v>
      </c>
      <c r="EUS61" s="124" t="s">
        <v>192</v>
      </c>
      <c r="EUT61" s="124" t="s">
        <v>192</v>
      </c>
      <c r="EUU61" s="124" t="s">
        <v>192</v>
      </c>
      <c r="EUV61" s="124" t="s">
        <v>192</v>
      </c>
      <c r="EUW61" s="124" t="s">
        <v>192</v>
      </c>
      <c r="EUX61" s="124" t="s">
        <v>192</v>
      </c>
      <c r="EUY61" s="124" t="s">
        <v>192</v>
      </c>
      <c r="EUZ61" s="124" t="s">
        <v>192</v>
      </c>
      <c r="EVA61" s="124" t="s">
        <v>192</v>
      </c>
      <c r="EVB61" s="124" t="s">
        <v>192</v>
      </c>
      <c r="EVC61" s="124" t="s">
        <v>192</v>
      </c>
      <c r="EVD61" s="124" t="s">
        <v>192</v>
      </c>
      <c r="EVE61" s="124" t="s">
        <v>192</v>
      </c>
      <c r="EVF61" s="124" t="s">
        <v>192</v>
      </c>
      <c r="EVG61" s="124" t="s">
        <v>192</v>
      </c>
      <c r="EVH61" s="124" t="s">
        <v>192</v>
      </c>
      <c r="EVI61" s="124" t="s">
        <v>192</v>
      </c>
      <c r="EVJ61" s="124" t="s">
        <v>192</v>
      </c>
      <c r="EVK61" s="124" t="s">
        <v>192</v>
      </c>
      <c r="EVL61" s="124" t="s">
        <v>192</v>
      </c>
      <c r="EVM61" s="124" t="s">
        <v>192</v>
      </c>
      <c r="EVN61" s="124" t="s">
        <v>192</v>
      </c>
      <c r="EVO61" s="124" t="s">
        <v>192</v>
      </c>
      <c r="EVP61" s="124" t="s">
        <v>192</v>
      </c>
      <c r="EVQ61" s="124" t="s">
        <v>192</v>
      </c>
      <c r="EVR61" s="124" t="s">
        <v>192</v>
      </c>
      <c r="EVS61" s="124" t="s">
        <v>192</v>
      </c>
      <c r="EVT61" s="124" t="s">
        <v>192</v>
      </c>
      <c r="EVU61" s="124" t="s">
        <v>192</v>
      </c>
      <c r="EVV61" s="124" t="s">
        <v>192</v>
      </c>
      <c r="EVW61" s="124" t="s">
        <v>192</v>
      </c>
      <c r="EVX61" s="124" t="s">
        <v>192</v>
      </c>
      <c r="EVY61" s="124" t="s">
        <v>192</v>
      </c>
      <c r="EVZ61" s="124" t="s">
        <v>192</v>
      </c>
      <c r="EWA61" s="124" t="s">
        <v>192</v>
      </c>
      <c r="EWB61" s="124" t="s">
        <v>192</v>
      </c>
      <c r="EWC61" s="124" t="s">
        <v>192</v>
      </c>
      <c r="EWD61" s="124" t="s">
        <v>192</v>
      </c>
      <c r="EWE61" s="124" t="s">
        <v>192</v>
      </c>
      <c r="EWF61" s="124" t="s">
        <v>192</v>
      </c>
      <c r="EWG61" s="124" t="s">
        <v>192</v>
      </c>
      <c r="EWH61" s="124" t="s">
        <v>192</v>
      </c>
      <c r="EWI61" s="124" t="s">
        <v>192</v>
      </c>
      <c r="EWJ61" s="124" t="s">
        <v>192</v>
      </c>
      <c r="EWK61" s="124" t="s">
        <v>192</v>
      </c>
      <c r="EWL61" s="124" t="s">
        <v>192</v>
      </c>
      <c r="EWM61" s="124" t="s">
        <v>192</v>
      </c>
      <c r="EWN61" s="124" t="s">
        <v>192</v>
      </c>
      <c r="EWO61" s="124" t="s">
        <v>192</v>
      </c>
      <c r="EWP61" s="124" t="s">
        <v>192</v>
      </c>
      <c r="EWQ61" s="124" t="s">
        <v>192</v>
      </c>
      <c r="EWR61" s="124" t="s">
        <v>192</v>
      </c>
      <c r="EWS61" s="124" t="s">
        <v>192</v>
      </c>
      <c r="EWT61" s="124" t="s">
        <v>192</v>
      </c>
      <c r="EWU61" s="124" t="s">
        <v>192</v>
      </c>
      <c r="EWV61" s="124" t="s">
        <v>192</v>
      </c>
      <c r="EWW61" s="124" t="s">
        <v>192</v>
      </c>
      <c r="EWX61" s="124" t="s">
        <v>192</v>
      </c>
      <c r="EWY61" s="124" t="s">
        <v>192</v>
      </c>
      <c r="EWZ61" s="124" t="s">
        <v>192</v>
      </c>
      <c r="EXA61" s="124" t="s">
        <v>192</v>
      </c>
      <c r="EXB61" s="124" t="s">
        <v>192</v>
      </c>
      <c r="EXC61" s="124" t="s">
        <v>192</v>
      </c>
      <c r="EXD61" s="124" t="s">
        <v>192</v>
      </c>
      <c r="EXE61" s="124" t="s">
        <v>192</v>
      </c>
      <c r="EXF61" s="124" t="s">
        <v>192</v>
      </c>
      <c r="EXG61" s="124" t="s">
        <v>192</v>
      </c>
      <c r="EXH61" s="124" t="s">
        <v>192</v>
      </c>
      <c r="EXI61" s="124" t="s">
        <v>192</v>
      </c>
      <c r="EXJ61" s="124" t="s">
        <v>192</v>
      </c>
      <c r="EXK61" s="124" t="s">
        <v>192</v>
      </c>
      <c r="EXL61" s="124" t="s">
        <v>192</v>
      </c>
      <c r="EXM61" s="124" t="s">
        <v>192</v>
      </c>
      <c r="EXN61" s="124" t="s">
        <v>192</v>
      </c>
      <c r="EXO61" s="124" t="s">
        <v>192</v>
      </c>
      <c r="EXP61" s="124" t="s">
        <v>192</v>
      </c>
      <c r="EXQ61" s="124" t="s">
        <v>192</v>
      </c>
      <c r="EXR61" s="124" t="s">
        <v>192</v>
      </c>
      <c r="EXS61" s="124" t="s">
        <v>192</v>
      </c>
      <c r="EXT61" s="124" t="s">
        <v>192</v>
      </c>
      <c r="EXU61" s="124" t="s">
        <v>192</v>
      </c>
      <c r="EXV61" s="124" t="s">
        <v>192</v>
      </c>
      <c r="EXW61" s="124" t="s">
        <v>192</v>
      </c>
      <c r="EXX61" s="124" t="s">
        <v>192</v>
      </c>
      <c r="EXY61" s="124" t="s">
        <v>192</v>
      </c>
      <c r="EXZ61" s="124" t="s">
        <v>192</v>
      </c>
      <c r="EYA61" s="124" t="s">
        <v>192</v>
      </c>
      <c r="EYB61" s="124" t="s">
        <v>192</v>
      </c>
      <c r="EYC61" s="124" t="s">
        <v>192</v>
      </c>
      <c r="EYD61" s="124" t="s">
        <v>192</v>
      </c>
      <c r="EYE61" s="124" t="s">
        <v>192</v>
      </c>
      <c r="EYF61" s="124" t="s">
        <v>192</v>
      </c>
      <c r="EYG61" s="124" t="s">
        <v>192</v>
      </c>
      <c r="EYH61" s="124" t="s">
        <v>192</v>
      </c>
      <c r="EYI61" s="124" t="s">
        <v>192</v>
      </c>
      <c r="EYJ61" s="124" t="s">
        <v>192</v>
      </c>
      <c r="EYK61" s="124" t="s">
        <v>192</v>
      </c>
      <c r="EYL61" s="124" t="s">
        <v>192</v>
      </c>
      <c r="EYM61" s="124" t="s">
        <v>192</v>
      </c>
      <c r="EYN61" s="124" t="s">
        <v>192</v>
      </c>
      <c r="EYO61" s="124" t="s">
        <v>192</v>
      </c>
      <c r="EYP61" s="124" t="s">
        <v>192</v>
      </c>
      <c r="EYQ61" s="124" t="s">
        <v>192</v>
      </c>
      <c r="EYR61" s="124" t="s">
        <v>192</v>
      </c>
      <c r="EYS61" s="124" t="s">
        <v>192</v>
      </c>
      <c r="EYT61" s="124" t="s">
        <v>192</v>
      </c>
      <c r="EYU61" s="124" t="s">
        <v>192</v>
      </c>
      <c r="EYV61" s="124" t="s">
        <v>192</v>
      </c>
      <c r="EYW61" s="124" t="s">
        <v>192</v>
      </c>
      <c r="EYX61" s="124" t="s">
        <v>192</v>
      </c>
      <c r="EYY61" s="124" t="s">
        <v>192</v>
      </c>
      <c r="EYZ61" s="124" t="s">
        <v>192</v>
      </c>
      <c r="EZA61" s="124" t="s">
        <v>192</v>
      </c>
      <c r="EZB61" s="124" t="s">
        <v>192</v>
      </c>
      <c r="EZC61" s="124" t="s">
        <v>192</v>
      </c>
      <c r="EZD61" s="124" t="s">
        <v>192</v>
      </c>
      <c r="EZE61" s="124" t="s">
        <v>192</v>
      </c>
      <c r="EZF61" s="124" t="s">
        <v>192</v>
      </c>
      <c r="EZG61" s="124" t="s">
        <v>192</v>
      </c>
      <c r="EZH61" s="124" t="s">
        <v>192</v>
      </c>
      <c r="EZI61" s="124" t="s">
        <v>192</v>
      </c>
      <c r="EZJ61" s="124" t="s">
        <v>192</v>
      </c>
      <c r="EZK61" s="124" t="s">
        <v>192</v>
      </c>
      <c r="EZL61" s="124" t="s">
        <v>192</v>
      </c>
      <c r="EZM61" s="124" t="s">
        <v>192</v>
      </c>
      <c r="EZN61" s="124" t="s">
        <v>192</v>
      </c>
      <c r="EZO61" s="124" t="s">
        <v>192</v>
      </c>
      <c r="EZP61" s="124" t="s">
        <v>192</v>
      </c>
      <c r="EZQ61" s="124" t="s">
        <v>192</v>
      </c>
      <c r="EZR61" s="124" t="s">
        <v>192</v>
      </c>
      <c r="EZS61" s="124" t="s">
        <v>192</v>
      </c>
      <c r="EZT61" s="124" t="s">
        <v>192</v>
      </c>
      <c r="EZU61" s="124" t="s">
        <v>192</v>
      </c>
      <c r="EZV61" s="124" t="s">
        <v>192</v>
      </c>
      <c r="EZW61" s="124" t="s">
        <v>192</v>
      </c>
      <c r="EZX61" s="124" t="s">
        <v>192</v>
      </c>
      <c r="EZY61" s="124" t="s">
        <v>192</v>
      </c>
      <c r="EZZ61" s="124" t="s">
        <v>192</v>
      </c>
      <c r="FAA61" s="124" t="s">
        <v>192</v>
      </c>
      <c r="FAB61" s="124" t="s">
        <v>192</v>
      </c>
      <c r="FAC61" s="124" t="s">
        <v>192</v>
      </c>
      <c r="FAD61" s="124" t="s">
        <v>192</v>
      </c>
      <c r="FAE61" s="124" t="s">
        <v>192</v>
      </c>
      <c r="FAF61" s="124" t="s">
        <v>192</v>
      </c>
      <c r="FAG61" s="124" t="s">
        <v>192</v>
      </c>
      <c r="FAH61" s="124" t="s">
        <v>192</v>
      </c>
      <c r="FAI61" s="124" t="s">
        <v>192</v>
      </c>
      <c r="FAJ61" s="124" t="s">
        <v>192</v>
      </c>
      <c r="FAK61" s="124" t="s">
        <v>192</v>
      </c>
      <c r="FAL61" s="124" t="s">
        <v>192</v>
      </c>
      <c r="FAM61" s="124" t="s">
        <v>192</v>
      </c>
      <c r="FAN61" s="124" t="s">
        <v>192</v>
      </c>
      <c r="FAO61" s="124" t="s">
        <v>192</v>
      </c>
      <c r="FAP61" s="124" t="s">
        <v>192</v>
      </c>
      <c r="FAQ61" s="124" t="s">
        <v>192</v>
      </c>
      <c r="FAR61" s="124" t="s">
        <v>192</v>
      </c>
      <c r="FAS61" s="124" t="s">
        <v>192</v>
      </c>
      <c r="FAT61" s="124" t="s">
        <v>192</v>
      </c>
      <c r="FAU61" s="124" t="s">
        <v>192</v>
      </c>
      <c r="FAV61" s="124" t="s">
        <v>192</v>
      </c>
      <c r="FAW61" s="124" t="s">
        <v>192</v>
      </c>
      <c r="FAX61" s="124" t="s">
        <v>192</v>
      </c>
      <c r="FAY61" s="124" t="s">
        <v>192</v>
      </c>
      <c r="FAZ61" s="124" t="s">
        <v>192</v>
      </c>
      <c r="FBA61" s="124" t="s">
        <v>192</v>
      </c>
      <c r="FBB61" s="124" t="s">
        <v>192</v>
      </c>
      <c r="FBC61" s="124" t="s">
        <v>192</v>
      </c>
      <c r="FBD61" s="124" t="s">
        <v>192</v>
      </c>
      <c r="FBE61" s="124" t="s">
        <v>192</v>
      </c>
      <c r="FBF61" s="124" t="s">
        <v>192</v>
      </c>
      <c r="FBG61" s="124" t="s">
        <v>192</v>
      </c>
      <c r="FBH61" s="124" t="s">
        <v>192</v>
      </c>
      <c r="FBI61" s="124" t="s">
        <v>192</v>
      </c>
      <c r="FBJ61" s="124" t="s">
        <v>192</v>
      </c>
      <c r="FBK61" s="124" t="s">
        <v>192</v>
      </c>
      <c r="FBL61" s="124" t="s">
        <v>192</v>
      </c>
      <c r="FBM61" s="124" t="s">
        <v>192</v>
      </c>
      <c r="FBN61" s="124" t="s">
        <v>192</v>
      </c>
      <c r="FBO61" s="124" t="s">
        <v>192</v>
      </c>
      <c r="FBP61" s="124" t="s">
        <v>192</v>
      </c>
      <c r="FBQ61" s="124" t="s">
        <v>192</v>
      </c>
      <c r="FBR61" s="124" t="s">
        <v>192</v>
      </c>
      <c r="FBS61" s="124" t="s">
        <v>192</v>
      </c>
      <c r="FBT61" s="124" t="s">
        <v>192</v>
      </c>
      <c r="FBU61" s="124" t="s">
        <v>192</v>
      </c>
      <c r="FBV61" s="124" t="s">
        <v>192</v>
      </c>
      <c r="FBW61" s="124" t="s">
        <v>192</v>
      </c>
      <c r="FBX61" s="124" t="s">
        <v>192</v>
      </c>
      <c r="FBY61" s="124" t="s">
        <v>192</v>
      </c>
      <c r="FBZ61" s="124" t="s">
        <v>192</v>
      </c>
      <c r="FCA61" s="124" t="s">
        <v>192</v>
      </c>
      <c r="FCB61" s="124" t="s">
        <v>192</v>
      </c>
      <c r="FCC61" s="124" t="s">
        <v>192</v>
      </c>
      <c r="FCD61" s="124" t="s">
        <v>192</v>
      </c>
      <c r="FCE61" s="124" t="s">
        <v>192</v>
      </c>
      <c r="FCF61" s="124" t="s">
        <v>192</v>
      </c>
      <c r="FCG61" s="124" t="s">
        <v>192</v>
      </c>
      <c r="FCH61" s="124" t="s">
        <v>192</v>
      </c>
      <c r="FCI61" s="124" t="s">
        <v>192</v>
      </c>
      <c r="FCJ61" s="124" t="s">
        <v>192</v>
      </c>
      <c r="FCK61" s="124" t="s">
        <v>192</v>
      </c>
      <c r="FCL61" s="124" t="s">
        <v>192</v>
      </c>
      <c r="FCM61" s="124" t="s">
        <v>192</v>
      </c>
      <c r="FCN61" s="124" t="s">
        <v>192</v>
      </c>
      <c r="FCO61" s="124" t="s">
        <v>192</v>
      </c>
      <c r="FCP61" s="124" t="s">
        <v>192</v>
      </c>
      <c r="FCQ61" s="124" t="s">
        <v>192</v>
      </c>
      <c r="FCR61" s="124" t="s">
        <v>192</v>
      </c>
      <c r="FCS61" s="124" t="s">
        <v>192</v>
      </c>
      <c r="FCT61" s="124" t="s">
        <v>192</v>
      </c>
      <c r="FCU61" s="124" t="s">
        <v>192</v>
      </c>
      <c r="FCV61" s="124" t="s">
        <v>192</v>
      </c>
      <c r="FCW61" s="124" t="s">
        <v>192</v>
      </c>
      <c r="FCX61" s="124" t="s">
        <v>192</v>
      </c>
      <c r="FCY61" s="124" t="s">
        <v>192</v>
      </c>
      <c r="FCZ61" s="124" t="s">
        <v>192</v>
      </c>
      <c r="FDA61" s="124" t="s">
        <v>192</v>
      </c>
      <c r="FDB61" s="124" t="s">
        <v>192</v>
      </c>
      <c r="FDC61" s="124" t="s">
        <v>192</v>
      </c>
      <c r="FDD61" s="124" t="s">
        <v>192</v>
      </c>
      <c r="FDE61" s="124" t="s">
        <v>192</v>
      </c>
      <c r="FDF61" s="124" t="s">
        <v>192</v>
      </c>
      <c r="FDG61" s="124" t="s">
        <v>192</v>
      </c>
      <c r="FDH61" s="124" t="s">
        <v>192</v>
      </c>
      <c r="FDI61" s="124" t="s">
        <v>192</v>
      </c>
      <c r="FDJ61" s="124" t="s">
        <v>192</v>
      </c>
      <c r="FDK61" s="124" t="s">
        <v>192</v>
      </c>
      <c r="FDL61" s="124" t="s">
        <v>192</v>
      </c>
      <c r="FDM61" s="124" t="s">
        <v>192</v>
      </c>
      <c r="FDN61" s="124" t="s">
        <v>192</v>
      </c>
      <c r="FDO61" s="124" t="s">
        <v>192</v>
      </c>
      <c r="FDP61" s="124" t="s">
        <v>192</v>
      </c>
      <c r="FDQ61" s="124" t="s">
        <v>192</v>
      </c>
      <c r="FDR61" s="124" t="s">
        <v>192</v>
      </c>
      <c r="FDS61" s="124" t="s">
        <v>192</v>
      </c>
      <c r="FDT61" s="124" t="s">
        <v>192</v>
      </c>
      <c r="FDU61" s="124" t="s">
        <v>192</v>
      </c>
      <c r="FDV61" s="124" t="s">
        <v>192</v>
      </c>
      <c r="FDW61" s="124" t="s">
        <v>192</v>
      </c>
      <c r="FDX61" s="124" t="s">
        <v>192</v>
      </c>
      <c r="FDY61" s="124" t="s">
        <v>192</v>
      </c>
      <c r="FDZ61" s="124" t="s">
        <v>192</v>
      </c>
      <c r="FEA61" s="124" t="s">
        <v>192</v>
      </c>
      <c r="FEB61" s="124" t="s">
        <v>192</v>
      </c>
      <c r="FEC61" s="124" t="s">
        <v>192</v>
      </c>
      <c r="FED61" s="124" t="s">
        <v>192</v>
      </c>
      <c r="FEE61" s="124" t="s">
        <v>192</v>
      </c>
      <c r="FEF61" s="124" t="s">
        <v>192</v>
      </c>
      <c r="FEG61" s="124" t="s">
        <v>192</v>
      </c>
      <c r="FEH61" s="124" t="s">
        <v>192</v>
      </c>
      <c r="FEI61" s="124" t="s">
        <v>192</v>
      </c>
      <c r="FEJ61" s="124" t="s">
        <v>192</v>
      </c>
      <c r="FEK61" s="124" t="s">
        <v>192</v>
      </c>
      <c r="FEL61" s="124" t="s">
        <v>192</v>
      </c>
      <c r="FEM61" s="124" t="s">
        <v>192</v>
      </c>
      <c r="FEN61" s="124" t="s">
        <v>192</v>
      </c>
      <c r="FEO61" s="124" t="s">
        <v>192</v>
      </c>
      <c r="FEP61" s="124" t="s">
        <v>192</v>
      </c>
      <c r="FEQ61" s="124" t="s">
        <v>192</v>
      </c>
      <c r="FER61" s="124" t="s">
        <v>192</v>
      </c>
      <c r="FES61" s="124" t="s">
        <v>192</v>
      </c>
      <c r="FET61" s="124" t="s">
        <v>192</v>
      </c>
      <c r="FEU61" s="124" t="s">
        <v>192</v>
      </c>
      <c r="FEV61" s="124" t="s">
        <v>192</v>
      </c>
      <c r="FEW61" s="124" t="s">
        <v>192</v>
      </c>
      <c r="FEX61" s="124" t="s">
        <v>192</v>
      </c>
      <c r="FEY61" s="124" t="s">
        <v>192</v>
      </c>
      <c r="FEZ61" s="124" t="s">
        <v>192</v>
      </c>
      <c r="FFA61" s="124" t="s">
        <v>192</v>
      </c>
      <c r="FFB61" s="124" t="s">
        <v>192</v>
      </c>
      <c r="FFC61" s="124" t="s">
        <v>192</v>
      </c>
      <c r="FFD61" s="124" t="s">
        <v>192</v>
      </c>
      <c r="FFE61" s="124" t="s">
        <v>192</v>
      </c>
      <c r="FFF61" s="124" t="s">
        <v>192</v>
      </c>
      <c r="FFG61" s="124" t="s">
        <v>192</v>
      </c>
      <c r="FFH61" s="124" t="s">
        <v>192</v>
      </c>
      <c r="FFI61" s="124" t="s">
        <v>192</v>
      </c>
      <c r="FFJ61" s="124" t="s">
        <v>192</v>
      </c>
      <c r="FFK61" s="124" t="s">
        <v>192</v>
      </c>
      <c r="FFL61" s="124" t="s">
        <v>192</v>
      </c>
      <c r="FFM61" s="124" t="s">
        <v>192</v>
      </c>
      <c r="FFN61" s="124" t="s">
        <v>192</v>
      </c>
      <c r="FFO61" s="124" t="s">
        <v>192</v>
      </c>
      <c r="FFP61" s="124" t="s">
        <v>192</v>
      </c>
      <c r="FFQ61" s="124" t="s">
        <v>192</v>
      </c>
      <c r="FFR61" s="124" t="s">
        <v>192</v>
      </c>
      <c r="FFS61" s="124" t="s">
        <v>192</v>
      </c>
      <c r="FFT61" s="124" t="s">
        <v>192</v>
      </c>
      <c r="FFU61" s="124" t="s">
        <v>192</v>
      </c>
      <c r="FFV61" s="124" t="s">
        <v>192</v>
      </c>
      <c r="FFW61" s="124" t="s">
        <v>192</v>
      </c>
      <c r="FFX61" s="124" t="s">
        <v>192</v>
      </c>
      <c r="FFY61" s="124" t="s">
        <v>192</v>
      </c>
      <c r="FFZ61" s="124" t="s">
        <v>192</v>
      </c>
      <c r="FGA61" s="124" t="s">
        <v>192</v>
      </c>
      <c r="FGB61" s="124" t="s">
        <v>192</v>
      </c>
      <c r="FGC61" s="124" t="s">
        <v>192</v>
      </c>
      <c r="FGD61" s="124" t="s">
        <v>192</v>
      </c>
      <c r="FGE61" s="124" t="s">
        <v>192</v>
      </c>
      <c r="FGF61" s="124" t="s">
        <v>192</v>
      </c>
      <c r="FGG61" s="124" t="s">
        <v>192</v>
      </c>
      <c r="FGH61" s="124" t="s">
        <v>192</v>
      </c>
      <c r="FGI61" s="124" t="s">
        <v>192</v>
      </c>
      <c r="FGJ61" s="124" t="s">
        <v>192</v>
      </c>
      <c r="FGK61" s="124" t="s">
        <v>192</v>
      </c>
      <c r="FGL61" s="124" t="s">
        <v>192</v>
      </c>
      <c r="FGM61" s="124" t="s">
        <v>192</v>
      </c>
      <c r="FGN61" s="124" t="s">
        <v>192</v>
      </c>
      <c r="FGO61" s="124" t="s">
        <v>192</v>
      </c>
      <c r="FGP61" s="124" t="s">
        <v>192</v>
      </c>
      <c r="FGQ61" s="124" t="s">
        <v>192</v>
      </c>
      <c r="FGR61" s="124" t="s">
        <v>192</v>
      </c>
      <c r="FGS61" s="124" t="s">
        <v>192</v>
      </c>
      <c r="FGT61" s="124" t="s">
        <v>192</v>
      </c>
      <c r="FGU61" s="124" t="s">
        <v>192</v>
      </c>
      <c r="FGV61" s="124" t="s">
        <v>192</v>
      </c>
      <c r="FGW61" s="124" t="s">
        <v>192</v>
      </c>
      <c r="FGX61" s="124" t="s">
        <v>192</v>
      </c>
      <c r="FGY61" s="124" t="s">
        <v>192</v>
      </c>
      <c r="FGZ61" s="124" t="s">
        <v>192</v>
      </c>
      <c r="FHA61" s="124" t="s">
        <v>192</v>
      </c>
      <c r="FHB61" s="124" t="s">
        <v>192</v>
      </c>
      <c r="FHC61" s="124" t="s">
        <v>192</v>
      </c>
      <c r="FHD61" s="124" t="s">
        <v>192</v>
      </c>
      <c r="FHE61" s="124" t="s">
        <v>192</v>
      </c>
      <c r="FHF61" s="124" t="s">
        <v>192</v>
      </c>
      <c r="FHG61" s="124" t="s">
        <v>192</v>
      </c>
      <c r="FHH61" s="124" t="s">
        <v>192</v>
      </c>
      <c r="FHI61" s="124" t="s">
        <v>192</v>
      </c>
      <c r="FHJ61" s="124" t="s">
        <v>192</v>
      </c>
      <c r="FHK61" s="124" t="s">
        <v>192</v>
      </c>
      <c r="FHL61" s="124" t="s">
        <v>192</v>
      </c>
      <c r="FHM61" s="124" t="s">
        <v>192</v>
      </c>
      <c r="FHN61" s="124" t="s">
        <v>192</v>
      </c>
      <c r="FHO61" s="124" t="s">
        <v>192</v>
      </c>
      <c r="FHP61" s="124" t="s">
        <v>192</v>
      </c>
      <c r="FHQ61" s="124" t="s">
        <v>192</v>
      </c>
      <c r="FHR61" s="124" t="s">
        <v>192</v>
      </c>
      <c r="FHS61" s="124" t="s">
        <v>192</v>
      </c>
      <c r="FHT61" s="124" t="s">
        <v>192</v>
      </c>
      <c r="FHU61" s="124" t="s">
        <v>192</v>
      </c>
      <c r="FHV61" s="124" t="s">
        <v>192</v>
      </c>
      <c r="FHW61" s="124" t="s">
        <v>192</v>
      </c>
      <c r="FHX61" s="124" t="s">
        <v>192</v>
      </c>
      <c r="FHY61" s="124" t="s">
        <v>192</v>
      </c>
      <c r="FHZ61" s="124" t="s">
        <v>192</v>
      </c>
      <c r="FIA61" s="124" t="s">
        <v>192</v>
      </c>
      <c r="FIB61" s="124" t="s">
        <v>192</v>
      </c>
      <c r="FIC61" s="124" t="s">
        <v>192</v>
      </c>
      <c r="FID61" s="124" t="s">
        <v>192</v>
      </c>
      <c r="FIE61" s="124" t="s">
        <v>192</v>
      </c>
      <c r="FIF61" s="124" t="s">
        <v>192</v>
      </c>
      <c r="FIG61" s="124" t="s">
        <v>192</v>
      </c>
      <c r="FIH61" s="124" t="s">
        <v>192</v>
      </c>
      <c r="FII61" s="124" t="s">
        <v>192</v>
      </c>
      <c r="FIJ61" s="124" t="s">
        <v>192</v>
      </c>
      <c r="FIK61" s="124" t="s">
        <v>192</v>
      </c>
      <c r="FIL61" s="124" t="s">
        <v>192</v>
      </c>
      <c r="FIM61" s="124" t="s">
        <v>192</v>
      </c>
      <c r="FIN61" s="124" t="s">
        <v>192</v>
      </c>
      <c r="FIO61" s="124" t="s">
        <v>192</v>
      </c>
      <c r="FIP61" s="124" t="s">
        <v>192</v>
      </c>
      <c r="FIQ61" s="124" t="s">
        <v>192</v>
      </c>
      <c r="FIR61" s="124" t="s">
        <v>192</v>
      </c>
      <c r="FIS61" s="124" t="s">
        <v>192</v>
      </c>
      <c r="FIT61" s="124" t="s">
        <v>192</v>
      </c>
      <c r="FIU61" s="124" t="s">
        <v>192</v>
      </c>
      <c r="FIV61" s="124" t="s">
        <v>192</v>
      </c>
      <c r="FIW61" s="124" t="s">
        <v>192</v>
      </c>
      <c r="FIX61" s="124" t="s">
        <v>192</v>
      </c>
      <c r="FIY61" s="124" t="s">
        <v>192</v>
      </c>
      <c r="FIZ61" s="124" t="s">
        <v>192</v>
      </c>
      <c r="FJA61" s="124" t="s">
        <v>192</v>
      </c>
      <c r="FJB61" s="124" t="s">
        <v>192</v>
      </c>
      <c r="FJC61" s="124" t="s">
        <v>192</v>
      </c>
      <c r="FJD61" s="124" t="s">
        <v>192</v>
      </c>
      <c r="FJE61" s="124" t="s">
        <v>192</v>
      </c>
      <c r="FJF61" s="124" t="s">
        <v>192</v>
      </c>
      <c r="FJG61" s="124" t="s">
        <v>192</v>
      </c>
      <c r="FJH61" s="124" t="s">
        <v>192</v>
      </c>
      <c r="FJI61" s="124" t="s">
        <v>192</v>
      </c>
      <c r="FJJ61" s="124" t="s">
        <v>192</v>
      </c>
      <c r="FJK61" s="124" t="s">
        <v>192</v>
      </c>
      <c r="FJL61" s="124" t="s">
        <v>192</v>
      </c>
      <c r="FJM61" s="124" t="s">
        <v>192</v>
      </c>
      <c r="FJN61" s="124" t="s">
        <v>192</v>
      </c>
      <c r="FJO61" s="124" t="s">
        <v>192</v>
      </c>
      <c r="FJP61" s="124" t="s">
        <v>192</v>
      </c>
      <c r="FJQ61" s="124" t="s">
        <v>192</v>
      </c>
      <c r="FJR61" s="124" t="s">
        <v>192</v>
      </c>
      <c r="FJS61" s="124" t="s">
        <v>192</v>
      </c>
      <c r="FJT61" s="124" t="s">
        <v>192</v>
      </c>
      <c r="FJU61" s="124" t="s">
        <v>192</v>
      </c>
      <c r="FJV61" s="124" t="s">
        <v>192</v>
      </c>
      <c r="FJW61" s="124" t="s">
        <v>192</v>
      </c>
      <c r="FJX61" s="124" t="s">
        <v>192</v>
      </c>
      <c r="FJY61" s="124" t="s">
        <v>192</v>
      </c>
      <c r="FJZ61" s="124" t="s">
        <v>192</v>
      </c>
      <c r="FKA61" s="124" t="s">
        <v>192</v>
      </c>
      <c r="FKB61" s="124" t="s">
        <v>192</v>
      </c>
      <c r="FKC61" s="124" t="s">
        <v>192</v>
      </c>
      <c r="FKD61" s="124" t="s">
        <v>192</v>
      </c>
      <c r="FKE61" s="124" t="s">
        <v>192</v>
      </c>
      <c r="FKF61" s="124" t="s">
        <v>192</v>
      </c>
      <c r="FKG61" s="124" t="s">
        <v>192</v>
      </c>
      <c r="FKH61" s="124" t="s">
        <v>192</v>
      </c>
      <c r="FKI61" s="124" t="s">
        <v>192</v>
      </c>
      <c r="FKJ61" s="124" t="s">
        <v>192</v>
      </c>
      <c r="FKK61" s="124" t="s">
        <v>192</v>
      </c>
      <c r="FKL61" s="124" t="s">
        <v>192</v>
      </c>
      <c r="FKM61" s="124" t="s">
        <v>192</v>
      </c>
      <c r="FKN61" s="124" t="s">
        <v>192</v>
      </c>
      <c r="FKO61" s="124" t="s">
        <v>192</v>
      </c>
      <c r="FKP61" s="124" t="s">
        <v>192</v>
      </c>
      <c r="FKQ61" s="124" t="s">
        <v>192</v>
      </c>
      <c r="FKR61" s="124" t="s">
        <v>192</v>
      </c>
      <c r="FKS61" s="124" t="s">
        <v>192</v>
      </c>
      <c r="FKT61" s="124" t="s">
        <v>192</v>
      </c>
      <c r="FKU61" s="124" t="s">
        <v>192</v>
      </c>
      <c r="FKV61" s="124" t="s">
        <v>192</v>
      </c>
      <c r="FKW61" s="124" t="s">
        <v>192</v>
      </c>
      <c r="FKX61" s="124" t="s">
        <v>192</v>
      </c>
      <c r="FKY61" s="124" t="s">
        <v>192</v>
      </c>
      <c r="FKZ61" s="124" t="s">
        <v>192</v>
      </c>
      <c r="FLA61" s="124" t="s">
        <v>192</v>
      </c>
      <c r="FLB61" s="124" t="s">
        <v>192</v>
      </c>
      <c r="FLC61" s="124" t="s">
        <v>192</v>
      </c>
      <c r="FLD61" s="124" t="s">
        <v>192</v>
      </c>
      <c r="FLE61" s="124" t="s">
        <v>192</v>
      </c>
      <c r="FLF61" s="124" t="s">
        <v>192</v>
      </c>
      <c r="FLG61" s="124" t="s">
        <v>192</v>
      </c>
      <c r="FLH61" s="124" t="s">
        <v>192</v>
      </c>
      <c r="FLI61" s="124" t="s">
        <v>192</v>
      </c>
      <c r="FLJ61" s="124" t="s">
        <v>192</v>
      </c>
      <c r="FLK61" s="124" t="s">
        <v>192</v>
      </c>
      <c r="FLL61" s="124" t="s">
        <v>192</v>
      </c>
      <c r="FLM61" s="124" t="s">
        <v>192</v>
      </c>
      <c r="FLN61" s="124" t="s">
        <v>192</v>
      </c>
      <c r="FLO61" s="124" t="s">
        <v>192</v>
      </c>
      <c r="FLP61" s="124" t="s">
        <v>192</v>
      </c>
      <c r="FLQ61" s="124" t="s">
        <v>192</v>
      </c>
      <c r="FLR61" s="124" t="s">
        <v>192</v>
      </c>
      <c r="FLS61" s="124" t="s">
        <v>192</v>
      </c>
      <c r="FLT61" s="124" t="s">
        <v>192</v>
      </c>
      <c r="FLU61" s="124" t="s">
        <v>192</v>
      </c>
      <c r="FLV61" s="124" t="s">
        <v>192</v>
      </c>
      <c r="FLW61" s="124" t="s">
        <v>192</v>
      </c>
      <c r="FLX61" s="124" t="s">
        <v>192</v>
      </c>
      <c r="FLY61" s="124" t="s">
        <v>192</v>
      </c>
      <c r="FLZ61" s="124" t="s">
        <v>192</v>
      </c>
      <c r="FMA61" s="124" t="s">
        <v>192</v>
      </c>
      <c r="FMB61" s="124" t="s">
        <v>192</v>
      </c>
      <c r="FMC61" s="124" t="s">
        <v>192</v>
      </c>
      <c r="FMD61" s="124" t="s">
        <v>192</v>
      </c>
      <c r="FME61" s="124" t="s">
        <v>192</v>
      </c>
      <c r="FMF61" s="124" t="s">
        <v>192</v>
      </c>
      <c r="FMG61" s="124" t="s">
        <v>192</v>
      </c>
      <c r="FMH61" s="124" t="s">
        <v>192</v>
      </c>
      <c r="FMI61" s="124" t="s">
        <v>192</v>
      </c>
      <c r="FMJ61" s="124" t="s">
        <v>192</v>
      </c>
      <c r="FMK61" s="124" t="s">
        <v>192</v>
      </c>
      <c r="FML61" s="124" t="s">
        <v>192</v>
      </c>
      <c r="FMM61" s="124" t="s">
        <v>192</v>
      </c>
      <c r="FMN61" s="124" t="s">
        <v>192</v>
      </c>
      <c r="FMO61" s="124" t="s">
        <v>192</v>
      </c>
      <c r="FMP61" s="124" t="s">
        <v>192</v>
      </c>
      <c r="FMQ61" s="124" t="s">
        <v>192</v>
      </c>
      <c r="FMR61" s="124" t="s">
        <v>192</v>
      </c>
      <c r="FMS61" s="124" t="s">
        <v>192</v>
      </c>
      <c r="FMT61" s="124" t="s">
        <v>192</v>
      </c>
      <c r="FMU61" s="124" t="s">
        <v>192</v>
      </c>
      <c r="FMV61" s="124" t="s">
        <v>192</v>
      </c>
      <c r="FMW61" s="124" t="s">
        <v>192</v>
      </c>
      <c r="FMX61" s="124" t="s">
        <v>192</v>
      </c>
      <c r="FMY61" s="124" t="s">
        <v>192</v>
      </c>
      <c r="FMZ61" s="124" t="s">
        <v>192</v>
      </c>
      <c r="FNA61" s="124" t="s">
        <v>192</v>
      </c>
      <c r="FNB61" s="124" t="s">
        <v>192</v>
      </c>
      <c r="FNC61" s="124" t="s">
        <v>192</v>
      </c>
      <c r="FND61" s="124" t="s">
        <v>192</v>
      </c>
      <c r="FNE61" s="124" t="s">
        <v>192</v>
      </c>
      <c r="FNF61" s="124" t="s">
        <v>192</v>
      </c>
      <c r="FNG61" s="124" t="s">
        <v>192</v>
      </c>
      <c r="FNH61" s="124" t="s">
        <v>192</v>
      </c>
      <c r="FNI61" s="124" t="s">
        <v>192</v>
      </c>
      <c r="FNJ61" s="124" t="s">
        <v>192</v>
      </c>
      <c r="FNK61" s="124" t="s">
        <v>192</v>
      </c>
      <c r="FNL61" s="124" t="s">
        <v>192</v>
      </c>
      <c r="FNM61" s="124" t="s">
        <v>192</v>
      </c>
      <c r="FNN61" s="124" t="s">
        <v>192</v>
      </c>
      <c r="FNO61" s="124" t="s">
        <v>192</v>
      </c>
      <c r="FNP61" s="124" t="s">
        <v>192</v>
      </c>
      <c r="FNQ61" s="124" t="s">
        <v>192</v>
      </c>
      <c r="FNR61" s="124" t="s">
        <v>192</v>
      </c>
      <c r="FNS61" s="124" t="s">
        <v>192</v>
      </c>
      <c r="FNT61" s="124" t="s">
        <v>192</v>
      </c>
      <c r="FNU61" s="124" t="s">
        <v>192</v>
      </c>
      <c r="FNV61" s="124" t="s">
        <v>192</v>
      </c>
      <c r="FNW61" s="124" t="s">
        <v>192</v>
      </c>
      <c r="FNX61" s="124" t="s">
        <v>192</v>
      </c>
      <c r="FNY61" s="124" t="s">
        <v>192</v>
      </c>
      <c r="FNZ61" s="124" t="s">
        <v>192</v>
      </c>
      <c r="FOA61" s="124" t="s">
        <v>192</v>
      </c>
      <c r="FOB61" s="124" t="s">
        <v>192</v>
      </c>
      <c r="FOC61" s="124" t="s">
        <v>192</v>
      </c>
      <c r="FOD61" s="124" t="s">
        <v>192</v>
      </c>
      <c r="FOE61" s="124" t="s">
        <v>192</v>
      </c>
      <c r="FOF61" s="124" t="s">
        <v>192</v>
      </c>
      <c r="FOG61" s="124" t="s">
        <v>192</v>
      </c>
      <c r="FOH61" s="124" t="s">
        <v>192</v>
      </c>
      <c r="FOI61" s="124" t="s">
        <v>192</v>
      </c>
      <c r="FOJ61" s="124" t="s">
        <v>192</v>
      </c>
      <c r="FOK61" s="124" t="s">
        <v>192</v>
      </c>
      <c r="FOL61" s="124" t="s">
        <v>192</v>
      </c>
      <c r="FOM61" s="124" t="s">
        <v>192</v>
      </c>
      <c r="FON61" s="124" t="s">
        <v>192</v>
      </c>
      <c r="FOO61" s="124" t="s">
        <v>192</v>
      </c>
      <c r="FOP61" s="124" t="s">
        <v>192</v>
      </c>
      <c r="FOQ61" s="124" t="s">
        <v>192</v>
      </c>
      <c r="FOR61" s="124" t="s">
        <v>192</v>
      </c>
      <c r="FOS61" s="124" t="s">
        <v>192</v>
      </c>
      <c r="FOT61" s="124" t="s">
        <v>192</v>
      </c>
      <c r="FOU61" s="124" t="s">
        <v>192</v>
      </c>
      <c r="FOV61" s="124" t="s">
        <v>192</v>
      </c>
      <c r="FOW61" s="124" t="s">
        <v>192</v>
      </c>
      <c r="FOX61" s="124" t="s">
        <v>192</v>
      </c>
      <c r="FOY61" s="124" t="s">
        <v>192</v>
      </c>
      <c r="FOZ61" s="124" t="s">
        <v>192</v>
      </c>
      <c r="FPA61" s="124" t="s">
        <v>192</v>
      </c>
      <c r="FPB61" s="124" t="s">
        <v>192</v>
      </c>
      <c r="FPC61" s="124" t="s">
        <v>192</v>
      </c>
      <c r="FPD61" s="124" t="s">
        <v>192</v>
      </c>
      <c r="FPE61" s="124" t="s">
        <v>192</v>
      </c>
      <c r="FPF61" s="124" t="s">
        <v>192</v>
      </c>
      <c r="FPG61" s="124" t="s">
        <v>192</v>
      </c>
      <c r="FPH61" s="124" t="s">
        <v>192</v>
      </c>
      <c r="FPI61" s="124" t="s">
        <v>192</v>
      </c>
      <c r="FPJ61" s="124" t="s">
        <v>192</v>
      </c>
      <c r="FPK61" s="124" t="s">
        <v>192</v>
      </c>
      <c r="FPL61" s="124" t="s">
        <v>192</v>
      </c>
      <c r="FPM61" s="124" t="s">
        <v>192</v>
      </c>
      <c r="FPN61" s="124" t="s">
        <v>192</v>
      </c>
      <c r="FPO61" s="124" t="s">
        <v>192</v>
      </c>
      <c r="FPP61" s="124" t="s">
        <v>192</v>
      </c>
      <c r="FPQ61" s="124" t="s">
        <v>192</v>
      </c>
      <c r="FPR61" s="124" t="s">
        <v>192</v>
      </c>
      <c r="FPS61" s="124" t="s">
        <v>192</v>
      </c>
      <c r="FPT61" s="124" t="s">
        <v>192</v>
      </c>
      <c r="FPU61" s="124" t="s">
        <v>192</v>
      </c>
      <c r="FPV61" s="124" t="s">
        <v>192</v>
      </c>
      <c r="FPW61" s="124" t="s">
        <v>192</v>
      </c>
      <c r="FPX61" s="124" t="s">
        <v>192</v>
      </c>
      <c r="FPY61" s="124" t="s">
        <v>192</v>
      </c>
      <c r="FPZ61" s="124" t="s">
        <v>192</v>
      </c>
      <c r="FQA61" s="124" t="s">
        <v>192</v>
      </c>
      <c r="FQB61" s="124" t="s">
        <v>192</v>
      </c>
      <c r="FQC61" s="124" t="s">
        <v>192</v>
      </c>
      <c r="FQD61" s="124" t="s">
        <v>192</v>
      </c>
      <c r="FQE61" s="124" t="s">
        <v>192</v>
      </c>
      <c r="FQF61" s="124" t="s">
        <v>192</v>
      </c>
      <c r="FQG61" s="124" t="s">
        <v>192</v>
      </c>
      <c r="FQH61" s="124" t="s">
        <v>192</v>
      </c>
      <c r="FQI61" s="124" t="s">
        <v>192</v>
      </c>
      <c r="FQJ61" s="124" t="s">
        <v>192</v>
      </c>
      <c r="FQK61" s="124" t="s">
        <v>192</v>
      </c>
      <c r="FQL61" s="124" t="s">
        <v>192</v>
      </c>
      <c r="FQM61" s="124" t="s">
        <v>192</v>
      </c>
      <c r="FQN61" s="124" t="s">
        <v>192</v>
      </c>
      <c r="FQO61" s="124" t="s">
        <v>192</v>
      </c>
      <c r="FQP61" s="124" t="s">
        <v>192</v>
      </c>
      <c r="FQQ61" s="124" t="s">
        <v>192</v>
      </c>
      <c r="FQR61" s="124" t="s">
        <v>192</v>
      </c>
      <c r="FQS61" s="124" t="s">
        <v>192</v>
      </c>
      <c r="FQT61" s="124" t="s">
        <v>192</v>
      </c>
      <c r="FQU61" s="124" t="s">
        <v>192</v>
      </c>
      <c r="FQV61" s="124" t="s">
        <v>192</v>
      </c>
      <c r="FQW61" s="124" t="s">
        <v>192</v>
      </c>
      <c r="FQX61" s="124" t="s">
        <v>192</v>
      </c>
      <c r="FQY61" s="124" t="s">
        <v>192</v>
      </c>
      <c r="FQZ61" s="124" t="s">
        <v>192</v>
      </c>
      <c r="FRA61" s="124" t="s">
        <v>192</v>
      </c>
      <c r="FRB61" s="124" t="s">
        <v>192</v>
      </c>
      <c r="FRC61" s="124" t="s">
        <v>192</v>
      </c>
      <c r="FRD61" s="124" t="s">
        <v>192</v>
      </c>
      <c r="FRE61" s="124" t="s">
        <v>192</v>
      </c>
      <c r="FRF61" s="124" t="s">
        <v>192</v>
      </c>
      <c r="FRG61" s="124" t="s">
        <v>192</v>
      </c>
      <c r="FRH61" s="124" t="s">
        <v>192</v>
      </c>
      <c r="FRI61" s="124" t="s">
        <v>192</v>
      </c>
      <c r="FRJ61" s="124" t="s">
        <v>192</v>
      </c>
      <c r="FRK61" s="124" t="s">
        <v>192</v>
      </c>
      <c r="FRL61" s="124" t="s">
        <v>192</v>
      </c>
      <c r="FRM61" s="124" t="s">
        <v>192</v>
      </c>
      <c r="FRN61" s="124" t="s">
        <v>192</v>
      </c>
      <c r="FRO61" s="124" t="s">
        <v>192</v>
      </c>
      <c r="FRP61" s="124" t="s">
        <v>192</v>
      </c>
      <c r="FRQ61" s="124" t="s">
        <v>192</v>
      </c>
      <c r="FRR61" s="124" t="s">
        <v>192</v>
      </c>
      <c r="FRS61" s="124" t="s">
        <v>192</v>
      </c>
      <c r="FRT61" s="124" t="s">
        <v>192</v>
      </c>
      <c r="FRU61" s="124" t="s">
        <v>192</v>
      </c>
      <c r="FRV61" s="124" t="s">
        <v>192</v>
      </c>
      <c r="FRW61" s="124" t="s">
        <v>192</v>
      </c>
      <c r="FRX61" s="124" t="s">
        <v>192</v>
      </c>
      <c r="FRY61" s="124" t="s">
        <v>192</v>
      </c>
      <c r="FRZ61" s="124" t="s">
        <v>192</v>
      </c>
      <c r="FSA61" s="124" t="s">
        <v>192</v>
      </c>
      <c r="FSB61" s="124" t="s">
        <v>192</v>
      </c>
      <c r="FSC61" s="124" t="s">
        <v>192</v>
      </c>
      <c r="FSD61" s="124" t="s">
        <v>192</v>
      </c>
      <c r="FSE61" s="124" t="s">
        <v>192</v>
      </c>
      <c r="FSF61" s="124" t="s">
        <v>192</v>
      </c>
      <c r="FSG61" s="124" t="s">
        <v>192</v>
      </c>
      <c r="FSH61" s="124" t="s">
        <v>192</v>
      </c>
      <c r="FSI61" s="124" t="s">
        <v>192</v>
      </c>
      <c r="FSJ61" s="124" t="s">
        <v>192</v>
      </c>
      <c r="FSK61" s="124" t="s">
        <v>192</v>
      </c>
      <c r="FSL61" s="124" t="s">
        <v>192</v>
      </c>
      <c r="FSM61" s="124" t="s">
        <v>192</v>
      </c>
      <c r="FSN61" s="124" t="s">
        <v>192</v>
      </c>
      <c r="FSO61" s="124" t="s">
        <v>192</v>
      </c>
      <c r="FSP61" s="124" t="s">
        <v>192</v>
      </c>
      <c r="FSQ61" s="124" t="s">
        <v>192</v>
      </c>
      <c r="FSR61" s="124" t="s">
        <v>192</v>
      </c>
      <c r="FSS61" s="124" t="s">
        <v>192</v>
      </c>
      <c r="FST61" s="124" t="s">
        <v>192</v>
      </c>
      <c r="FSU61" s="124" t="s">
        <v>192</v>
      </c>
      <c r="FSV61" s="124" t="s">
        <v>192</v>
      </c>
      <c r="FSW61" s="124" t="s">
        <v>192</v>
      </c>
      <c r="FSX61" s="124" t="s">
        <v>192</v>
      </c>
      <c r="FSY61" s="124" t="s">
        <v>192</v>
      </c>
      <c r="FSZ61" s="124" t="s">
        <v>192</v>
      </c>
      <c r="FTA61" s="124" t="s">
        <v>192</v>
      </c>
      <c r="FTB61" s="124" t="s">
        <v>192</v>
      </c>
      <c r="FTC61" s="124" t="s">
        <v>192</v>
      </c>
      <c r="FTD61" s="124" t="s">
        <v>192</v>
      </c>
      <c r="FTE61" s="124" t="s">
        <v>192</v>
      </c>
      <c r="FTF61" s="124" t="s">
        <v>192</v>
      </c>
      <c r="FTG61" s="124" t="s">
        <v>192</v>
      </c>
      <c r="FTH61" s="124" t="s">
        <v>192</v>
      </c>
      <c r="FTI61" s="124" t="s">
        <v>192</v>
      </c>
      <c r="FTJ61" s="124" t="s">
        <v>192</v>
      </c>
      <c r="FTK61" s="124" t="s">
        <v>192</v>
      </c>
      <c r="FTL61" s="124" t="s">
        <v>192</v>
      </c>
      <c r="FTM61" s="124" t="s">
        <v>192</v>
      </c>
      <c r="FTN61" s="124" t="s">
        <v>192</v>
      </c>
      <c r="FTO61" s="124" t="s">
        <v>192</v>
      </c>
      <c r="FTP61" s="124" t="s">
        <v>192</v>
      </c>
      <c r="FTQ61" s="124" t="s">
        <v>192</v>
      </c>
      <c r="FTR61" s="124" t="s">
        <v>192</v>
      </c>
      <c r="FTS61" s="124" t="s">
        <v>192</v>
      </c>
      <c r="FTT61" s="124" t="s">
        <v>192</v>
      </c>
      <c r="FTU61" s="124" t="s">
        <v>192</v>
      </c>
      <c r="FTV61" s="124" t="s">
        <v>192</v>
      </c>
      <c r="FTW61" s="124" t="s">
        <v>192</v>
      </c>
      <c r="FTX61" s="124" t="s">
        <v>192</v>
      </c>
      <c r="FTY61" s="124" t="s">
        <v>192</v>
      </c>
      <c r="FTZ61" s="124" t="s">
        <v>192</v>
      </c>
      <c r="FUA61" s="124" t="s">
        <v>192</v>
      </c>
      <c r="FUB61" s="124" t="s">
        <v>192</v>
      </c>
      <c r="FUC61" s="124" t="s">
        <v>192</v>
      </c>
      <c r="FUD61" s="124" t="s">
        <v>192</v>
      </c>
      <c r="FUE61" s="124" t="s">
        <v>192</v>
      </c>
      <c r="FUF61" s="124" t="s">
        <v>192</v>
      </c>
      <c r="FUG61" s="124" t="s">
        <v>192</v>
      </c>
      <c r="FUH61" s="124" t="s">
        <v>192</v>
      </c>
      <c r="FUI61" s="124" t="s">
        <v>192</v>
      </c>
      <c r="FUJ61" s="124" t="s">
        <v>192</v>
      </c>
      <c r="FUK61" s="124" t="s">
        <v>192</v>
      </c>
      <c r="FUL61" s="124" t="s">
        <v>192</v>
      </c>
      <c r="FUM61" s="124" t="s">
        <v>192</v>
      </c>
      <c r="FUN61" s="124" t="s">
        <v>192</v>
      </c>
      <c r="FUO61" s="124" t="s">
        <v>192</v>
      </c>
      <c r="FUP61" s="124" t="s">
        <v>192</v>
      </c>
      <c r="FUQ61" s="124" t="s">
        <v>192</v>
      </c>
      <c r="FUR61" s="124" t="s">
        <v>192</v>
      </c>
      <c r="FUS61" s="124" t="s">
        <v>192</v>
      </c>
      <c r="FUT61" s="124" t="s">
        <v>192</v>
      </c>
      <c r="FUU61" s="124" t="s">
        <v>192</v>
      </c>
      <c r="FUV61" s="124" t="s">
        <v>192</v>
      </c>
      <c r="FUW61" s="124" t="s">
        <v>192</v>
      </c>
      <c r="FUX61" s="124" t="s">
        <v>192</v>
      </c>
      <c r="FUY61" s="124" t="s">
        <v>192</v>
      </c>
      <c r="FUZ61" s="124" t="s">
        <v>192</v>
      </c>
      <c r="FVA61" s="124" t="s">
        <v>192</v>
      </c>
      <c r="FVB61" s="124" t="s">
        <v>192</v>
      </c>
      <c r="FVC61" s="124" t="s">
        <v>192</v>
      </c>
      <c r="FVD61" s="124" t="s">
        <v>192</v>
      </c>
      <c r="FVE61" s="124" t="s">
        <v>192</v>
      </c>
      <c r="FVF61" s="124" t="s">
        <v>192</v>
      </c>
      <c r="FVG61" s="124" t="s">
        <v>192</v>
      </c>
      <c r="FVH61" s="124" t="s">
        <v>192</v>
      </c>
      <c r="FVI61" s="124" t="s">
        <v>192</v>
      </c>
      <c r="FVJ61" s="124" t="s">
        <v>192</v>
      </c>
      <c r="FVK61" s="124" t="s">
        <v>192</v>
      </c>
      <c r="FVL61" s="124" t="s">
        <v>192</v>
      </c>
      <c r="FVM61" s="124" t="s">
        <v>192</v>
      </c>
      <c r="FVN61" s="124" t="s">
        <v>192</v>
      </c>
      <c r="FVO61" s="124" t="s">
        <v>192</v>
      </c>
      <c r="FVP61" s="124" t="s">
        <v>192</v>
      </c>
      <c r="FVQ61" s="124" t="s">
        <v>192</v>
      </c>
      <c r="FVR61" s="124" t="s">
        <v>192</v>
      </c>
      <c r="FVS61" s="124" t="s">
        <v>192</v>
      </c>
      <c r="FVT61" s="124" t="s">
        <v>192</v>
      </c>
      <c r="FVU61" s="124" t="s">
        <v>192</v>
      </c>
      <c r="FVV61" s="124" t="s">
        <v>192</v>
      </c>
      <c r="FVW61" s="124" t="s">
        <v>192</v>
      </c>
      <c r="FVX61" s="124" t="s">
        <v>192</v>
      </c>
      <c r="FVY61" s="124" t="s">
        <v>192</v>
      </c>
      <c r="FVZ61" s="124" t="s">
        <v>192</v>
      </c>
      <c r="FWA61" s="124" t="s">
        <v>192</v>
      </c>
      <c r="FWB61" s="124" t="s">
        <v>192</v>
      </c>
      <c r="FWC61" s="124" t="s">
        <v>192</v>
      </c>
      <c r="FWD61" s="124" t="s">
        <v>192</v>
      </c>
      <c r="FWE61" s="124" t="s">
        <v>192</v>
      </c>
      <c r="FWF61" s="124" t="s">
        <v>192</v>
      </c>
      <c r="FWG61" s="124" t="s">
        <v>192</v>
      </c>
      <c r="FWH61" s="124" t="s">
        <v>192</v>
      </c>
      <c r="FWI61" s="124" t="s">
        <v>192</v>
      </c>
      <c r="FWJ61" s="124" t="s">
        <v>192</v>
      </c>
      <c r="FWK61" s="124" t="s">
        <v>192</v>
      </c>
      <c r="FWL61" s="124" t="s">
        <v>192</v>
      </c>
      <c r="FWM61" s="124" t="s">
        <v>192</v>
      </c>
      <c r="FWN61" s="124" t="s">
        <v>192</v>
      </c>
      <c r="FWO61" s="124" t="s">
        <v>192</v>
      </c>
      <c r="FWP61" s="124" t="s">
        <v>192</v>
      </c>
      <c r="FWQ61" s="124" t="s">
        <v>192</v>
      </c>
      <c r="FWR61" s="124" t="s">
        <v>192</v>
      </c>
      <c r="FWS61" s="124" t="s">
        <v>192</v>
      </c>
      <c r="FWT61" s="124" t="s">
        <v>192</v>
      </c>
      <c r="FWU61" s="124" t="s">
        <v>192</v>
      </c>
      <c r="FWV61" s="124" t="s">
        <v>192</v>
      </c>
      <c r="FWW61" s="124" t="s">
        <v>192</v>
      </c>
      <c r="FWX61" s="124" t="s">
        <v>192</v>
      </c>
      <c r="FWY61" s="124" t="s">
        <v>192</v>
      </c>
      <c r="FWZ61" s="124" t="s">
        <v>192</v>
      </c>
      <c r="FXA61" s="124" t="s">
        <v>192</v>
      </c>
      <c r="FXB61" s="124" t="s">
        <v>192</v>
      </c>
      <c r="FXC61" s="124" t="s">
        <v>192</v>
      </c>
      <c r="FXD61" s="124" t="s">
        <v>192</v>
      </c>
      <c r="FXE61" s="124" t="s">
        <v>192</v>
      </c>
      <c r="FXF61" s="124" t="s">
        <v>192</v>
      </c>
      <c r="FXG61" s="124" t="s">
        <v>192</v>
      </c>
      <c r="FXH61" s="124" t="s">
        <v>192</v>
      </c>
      <c r="FXI61" s="124" t="s">
        <v>192</v>
      </c>
      <c r="FXJ61" s="124" t="s">
        <v>192</v>
      </c>
      <c r="FXK61" s="124" t="s">
        <v>192</v>
      </c>
      <c r="FXL61" s="124" t="s">
        <v>192</v>
      </c>
      <c r="FXM61" s="124" t="s">
        <v>192</v>
      </c>
      <c r="FXN61" s="124" t="s">
        <v>192</v>
      </c>
      <c r="FXO61" s="124" t="s">
        <v>192</v>
      </c>
      <c r="FXP61" s="124" t="s">
        <v>192</v>
      </c>
      <c r="FXQ61" s="124" t="s">
        <v>192</v>
      </c>
      <c r="FXR61" s="124" t="s">
        <v>192</v>
      </c>
      <c r="FXS61" s="124" t="s">
        <v>192</v>
      </c>
      <c r="FXT61" s="124" t="s">
        <v>192</v>
      </c>
      <c r="FXU61" s="124" t="s">
        <v>192</v>
      </c>
      <c r="FXV61" s="124" t="s">
        <v>192</v>
      </c>
      <c r="FXW61" s="124" t="s">
        <v>192</v>
      </c>
      <c r="FXX61" s="124" t="s">
        <v>192</v>
      </c>
      <c r="FXY61" s="124" t="s">
        <v>192</v>
      </c>
      <c r="FXZ61" s="124" t="s">
        <v>192</v>
      </c>
      <c r="FYA61" s="124" t="s">
        <v>192</v>
      </c>
      <c r="FYB61" s="124" t="s">
        <v>192</v>
      </c>
      <c r="FYC61" s="124" t="s">
        <v>192</v>
      </c>
      <c r="FYD61" s="124" t="s">
        <v>192</v>
      </c>
      <c r="FYE61" s="124" t="s">
        <v>192</v>
      </c>
      <c r="FYF61" s="124" t="s">
        <v>192</v>
      </c>
      <c r="FYG61" s="124" t="s">
        <v>192</v>
      </c>
      <c r="FYH61" s="124" t="s">
        <v>192</v>
      </c>
      <c r="FYI61" s="124" t="s">
        <v>192</v>
      </c>
      <c r="FYJ61" s="124" t="s">
        <v>192</v>
      </c>
      <c r="FYK61" s="124" t="s">
        <v>192</v>
      </c>
      <c r="FYL61" s="124" t="s">
        <v>192</v>
      </c>
      <c r="FYM61" s="124" t="s">
        <v>192</v>
      </c>
      <c r="FYN61" s="124" t="s">
        <v>192</v>
      </c>
      <c r="FYO61" s="124" t="s">
        <v>192</v>
      </c>
      <c r="FYP61" s="124" t="s">
        <v>192</v>
      </c>
      <c r="FYQ61" s="124" t="s">
        <v>192</v>
      </c>
      <c r="FYR61" s="124" t="s">
        <v>192</v>
      </c>
      <c r="FYS61" s="124" t="s">
        <v>192</v>
      </c>
      <c r="FYT61" s="124" t="s">
        <v>192</v>
      </c>
      <c r="FYU61" s="124" t="s">
        <v>192</v>
      </c>
      <c r="FYV61" s="124" t="s">
        <v>192</v>
      </c>
      <c r="FYW61" s="124" t="s">
        <v>192</v>
      </c>
      <c r="FYX61" s="124" t="s">
        <v>192</v>
      </c>
      <c r="FYY61" s="124" t="s">
        <v>192</v>
      </c>
      <c r="FYZ61" s="124" t="s">
        <v>192</v>
      </c>
      <c r="FZA61" s="124" t="s">
        <v>192</v>
      </c>
      <c r="FZB61" s="124" t="s">
        <v>192</v>
      </c>
      <c r="FZC61" s="124" t="s">
        <v>192</v>
      </c>
      <c r="FZD61" s="124" t="s">
        <v>192</v>
      </c>
      <c r="FZE61" s="124" t="s">
        <v>192</v>
      </c>
      <c r="FZF61" s="124" t="s">
        <v>192</v>
      </c>
      <c r="FZG61" s="124" t="s">
        <v>192</v>
      </c>
      <c r="FZH61" s="124" t="s">
        <v>192</v>
      </c>
      <c r="FZI61" s="124" t="s">
        <v>192</v>
      </c>
      <c r="FZJ61" s="124" t="s">
        <v>192</v>
      </c>
      <c r="FZK61" s="124" t="s">
        <v>192</v>
      </c>
      <c r="FZL61" s="124" t="s">
        <v>192</v>
      </c>
      <c r="FZM61" s="124" t="s">
        <v>192</v>
      </c>
      <c r="FZN61" s="124" t="s">
        <v>192</v>
      </c>
      <c r="FZO61" s="124" t="s">
        <v>192</v>
      </c>
      <c r="FZP61" s="124" t="s">
        <v>192</v>
      </c>
      <c r="FZQ61" s="124" t="s">
        <v>192</v>
      </c>
      <c r="FZR61" s="124" t="s">
        <v>192</v>
      </c>
      <c r="FZS61" s="124" t="s">
        <v>192</v>
      </c>
      <c r="FZT61" s="124" t="s">
        <v>192</v>
      </c>
      <c r="FZU61" s="124" t="s">
        <v>192</v>
      </c>
      <c r="FZV61" s="124" t="s">
        <v>192</v>
      </c>
      <c r="FZW61" s="124" t="s">
        <v>192</v>
      </c>
      <c r="FZX61" s="124" t="s">
        <v>192</v>
      </c>
      <c r="FZY61" s="124" t="s">
        <v>192</v>
      </c>
      <c r="FZZ61" s="124" t="s">
        <v>192</v>
      </c>
      <c r="GAA61" s="124" t="s">
        <v>192</v>
      </c>
      <c r="GAB61" s="124" t="s">
        <v>192</v>
      </c>
      <c r="GAC61" s="124" t="s">
        <v>192</v>
      </c>
      <c r="GAD61" s="124" t="s">
        <v>192</v>
      </c>
      <c r="GAE61" s="124" t="s">
        <v>192</v>
      </c>
      <c r="GAF61" s="124" t="s">
        <v>192</v>
      </c>
      <c r="GAG61" s="124" t="s">
        <v>192</v>
      </c>
      <c r="GAH61" s="124" t="s">
        <v>192</v>
      </c>
      <c r="GAI61" s="124" t="s">
        <v>192</v>
      </c>
      <c r="GAJ61" s="124" t="s">
        <v>192</v>
      </c>
      <c r="GAK61" s="124" t="s">
        <v>192</v>
      </c>
      <c r="GAL61" s="124" t="s">
        <v>192</v>
      </c>
      <c r="GAM61" s="124" t="s">
        <v>192</v>
      </c>
      <c r="GAN61" s="124" t="s">
        <v>192</v>
      </c>
      <c r="GAO61" s="124" t="s">
        <v>192</v>
      </c>
      <c r="GAP61" s="124" t="s">
        <v>192</v>
      </c>
      <c r="GAQ61" s="124" t="s">
        <v>192</v>
      </c>
      <c r="GAR61" s="124" t="s">
        <v>192</v>
      </c>
      <c r="GAS61" s="124" t="s">
        <v>192</v>
      </c>
      <c r="GAT61" s="124" t="s">
        <v>192</v>
      </c>
      <c r="GAU61" s="124" t="s">
        <v>192</v>
      </c>
      <c r="GAV61" s="124" t="s">
        <v>192</v>
      </c>
      <c r="GAW61" s="124" t="s">
        <v>192</v>
      </c>
      <c r="GAX61" s="124" t="s">
        <v>192</v>
      </c>
      <c r="GAY61" s="124" t="s">
        <v>192</v>
      </c>
      <c r="GAZ61" s="124" t="s">
        <v>192</v>
      </c>
      <c r="GBA61" s="124" t="s">
        <v>192</v>
      </c>
      <c r="GBB61" s="124" t="s">
        <v>192</v>
      </c>
      <c r="GBC61" s="124" t="s">
        <v>192</v>
      </c>
      <c r="GBD61" s="124" t="s">
        <v>192</v>
      </c>
      <c r="GBE61" s="124" t="s">
        <v>192</v>
      </c>
      <c r="GBF61" s="124" t="s">
        <v>192</v>
      </c>
      <c r="GBG61" s="124" t="s">
        <v>192</v>
      </c>
      <c r="GBH61" s="124" t="s">
        <v>192</v>
      </c>
      <c r="GBI61" s="124" t="s">
        <v>192</v>
      </c>
      <c r="GBJ61" s="124" t="s">
        <v>192</v>
      </c>
      <c r="GBK61" s="124" t="s">
        <v>192</v>
      </c>
      <c r="GBL61" s="124" t="s">
        <v>192</v>
      </c>
      <c r="GBM61" s="124" t="s">
        <v>192</v>
      </c>
      <c r="GBN61" s="124" t="s">
        <v>192</v>
      </c>
      <c r="GBO61" s="124" t="s">
        <v>192</v>
      </c>
      <c r="GBP61" s="124" t="s">
        <v>192</v>
      </c>
      <c r="GBQ61" s="124" t="s">
        <v>192</v>
      </c>
      <c r="GBR61" s="124" t="s">
        <v>192</v>
      </c>
      <c r="GBS61" s="124" t="s">
        <v>192</v>
      </c>
      <c r="GBT61" s="124" t="s">
        <v>192</v>
      </c>
      <c r="GBU61" s="124" t="s">
        <v>192</v>
      </c>
      <c r="GBV61" s="124" t="s">
        <v>192</v>
      </c>
      <c r="GBW61" s="124" t="s">
        <v>192</v>
      </c>
      <c r="GBX61" s="124" t="s">
        <v>192</v>
      </c>
      <c r="GBY61" s="124" t="s">
        <v>192</v>
      </c>
      <c r="GBZ61" s="124" t="s">
        <v>192</v>
      </c>
      <c r="GCA61" s="124" t="s">
        <v>192</v>
      </c>
      <c r="GCB61" s="124" t="s">
        <v>192</v>
      </c>
      <c r="GCC61" s="124" t="s">
        <v>192</v>
      </c>
      <c r="GCD61" s="124" t="s">
        <v>192</v>
      </c>
      <c r="GCE61" s="124" t="s">
        <v>192</v>
      </c>
      <c r="GCF61" s="124" t="s">
        <v>192</v>
      </c>
      <c r="GCG61" s="124" t="s">
        <v>192</v>
      </c>
      <c r="GCH61" s="124" t="s">
        <v>192</v>
      </c>
      <c r="GCI61" s="124" t="s">
        <v>192</v>
      </c>
      <c r="GCJ61" s="124" t="s">
        <v>192</v>
      </c>
      <c r="GCK61" s="124" t="s">
        <v>192</v>
      </c>
      <c r="GCL61" s="124" t="s">
        <v>192</v>
      </c>
      <c r="GCM61" s="124" t="s">
        <v>192</v>
      </c>
      <c r="GCN61" s="124" t="s">
        <v>192</v>
      </c>
      <c r="GCO61" s="124" t="s">
        <v>192</v>
      </c>
      <c r="GCP61" s="124" t="s">
        <v>192</v>
      </c>
      <c r="GCQ61" s="124" t="s">
        <v>192</v>
      </c>
      <c r="GCR61" s="124" t="s">
        <v>192</v>
      </c>
      <c r="GCS61" s="124" t="s">
        <v>192</v>
      </c>
      <c r="GCT61" s="124" t="s">
        <v>192</v>
      </c>
      <c r="GCU61" s="124" t="s">
        <v>192</v>
      </c>
      <c r="GCV61" s="124" t="s">
        <v>192</v>
      </c>
      <c r="GCW61" s="124" t="s">
        <v>192</v>
      </c>
      <c r="GCX61" s="124" t="s">
        <v>192</v>
      </c>
      <c r="GCY61" s="124" t="s">
        <v>192</v>
      </c>
      <c r="GCZ61" s="124" t="s">
        <v>192</v>
      </c>
      <c r="GDA61" s="124" t="s">
        <v>192</v>
      </c>
      <c r="GDB61" s="124" t="s">
        <v>192</v>
      </c>
      <c r="GDC61" s="124" t="s">
        <v>192</v>
      </c>
      <c r="GDD61" s="124" t="s">
        <v>192</v>
      </c>
      <c r="GDE61" s="124" t="s">
        <v>192</v>
      </c>
      <c r="GDF61" s="124" t="s">
        <v>192</v>
      </c>
      <c r="GDG61" s="124" t="s">
        <v>192</v>
      </c>
      <c r="GDH61" s="124" t="s">
        <v>192</v>
      </c>
      <c r="GDI61" s="124" t="s">
        <v>192</v>
      </c>
      <c r="GDJ61" s="124" t="s">
        <v>192</v>
      </c>
      <c r="GDK61" s="124" t="s">
        <v>192</v>
      </c>
      <c r="GDL61" s="124" t="s">
        <v>192</v>
      </c>
      <c r="GDM61" s="124" t="s">
        <v>192</v>
      </c>
      <c r="GDN61" s="124" t="s">
        <v>192</v>
      </c>
      <c r="GDO61" s="124" t="s">
        <v>192</v>
      </c>
      <c r="GDP61" s="124" t="s">
        <v>192</v>
      </c>
      <c r="GDQ61" s="124" t="s">
        <v>192</v>
      </c>
      <c r="GDR61" s="124" t="s">
        <v>192</v>
      </c>
      <c r="GDS61" s="124" t="s">
        <v>192</v>
      </c>
      <c r="GDT61" s="124" t="s">
        <v>192</v>
      </c>
      <c r="GDU61" s="124" t="s">
        <v>192</v>
      </c>
      <c r="GDV61" s="124" t="s">
        <v>192</v>
      </c>
      <c r="GDW61" s="124" t="s">
        <v>192</v>
      </c>
      <c r="GDX61" s="124" t="s">
        <v>192</v>
      </c>
      <c r="GDY61" s="124" t="s">
        <v>192</v>
      </c>
      <c r="GDZ61" s="124" t="s">
        <v>192</v>
      </c>
      <c r="GEA61" s="124" t="s">
        <v>192</v>
      </c>
      <c r="GEB61" s="124" t="s">
        <v>192</v>
      </c>
      <c r="GEC61" s="124" t="s">
        <v>192</v>
      </c>
      <c r="GED61" s="124" t="s">
        <v>192</v>
      </c>
      <c r="GEE61" s="124" t="s">
        <v>192</v>
      </c>
      <c r="GEF61" s="124" t="s">
        <v>192</v>
      </c>
      <c r="GEG61" s="124" t="s">
        <v>192</v>
      </c>
      <c r="GEH61" s="124" t="s">
        <v>192</v>
      </c>
      <c r="GEI61" s="124" t="s">
        <v>192</v>
      </c>
      <c r="GEJ61" s="124" t="s">
        <v>192</v>
      </c>
      <c r="GEK61" s="124" t="s">
        <v>192</v>
      </c>
      <c r="GEL61" s="124" t="s">
        <v>192</v>
      </c>
      <c r="GEM61" s="124" t="s">
        <v>192</v>
      </c>
      <c r="GEN61" s="124" t="s">
        <v>192</v>
      </c>
      <c r="GEO61" s="124" t="s">
        <v>192</v>
      </c>
      <c r="GEP61" s="124" t="s">
        <v>192</v>
      </c>
      <c r="GEQ61" s="124" t="s">
        <v>192</v>
      </c>
      <c r="GER61" s="124" t="s">
        <v>192</v>
      </c>
      <c r="GES61" s="124" t="s">
        <v>192</v>
      </c>
      <c r="GET61" s="124" t="s">
        <v>192</v>
      </c>
      <c r="GEU61" s="124" t="s">
        <v>192</v>
      </c>
      <c r="GEV61" s="124" t="s">
        <v>192</v>
      </c>
      <c r="GEW61" s="124" t="s">
        <v>192</v>
      </c>
      <c r="GEX61" s="124" t="s">
        <v>192</v>
      </c>
      <c r="GEY61" s="124" t="s">
        <v>192</v>
      </c>
      <c r="GEZ61" s="124" t="s">
        <v>192</v>
      </c>
      <c r="GFA61" s="124" t="s">
        <v>192</v>
      </c>
      <c r="GFB61" s="124" t="s">
        <v>192</v>
      </c>
      <c r="GFC61" s="124" t="s">
        <v>192</v>
      </c>
      <c r="GFD61" s="124" t="s">
        <v>192</v>
      </c>
      <c r="GFE61" s="124" t="s">
        <v>192</v>
      </c>
      <c r="GFF61" s="124" t="s">
        <v>192</v>
      </c>
      <c r="GFG61" s="124" t="s">
        <v>192</v>
      </c>
      <c r="GFH61" s="124" t="s">
        <v>192</v>
      </c>
      <c r="GFI61" s="124" t="s">
        <v>192</v>
      </c>
      <c r="GFJ61" s="124" t="s">
        <v>192</v>
      </c>
      <c r="GFK61" s="124" t="s">
        <v>192</v>
      </c>
      <c r="GFL61" s="124" t="s">
        <v>192</v>
      </c>
      <c r="GFM61" s="124" t="s">
        <v>192</v>
      </c>
      <c r="GFN61" s="124" t="s">
        <v>192</v>
      </c>
      <c r="GFO61" s="124" t="s">
        <v>192</v>
      </c>
      <c r="GFP61" s="124" t="s">
        <v>192</v>
      </c>
      <c r="GFQ61" s="124" t="s">
        <v>192</v>
      </c>
      <c r="GFR61" s="124" t="s">
        <v>192</v>
      </c>
      <c r="GFS61" s="124" t="s">
        <v>192</v>
      </c>
      <c r="GFT61" s="124" t="s">
        <v>192</v>
      </c>
      <c r="GFU61" s="124" t="s">
        <v>192</v>
      </c>
      <c r="GFV61" s="124" t="s">
        <v>192</v>
      </c>
      <c r="GFW61" s="124" t="s">
        <v>192</v>
      </c>
      <c r="GFX61" s="124" t="s">
        <v>192</v>
      </c>
      <c r="GFY61" s="124" t="s">
        <v>192</v>
      </c>
      <c r="GFZ61" s="124" t="s">
        <v>192</v>
      </c>
      <c r="GGA61" s="124" t="s">
        <v>192</v>
      </c>
      <c r="GGB61" s="124" t="s">
        <v>192</v>
      </c>
      <c r="GGC61" s="124" t="s">
        <v>192</v>
      </c>
      <c r="GGD61" s="124" t="s">
        <v>192</v>
      </c>
      <c r="GGE61" s="124" t="s">
        <v>192</v>
      </c>
      <c r="GGF61" s="124" t="s">
        <v>192</v>
      </c>
      <c r="GGG61" s="124" t="s">
        <v>192</v>
      </c>
      <c r="GGH61" s="124" t="s">
        <v>192</v>
      </c>
      <c r="GGI61" s="124" t="s">
        <v>192</v>
      </c>
      <c r="GGJ61" s="124" t="s">
        <v>192</v>
      </c>
      <c r="GGK61" s="124" t="s">
        <v>192</v>
      </c>
      <c r="GGL61" s="124" t="s">
        <v>192</v>
      </c>
      <c r="GGM61" s="124" t="s">
        <v>192</v>
      </c>
      <c r="GGN61" s="124" t="s">
        <v>192</v>
      </c>
      <c r="GGO61" s="124" t="s">
        <v>192</v>
      </c>
      <c r="GGP61" s="124" t="s">
        <v>192</v>
      </c>
      <c r="GGQ61" s="124" t="s">
        <v>192</v>
      </c>
      <c r="GGR61" s="124" t="s">
        <v>192</v>
      </c>
      <c r="GGS61" s="124" t="s">
        <v>192</v>
      </c>
      <c r="GGT61" s="124" t="s">
        <v>192</v>
      </c>
      <c r="GGU61" s="124" t="s">
        <v>192</v>
      </c>
      <c r="GGV61" s="124" t="s">
        <v>192</v>
      </c>
      <c r="GGW61" s="124" t="s">
        <v>192</v>
      </c>
      <c r="GGX61" s="124" t="s">
        <v>192</v>
      </c>
      <c r="GGY61" s="124" t="s">
        <v>192</v>
      </c>
      <c r="GGZ61" s="124" t="s">
        <v>192</v>
      </c>
      <c r="GHA61" s="124" t="s">
        <v>192</v>
      </c>
      <c r="GHB61" s="124" t="s">
        <v>192</v>
      </c>
      <c r="GHC61" s="124" t="s">
        <v>192</v>
      </c>
      <c r="GHD61" s="124" t="s">
        <v>192</v>
      </c>
      <c r="GHE61" s="124" t="s">
        <v>192</v>
      </c>
      <c r="GHF61" s="124" t="s">
        <v>192</v>
      </c>
      <c r="GHG61" s="124" t="s">
        <v>192</v>
      </c>
      <c r="GHH61" s="124" t="s">
        <v>192</v>
      </c>
      <c r="GHI61" s="124" t="s">
        <v>192</v>
      </c>
      <c r="GHJ61" s="124" t="s">
        <v>192</v>
      </c>
      <c r="GHK61" s="124" t="s">
        <v>192</v>
      </c>
      <c r="GHL61" s="124" t="s">
        <v>192</v>
      </c>
      <c r="GHM61" s="124" t="s">
        <v>192</v>
      </c>
      <c r="GHN61" s="124" t="s">
        <v>192</v>
      </c>
      <c r="GHO61" s="124" t="s">
        <v>192</v>
      </c>
      <c r="GHP61" s="124" t="s">
        <v>192</v>
      </c>
      <c r="GHQ61" s="124" t="s">
        <v>192</v>
      </c>
      <c r="GHR61" s="124" t="s">
        <v>192</v>
      </c>
      <c r="GHS61" s="124" t="s">
        <v>192</v>
      </c>
      <c r="GHT61" s="124" t="s">
        <v>192</v>
      </c>
      <c r="GHU61" s="124" t="s">
        <v>192</v>
      </c>
      <c r="GHV61" s="124" t="s">
        <v>192</v>
      </c>
      <c r="GHW61" s="124" t="s">
        <v>192</v>
      </c>
      <c r="GHX61" s="124" t="s">
        <v>192</v>
      </c>
      <c r="GHY61" s="124" t="s">
        <v>192</v>
      </c>
      <c r="GHZ61" s="124" t="s">
        <v>192</v>
      </c>
      <c r="GIA61" s="124" t="s">
        <v>192</v>
      </c>
      <c r="GIB61" s="124" t="s">
        <v>192</v>
      </c>
      <c r="GIC61" s="124" t="s">
        <v>192</v>
      </c>
      <c r="GID61" s="124" t="s">
        <v>192</v>
      </c>
      <c r="GIE61" s="124" t="s">
        <v>192</v>
      </c>
      <c r="GIF61" s="124" t="s">
        <v>192</v>
      </c>
      <c r="GIG61" s="124" t="s">
        <v>192</v>
      </c>
      <c r="GIH61" s="124" t="s">
        <v>192</v>
      </c>
      <c r="GII61" s="124" t="s">
        <v>192</v>
      </c>
      <c r="GIJ61" s="124" t="s">
        <v>192</v>
      </c>
      <c r="GIK61" s="124" t="s">
        <v>192</v>
      </c>
      <c r="GIL61" s="124" t="s">
        <v>192</v>
      </c>
      <c r="GIM61" s="124" t="s">
        <v>192</v>
      </c>
      <c r="GIN61" s="124" t="s">
        <v>192</v>
      </c>
      <c r="GIO61" s="124" t="s">
        <v>192</v>
      </c>
      <c r="GIP61" s="124" t="s">
        <v>192</v>
      </c>
      <c r="GIQ61" s="124" t="s">
        <v>192</v>
      </c>
      <c r="GIR61" s="124" t="s">
        <v>192</v>
      </c>
      <c r="GIS61" s="124" t="s">
        <v>192</v>
      </c>
      <c r="GIT61" s="124" t="s">
        <v>192</v>
      </c>
      <c r="GIU61" s="124" t="s">
        <v>192</v>
      </c>
      <c r="GIV61" s="124" t="s">
        <v>192</v>
      </c>
      <c r="GIW61" s="124" t="s">
        <v>192</v>
      </c>
      <c r="GIX61" s="124" t="s">
        <v>192</v>
      </c>
      <c r="GIY61" s="124" t="s">
        <v>192</v>
      </c>
      <c r="GIZ61" s="124" t="s">
        <v>192</v>
      </c>
      <c r="GJA61" s="124" t="s">
        <v>192</v>
      </c>
      <c r="GJB61" s="124" t="s">
        <v>192</v>
      </c>
      <c r="GJC61" s="124" t="s">
        <v>192</v>
      </c>
      <c r="GJD61" s="124" t="s">
        <v>192</v>
      </c>
      <c r="GJE61" s="124" t="s">
        <v>192</v>
      </c>
      <c r="GJF61" s="124" t="s">
        <v>192</v>
      </c>
      <c r="GJG61" s="124" t="s">
        <v>192</v>
      </c>
      <c r="GJH61" s="124" t="s">
        <v>192</v>
      </c>
      <c r="GJI61" s="124" t="s">
        <v>192</v>
      </c>
      <c r="GJJ61" s="124" t="s">
        <v>192</v>
      </c>
      <c r="GJK61" s="124" t="s">
        <v>192</v>
      </c>
      <c r="GJL61" s="124" t="s">
        <v>192</v>
      </c>
      <c r="GJM61" s="124" t="s">
        <v>192</v>
      </c>
      <c r="GJN61" s="124" t="s">
        <v>192</v>
      </c>
      <c r="GJO61" s="124" t="s">
        <v>192</v>
      </c>
      <c r="GJP61" s="124" t="s">
        <v>192</v>
      </c>
      <c r="GJQ61" s="124" t="s">
        <v>192</v>
      </c>
      <c r="GJR61" s="124" t="s">
        <v>192</v>
      </c>
      <c r="GJS61" s="124" t="s">
        <v>192</v>
      </c>
      <c r="GJT61" s="124" t="s">
        <v>192</v>
      </c>
      <c r="GJU61" s="124" t="s">
        <v>192</v>
      </c>
      <c r="GJV61" s="124" t="s">
        <v>192</v>
      </c>
      <c r="GJW61" s="124" t="s">
        <v>192</v>
      </c>
      <c r="GJX61" s="124" t="s">
        <v>192</v>
      </c>
      <c r="GJY61" s="124" t="s">
        <v>192</v>
      </c>
      <c r="GJZ61" s="124" t="s">
        <v>192</v>
      </c>
      <c r="GKA61" s="124" t="s">
        <v>192</v>
      </c>
      <c r="GKB61" s="124" t="s">
        <v>192</v>
      </c>
      <c r="GKC61" s="124" t="s">
        <v>192</v>
      </c>
      <c r="GKD61" s="124" t="s">
        <v>192</v>
      </c>
      <c r="GKE61" s="124" t="s">
        <v>192</v>
      </c>
      <c r="GKF61" s="124" t="s">
        <v>192</v>
      </c>
      <c r="GKG61" s="124" t="s">
        <v>192</v>
      </c>
      <c r="GKH61" s="124" t="s">
        <v>192</v>
      </c>
      <c r="GKI61" s="124" t="s">
        <v>192</v>
      </c>
      <c r="GKJ61" s="124" t="s">
        <v>192</v>
      </c>
      <c r="GKK61" s="124" t="s">
        <v>192</v>
      </c>
      <c r="GKL61" s="124" t="s">
        <v>192</v>
      </c>
      <c r="GKM61" s="124" t="s">
        <v>192</v>
      </c>
      <c r="GKN61" s="124" t="s">
        <v>192</v>
      </c>
      <c r="GKO61" s="124" t="s">
        <v>192</v>
      </c>
      <c r="GKP61" s="124" t="s">
        <v>192</v>
      </c>
      <c r="GKQ61" s="124" t="s">
        <v>192</v>
      </c>
      <c r="GKR61" s="124" t="s">
        <v>192</v>
      </c>
      <c r="GKS61" s="124" t="s">
        <v>192</v>
      </c>
      <c r="GKT61" s="124" t="s">
        <v>192</v>
      </c>
      <c r="GKU61" s="124" t="s">
        <v>192</v>
      </c>
      <c r="GKV61" s="124" t="s">
        <v>192</v>
      </c>
      <c r="GKW61" s="124" t="s">
        <v>192</v>
      </c>
      <c r="GKX61" s="124" t="s">
        <v>192</v>
      </c>
      <c r="GKY61" s="124" t="s">
        <v>192</v>
      </c>
      <c r="GKZ61" s="124" t="s">
        <v>192</v>
      </c>
      <c r="GLA61" s="124" t="s">
        <v>192</v>
      </c>
      <c r="GLB61" s="124" t="s">
        <v>192</v>
      </c>
      <c r="GLC61" s="124" t="s">
        <v>192</v>
      </c>
      <c r="GLD61" s="124" t="s">
        <v>192</v>
      </c>
      <c r="GLE61" s="124" t="s">
        <v>192</v>
      </c>
      <c r="GLF61" s="124" t="s">
        <v>192</v>
      </c>
      <c r="GLG61" s="124" t="s">
        <v>192</v>
      </c>
      <c r="GLH61" s="124" t="s">
        <v>192</v>
      </c>
      <c r="GLI61" s="124" t="s">
        <v>192</v>
      </c>
      <c r="GLJ61" s="124" t="s">
        <v>192</v>
      </c>
      <c r="GLK61" s="124" t="s">
        <v>192</v>
      </c>
      <c r="GLL61" s="124" t="s">
        <v>192</v>
      </c>
      <c r="GLM61" s="124" t="s">
        <v>192</v>
      </c>
      <c r="GLN61" s="124" t="s">
        <v>192</v>
      </c>
      <c r="GLO61" s="124" t="s">
        <v>192</v>
      </c>
      <c r="GLP61" s="124" t="s">
        <v>192</v>
      </c>
      <c r="GLQ61" s="124" t="s">
        <v>192</v>
      </c>
      <c r="GLR61" s="124" t="s">
        <v>192</v>
      </c>
      <c r="GLS61" s="124" t="s">
        <v>192</v>
      </c>
      <c r="GLT61" s="124" t="s">
        <v>192</v>
      </c>
      <c r="GLU61" s="124" t="s">
        <v>192</v>
      </c>
      <c r="GLV61" s="124" t="s">
        <v>192</v>
      </c>
      <c r="GLW61" s="124" t="s">
        <v>192</v>
      </c>
      <c r="GLX61" s="124" t="s">
        <v>192</v>
      </c>
      <c r="GLY61" s="124" t="s">
        <v>192</v>
      </c>
      <c r="GLZ61" s="124" t="s">
        <v>192</v>
      </c>
      <c r="GMA61" s="124" t="s">
        <v>192</v>
      </c>
      <c r="GMB61" s="124" t="s">
        <v>192</v>
      </c>
      <c r="GMC61" s="124" t="s">
        <v>192</v>
      </c>
      <c r="GMD61" s="124" t="s">
        <v>192</v>
      </c>
      <c r="GME61" s="124" t="s">
        <v>192</v>
      </c>
      <c r="GMF61" s="124" t="s">
        <v>192</v>
      </c>
      <c r="GMG61" s="124" t="s">
        <v>192</v>
      </c>
      <c r="GMH61" s="124" t="s">
        <v>192</v>
      </c>
      <c r="GMI61" s="124" t="s">
        <v>192</v>
      </c>
      <c r="GMJ61" s="124" t="s">
        <v>192</v>
      </c>
      <c r="GMK61" s="124" t="s">
        <v>192</v>
      </c>
      <c r="GML61" s="124" t="s">
        <v>192</v>
      </c>
      <c r="GMM61" s="124" t="s">
        <v>192</v>
      </c>
      <c r="GMN61" s="124" t="s">
        <v>192</v>
      </c>
      <c r="GMO61" s="124" t="s">
        <v>192</v>
      </c>
      <c r="GMP61" s="124" t="s">
        <v>192</v>
      </c>
      <c r="GMQ61" s="124" t="s">
        <v>192</v>
      </c>
      <c r="GMR61" s="124" t="s">
        <v>192</v>
      </c>
      <c r="GMS61" s="124" t="s">
        <v>192</v>
      </c>
      <c r="GMT61" s="124" t="s">
        <v>192</v>
      </c>
      <c r="GMU61" s="124" t="s">
        <v>192</v>
      </c>
      <c r="GMV61" s="124" t="s">
        <v>192</v>
      </c>
      <c r="GMW61" s="124" t="s">
        <v>192</v>
      </c>
      <c r="GMX61" s="124" t="s">
        <v>192</v>
      </c>
      <c r="GMY61" s="124" t="s">
        <v>192</v>
      </c>
      <c r="GMZ61" s="124" t="s">
        <v>192</v>
      </c>
      <c r="GNA61" s="124" t="s">
        <v>192</v>
      </c>
      <c r="GNB61" s="124" t="s">
        <v>192</v>
      </c>
      <c r="GNC61" s="124" t="s">
        <v>192</v>
      </c>
      <c r="GND61" s="124" t="s">
        <v>192</v>
      </c>
      <c r="GNE61" s="124" t="s">
        <v>192</v>
      </c>
      <c r="GNF61" s="124" t="s">
        <v>192</v>
      </c>
      <c r="GNG61" s="124" t="s">
        <v>192</v>
      </c>
      <c r="GNH61" s="124" t="s">
        <v>192</v>
      </c>
      <c r="GNI61" s="124" t="s">
        <v>192</v>
      </c>
      <c r="GNJ61" s="124" t="s">
        <v>192</v>
      </c>
      <c r="GNK61" s="124" t="s">
        <v>192</v>
      </c>
      <c r="GNL61" s="124" t="s">
        <v>192</v>
      </c>
      <c r="GNM61" s="124" t="s">
        <v>192</v>
      </c>
      <c r="GNN61" s="124" t="s">
        <v>192</v>
      </c>
      <c r="GNO61" s="124" t="s">
        <v>192</v>
      </c>
      <c r="GNP61" s="124" t="s">
        <v>192</v>
      </c>
      <c r="GNQ61" s="124" t="s">
        <v>192</v>
      </c>
      <c r="GNR61" s="124" t="s">
        <v>192</v>
      </c>
      <c r="GNS61" s="124" t="s">
        <v>192</v>
      </c>
      <c r="GNT61" s="124" t="s">
        <v>192</v>
      </c>
      <c r="GNU61" s="124" t="s">
        <v>192</v>
      </c>
      <c r="GNV61" s="124" t="s">
        <v>192</v>
      </c>
      <c r="GNW61" s="124" t="s">
        <v>192</v>
      </c>
      <c r="GNX61" s="124" t="s">
        <v>192</v>
      </c>
      <c r="GNY61" s="124" t="s">
        <v>192</v>
      </c>
      <c r="GNZ61" s="124" t="s">
        <v>192</v>
      </c>
      <c r="GOA61" s="124" t="s">
        <v>192</v>
      </c>
      <c r="GOB61" s="124" t="s">
        <v>192</v>
      </c>
      <c r="GOC61" s="124" t="s">
        <v>192</v>
      </c>
      <c r="GOD61" s="124" t="s">
        <v>192</v>
      </c>
      <c r="GOE61" s="124" t="s">
        <v>192</v>
      </c>
      <c r="GOF61" s="124" t="s">
        <v>192</v>
      </c>
      <c r="GOG61" s="124" t="s">
        <v>192</v>
      </c>
      <c r="GOH61" s="124" t="s">
        <v>192</v>
      </c>
      <c r="GOI61" s="124" t="s">
        <v>192</v>
      </c>
      <c r="GOJ61" s="124" t="s">
        <v>192</v>
      </c>
      <c r="GOK61" s="124" t="s">
        <v>192</v>
      </c>
      <c r="GOL61" s="124" t="s">
        <v>192</v>
      </c>
      <c r="GOM61" s="124" t="s">
        <v>192</v>
      </c>
      <c r="GON61" s="124" t="s">
        <v>192</v>
      </c>
      <c r="GOO61" s="124" t="s">
        <v>192</v>
      </c>
      <c r="GOP61" s="124" t="s">
        <v>192</v>
      </c>
      <c r="GOQ61" s="124" t="s">
        <v>192</v>
      </c>
      <c r="GOR61" s="124" t="s">
        <v>192</v>
      </c>
      <c r="GOS61" s="124" t="s">
        <v>192</v>
      </c>
      <c r="GOT61" s="124" t="s">
        <v>192</v>
      </c>
      <c r="GOU61" s="124" t="s">
        <v>192</v>
      </c>
      <c r="GOV61" s="124" t="s">
        <v>192</v>
      </c>
      <c r="GOW61" s="124" t="s">
        <v>192</v>
      </c>
      <c r="GOX61" s="124" t="s">
        <v>192</v>
      </c>
      <c r="GOY61" s="124" t="s">
        <v>192</v>
      </c>
      <c r="GOZ61" s="124" t="s">
        <v>192</v>
      </c>
      <c r="GPA61" s="124" t="s">
        <v>192</v>
      </c>
      <c r="GPB61" s="124" t="s">
        <v>192</v>
      </c>
      <c r="GPC61" s="124" t="s">
        <v>192</v>
      </c>
      <c r="GPD61" s="124" t="s">
        <v>192</v>
      </c>
      <c r="GPE61" s="124" t="s">
        <v>192</v>
      </c>
      <c r="GPF61" s="124" t="s">
        <v>192</v>
      </c>
      <c r="GPG61" s="124" t="s">
        <v>192</v>
      </c>
      <c r="GPH61" s="124" t="s">
        <v>192</v>
      </c>
      <c r="GPI61" s="124" t="s">
        <v>192</v>
      </c>
      <c r="GPJ61" s="124" t="s">
        <v>192</v>
      </c>
      <c r="GPK61" s="124" t="s">
        <v>192</v>
      </c>
      <c r="GPL61" s="124" t="s">
        <v>192</v>
      </c>
      <c r="GPM61" s="124" t="s">
        <v>192</v>
      </c>
      <c r="GPN61" s="124" t="s">
        <v>192</v>
      </c>
      <c r="GPO61" s="124" t="s">
        <v>192</v>
      </c>
      <c r="GPP61" s="124" t="s">
        <v>192</v>
      </c>
      <c r="GPQ61" s="124" t="s">
        <v>192</v>
      </c>
      <c r="GPR61" s="124" t="s">
        <v>192</v>
      </c>
      <c r="GPS61" s="124" t="s">
        <v>192</v>
      </c>
      <c r="GPT61" s="124" t="s">
        <v>192</v>
      </c>
      <c r="GPU61" s="124" t="s">
        <v>192</v>
      </c>
      <c r="GPV61" s="124" t="s">
        <v>192</v>
      </c>
      <c r="GPW61" s="124" t="s">
        <v>192</v>
      </c>
      <c r="GPX61" s="124" t="s">
        <v>192</v>
      </c>
      <c r="GPY61" s="124" t="s">
        <v>192</v>
      </c>
      <c r="GPZ61" s="124" t="s">
        <v>192</v>
      </c>
      <c r="GQA61" s="124" t="s">
        <v>192</v>
      </c>
      <c r="GQB61" s="124" t="s">
        <v>192</v>
      </c>
      <c r="GQC61" s="124" t="s">
        <v>192</v>
      </c>
      <c r="GQD61" s="124" t="s">
        <v>192</v>
      </c>
      <c r="GQE61" s="124" t="s">
        <v>192</v>
      </c>
      <c r="GQF61" s="124" t="s">
        <v>192</v>
      </c>
      <c r="GQG61" s="124" t="s">
        <v>192</v>
      </c>
      <c r="GQH61" s="124" t="s">
        <v>192</v>
      </c>
      <c r="GQI61" s="124" t="s">
        <v>192</v>
      </c>
      <c r="GQJ61" s="124" t="s">
        <v>192</v>
      </c>
      <c r="GQK61" s="124" t="s">
        <v>192</v>
      </c>
      <c r="GQL61" s="124" t="s">
        <v>192</v>
      </c>
      <c r="GQM61" s="124" t="s">
        <v>192</v>
      </c>
      <c r="GQN61" s="124" t="s">
        <v>192</v>
      </c>
      <c r="GQO61" s="124" t="s">
        <v>192</v>
      </c>
      <c r="GQP61" s="124" t="s">
        <v>192</v>
      </c>
      <c r="GQQ61" s="124" t="s">
        <v>192</v>
      </c>
      <c r="GQR61" s="124" t="s">
        <v>192</v>
      </c>
      <c r="GQS61" s="124" t="s">
        <v>192</v>
      </c>
      <c r="GQT61" s="124" t="s">
        <v>192</v>
      </c>
      <c r="GQU61" s="124" t="s">
        <v>192</v>
      </c>
      <c r="GQV61" s="124" t="s">
        <v>192</v>
      </c>
      <c r="GQW61" s="124" t="s">
        <v>192</v>
      </c>
      <c r="GQX61" s="124" t="s">
        <v>192</v>
      </c>
      <c r="GQY61" s="124" t="s">
        <v>192</v>
      </c>
      <c r="GQZ61" s="124" t="s">
        <v>192</v>
      </c>
      <c r="GRA61" s="124" t="s">
        <v>192</v>
      </c>
      <c r="GRB61" s="124" t="s">
        <v>192</v>
      </c>
      <c r="GRC61" s="124" t="s">
        <v>192</v>
      </c>
      <c r="GRD61" s="124" t="s">
        <v>192</v>
      </c>
      <c r="GRE61" s="124" t="s">
        <v>192</v>
      </c>
      <c r="GRF61" s="124" t="s">
        <v>192</v>
      </c>
      <c r="GRG61" s="124" t="s">
        <v>192</v>
      </c>
      <c r="GRH61" s="124" t="s">
        <v>192</v>
      </c>
      <c r="GRI61" s="124" t="s">
        <v>192</v>
      </c>
      <c r="GRJ61" s="124" t="s">
        <v>192</v>
      </c>
      <c r="GRK61" s="124" t="s">
        <v>192</v>
      </c>
      <c r="GRL61" s="124" t="s">
        <v>192</v>
      </c>
      <c r="GRM61" s="124" t="s">
        <v>192</v>
      </c>
      <c r="GRN61" s="124" t="s">
        <v>192</v>
      </c>
      <c r="GRO61" s="124" t="s">
        <v>192</v>
      </c>
      <c r="GRP61" s="124" t="s">
        <v>192</v>
      </c>
      <c r="GRQ61" s="124" t="s">
        <v>192</v>
      </c>
      <c r="GRR61" s="124" t="s">
        <v>192</v>
      </c>
      <c r="GRS61" s="124" t="s">
        <v>192</v>
      </c>
      <c r="GRT61" s="124" t="s">
        <v>192</v>
      </c>
      <c r="GRU61" s="124" t="s">
        <v>192</v>
      </c>
      <c r="GRV61" s="124" t="s">
        <v>192</v>
      </c>
      <c r="GRW61" s="124" t="s">
        <v>192</v>
      </c>
      <c r="GRX61" s="124" t="s">
        <v>192</v>
      </c>
      <c r="GRY61" s="124" t="s">
        <v>192</v>
      </c>
      <c r="GRZ61" s="124" t="s">
        <v>192</v>
      </c>
      <c r="GSA61" s="124" t="s">
        <v>192</v>
      </c>
      <c r="GSB61" s="124" t="s">
        <v>192</v>
      </c>
      <c r="GSC61" s="124" t="s">
        <v>192</v>
      </c>
      <c r="GSD61" s="124" t="s">
        <v>192</v>
      </c>
      <c r="GSE61" s="124" t="s">
        <v>192</v>
      </c>
      <c r="GSF61" s="124" t="s">
        <v>192</v>
      </c>
      <c r="GSG61" s="124" t="s">
        <v>192</v>
      </c>
      <c r="GSH61" s="124" t="s">
        <v>192</v>
      </c>
      <c r="GSI61" s="124" t="s">
        <v>192</v>
      </c>
      <c r="GSJ61" s="124" t="s">
        <v>192</v>
      </c>
      <c r="GSK61" s="124" t="s">
        <v>192</v>
      </c>
      <c r="GSL61" s="124" t="s">
        <v>192</v>
      </c>
      <c r="GSM61" s="124" t="s">
        <v>192</v>
      </c>
      <c r="GSN61" s="124" t="s">
        <v>192</v>
      </c>
      <c r="GSO61" s="124" t="s">
        <v>192</v>
      </c>
      <c r="GSP61" s="124" t="s">
        <v>192</v>
      </c>
      <c r="GSQ61" s="124" t="s">
        <v>192</v>
      </c>
      <c r="GSR61" s="124" t="s">
        <v>192</v>
      </c>
      <c r="GSS61" s="124" t="s">
        <v>192</v>
      </c>
      <c r="GST61" s="124" t="s">
        <v>192</v>
      </c>
      <c r="GSU61" s="124" t="s">
        <v>192</v>
      </c>
      <c r="GSV61" s="124" t="s">
        <v>192</v>
      </c>
      <c r="GSW61" s="124" t="s">
        <v>192</v>
      </c>
      <c r="GSX61" s="124" t="s">
        <v>192</v>
      </c>
      <c r="GSY61" s="124" t="s">
        <v>192</v>
      </c>
      <c r="GSZ61" s="124" t="s">
        <v>192</v>
      </c>
      <c r="GTA61" s="124" t="s">
        <v>192</v>
      </c>
      <c r="GTB61" s="124" t="s">
        <v>192</v>
      </c>
      <c r="GTC61" s="124" t="s">
        <v>192</v>
      </c>
      <c r="GTD61" s="124" t="s">
        <v>192</v>
      </c>
      <c r="GTE61" s="124" t="s">
        <v>192</v>
      </c>
      <c r="GTF61" s="124" t="s">
        <v>192</v>
      </c>
      <c r="GTG61" s="124" t="s">
        <v>192</v>
      </c>
      <c r="GTH61" s="124" t="s">
        <v>192</v>
      </c>
      <c r="GTI61" s="124" t="s">
        <v>192</v>
      </c>
      <c r="GTJ61" s="124" t="s">
        <v>192</v>
      </c>
      <c r="GTK61" s="124" t="s">
        <v>192</v>
      </c>
      <c r="GTL61" s="124" t="s">
        <v>192</v>
      </c>
      <c r="GTM61" s="124" t="s">
        <v>192</v>
      </c>
      <c r="GTN61" s="124" t="s">
        <v>192</v>
      </c>
      <c r="GTO61" s="124" t="s">
        <v>192</v>
      </c>
      <c r="GTP61" s="124" t="s">
        <v>192</v>
      </c>
      <c r="GTQ61" s="124" t="s">
        <v>192</v>
      </c>
      <c r="GTR61" s="124" t="s">
        <v>192</v>
      </c>
      <c r="GTS61" s="124" t="s">
        <v>192</v>
      </c>
      <c r="GTT61" s="124" t="s">
        <v>192</v>
      </c>
      <c r="GTU61" s="124" t="s">
        <v>192</v>
      </c>
      <c r="GTV61" s="124" t="s">
        <v>192</v>
      </c>
      <c r="GTW61" s="124" t="s">
        <v>192</v>
      </c>
      <c r="GTX61" s="124" t="s">
        <v>192</v>
      </c>
      <c r="GTY61" s="124" t="s">
        <v>192</v>
      </c>
      <c r="GTZ61" s="124" t="s">
        <v>192</v>
      </c>
      <c r="GUA61" s="124" t="s">
        <v>192</v>
      </c>
      <c r="GUB61" s="124" t="s">
        <v>192</v>
      </c>
      <c r="GUC61" s="124" t="s">
        <v>192</v>
      </c>
      <c r="GUD61" s="124" t="s">
        <v>192</v>
      </c>
      <c r="GUE61" s="124" t="s">
        <v>192</v>
      </c>
      <c r="GUF61" s="124" t="s">
        <v>192</v>
      </c>
      <c r="GUG61" s="124" t="s">
        <v>192</v>
      </c>
      <c r="GUH61" s="124" t="s">
        <v>192</v>
      </c>
      <c r="GUI61" s="124" t="s">
        <v>192</v>
      </c>
      <c r="GUJ61" s="124" t="s">
        <v>192</v>
      </c>
      <c r="GUK61" s="124" t="s">
        <v>192</v>
      </c>
      <c r="GUL61" s="124" t="s">
        <v>192</v>
      </c>
      <c r="GUM61" s="124" t="s">
        <v>192</v>
      </c>
      <c r="GUN61" s="124" t="s">
        <v>192</v>
      </c>
      <c r="GUO61" s="124" t="s">
        <v>192</v>
      </c>
      <c r="GUP61" s="124" t="s">
        <v>192</v>
      </c>
      <c r="GUQ61" s="124" t="s">
        <v>192</v>
      </c>
      <c r="GUR61" s="124" t="s">
        <v>192</v>
      </c>
      <c r="GUS61" s="124" t="s">
        <v>192</v>
      </c>
      <c r="GUT61" s="124" t="s">
        <v>192</v>
      </c>
      <c r="GUU61" s="124" t="s">
        <v>192</v>
      </c>
      <c r="GUV61" s="124" t="s">
        <v>192</v>
      </c>
      <c r="GUW61" s="124" t="s">
        <v>192</v>
      </c>
      <c r="GUX61" s="124" t="s">
        <v>192</v>
      </c>
      <c r="GUY61" s="124" t="s">
        <v>192</v>
      </c>
      <c r="GUZ61" s="124" t="s">
        <v>192</v>
      </c>
      <c r="GVA61" s="124" t="s">
        <v>192</v>
      </c>
      <c r="GVB61" s="124" t="s">
        <v>192</v>
      </c>
      <c r="GVC61" s="124" t="s">
        <v>192</v>
      </c>
      <c r="GVD61" s="124" t="s">
        <v>192</v>
      </c>
      <c r="GVE61" s="124" t="s">
        <v>192</v>
      </c>
      <c r="GVF61" s="124" t="s">
        <v>192</v>
      </c>
      <c r="GVG61" s="124" t="s">
        <v>192</v>
      </c>
      <c r="GVH61" s="124" t="s">
        <v>192</v>
      </c>
      <c r="GVI61" s="124" t="s">
        <v>192</v>
      </c>
      <c r="GVJ61" s="124" t="s">
        <v>192</v>
      </c>
      <c r="GVK61" s="124" t="s">
        <v>192</v>
      </c>
      <c r="GVL61" s="124" t="s">
        <v>192</v>
      </c>
      <c r="GVM61" s="124" t="s">
        <v>192</v>
      </c>
      <c r="GVN61" s="124" t="s">
        <v>192</v>
      </c>
      <c r="GVO61" s="124" t="s">
        <v>192</v>
      </c>
      <c r="GVP61" s="124" t="s">
        <v>192</v>
      </c>
      <c r="GVQ61" s="124" t="s">
        <v>192</v>
      </c>
      <c r="GVR61" s="124" t="s">
        <v>192</v>
      </c>
      <c r="GVS61" s="124" t="s">
        <v>192</v>
      </c>
      <c r="GVT61" s="124" t="s">
        <v>192</v>
      </c>
      <c r="GVU61" s="124" t="s">
        <v>192</v>
      </c>
      <c r="GVV61" s="124" t="s">
        <v>192</v>
      </c>
      <c r="GVW61" s="124" t="s">
        <v>192</v>
      </c>
      <c r="GVX61" s="124" t="s">
        <v>192</v>
      </c>
      <c r="GVY61" s="124" t="s">
        <v>192</v>
      </c>
      <c r="GVZ61" s="124" t="s">
        <v>192</v>
      </c>
      <c r="GWA61" s="124" t="s">
        <v>192</v>
      </c>
      <c r="GWB61" s="124" t="s">
        <v>192</v>
      </c>
      <c r="GWC61" s="124" t="s">
        <v>192</v>
      </c>
      <c r="GWD61" s="124" t="s">
        <v>192</v>
      </c>
      <c r="GWE61" s="124" t="s">
        <v>192</v>
      </c>
      <c r="GWF61" s="124" t="s">
        <v>192</v>
      </c>
      <c r="GWG61" s="124" t="s">
        <v>192</v>
      </c>
      <c r="GWH61" s="124" t="s">
        <v>192</v>
      </c>
      <c r="GWI61" s="124" t="s">
        <v>192</v>
      </c>
      <c r="GWJ61" s="124" t="s">
        <v>192</v>
      </c>
      <c r="GWK61" s="124" t="s">
        <v>192</v>
      </c>
      <c r="GWL61" s="124" t="s">
        <v>192</v>
      </c>
      <c r="GWM61" s="124" t="s">
        <v>192</v>
      </c>
      <c r="GWN61" s="124" t="s">
        <v>192</v>
      </c>
      <c r="GWO61" s="124" t="s">
        <v>192</v>
      </c>
      <c r="GWP61" s="124" t="s">
        <v>192</v>
      </c>
      <c r="GWQ61" s="124" t="s">
        <v>192</v>
      </c>
      <c r="GWR61" s="124" t="s">
        <v>192</v>
      </c>
      <c r="GWS61" s="124" t="s">
        <v>192</v>
      </c>
      <c r="GWT61" s="124" t="s">
        <v>192</v>
      </c>
      <c r="GWU61" s="124" t="s">
        <v>192</v>
      </c>
      <c r="GWV61" s="124" t="s">
        <v>192</v>
      </c>
      <c r="GWW61" s="124" t="s">
        <v>192</v>
      </c>
      <c r="GWX61" s="124" t="s">
        <v>192</v>
      </c>
      <c r="GWY61" s="124" t="s">
        <v>192</v>
      </c>
      <c r="GWZ61" s="124" t="s">
        <v>192</v>
      </c>
      <c r="GXA61" s="124" t="s">
        <v>192</v>
      </c>
      <c r="GXB61" s="124" t="s">
        <v>192</v>
      </c>
      <c r="GXC61" s="124" t="s">
        <v>192</v>
      </c>
      <c r="GXD61" s="124" t="s">
        <v>192</v>
      </c>
      <c r="GXE61" s="124" t="s">
        <v>192</v>
      </c>
      <c r="GXF61" s="124" t="s">
        <v>192</v>
      </c>
      <c r="GXG61" s="124" t="s">
        <v>192</v>
      </c>
      <c r="GXH61" s="124" t="s">
        <v>192</v>
      </c>
      <c r="GXI61" s="124" t="s">
        <v>192</v>
      </c>
      <c r="GXJ61" s="124" t="s">
        <v>192</v>
      </c>
      <c r="GXK61" s="124" t="s">
        <v>192</v>
      </c>
      <c r="GXL61" s="124" t="s">
        <v>192</v>
      </c>
      <c r="GXM61" s="124" t="s">
        <v>192</v>
      </c>
      <c r="GXN61" s="124" t="s">
        <v>192</v>
      </c>
      <c r="GXO61" s="124" t="s">
        <v>192</v>
      </c>
      <c r="GXP61" s="124" t="s">
        <v>192</v>
      </c>
      <c r="GXQ61" s="124" t="s">
        <v>192</v>
      </c>
      <c r="GXR61" s="124" t="s">
        <v>192</v>
      </c>
      <c r="GXS61" s="124" t="s">
        <v>192</v>
      </c>
      <c r="GXT61" s="124" t="s">
        <v>192</v>
      </c>
      <c r="GXU61" s="124" t="s">
        <v>192</v>
      </c>
      <c r="GXV61" s="124" t="s">
        <v>192</v>
      </c>
      <c r="GXW61" s="124" t="s">
        <v>192</v>
      </c>
      <c r="GXX61" s="124" t="s">
        <v>192</v>
      </c>
      <c r="GXY61" s="124" t="s">
        <v>192</v>
      </c>
      <c r="GXZ61" s="124" t="s">
        <v>192</v>
      </c>
      <c r="GYA61" s="124" t="s">
        <v>192</v>
      </c>
      <c r="GYB61" s="124" t="s">
        <v>192</v>
      </c>
      <c r="GYC61" s="124" t="s">
        <v>192</v>
      </c>
      <c r="GYD61" s="124" t="s">
        <v>192</v>
      </c>
      <c r="GYE61" s="124" t="s">
        <v>192</v>
      </c>
      <c r="GYF61" s="124" t="s">
        <v>192</v>
      </c>
      <c r="GYG61" s="124" t="s">
        <v>192</v>
      </c>
      <c r="GYH61" s="124" t="s">
        <v>192</v>
      </c>
      <c r="GYI61" s="124" t="s">
        <v>192</v>
      </c>
      <c r="GYJ61" s="124" t="s">
        <v>192</v>
      </c>
      <c r="GYK61" s="124" t="s">
        <v>192</v>
      </c>
      <c r="GYL61" s="124" t="s">
        <v>192</v>
      </c>
      <c r="GYM61" s="124" t="s">
        <v>192</v>
      </c>
      <c r="GYN61" s="124" t="s">
        <v>192</v>
      </c>
      <c r="GYO61" s="124" t="s">
        <v>192</v>
      </c>
      <c r="GYP61" s="124" t="s">
        <v>192</v>
      </c>
      <c r="GYQ61" s="124" t="s">
        <v>192</v>
      </c>
      <c r="GYR61" s="124" t="s">
        <v>192</v>
      </c>
      <c r="GYS61" s="124" t="s">
        <v>192</v>
      </c>
      <c r="GYT61" s="124" t="s">
        <v>192</v>
      </c>
      <c r="GYU61" s="124" t="s">
        <v>192</v>
      </c>
      <c r="GYV61" s="124" t="s">
        <v>192</v>
      </c>
      <c r="GYW61" s="124" t="s">
        <v>192</v>
      </c>
      <c r="GYX61" s="124" t="s">
        <v>192</v>
      </c>
      <c r="GYY61" s="124" t="s">
        <v>192</v>
      </c>
      <c r="GYZ61" s="124" t="s">
        <v>192</v>
      </c>
      <c r="GZA61" s="124" t="s">
        <v>192</v>
      </c>
      <c r="GZB61" s="124" t="s">
        <v>192</v>
      </c>
      <c r="GZC61" s="124" t="s">
        <v>192</v>
      </c>
      <c r="GZD61" s="124" t="s">
        <v>192</v>
      </c>
      <c r="GZE61" s="124" t="s">
        <v>192</v>
      </c>
      <c r="GZF61" s="124" t="s">
        <v>192</v>
      </c>
      <c r="GZG61" s="124" t="s">
        <v>192</v>
      </c>
      <c r="GZH61" s="124" t="s">
        <v>192</v>
      </c>
      <c r="GZI61" s="124" t="s">
        <v>192</v>
      </c>
      <c r="GZJ61" s="124" t="s">
        <v>192</v>
      </c>
      <c r="GZK61" s="124" t="s">
        <v>192</v>
      </c>
      <c r="GZL61" s="124" t="s">
        <v>192</v>
      </c>
      <c r="GZM61" s="124" t="s">
        <v>192</v>
      </c>
      <c r="GZN61" s="124" t="s">
        <v>192</v>
      </c>
      <c r="GZO61" s="124" t="s">
        <v>192</v>
      </c>
      <c r="GZP61" s="124" t="s">
        <v>192</v>
      </c>
      <c r="GZQ61" s="124" t="s">
        <v>192</v>
      </c>
      <c r="GZR61" s="124" t="s">
        <v>192</v>
      </c>
      <c r="GZS61" s="124" t="s">
        <v>192</v>
      </c>
      <c r="GZT61" s="124" t="s">
        <v>192</v>
      </c>
      <c r="GZU61" s="124" t="s">
        <v>192</v>
      </c>
      <c r="GZV61" s="124" t="s">
        <v>192</v>
      </c>
      <c r="GZW61" s="124" t="s">
        <v>192</v>
      </c>
      <c r="GZX61" s="124" t="s">
        <v>192</v>
      </c>
      <c r="GZY61" s="124" t="s">
        <v>192</v>
      </c>
      <c r="GZZ61" s="124" t="s">
        <v>192</v>
      </c>
      <c r="HAA61" s="124" t="s">
        <v>192</v>
      </c>
      <c r="HAB61" s="124" t="s">
        <v>192</v>
      </c>
      <c r="HAC61" s="124" t="s">
        <v>192</v>
      </c>
      <c r="HAD61" s="124" t="s">
        <v>192</v>
      </c>
      <c r="HAE61" s="124" t="s">
        <v>192</v>
      </c>
      <c r="HAF61" s="124" t="s">
        <v>192</v>
      </c>
      <c r="HAG61" s="124" t="s">
        <v>192</v>
      </c>
      <c r="HAH61" s="124" t="s">
        <v>192</v>
      </c>
      <c r="HAI61" s="124" t="s">
        <v>192</v>
      </c>
      <c r="HAJ61" s="124" t="s">
        <v>192</v>
      </c>
      <c r="HAK61" s="124" t="s">
        <v>192</v>
      </c>
      <c r="HAL61" s="124" t="s">
        <v>192</v>
      </c>
      <c r="HAM61" s="124" t="s">
        <v>192</v>
      </c>
      <c r="HAN61" s="124" t="s">
        <v>192</v>
      </c>
      <c r="HAO61" s="124" t="s">
        <v>192</v>
      </c>
      <c r="HAP61" s="124" t="s">
        <v>192</v>
      </c>
      <c r="HAQ61" s="124" t="s">
        <v>192</v>
      </c>
      <c r="HAR61" s="124" t="s">
        <v>192</v>
      </c>
      <c r="HAS61" s="124" t="s">
        <v>192</v>
      </c>
      <c r="HAT61" s="124" t="s">
        <v>192</v>
      </c>
      <c r="HAU61" s="124" t="s">
        <v>192</v>
      </c>
      <c r="HAV61" s="124" t="s">
        <v>192</v>
      </c>
      <c r="HAW61" s="124" t="s">
        <v>192</v>
      </c>
      <c r="HAX61" s="124" t="s">
        <v>192</v>
      </c>
      <c r="HAY61" s="124" t="s">
        <v>192</v>
      </c>
      <c r="HAZ61" s="124" t="s">
        <v>192</v>
      </c>
      <c r="HBA61" s="124" t="s">
        <v>192</v>
      </c>
      <c r="HBB61" s="124" t="s">
        <v>192</v>
      </c>
      <c r="HBC61" s="124" t="s">
        <v>192</v>
      </c>
      <c r="HBD61" s="124" t="s">
        <v>192</v>
      </c>
      <c r="HBE61" s="124" t="s">
        <v>192</v>
      </c>
      <c r="HBF61" s="124" t="s">
        <v>192</v>
      </c>
      <c r="HBG61" s="124" t="s">
        <v>192</v>
      </c>
      <c r="HBH61" s="124" t="s">
        <v>192</v>
      </c>
      <c r="HBI61" s="124" t="s">
        <v>192</v>
      </c>
      <c r="HBJ61" s="124" t="s">
        <v>192</v>
      </c>
      <c r="HBK61" s="124" t="s">
        <v>192</v>
      </c>
      <c r="HBL61" s="124" t="s">
        <v>192</v>
      </c>
      <c r="HBM61" s="124" t="s">
        <v>192</v>
      </c>
      <c r="HBN61" s="124" t="s">
        <v>192</v>
      </c>
      <c r="HBO61" s="124" t="s">
        <v>192</v>
      </c>
      <c r="HBP61" s="124" t="s">
        <v>192</v>
      </c>
      <c r="HBQ61" s="124" t="s">
        <v>192</v>
      </c>
      <c r="HBR61" s="124" t="s">
        <v>192</v>
      </c>
      <c r="HBS61" s="124" t="s">
        <v>192</v>
      </c>
      <c r="HBT61" s="124" t="s">
        <v>192</v>
      </c>
      <c r="HBU61" s="124" t="s">
        <v>192</v>
      </c>
      <c r="HBV61" s="124" t="s">
        <v>192</v>
      </c>
      <c r="HBW61" s="124" t="s">
        <v>192</v>
      </c>
      <c r="HBX61" s="124" t="s">
        <v>192</v>
      </c>
      <c r="HBY61" s="124" t="s">
        <v>192</v>
      </c>
      <c r="HBZ61" s="124" t="s">
        <v>192</v>
      </c>
      <c r="HCA61" s="124" t="s">
        <v>192</v>
      </c>
      <c r="HCB61" s="124" t="s">
        <v>192</v>
      </c>
      <c r="HCC61" s="124" t="s">
        <v>192</v>
      </c>
      <c r="HCD61" s="124" t="s">
        <v>192</v>
      </c>
      <c r="HCE61" s="124" t="s">
        <v>192</v>
      </c>
      <c r="HCF61" s="124" t="s">
        <v>192</v>
      </c>
      <c r="HCG61" s="124" t="s">
        <v>192</v>
      </c>
      <c r="HCH61" s="124" t="s">
        <v>192</v>
      </c>
      <c r="HCI61" s="124" t="s">
        <v>192</v>
      </c>
      <c r="HCJ61" s="124" t="s">
        <v>192</v>
      </c>
      <c r="HCK61" s="124" t="s">
        <v>192</v>
      </c>
      <c r="HCL61" s="124" t="s">
        <v>192</v>
      </c>
      <c r="HCM61" s="124" t="s">
        <v>192</v>
      </c>
      <c r="HCN61" s="124" t="s">
        <v>192</v>
      </c>
      <c r="HCO61" s="124" t="s">
        <v>192</v>
      </c>
      <c r="HCP61" s="124" t="s">
        <v>192</v>
      </c>
      <c r="HCQ61" s="124" t="s">
        <v>192</v>
      </c>
      <c r="HCR61" s="124" t="s">
        <v>192</v>
      </c>
      <c r="HCS61" s="124" t="s">
        <v>192</v>
      </c>
      <c r="HCT61" s="124" t="s">
        <v>192</v>
      </c>
      <c r="HCU61" s="124" t="s">
        <v>192</v>
      </c>
      <c r="HCV61" s="124" t="s">
        <v>192</v>
      </c>
      <c r="HCW61" s="124" t="s">
        <v>192</v>
      </c>
      <c r="HCX61" s="124" t="s">
        <v>192</v>
      </c>
      <c r="HCY61" s="124" t="s">
        <v>192</v>
      </c>
      <c r="HCZ61" s="124" t="s">
        <v>192</v>
      </c>
      <c r="HDA61" s="124" t="s">
        <v>192</v>
      </c>
      <c r="HDB61" s="124" t="s">
        <v>192</v>
      </c>
      <c r="HDC61" s="124" t="s">
        <v>192</v>
      </c>
      <c r="HDD61" s="124" t="s">
        <v>192</v>
      </c>
      <c r="HDE61" s="124" t="s">
        <v>192</v>
      </c>
      <c r="HDF61" s="124" t="s">
        <v>192</v>
      </c>
      <c r="HDG61" s="124" t="s">
        <v>192</v>
      </c>
      <c r="HDH61" s="124" t="s">
        <v>192</v>
      </c>
      <c r="HDI61" s="124" t="s">
        <v>192</v>
      </c>
      <c r="HDJ61" s="124" t="s">
        <v>192</v>
      </c>
      <c r="HDK61" s="124" t="s">
        <v>192</v>
      </c>
      <c r="HDL61" s="124" t="s">
        <v>192</v>
      </c>
      <c r="HDM61" s="124" t="s">
        <v>192</v>
      </c>
      <c r="HDN61" s="124" t="s">
        <v>192</v>
      </c>
      <c r="HDO61" s="124" t="s">
        <v>192</v>
      </c>
      <c r="HDP61" s="124" t="s">
        <v>192</v>
      </c>
      <c r="HDQ61" s="124" t="s">
        <v>192</v>
      </c>
      <c r="HDR61" s="124" t="s">
        <v>192</v>
      </c>
      <c r="HDS61" s="124" t="s">
        <v>192</v>
      </c>
      <c r="HDT61" s="124" t="s">
        <v>192</v>
      </c>
      <c r="HDU61" s="124" t="s">
        <v>192</v>
      </c>
      <c r="HDV61" s="124" t="s">
        <v>192</v>
      </c>
      <c r="HDW61" s="124" t="s">
        <v>192</v>
      </c>
      <c r="HDX61" s="124" t="s">
        <v>192</v>
      </c>
      <c r="HDY61" s="124" t="s">
        <v>192</v>
      </c>
      <c r="HDZ61" s="124" t="s">
        <v>192</v>
      </c>
      <c r="HEA61" s="124" t="s">
        <v>192</v>
      </c>
      <c r="HEB61" s="124" t="s">
        <v>192</v>
      </c>
      <c r="HEC61" s="124" t="s">
        <v>192</v>
      </c>
      <c r="HED61" s="124" t="s">
        <v>192</v>
      </c>
      <c r="HEE61" s="124" t="s">
        <v>192</v>
      </c>
      <c r="HEF61" s="124" t="s">
        <v>192</v>
      </c>
      <c r="HEG61" s="124" t="s">
        <v>192</v>
      </c>
      <c r="HEH61" s="124" t="s">
        <v>192</v>
      </c>
      <c r="HEI61" s="124" t="s">
        <v>192</v>
      </c>
      <c r="HEJ61" s="124" t="s">
        <v>192</v>
      </c>
      <c r="HEK61" s="124" t="s">
        <v>192</v>
      </c>
      <c r="HEL61" s="124" t="s">
        <v>192</v>
      </c>
      <c r="HEM61" s="124" t="s">
        <v>192</v>
      </c>
      <c r="HEN61" s="124" t="s">
        <v>192</v>
      </c>
      <c r="HEO61" s="124" t="s">
        <v>192</v>
      </c>
      <c r="HEP61" s="124" t="s">
        <v>192</v>
      </c>
      <c r="HEQ61" s="124" t="s">
        <v>192</v>
      </c>
      <c r="HER61" s="124" t="s">
        <v>192</v>
      </c>
      <c r="HES61" s="124" t="s">
        <v>192</v>
      </c>
      <c r="HET61" s="124" t="s">
        <v>192</v>
      </c>
      <c r="HEU61" s="124" t="s">
        <v>192</v>
      </c>
      <c r="HEV61" s="124" t="s">
        <v>192</v>
      </c>
      <c r="HEW61" s="124" t="s">
        <v>192</v>
      </c>
      <c r="HEX61" s="124" t="s">
        <v>192</v>
      </c>
      <c r="HEY61" s="124" t="s">
        <v>192</v>
      </c>
      <c r="HEZ61" s="124" t="s">
        <v>192</v>
      </c>
      <c r="HFA61" s="124" t="s">
        <v>192</v>
      </c>
      <c r="HFB61" s="124" t="s">
        <v>192</v>
      </c>
      <c r="HFC61" s="124" t="s">
        <v>192</v>
      </c>
      <c r="HFD61" s="124" t="s">
        <v>192</v>
      </c>
      <c r="HFE61" s="124" t="s">
        <v>192</v>
      </c>
      <c r="HFF61" s="124" t="s">
        <v>192</v>
      </c>
      <c r="HFG61" s="124" t="s">
        <v>192</v>
      </c>
      <c r="HFH61" s="124" t="s">
        <v>192</v>
      </c>
      <c r="HFI61" s="124" t="s">
        <v>192</v>
      </c>
      <c r="HFJ61" s="124" t="s">
        <v>192</v>
      </c>
      <c r="HFK61" s="124" t="s">
        <v>192</v>
      </c>
      <c r="HFL61" s="124" t="s">
        <v>192</v>
      </c>
      <c r="HFM61" s="124" t="s">
        <v>192</v>
      </c>
      <c r="HFN61" s="124" t="s">
        <v>192</v>
      </c>
      <c r="HFO61" s="124" t="s">
        <v>192</v>
      </c>
      <c r="HFP61" s="124" t="s">
        <v>192</v>
      </c>
      <c r="HFQ61" s="124" t="s">
        <v>192</v>
      </c>
      <c r="HFR61" s="124" t="s">
        <v>192</v>
      </c>
      <c r="HFS61" s="124" t="s">
        <v>192</v>
      </c>
      <c r="HFT61" s="124" t="s">
        <v>192</v>
      </c>
      <c r="HFU61" s="124" t="s">
        <v>192</v>
      </c>
      <c r="HFV61" s="124" t="s">
        <v>192</v>
      </c>
      <c r="HFW61" s="124" t="s">
        <v>192</v>
      </c>
      <c r="HFX61" s="124" t="s">
        <v>192</v>
      </c>
      <c r="HFY61" s="124" t="s">
        <v>192</v>
      </c>
      <c r="HFZ61" s="124" t="s">
        <v>192</v>
      </c>
      <c r="HGA61" s="124" t="s">
        <v>192</v>
      </c>
      <c r="HGB61" s="124" t="s">
        <v>192</v>
      </c>
      <c r="HGC61" s="124" t="s">
        <v>192</v>
      </c>
      <c r="HGD61" s="124" t="s">
        <v>192</v>
      </c>
      <c r="HGE61" s="124" t="s">
        <v>192</v>
      </c>
      <c r="HGF61" s="124" t="s">
        <v>192</v>
      </c>
      <c r="HGG61" s="124" t="s">
        <v>192</v>
      </c>
      <c r="HGH61" s="124" t="s">
        <v>192</v>
      </c>
      <c r="HGI61" s="124" t="s">
        <v>192</v>
      </c>
      <c r="HGJ61" s="124" t="s">
        <v>192</v>
      </c>
      <c r="HGK61" s="124" t="s">
        <v>192</v>
      </c>
      <c r="HGL61" s="124" t="s">
        <v>192</v>
      </c>
      <c r="HGM61" s="124" t="s">
        <v>192</v>
      </c>
      <c r="HGN61" s="124" t="s">
        <v>192</v>
      </c>
      <c r="HGO61" s="124" t="s">
        <v>192</v>
      </c>
      <c r="HGP61" s="124" t="s">
        <v>192</v>
      </c>
      <c r="HGQ61" s="124" t="s">
        <v>192</v>
      </c>
      <c r="HGR61" s="124" t="s">
        <v>192</v>
      </c>
      <c r="HGS61" s="124" t="s">
        <v>192</v>
      </c>
      <c r="HGT61" s="124" t="s">
        <v>192</v>
      </c>
      <c r="HGU61" s="124" t="s">
        <v>192</v>
      </c>
      <c r="HGV61" s="124" t="s">
        <v>192</v>
      </c>
      <c r="HGW61" s="124" t="s">
        <v>192</v>
      </c>
      <c r="HGX61" s="124" t="s">
        <v>192</v>
      </c>
      <c r="HGY61" s="124" t="s">
        <v>192</v>
      </c>
      <c r="HGZ61" s="124" t="s">
        <v>192</v>
      </c>
      <c r="HHA61" s="124" t="s">
        <v>192</v>
      </c>
      <c r="HHB61" s="124" t="s">
        <v>192</v>
      </c>
      <c r="HHC61" s="124" t="s">
        <v>192</v>
      </c>
      <c r="HHD61" s="124" t="s">
        <v>192</v>
      </c>
      <c r="HHE61" s="124" t="s">
        <v>192</v>
      </c>
      <c r="HHF61" s="124" t="s">
        <v>192</v>
      </c>
      <c r="HHG61" s="124" t="s">
        <v>192</v>
      </c>
      <c r="HHH61" s="124" t="s">
        <v>192</v>
      </c>
      <c r="HHI61" s="124" t="s">
        <v>192</v>
      </c>
      <c r="HHJ61" s="124" t="s">
        <v>192</v>
      </c>
      <c r="HHK61" s="124" t="s">
        <v>192</v>
      </c>
      <c r="HHL61" s="124" t="s">
        <v>192</v>
      </c>
      <c r="HHM61" s="124" t="s">
        <v>192</v>
      </c>
      <c r="HHN61" s="124" t="s">
        <v>192</v>
      </c>
      <c r="HHO61" s="124" t="s">
        <v>192</v>
      </c>
      <c r="HHP61" s="124" t="s">
        <v>192</v>
      </c>
      <c r="HHQ61" s="124" t="s">
        <v>192</v>
      </c>
      <c r="HHR61" s="124" t="s">
        <v>192</v>
      </c>
      <c r="HHS61" s="124" t="s">
        <v>192</v>
      </c>
      <c r="HHT61" s="124" t="s">
        <v>192</v>
      </c>
      <c r="HHU61" s="124" t="s">
        <v>192</v>
      </c>
      <c r="HHV61" s="124" t="s">
        <v>192</v>
      </c>
      <c r="HHW61" s="124" t="s">
        <v>192</v>
      </c>
      <c r="HHX61" s="124" t="s">
        <v>192</v>
      </c>
      <c r="HHY61" s="124" t="s">
        <v>192</v>
      </c>
      <c r="HHZ61" s="124" t="s">
        <v>192</v>
      </c>
      <c r="HIA61" s="124" t="s">
        <v>192</v>
      </c>
      <c r="HIB61" s="124" t="s">
        <v>192</v>
      </c>
      <c r="HIC61" s="124" t="s">
        <v>192</v>
      </c>
      <c r="HID61" s="124" t="s">
        <v>192</v>
      </c>
      <c r="HIE61" s="124" t="s">
        <v>192</v>
      </c>
      <c r="HIF61" s="124" t="s">
        <v>192</v>
      </c>
      <c r="HIG61" s="124" t="s">
        <v>192</v>
      </c>
      <c r="HIH61" s="124" t="s">
        <v>192</v>
      </c>
      <c r="HII61" s="124" t="s">
        <v>192</v>
      </c>
      <c r="HIJ61" s="124" t="s">
        <v>192</v>
      </c>
      <c r="HIK61" s="124" t="s">
        <v>192</v>
      </c>
      <c r="HIL61" s="124" t="s">
        <v>192</v>
      </c>
      <c r="HIM61" s="124" t="s">
        <v>192</v>
      </c>
      <c r="HIN61" s="124" t="s">
        <v>192</v>
      </c>
      <c r="HIO61" s="124" t="s">
        <v>192</v>
      </c>
      <c r="HIP61" s="124" t="s">
        <v>192</v>
      </c>
      <c r="HIQ61" s="124" t="s">
        <v>192</v>
      </c>
      <c r="HIR61" s="124" t="s">
        <v>192</v>
      </c>
      <c r="HIS61" s="124" t="s">
        <v>192</v>
      </c>
      <c r="HIT61" s="124" t="s">
        <v>192</v>
      </c>
      <c r="HIU61" s="124" t="s">
        <v>192</v>
      </c>
      <c r="HIV61" s="124" t="s">
        <v>192</v>
      </c>
      <c r="HIW61" s="124" t="s">
        <v>192</v>
      </c>
      <c r="HIX61" s="124" t="s">
        <v>192</v>
      </c>
      <c r="HIY61" s="124" t="s">
        <v>192</v>
      </c>
      <c r="HIZ61" s="124" t="s">
        <v>192</v>
      </c>
      <c r="HJA61" s="124" t="s">
        <v>192</v>
      </c>
      <c r="HJB61" s="124" t="s">
        <v>192</v>
      </c>
      <c r="HJC61" s="124" t="s">
        <v>192</v>
      </c>
      <c r="HJD61" s="124" t="s">
        <v>192</v>
      </c>
      <c r="HJE61" s="124" t="s">
        <v>192</v>
      </c>
      <c r="HJF61" s="124" t="s">
        <v>192</v>
      </c>
      <c r="HJG61" s="124" t="s">
        <v>192</v>
      </c>
      <c r="HJH61" s="124" t="s">
        <v>192</v>
      </c>
      <c r="HJI61" s="124" t="s">
        <v>192</v>
      </c>
      <c r="HJJ61" s="124" t="s">
        <v>192</v>
      </c>
      <c r="HJK61" s="124" t="s">
        <v>192</v>
      </c>
      <c r="HJL61" s="124" t="s">
        <v>192</v>
      </c>
      <c r="HJM61" s="124" t="s">
        <v>192</v>
      </c>
      <c r="HJN61" s="124" t="s">
        <v>192</v>
      </c>
      <c r="HJO61" s="124" t="s">
        <v>192</v>
      </c>
      <c r="HJP61" s="124" t="s">
        <v>192</v>
      </c>
      <c r="HJQ61" s="124" t="s">
        <v>192</v>
      </c>
      <c r="HJR61" s="124" t="s">
        <v>192</v>
      </c>
      <c r="HJS61" s="124" t="s">
        <v>192</v>
      </c>
      <c r="HJT61" s="124" t="s">
        <v>192</v>
      </c>
      <c r="HJU61" s="124" t="s">
        <v>192</v>
      </c>
      <c r="HJV61" s="124" t="s">
        <v>192</v>
      </c>
      <c r="HJW61" s="124" t="s">
        <v>192</v>
      </c>
      <c r="HJX61" s="124" t="s">
        <v>192</v>
      </c>
      <c r="HJY61" s="124" t="s">
        <v>192</v>
      </c>
      <c r="HJZ61" s="124" t="s">
        <v>192</v>
      </c>
      <c r="HKA61" s="124" t="s">
        <v>192</v>
      </c>
      <c r="HKB61" s="124" t="s">
        <v>192</v>
      </c>
      <c r="HKC61" s="124" t="s">
        <v>192</v>
      </c>
      <c r="HKD61" s="124" t="s">
        <v>192</v>
      </c>
      <c r="HKE61" s="124" t="s">
        <v>192</v>
      </c>
      <c r="HKF61" s="124" t="s">
        <v>192</v>
      </c>
      <c r="HKG61" s="124" t="s">
        <v>192</v>
      </c>
      <c r="HKH61" s="124" t="s">
        <v>192</v>
      </c>
      <c r="HKI61" s="124" t="s">
        <v>192</v>
      </c>
      <c r="HKJ61" s="124" t="s">
        <v>192</v>
      </c>
      <c r="HKK61" s="124" t="s">
        <v>192</v>
      </c>
      <c r="HKL61" s="124" t="s">
        <v>192</v>
      </c>
      <c r="HKM61" s="124" t="s">
        <v>192</v>
      </c>
      <c r="HKN61" s="124" t="s">
        <v>192</v>
      </c>
      <c r="HKO61" s="124" t="s">
        <v>192</v>
      </c>
      <c r="HKP61" s="124" t="s">
        <v>192</v>
      </c>
      <c r="HKQ61" s="124" t="s">
        <v>192</v>
      </c>
      <c r="HKR61" s="124" t="s">
        <v>192</v>
      </c>
      <c r="HKS61" s="124" t="s">
        <v>192</v>
      </c>
      <c r="HKT61" s="124" t="s">
        <v>192</v>
      </c>
      <c r="HKU61" s="124" t="s">
        <v>192</v>
      </c>
      <c r="HKV61" s="124" t="s">
        <v>192</v>
      </c>
      <c r="HKW61" s="124" t="s">
        <v>192</v>
      </c>
      <c r="HKX61" s="124" t="s">
        <v>192</v>
      </c>
      <c r="HKY61" s="124" t="s">
        <v>192</v>
      </c>
      <c r="HKZ61" s="124" t="s">
        <v>192</v>
      </c>
      <c r="HLA61" s="124" t="s">
        <v>192</v>
      </c>
      <c r="HLB61" s="124" t="s">
        <v>192</v>
      </c>
      <c r="HLC61" s="124" t="s">
        <v>192</v>
      </c>
      <c r="HLD61" s="124" t="s">
        <v>192</v>
      </c>
      <c r="HLE61" s="124" t="s">
        <v>192</v>
      </c>
      <c r="HLF61" s="124" t="s">
        <v>192</v>
      </c>
      <c r="HLG61" s="124" t="s">
        <v>192</v>
      </c>
      <c r="HLH61" s="124" t="s">
        <v>192</v>
      </c>
      <c r="HLI61" s="124" t="s">
        <v>192</v>
      </c>
      <c r="HLJ61" s="124" t="s">
        <v>192</v>
      </c>
      <c r="HLK61" s="124" t="s">
        <v>192</v>
      </c>
      <c r="HLL61" s="124" t="s">
        <v>192</v>
      </c>
      <c r="HLM61" s="124" t="s">
        <v>192</v>
      </c>
      <c r="HLN61" s="124" t="s">
        <v>192</v>
      </c>
      <c r="HLO61" s="124" t="s">
        <v>192</v>
      </c>
      <c r="HLP61" s="124" t="s">
        <v>192</v>
      </c>
      <c r="HLQ61" s="124" t="s">
        <v>192</v>
      </c>
      <c r="HLR61" s="124" t="s">
        <v>192</v>
      </c>
      <c r="HLS61" s="124" t="s">
        <v>192</v>
      </c>
      <c r="HLT61" s="124" t="s">
        <v>192</v>
      </c>
      <c r="HLU61" s="124" t="s">
        <v>192</v>
      </c>
      <c r="HLV61" s="124" t="s">
        <v>192</v>
      </c>
      <c r="HLW61" s="124" t="s">
        <v>192</v>
      </c>
      <c r="HLX61" s="124" t="s">
        <v>192</v>
      </c>
      <c r="HLY61" s="124" t="s">
        <v>192</v>
      </c>
      <c r="HLZ61" s="124" t="s">
        <v>192</v>
      </c>
      <c r="HMA61" s="124" t="s">
        <v>192</v>
      </c>
      <c r="HMB61" s="124" t="s">
        <v>192</v>
      </c>
      <c r="HMC61" s="124" t="s">
        <v>192</v>
      </c>
      <c r="HMD61" s="124" t="s">
        <v>192</v>
      </c>
      <c r="HME61" s="124" t="s">
        <v>192</v>
      </c>
      <c r="HMF61" s="124" t="s">
        <v>192</v>
      </c>
      <c r="HMG61" s="124" t="s">
        <v>192</v>
      </c>
      <c r="HMH61" s="124" t="s">
        <v>192</v>
      </c>
      <c r="HMI61" s="124" t="s">
        <v>192</v>
      </c>
      <c r="HMJ61" s="124" t="s">
        <v>192</v>
      </c>
      <c r="HMK61" s="124" t="s">
        <v>192</v>
      </c>
      <c r="HML61" s="124" t="s">
        <v>192</v>
      </c>
      <c r="HMM61" s="124" t="s">
        <v>192</v>
      </c>
      <c r="HMN61" s="124" t="s">
        <v>192</v>
      </c>
      <c r="HMO61" s="124" t="s">
        <v>192</v>
      </c>
      <c r="HMP61" s="124" t="s">
        <v>192</v>
      </c>
      <c r="HMQ61" s="124" t="s">
        <v>192</v>
      </c>
      <c r="HMR61" s="124" t="s">
        <v>192</v>
      </c>
      <c r="HMS61" s="124" t="s">
        <v>192</v>
      </c>
      <c r="HMT61" s="124" t="s">
        <v>192</v>
      </c>
      <c r="HMU61" s="124" t="s">
        <v>192</v>
      </c>
      <c r="HMV61" s="124" t="s">
        <v>192</v>
      </c>
      <c r="HMW61" s="124" t="s">
        <v>192</v>
      </c>
      <c r="HMX61" s="124" t="s">
        <v>192</v>
      </c>
      <c r="HMY61" s="124" t="s">
        <v>192</v>
      </c>
      <c r="HMZ61" s="124" t="s">
        <v>192</v>
      </c>
      <c r="HNA61" s="124" t="s">
        <v>192</v>
      </c>
      <c r="HNB61" s="124" t="s">
        <v>192</v>
      </c>
      <c r="HNC61" s="124" t="s">
        <v>192</v>
      </c>
      <c r="HND61" s="124" t="s">
        <v>192</v>
      </c>
      <c r="HNE61" s="124" t="s">
        <v>192</v>
      </c>
      <c r="HNF61" s="124" t="s">
        <v>192</v>
      </c>
      <c r="HNG61" s="124" t="s">
        <v>192</v>
      </c>
      <c r="HNH61" s="124" t="s">
        <v>192</v>
      </c>
      <c r="HNI61" s="124" t="s">
        <v>192</v>
      </c>
      <c r="HNJ61" s="124" t="s">
        <v>192</v>
      </c>
      <c r="HNK61" s="124" t="s">
        <v>192</v>
      </c>
      <c r="HNL61" s="124" t="s">
        <v>192</v>
      </c>
      <c r="HNM61" s="124" t="s">
        <v>192</v>
      </c>
      <c r="HNN61" s="124" t="s">
        <v>192</v>
      </c>
      <c r="HNO61" s="124" t="s">
        <v>192</v>
      </c>
      <c r="HNP61" s="124" t="s">
        <v>192</v>
      </c>
      <c r="HNQ61" s="124" t="s">
        <v>192</v>
      </c>
      <c r="HNR61" s="124" t="s">
        <v>192</v>
      </c>
      <c r="HNS61" s="124" t="s">
        <v>192</v>
      </c>
      <c r="HNT61" s="124" t="s">
        <v>192</v>
      </c>
      <c r="HNU61" s="124" t="s">
        <v>192</v>
      </c>
      <c r="HNV61" s="124" t="s">
        <v>192</v>
      </c>
      <c r="HNW61" s="124" t="s">
        <v>192</v>
      </c>
      <c r="HNX61" s="124" t="s">
        <v>192</v>
      </c>
      <c r="HNY61" s="124" t="s">
        <v>192</v>
      </c>
      <c r="HNZ61" s="124" t="s">
        <v>192</v>
      </c>
      <c r="HOA61" s="124" t="s">
        <v>192</v>
      </c>
      <c r="HOB61" s="124" t="s">
        <v>192</v>
      </c>
      <c r="HOC61" s="124" t="s">
        <v>192</v>
      </c>
      <c r="HOD61" s="124" t="s">
        <v>192</v>
      </c>
      <c r="HOE61" s="124" t="s">
        <v>192</v>
      </c>
      <c r="HOF61" s="124" t="s">
        <v>192</v>
      </c>
      <c r="HOG61" s="124" t="s">
        <v>192</v>
      </c>
      <c r="HOH61" s="124" t="s">
        <v>192</v>
      </c>
      <c r="HOI61" s="124" t="s">
        <v>192</v>
      </c>
      <c r="HOJ61" s="124" t="s">
        <v>192</v>
      </c>
      <c r="HOK61" s="124" t="s">
        <v>192</v>
      </c>
      <c r="HOL61" s="124" t="s">
        <v>192</v>
      </c>
      <c r="HOM61" s="124" t="s">
        <v>192</v>
      </c>
      <c r="HON61" s="124" t="s">
        <v>192</v>
      </c>
      <c r="HOO61" s="124" t="s">
        <v>192</v>
      </c>
      <c r="HOP61" s="124" t="s">
        <v>192</v>
      </c>
      <c r="HOQ61" s="124" t="s">
        <v>192</v>
      </c>
      <c r="HOR61" s="124" t="s">
        <v>192</v>
      </c>
      <c r="HOS61" s="124" t="s">
        <v>192</v>
      </c>
      <c r="HOT61" s="124" t="s">
        <v>192</v>
      </c>
      <c r="HOU61" s="124" t="s">
        <v>192</v>
      </c>
      <c r="HOV61" s="124" t="s">
        <v>192</v>
      </c>
      <c r="HOW61" s="124" t="s">
        <v>192</v>
      </c>
      <c r="HOX61" s="124" t="s">
        <v>192</v>
      </c>
      <c r="HOY61" s="124" t="s">
        <v>192</v>
      </c>
      <c r="HOZ61" s="124" t="s">
        <v>192</v>
      </c>
      <c r="HPA61" s="124" t="s">
        <v>192</v>
      </c>
      <c r="HPB61" s="124" t="s">
        <v>192</v>
      </c>
      <c r="HPC61" s="124" t="s">
        <v>192</v>
      </c>
      <c r="HPD61" s="124" t="s">
        <v>192</v>
      </c>
      <c r="HPE61" s="124" t="s">
        <v>192</v>
      </c>
      <c r="HPF61" s="124" t="s">
        <v>192</v>
      </c>
      <c r="HPG61" s="124" t="s">
        <v>192</v>
      </c>
      <c r="HPH61" s="124" t="s">
        <v>192</v>
      </c>
      <c r="HPI61" s="124" t="s">
        <v>192</v>
      </c>
      <c r="HPJ61" s="124" t="s">
        <v>192</v>
      </c>
      <c r="HPK61" s="124" t="s">
        <v>192</v>
      </c>
      <c r="HPL61" s="124" t="s">
        <v>192</v>
      </c>
      <c r="HPM61" s="124" t="s">
        <v>192</v>
      </c>
      <c r="HPN61" s="124" t="s">
        <v>192</v>
      </c>
      <c r="HPO61" s="124" t="s">
        <v>192</v>
      </c>
      <c r="HPP61" s="124" t="s">
        <v>192</v>
      </c>
      <c r="HPQ61" s="124" t="s">
        <v>192</v>
      </c>
      <c r="HPR61" s="124" t="s">
        <v>192</v>
      </c>
      <c r="HPS61" s="124" t="s">
        <v>192</v>
      </c>
      <c r="HPT61" s="124" t="s">
        <v>192</v>
      </c>
      <c r="HPU61" s="124" t="s">
        <v>192</v>
      </c>
      <c r="HPV61" s="124" t="s">
        <v>192</v>
      </c>
      <c r="HPW61" s="124" t="s">
        <v>192</v>
      </c>
      <c r="HPX61" s="124" t="s">
        <v>192</v>
      </c>
      <c r="HPY61" s="124" t="s">
        <v>192</v>
      </c>
      <c r="HPZ61" s="124" t="s">
        <v>192</v>
      </c>
      <c r="HQA61" s="124" t="s">
        <v>192</v>
      </c>
      <c r="HQB61" s="124" t="s">
        <v>192</v>
      </c>
      <c r="HQC61" s="124" t="s">
        <v>192</v>
      </c>
      <c r="HQD61" s="124" t="s">
        <v>192</v>
      </c>
      <c r="HQE61" s="124" t="s">
        <v>192</v>
      </c>
      <c r="HQF61" s="124" t="s">
        <v>192</v>
      </c>
      <c r="HQG61" s="124" t="s">
        <v>192</v>
      </c>
      <c r="HQH61" s="124" t="s">
        <v>192</v>
      </c>
      <c r="HQI61" s="124" t="s">
        <v>192</v>
      </c>
      <c r="HQJ61" s="124" t="s">
        <v>192</v>
      </c>
      <c r="HQK61" s="124" t="s">
        <v>192</v>
      </c>
      <c r="HQL61" s="124" t="s">
        <v>192</v>
      </c>
      <c r="HQM61" s="124" t="s">
        <v>192</v>
      </c>
      <c r="HQN61" s="124" t="s">
        <v>192</v>
      </c>
      <c r="HQO61" s="124" t="s">
        <v>192</v>
      </c>
      <c r="HQP61" s="124" t="s">
        <v>192</v>
      </c>
      <c r="HQQ61" s="124" t="s">
        <v>192</v>
      </c>
      <c r="HQR61" s="124" t="s">
        <v>192</v>
      </c>
      <c r="HQS61" s="124" t="s">
        <v>192</v>
      </c>
      <c r="HQT61" s="124" t="s">
        <v>192</v>
      </c>
      <c r="HQU61" s="124" t="s">
        <v>192</v>
      </c>
      <c r="HQV61" s="124" t="s">
        <v>192</v>
      </c>
      <c r="HQW61" s="124" t="s">
        <v>192</v>
      </c>
      <c r="HQX61" s="124" t="s">
        <v>192</v>
      </c>
      <c r="HQY61" s="124" t="s">
        <v>192</v>
      </c>
      <c r="HQZ61" s="124" t="s">
        <v>192</v>
      </c>
      <c r="HRA61" s="124" t="s">
        <v>192</v>
      </c>
      <c r="HRB61" s="124" t="s">
        <v>192</v>
      </c>
      <c r="HRC61" s="124" t="s">
        <v>192</v>
      </c>
      <c r="HRD61" s="124" t="s">
        <v>192</v>
      </c>
      <c r="HRE61" s="124" t="s">
        <v>192</v>
      </c>
      <c r="HRF61" s="124" t="s">
        <v>192</v>
      </c>
      <c r="HRG61" s="124" t="s">
        <v>192</v>
      </c>
      <c r="HRH61" s="124" t="s">
        <v>192</v>
      </c>
      <c r="HRI61" s="124" t="s">
        <v>192</v>
      </c>
      <c r="HRJ61" s="124" t="s">
        <v>192</v>
      </c>
      <c r="HRK61" s="124" t="s">
        <v>192</v>
      </c>
      <c r="HRL61" s="124" t="s">
        <v>192</v>
      </c>
      <c r="HRM61" s="124" t="s">
        <v>192</v>
      </c>
      <c r="HRN61" s="124" t="s">
        <v>192</v>
      </c>
      <c r="HRO61" s="124" t="s">
        <v>192</v>
      </c>
      <c r="HRP61" s="124" t="s">
        <v>192</v>
      </c>
      <c r="HRQ61" s="124" t="s">
        <v>192</v>
      </c>
      <c r="HRR61" s="124" t="s">
        <v>192</v>
      </c>
      <c r="HRS61" s="124" t="s">
        <v>192</v>
      </c>
      <c r="HRT61" s="124" t="s">
        <v>192</v>
      </c>
      <c r="HRU61" s="124" t="s">
        <v>192</v>
      </c>
      <c r="HRV61" s="124" t="s">
        <v>192</v>
      </c>
      <c r="HRW61" s="124" t="s">
        <v>192</v>
      </c>
      <c r="HRX61" s="124" t="s">
        <v>192</v>
      </c>
      <c r="HRY61" s="124" t="s">
        <v>192</v>
      </c>
      <c r="HRZ61" s="124" t="s">
        <v>192</v>
      </c>
      <c r="HSA61" s="124" t="s">
        <v>192</v>
      </c>
      <c r="HSB61" s="124" t="s">
        <v>192</v>
      </c>
      <c r="HSC61" s="124" t="s">
        <v>192</v>
      </c>
      <c r="HSD61" s="124" t="s">
        <v>192</v>
      </c>
      <c r="HSE61" s="124" t="s">
        <v>192</v>
      </c>
      <c r="HSF61" s="124" t="s">
        <v>192</v>
      </c>
      <c r="HSG61" s="124" t="s">
        <v>192</v>
      </c>
      <c r="HSH61" s="124" t="s">
        <v>192</v>
      </c>
      <c r="HSI61" s="124" t="s">
        <v>192</v>
      </c>
      <c r="HSJ61" s="124" t="s">
        <v>192</v>
      </c>
      <c r="HSK61" s="124" t="s">
        <v>192</v>
      </c>
      <c r="HSL61" s="124" t="s">
        <v>192</v>
      </c>
      <c r="HSM61" s="124" t="s">
        <v>192</v>
      </c>
      <c r="HSN61" s="124" t="s">
        <v>192</v>
      </c>
      <c r="HSO61" s="124" t="s">
        <v>192</v>
      </c>
      <c r="HSP61" s="124" t="s">
        <v>192</v>
      </c>
      <c r="HSQ61" s="124" t="s">
        <v>192</v>
      </c>
      <c r="HSR61" s="124" t="s">
        <v>192</v>
      </c>
      <c r="HSS61" s="124" t="s">
        <v>192</v>
      </c>
      <c r="HST61" s="124" t="s">
        <v>192</v>
      </c>
      <c r="HSU61" s="124" t="s">
        <v>192</v>
      </c>
      <c r="HSV61" s="124" t="s">
        <v>192</v>
      </c>
      <c r="HSW61" s="124" t="s">
        <v>192</v>
      </c>
      <c r="HSX61" s="124" t="s">
        <v>192</v>
      </c>
      <c r="HSY61" s="124" t="s">
        <v>192</v>
      </c>
      <c r="HSZ61" s="124" t="s">
        <v>192</v>
      </c>
      <c r="HTA61" s="124" t="s">
        <v>192</v>
      </c>
      <c r="HTB61" s="124" t="s">
        <v>192</v>
      </c>
      <c r="HTC61" s="124" t="s">
        <v>192</v>
      </c>
      <c r="HTD61" s="124" t="s">
        <v>192</v>
      </c>
      <c r="HTE61" s="124" t="s">
        <v>192</v>
      </c>
      <c r="HTF61" s="124" t="s">
        <v>192</v>
      </c>
      <c r="HTG61" s="124" t="s">
        <v>192</v>
      </c>
      <c r="HTH61" s="124" t="s">
        <v>192</v>
      </c>
      <c r="HTI61" s="124" t="s">
        <v>192</v>
      </c>
      <c r="HTJ61" s="124" t="s">
        <v>192</v>
      </c>
      <c r="HTK61" s="124" t="s">
        <v>192</v>
      </c>
      <c r="HTL61" s="124" t="s">
        <v>192</v>
      </c>
      <c r="HTM61" s="124" t="s">
        <v>192</v>
      </c>
      <c r="HTN61" s="124" t="s">
        <v>192</v>
      </c>
      <c r="HTO61" s="124" t="s">
        <v>192</v>
      </c>
      <c r="HTP61" s="124" t="s">
        <v>192</v>
      </c>
      <c r="HTQ61" s="124" t="s">
        <v>192</v>
      </c>
      <c r="HTR61" s="124" t="s">
        <v>192</v>
      </c>
      <c r="HTS61" s="124" t="s">
        <v>192</v>
      </c>
      <c r="HTT61" s="124" t="s">
        <v>192</v>
      </c>
      <c r="HTU61" s="124" t="s">
        <v>192</v>
      </c>
      <c r="HTV61" s="124" t="s">
        <v>192</v>
      </c>
      <c r="HTW61" s="124" t="s">
        <v>192</v>
      </c>
      <c r="HTX61" s="124" t="s">
        <v>192</v>
      </c>
      <c r="HTY61" s="124" t="s">
        <v>192</v>
      </c>
      <c r="HTZ61" s="124" t="s">
        <v>192</v>
      </c>
      <c r="HUA61" s="124" t="s">
        <v>192</v>
      </c>
      <c r="HUB61" s="124" t="s">
        <v>192</v>
      </c>
      <c r="HUC61" s="124" t="s">
        <v>192</v>
      </c>
      <c r="HUD61" s="124" t="s">
        <v>192</v>
      </c>
      <c r="HUE61" s="124" t="s">
        <v>192</v>
      </c>
      <c r="HUF61" s="124" t="s">
        <v>192</v>
      </c>
      <c r="HUG61" s="124" t="s">
        <v>192</v>
      </c>
      <c r="HUH61" s="124" t="s">
        <v>192</v>
      </c>
      <c r="HUI61" s="124" t="s">
        <v>192</v>
      </c>
      <c r="HUJ61" s="124" t="s">
        <v>192</v>
      </c>
      <c r="HUK61" s="124" t="s">
        <v>192</v>
      </c>
      <c r="HUL61" s="124" t="s">
        <v>192</v>
      </c>
      <c r="HUM61" s="124" t="s">
        <v>192</v>
      </c>
      <c r="HUN61" s="124" t="s">
        <v>192</v>
      </c>
      <c r="HUO61" s="124" t="s">
        <v>192</v>
      </c>
      <c r="HUP61" s="124" t="s">
        <v>192</v>
      </c>
      <c r="HUQ61" s="124" t="s">
        <v>192</v>
      </c>
      <c r="HUR61" s="124" t="s">
        <v>192</v>
      </c>
      <c r="HUS61" s="124" t="s">
        <v>192</v>
      </c>
      <c r="HUT61" s="124" t="s">
        <v>192</v>
      </c>
      <c r="HUU61" s="124" t="s">
        <v>192</v>
      </c>
      <c r="HUV61" s="124" t="s">
        <v>192</v>
      </c>
      <c r="HUW61" s="124" t="s">
        <v>192</v>
      </c>
      <c r="HUX61" s="124" t="s">
        <v>192</v>
      </c>
      <c r="HUY61" s="124" t="s">
        <v>192</v>
      </c>
      <c r="HUZ61" s="124" t="s">
        <v>192</v>
      </c>
      <c r="HVA61" s="124" t="s">
        <v>192</v>
      </c>
      <c r="HVB61" s="124" t="s">
        <v>192</v>
      </c>
      <c r="HVC61" s="124" t="s">
        <v>192</v>
      </c>
      <c r="HVD61" s="124" t="s">
        <v>192</v>
      </c>
      <c r="HVE61" s="124" t="s">
        <v>192</v>
      </c>
      <c r="HVF61" s="124" t="s">
        <v>192</v>
      </c>
      <c r="HVG61" s="124" t="s">
        <v>192</v>
      </c>
      <c r="HVH61" s="124" t="s">
        <v>192</v>
      </c>
      <c r="HVI61" s="124" t="s">
        <v>192</v>
      </c>
      <c r="HVJ61" s="124" t="s">
        <v>192</v>
      </c>
      <c r="HVK61" s="124" t="s">
        <v>192</v>
      </c>
      <c r="HVL61" s="124" t="s">
        <v>192</v>
      </c>
      <c r="HVM61" s="124" t="s">
        <v>192</v>
      </c>
      <c r="HVN61" s="124" t="s">
        <v>192</v>
      </c>
      <c r="HVO61" s="124" t="s">
        <v>192</v>
      </c>
      <c r="HVP61" s="124" t="s">
        <v>192</v>
      </c>
      <c r="HVQ61" s="124" t="s">
        <v>192</v>
      </c>
      <c r="HVR61" s="124" t="s">
        <v>192</v>
      </c>
      <c r="HVS61" s="124" t="s">
        <v>192</v>
      </c>
      <c r="HVT61" s="124" t="s">
        <v>192</v>
      </c>
      <c r="HVU61" s="124" t="s">
        <v>192</v>
      </c>
      <c r="HVV61" s="124" t="s">
        <v>192</v>
      </c>
      <c r="HVW61" s="124" t="s">
        <v>192</v>
      </c>
      <c r="HVX61" s="124" t="s">
        <v>192</v>
      </c>
      <c r="HVY61" s="124" t="s">
        <v>192</v>
      </c>
      <c r="HVZ61" s="124" t="s">
        <v>192</v>
      </c>
      <c r="HWA61" s="124" t="s">
        <v>192</v>
      </c>
      <c r="HWB61" s="124" t="s">
        <v>192</v>
      </c>
      <c r="HWC61" s="124" t="s">
        <v>192</v>
      </c>
      <c r="HWD61" s="124" t="s">
        <v>192</v>
      </c>
      <c r="HWE61" s="124" t="s">
        <v>192</v>
      </c>
      <c r="HWF61" s="124" t="s">
        <v>192</v>
      </c>
      <c r="HWG61" s="124" t="s">
        <v>192</v>
      </c>
      <c r="HWH61" s="124" t="s">
        <v>192</v>
      </c>
      <c r="HWI61" s="124" t="s">
        <v>192</v>
      </c>
      <c r="HWJ61" s="124" t="s">
        <v>192</v>
      </c>
      <c r="HWK61" s="124" t="s">
        <v>192</v>
      </c>
      <c r="HWL61" s="124" t="s">
        <v>192</v>
      </c>
      <c r="HWM61" s="124" t="s">
        <v>192</v>
      </c>
      <c r="HWN61" s="124" t="s">
        <v>192</v>
      </c>
      <c r="HWO61" s="124" t="s">
        <v>192</v>
      </c>
      <c r="HWP61" s="124" t="s">
        <v>192</v>
      </c>
      <c r="HWQ61" s="124" t="s">
        <v>192</v>
      </c>
      <c r="HWR61" s="124" t="s">
        <v>192</v>
      </c>
      <c r="HWS61" s="124" t="s">
        <v>192</v>
      </c>
      <c r="HWT61" s="124" t="s">
        <v>192</v>
      </c>
      <c r="HWU61" s="124" t="s">
        <v>192</v>
      </c>
      <c r="HWV61" s="124" t="s">
        <v>192</v>
      </c>
      <c r="HWW61" s="124" t="s">
        <v>192</v>
      </c>
      <c r="HWX61" s="124" t="s">
        <v>192</v>
      </c>
      <c r="HWY61" s="124" t="s">
        <v>192</v>
      </c>
      <c r="HWZ61" s="124" t="s">
        <v>192</v>
      </c>
      <c r="HXA61" s="124" t="s">
        <v>192</v>
      </c>
      <c r="HXB61" s="124" t="s">
        <v>192</v>
      </c>
      <c r="HXC61" s="124" t="s">
        <v>192</v>
      </c>
      <c r="HXD61" s="124" t="s">
        <v>192</v>
      </c>
      <c r="HXE61" s="124" t="s">
        <v>192</v>
      </c>
      <c r="HXF61" s="124" t="s">
        <v>192</v>
      </c>
      <c r="HXG61" s="124" t="s">
        <v>192</v>
      </c>
      <c r="HXH61" s="124" t="s">
        <v>192</v>
      </c>
      <c r="HXI61" s="124" t="s">
        <v>192</v>
      </c>
      <c r="HXJ61" s="124" t="s">
        <v>192</v>
      </c>
      <c r="HXK61" s="124" t="s">
        <v>192</v>
      </c>
      <c r="HXL61" s="124" t="s">
        <v>192</v>
      </c>
      <c r="HXM61" s="124" t="s">
        <v>192</v>
      </c>
      <c r="HXN61" s="124" t="s">
        <v>192</v>
      </c>
      <c r="HXO61" s="124" t="s">
        <v>192</v>
      </c>
      <c r="HXP61" s="124" t="s">
        <v>192</v>
      </c>
      <c r="HXQ61" s="124" t="s">
        <v>192</v>
      </c>
      <c r="HXR61" s="124" t="s">
        <v>192</v>
      </c>
      <c r="HXS61" s="124" t="s">
        <v>192</v>
      </c>
      <c r="HXT61" s="124" t="s">
        <v>192</v>
      </c>
      <c r="HXU61" s="124" t="s">
        <v>192</v>
      </c>
      <c r="HXV61" s="124" t="s">
        <v>192</v>
      </c>
      <c r="HXW61" s="124" t="s">
        <v>192</v>
      </c>
      <c r="HXX61" s="124" t="s">
        <v>192</v>
      </c>
      <c r="HXY61" s="124" t="s">
        <v>192</v>
      </c>
      <c r="HXZ61" s="124" t="s">
        <v>192</v>
      </c>
      <c r="HYA61" s="124" t="s">
        <v>192</v>
      </c>
      <c r="HYB61" s="124" t="s">
        <v>192</v>
      </c>
      <c r="HYC61" s="124" t="s">
        <v>192</v>
      </c>
      <c r="HYD61" s="124" t="s">
        <v>192</v>
      </c>
      <c r="HYE61" s="124" t="s">
        <v>192</v>
      </c>
      <c r="HYF61" s="124" t="s">
        <v>192</v>
      </c>
      <c r="HYG61" s="124" t="s">
        <v>192</v>
      </c>
      <c r="HYH61" s="124" t="s">
        <v>192</v>
      </c>
      <c r="HYI61" s="124" t="s">
        <v>192</v>
      </c>
      <c r="HYJ61" s="124" t="s">
        <v>192</v>
      </c>
      <c r="HYK61" s="124" t="s">
        <v>192</v>
      </c>
      <c r="HYL61" s="124" t="s">
        <v>192</v>
      </c>
      <c r="HYM61" s="124" t="s">
        <v>192</v>
      </c>
      <c r="HYN61" s="124" t="s">
        <v>192</v>
      </c>
      <c r="HYO61" s="124" t="s">
        <v>192</v>
      </c>
      <c r="HYP61" s="124" t="s">
        <v>192</v>
      </c>
      <c r="HYQ61" s="124" t="s">
        <v>192</v>
      </c>
      <c r="HYR61" s="124" t="s">
        <v>192</v>
      </c>
      <c r="HYS61" s="124" t="s">
        <v>192</v>
      </c>
      <c r="HYT61" s="124" t="s">
        <v>192</v>
      </c>
      <c r="HYU61" s="124" t="s">
        <v>192</v>
      </c>
      <c r="HYV61" s="124" t="s">
        <v>192</v>
      </c>
      <c r="HYW61" s="124" t="s">
        <v>192</v>
      </c>
      <c r="HYX61" s="124" t="s">
        <v>192</v>
      </c>
      <c r="HYY61" s="124" t="s">
        <v>192</v>
      </c>
      <c r="HYZ61" s="124" t="s">
        <v>192</v>
      </c>
      <c r="HZA61" s="124" t="s">
        <v>192</v>
      </c>
      <c r="HZB61" s="124" t="s">
        <v>192</v>
      </c>
      <c r="HZC61" s="124" t="s">
        <v>192</v>
      </c>
      <c r="HZD61" s="124" t="s">
        <v>192</v>
      </c>
      <c r="HZE61" s="124" t="s">
        <v>192</v>
      </c>
      <c r="HZF61" s="124" t="s">
        <v>192</v>
      </c>
      <c r="HZG61" s="124" t="s">
        <v>192</v>
      </c>
      <c r="HZH61" s="124" t="s">
        <v>192</v>
      </c>
      <c r="HZI61" s="124" t="s">
        <v>192</v>
      </c>
      <c r="HZJ61" s="124" t="s">
        <v>192</v>
      </c>
      <c r="HZK61" s="124" t="s">
        <v>192</v>
      </c>
      <c r="HZL61" s="124" t="s">
        <v>192</v>
      </c>
      <c r="HZM61" s="124" t="s">
        <v>192</v>
      </c>
      <c r="HZN61" s="124" t="s">
        <v>192</v>
      </c>
      <c r="HZO61" s="124" t="s">
        <v>192</v>
      </c>
      <c r="HZP61" s="124" t="s">
        <v>192</v>
      </c>
      <c r="HZQ61" s="124" t="s">
        <v>192</v>
      </c>
      <c r="HZR61" s="124" t="s">
        <v>192</v>
      </c>
      <c r="HZS61" s="124" t="s">
        <v>192</v>
      </c>
      <c r="HZT61" s="124" t="s">
        <v>192</v>
      </c>
      <c r="HZU61" s="124" t="s">
        <v>192</v>
      </c>
      <c r="HZV61" s="124" t="s">
        <v>192</v>
      </c>
      <c r="HZW61" s="124" t="s">
        <v>192</v>
      </c>
      <c r="HZX61" s="124" t="s">
        <v>192</v>
      </c>
      <c r="HZY61" s="124" t="s">
        <v>192</v>
      </c>
      <c r="HZZ61" s="124" t="s">
        <v>192</v>
      </c>
      <c r="IAA61" s="124" t="s">
        <v>192</v>
      </c>
      <c r="IAB61" s="124" t="s">
        <v>192</v>
      </c>
      <c r="IAC61" s="124" t="s">
        <v>192</v>
      </c>
      <c r="IAD61" s="124" t="s">
        <v>192</v>
      </c>
      <c r="IAE61" s="124" t="s">
        <v>192</v>
      </c>
      <c r="IAF61" s="124" t="s">
        <v>192</v>
      </c>
      <c r="IAG61" s="124" t="s">
        <v>192</v>
      </c>
      <c r="IAH61" s="124" t="s">
        <v>192</v>
      </c>
      <c r="IAI61" s="124" t="s">
        <v>192</v>
      </c>
      <c r="IAJ61" s="124" t="s">
        <v>192</v>
      </c>
      <c r="IAK61" s="124" t="s">
        <v>192</v>
      </c>
      <c r="IAL61" s="124" t="s">
        <v>192</v>
      </c>
      <c r="IAM61" s="124" t="s">
        <v>192</v>
      </c>
      <c r="IAN61" s="124" t="s">
        <v>192</v>
      </c>
      <c r="IAO61" s="124" t="s">
        <v>192</v>
      </c>
      <c r="IAP61" s="124" t="s">
        <v>192</v>
      </c>
      <c r="IAQ61" s="124" t="s">
        <v>192</v>
      </c>
      <c r="IAR61" s="124" t="s">
        <v>192</v>
      </c>
      <c r="IAS61" s="124" t="s">
        <v>192</v>
      </c>
      <c r="IAT61" s="124" t="s">
        <v>192</v>
      </c>
      <c r="IAU61" s="124" t="s">
        <v>192</v>
      </c>
      <c r="IAV61" s="124" t="s">
        <v>192</v>
      </c>
      <c r="IAW61" s="124" t="s">
        <v>192</v>
      </c>
      <c r="IAX61" s="124" t="s">
        <v>192</v>
      </c>
      <c r="IAY61" s="124" t="s">
        <v>192</v>
      </c>
      <c r="IAZ61" s="124" t="s">
        <v>192</v>
      </c>
      <c r="IBA61" s="124" t="s">
        <v>192</v>
      </c>
      <c r="IBB61" s="124" t="s">
        <v>192</v>
      </c>
      <c r="IBC61" s="124" t="s">
        <v>192</v>
      </c>
      <c r="IBD61" s="124" t="s">
        <v>192</v>
      </c>
      <c r="IBE61" s="124" t="s">
        <v>192</v>
      </c>
      <c r="IBF61" s="124" t="s">
        <v>192</v>
      </c>
      <c r="IBG61" s="124" t="s">
        <v>192</v>
      </c>
      <c r="IBH61" s="124" t="s">
        <v>192</v>
      </c>
      <c r="IBI61" s="124" t="s">
        <v>192</v>
      </c>
      <c r="IBJ61" s="124" t="s">
        <v>192</v>
      </c>
      <c r="IBK61" s="124" t="s">
        <v>192</v>
      </c>
      <c r="IBL61" s="124" t="s">
        <v>192</v>
      </c>
      <c r="IBM61" s="124" t="s">
        <v>192</v>
      </c>
      <c r="IBN61" s="124" t="s">
        <v>192</v>
      </c>
      <c r="IBO61" s="124" t="s">
        <v>192</v>
      </c>
      <c r="IBP61" s="124" t="s">
        <v>192</v>
      </c>
      <c r="IBQ61" s="124" t="s">
        <v>192</v>
      </c>
      <c r="IBR61" s="124" t="s">
        <v>192</v>
      </c>
      <c r="IBS61" s="124" t="s">
        <v>192</v>
      </c>
      <c r="IBT61" s="124" t="s">
        <v>192</v>
      </c>
      <c r="IBU61" s="124" t="s">
        <v>192</v>
      </c>
      <c r="IBV61" s="124" t="s">
        <v>192</v>
      </c>
      <c r="IBW61" s="124" t="s">
        <v>192</v>
      </c>
      <c r="IBX61" s="124" t="s">
        <v>192</v>
      </c>
      <c r="IBY61" s="124" t="s">
        <v>192</v>
      </c>
      <c r="IBZ61" s="124" t="s">
        <v>192</v>
      </c>
      <c r="ICA61" s="124" t="s">
        <v>192</v>
      </c>
      <c r="ICB61" s="124" t="s">
        <v>192</v>
      </c>
      <c r="ICC61" s="124" t="s">
        <v>192</v>
      </c>
      <c r="ICD61" s="124" t="s">
        <v>192</v>
      </c>
      <c r="ICE61" s="124" t="s">
        <v>192</v>
      </c>
      <c r="ICF61" s="124" t="s">
        <v>192</v>
      </c>
      <c r="ICG61" s="124" t="s">
        <v>192</v>
      </c>
      <c r="ICH61" s="124" t="s">
        <v>192</v>
      </c>
      <c r="ICI61" s="124" t="s">
        <v>192</v>
      </c>
      <c r="ICJ61" s="124" t="s">
        <v>192</v>
      </c>
      <c r="ICK61" s="124" t="s">
        <v>192</v>
      </c>
      <c r="ICL61" s="124" t="s">
        <v>192</v>
      </c>
      <c r="ICM61" s="124" t="s">
        <v>192</v>
      </c>
      <c r="ICN61" s="124" t="s">
        <v>192</v>
      </c>
      <c r="ICO61" s="124" t="s">
        <v>192</v>
      </c>
      <c r="ICP61" s="124" t="s">
        <v>192</v>
      </c>
      <c r="ICQ61" s="124" t="s">
        <v>192</v>
      </c>
      <c r="ICR61" s="124" t="s">
        <v>192</v>
      </c>
      <c r="ICS61" s="124" t="s">
        <v>192</v>
      </c>
      <c r="ICT61" s="124" t="s">
        <v>192</v>
      </c>
      <c r="ICU61" s="124" t="s">
        <v>192</v>
      </c>
      <c r="ICV61" s="124" t="s">
        <v>192</v>
      </c>
      <c r="ICW61" s="124" t="s">
        <v>192</v>
      </c>
      <c r="ICX61" s="124" t="s">
        <v>192</v>
      </c>
      <c r="ICY61" s="124" t="s">
        <v>192</v>
      </c>
      <c r="ICZ61" s="124" t="s">
        <v>192</v>
      </c>
      <c r="IDA61" s="124" t="s">
        <v>192</v>
      </c>
      <c r="IDB61" s="124" t="s">
        <v>192</v>
      </c>
      <c r="IDC61" s="124" t="s">
        <v>192</v>
      </c>
      <c r="IDD61" s="124" t="s">
        <v>192</v>
      </c>
      <c r="IDE61" s="124" t="s">
        <v>192</v>
      </c>
      <c r="IDF61" s="124" t="s">
        <v>192</v>
      </c>
      <c r="IDG61" s="124" t="s">
        <v>192</v>
      </c>
      <c r="IDH61" s="124" t="s">
        <v>192</v>
      </c>
      <c r="IDI61" s="124" t="s">
        <v>192</v>
      </c>
      <c r="IDJ61" s="124" t="s">
        <v>192</v>
      </c>
      <c r="IDK61" s="124" t="s">
        <v>192</v>
      </c>
      <c r="IDL61" s="124" t="s">
        <v>192</v>
      </c>
      <c r="IDM61" s="124" t="s">
        <v>192</v>
      </c>
      <c r="IDN61" s="124" t="s">
        <v>192</v>
      </c>
      <c r="IDO61" s="124" t="s">
        <v>192</v>
      </c>
      <c r="IDP61" s="124" t="s">
        <v>192</v>
      </c>
      <c r="IDQ61" s="124" t="s">
        <v>192</v>
      </c>
      <c r="IDR61" s="124" t="s">
        <v>192</v>
      </c>
      <c r="IDS61" s="124" t="s">
        <v>192</v>
      </c>
      <c r="IDT61" s="124" t="s">
        <v>192</v>
      </c>
      <c r="IDU61" s="124" t="s">
        <v>192</v>
      </c>
      <c r="IDV61" s="124" t="s">
        <v>192</v>
      </c>
      <c r="IDW61" s="124" t="s">
        <v>192</v>
      </c>
      <c r="IDX61" s="124" t="s">
        <v>192</v>
      </c>
      <c r="IDY61" s="124" t="s">
        <v>192</v>
      </c>
      <c r="IDZ61" s="124" t="s">
        <v>192</v>
      </c>
      <c r="IEA61" s="124" t="s">
        <v>192</v>
      </c>
      <c r="IEB61" s="124" t="s">
        <v>192</v>
      </c>
      <c r="IEC61" s="124" t="s">
        <v>192</v>
      </c>
      <c r="IED61" s="124" t="s">
        <v>192</v>
      </c>
      <c r="IEE61" s="124" t="s">
        <v>192</v>
      </c>
      <c r="IEF61" s="124" t="s">
        <v>192</v>
      </c>
      <c r="IEG61" s="124" t="s">
        <v>192</v>
      </c>
      <c r="IEH61" s="124" t="s">
        <v>192</v>
      </c>
      <c r="IEI61" s="124" t="s">
        <v>192</v>
      </c>
      <c r="IEJ61" s="124" t="s">
        <v>192</v>
      </c>
      <c r="IEK61" s="124" t="s">
        <v>192</v>
      </c>
      <c r="IEL61" s="124" t="s">
        <v>192</v>
      </c>
      <c r="IEM61" s="124" t="s">
        <v>192</v>
      </c>
      <c r="IEN61" s="124" t="s">
        <v>192</v>
      </c>
      <c r="IEO61" s="124" t="s">
        <v>192</v>
      </c>
      <c r="IEP61" s="124" t="s">
        <v>192</v>
      </c>
      <c r="IEQ61" s="124" t="s">
        <v>192</v>
      </c>
      <c r="IER61" s="124" t="s">
        <v>192</v>
      </c>
      <c r="IES61" s="124" t="s">
        <v>192</v>
      </c>
      <c r="IET61" s="124" t="s">
        <v>192</v>
      </c>
      <c r="IEU61" s="124" t="s">
        <v>192</v>
      </c>
      <c r="IEV61" s="124" t="s">
        <v>192</v>
      </c>
      <c r="IEW61" s="124" t="s">
        <v>192</v>
      </c>
      <c r="IEX61" s="124" t="s">
        <v>192</v>
      </c>
      <c r="IEY61" s="124" t="s">
        <v>192</v>
      </c>
      <c r="IEZ61" s="124" t="s">
        <v>192</v>
      </c>
      <c r="IFA61" s="124" t="s">
        <v>192</v>
      </c>
      <c r="IFB61" s="124" t="s">
        <v>192</v>
      </c>
      <c r="IFC61" s="124" t="s">
        <v>192</v>
      </c>
      <c r="IFD61" s="124" t="s">
        <v>192</v>
      </c>
      <c r="IFE61" s="124" t="s">
        <v>192</v>
      </c>
      <c r="IFF61" s="124" t="s">
        <v>192</v>
      </c>
      <c r="IFG61" s="124" t="s">
        <v>192</v>
      </c>
      <c r="IFH61" s="124" t="s">
        <v>192</v>
      </c>
      <c r="IFI61" s="124" t="s">
        <v>192</v>
      </c>
      <c r="IFJ61" s="124" t="s">
        <v>192</v>
      </c>
      <c r="IFK61" s="124" t="s">
        <v>192</v>
      </c>
      <c r="IFL61" s="124" t="s">
        <v>192</v>
      </c>
      <c r="IFM61" s="124" t="s">
        <v>192</v>
      </c>
      <c r="IFN61" s="124" t="s">
        <v>192</v>
      </c>
      <c r="IFO61" s="124" t="s">
        <v>192</v>
      </c>
      <c r="IFP61" s="124" t="s">
        <v>192</v>
      </c>
      <c r="IFQ61" s="124" t="s">
        <v>192</v>
      </c>
      <c r="IFR61" s="124" t="s">
        <v>192</v>
      </c>
      <c r="IFS61" s="124" t="s">
        <v>192</v>
      </c>
      <c r="IFT61" s="124" t="s">
        <v>192</v>
      </c>
      <c r="IFU61" s="124" t="s">
        <v>192</v>
      </c>
      <c r="IFV61" s="124" t="s">
        <v>192</v>
      </c>
      <c r="IFW61" s="124" t="s">
        <v>192</v>
      </c>
      <c r="IFX61" s="124" t="s">
        <v>192</v>
      </c>
      <c r="IFY61" s="124" t="s">
        <v>192</v>
      </c>
      <c r="IFZ61" s="124" t="s">
        <v>192</v>
      </c>
      <c r="IGA61" s="124" t="s">
        <v>192</v>
      </c>
      <c r="IGB61" s="124" t="s">
        <v>192</v>
      </c>
      <c r="IGC61" s="124" t="s">
        <v>192</v>
      </c>
      <c r="IGD61" s="124" t="s">
        <v>192</v>
      </c>
      <c r="IGE61" s="124" t="s">
        <v>192</v>
      </c>
      <c r="IGF61" s="124" t="s">
        <v>192</v>
      </c>
      <c r="IGG61" s="124" t="s">
        <v>192</v>
      </c>
      <c r="IGH61" s="124" t="s">
        <v>192</v>
      </c>
      <c r="IGI61" s="124" t="s">
        <v>192</v>
      </c>
      <c r="IGJ61" s="124" t="s">
        <v>192</v>
      </c>
      <c r="IGK61" s="124" t="s">
        <v>192</v>
      </c>
      <c r="IGL61" s="124" t="s">
        <v>192</v>
      </c>
      <c r="IGM61" s="124" t="s">
        <v>192</v>
      </c>
      <c r="IGN61" s="124" t="s">
        <v>192</v>
      </c>
      <c r="IGO61" s="124" t="s">
        <v>192</v>
      </c>
      <c r="IGP61" s="124" t="s">
        <v>192</v>
      </c>
      <c r="IGQ61" s="124" t="s">
        <v>192</v>
      </c>
      <c r="IGR61" s="124" t="s">
        <v>192</v>
      </c>
      <c r="IGS61" s="124" t="s">
        <v>192</v>
      </c>
      <c r="IGT61" s="124" t="s">
        <v>192</v>
      </c>
      <c r="IGU61" s="124" t="s">
        <v>192</v>
      </c>
      <c r="IGV61" s="124" t="s">
        <v>192</v>
      </c>
      <c r="IGW61" s="124" t="s">
        <v>192</v>
      </c>
      <c r="IGX61" s="124" t="s">
        <v>192</v>
      </c>
      <c r="IGY61" s="124" t="s">
        <v>192</v>
      </c>
      <c r="IGZ61" s="124" t="s">
        <v>192</v>
      </c>
      <c r="IHA61" s="124" t="s">
        <v>192</v>
      </c>
      <c r="IHB61" s="124" t="s">
        <v>192</v>
      </c>
      <c r="IHC61" s="124" t="s">
        <v>192</v>
      </c>
      <c r="IHD61" s="124" t="s">
        <v>192</v>
      </c>
      <c r="IHE61" s="124" t="s">
        <v>192</v>
      </c>
      <c r="IHF61" s="124" t="s">
        <v>192</v>
      </c>
      <c r="IHG61" s="124" t="s">
        <v>192</v>
      </c>
      <c r="IHH61" s="124" t="s">
        <v>192</v>
      </c>
      <c r="IHI61" s="124" t="s">
        <v>192</v>
      </c>
      <c r="IHJ61" s="124" t="s">
        <v>192</v>
      </c>
      <c r="IHK61" s="124" t="s">
        <v>192</v>
      </c>
      <c r="IHL61" s="124" t="s">
        <v>192</v>
      </c>
      <c r="IHM61" s="124" t="s">
        <v>192</v>
      </c>
      <c r="IHN61" s="124" t="s">
        <v>192</v>
      </c>
      <c r="IHO61" s="124" t="s">
        <v>192</v>
      </c>
      <c r="IHP61" s="124" t="s">
        <v>192</v>
      </c>
      <c r="IHQ61" s="124" t="s">
        <v>192</v>
      </c>
      <c r="IHR61" s="124" t="s">
        <v>192</v>
      </c>
      <c r="IHS61" s="124" t="s">
        <v>192</v>
      </c>
      <c r="IHT61" s="124" t="s">
        <v>192</v>
      </c>
      <c r="IHU61" s="124" t="s">
        <v>192</v>
      </c>
      <c r="IHV61" s="124" t="s">
        <v>192</v>
      </c>
      <c r="IHW61" s="124" t="s">
        <v>192</v>
      </c>
      <c r="IHX61" s="124" t="s">
        <v>192</v>
      </c>
      <c r="IHY61" s="124" t="s">
        <v>192</v>
      </c>
      <c r="IHZ61" s="124" t="s">
        <v>192</v>
      </c>
      <c r="IIA61" s="124" t="s">
        <v>192</v>
      </c>
      <c r="IIB61" s="124" t="s">
        <v>192</v>
      </c>
      <c r="IIC61" s="124" t="s">
        <v>192</v>
      </c>
      <c r="IID61" s="124" t="s">
        <v>192</v>
      </c>
      <c r="IIE61" s="124" t="s">
        <v>192</v>
      </c>
      <c r="IIF61" s="124" t="s">
        <v>192</v>
      </c>
      <c r="IIG61" s="124" t="s">
        <v>192</v>
      </c>
      <c r="IIH61" s="124" t="s">
        <v>192</v>
      </c>
      <c r="III61" s="124" t="s">
        <v>192</v>
      </c>
      <c r="IIJ61" s="124" t="s">
        <v>192</v>
      </c>
      <c r="IIK61" s="124" t="s">
        <v>192</v>
      </c>
      <c r="IIL61" s="124" t="s">
        <v>192</v>
      </c>
      <c r="IIM61" s="124" t="s">
        <v>192</v>
      </c>
      <c r="IIN61" s="124" t="s">
        <v>192</v>
      </c>
      <c r="IIO61" s="124" t="s">
        <v>192</v>
      </c>
      <c r="IIP61" s="124" t="s">
        <v>192</v>
      </c>
      <c r="IIQ61" s="124" t="s">
        <v>192</v>
      </c>
      <c r="IIR61" s="124" t="s">
        <v>192</v>
      </c>
      <c r="IIS61" s="124" t="s">
        <v>192</v>
      </c>
      <c r="IIT61" s="124" t="s">
        <v>192</v>
      </c>
      <c r="IIU61" s="124" t="s">
        <v>192</v>
      </c>
      <c r="IIV61" s="124" t="s">
        <v>192</v>
      </c>
      <c r="IIW61" s="124" t="s">
        <v>192</v>
      </c>
      <c r="IIX61" s="124" t="s">
        <v>192</v>
      </c>
      <c r="IIY61" s="124" t="s">
        <v>192</v>
      </c>
      <c r="IIZ61" s="124" t="s">
        <v>192</v>
      </c>
      <c r="IJA61" s="124" t="s">
        <v>192</v>
      </c>
      <c r="IJB61" s="124" t="s">
        <v>192</v>
      </c>
      <c r="IJC61" s="124" t="s">
        <v>192</v>
      </c>
      <c r="IJD61" s="124" t="s">
        <v>192</v>
      </c>
      <c r="IJE61" s="124" t="s">
        <v>192</v>
      </c>
      <c r="IJF61" s="124" t="s">
        <v>192</v>
      </c>
      <c r="IJG61" s="124" t="s">
        <v>192</v>
      </c>
      <c r="IJH61" s="124" t="s">
        <v>192</v>
      </c>
      <c r="IJI61" s="124" t="s">
        <v>192</v>
      </c>
      <c r="IJJ61" s="124" t="s">
        <v>192</v>
      </c>
      <c r="IJK61" s="124" t="s">
        <v>192</v>
      </c>
      <c r="IJL61" s="124" t="s">
        <v>192</v>
      </c>
      <c r="IJM61" s="124" t="s">
        <v>192</v>
      </c>
      <c r="IJN61" s="124" t="s">
        <v>192</v>
      </c>
      <c r="IJO61" s="124" t="s">
        <v>192</v>
      </c>
      <c r="IJP61" s="124" t="s">
        <v>192</v>
      </c>
      <c r="IJQ61" s="124" t="s">
        <v>192</v>
      </c>
      <c r="IJR61" s="124" t="s">
        <v>192</v>
      </c>
      <c r="IJS61" s="124" t="s">
        <v>192</v>
      </c>
      <c r="IJT61" s="124" t="s">
        <v>192</v>
      </c>
      <c r="IJU61" s="124" t="s">
        <v>192</v>
      </c>
      <c r="IJV61" s="124" t="s">
        <v>192</v>
      </c>
      <c r="IJW61" s="124" t="s">
        <v>192</v>
      </c>
      <c r="IJX61" s="124" t="s">
        <v>192</v>
      </c>
      <c r="IJY61" s="124" t="s">
        <v>192</v>
      </c>
      <c r="IJZ61" s="124" t="s">
        <v>192</v>
      </c>
      <c r="IKA61" s="124" t="s">
        <v>192</v>
      </c>
      <c r="IKB61" s="124" t="s">
        <v>192</v>
      </c>
      <c r="IKC61" s="124" t="s">
        <v>192</v>
      </c>
      <c r="IKD61" s="124" t="s">
        <v>192</v>
      </c>
      <c r="IKE61" s="124" t="s">
        <v>192</v>
      </c>
      <c r="IKF61" s="124" t="s">
        <v>192</v>
      </c>
      <c r="IKG61" s="124" t="s">
        <v>192</v>
      </c>
      <c r="IKH61" s="124" t="s">
        <v>192</v>
      </c>
      <c r="IKI61" s="124" t="s">
        <v>192</v>
      </c>
      <c r="IKJ61" s="124" t="s">
        <v>192</v>
      </c>
      <c r="IKK61" s="124" t="s">
        <v>192</v>
      </c>
      <c r="IKL61" s="124" t="s">
        <v>192</v>
      </c>
      <c r="IKM61" s="124" t="s">
        <v>192</v>
      </c>
      <c r="IKN61" s="124" t="s">
        <v>192</v>
      </c>
      <c r="IKO61" s="124" t="s">
        <v>192</v>
      </c>
      <c r="IKP61" s="124" t="s">
        <v>192</v>
      </c>
      <c r="IKQ61" s="124" t="s">
        <v>192</v>
      </c>
      <c r="IKR61" s="124" t="s">
        <v>192</v>
      </c>
      <c r="IKS61" s="124" t="s">
        <v>192</v>
      </c>
      <c r="IKT61" s="124" t="s">
        <v>192</v>
      </c>
      <c r="IKU61" s="124" t="s">
        <v>192</v>
      </c>
      <c r="IKV61" s="124" t="s">
        <v>192</v>
      </c>
      <c r="IKW61" s="124" t="s">
        <v>192</v>
      </c>
      <c r="IKX61" s="124" t="s">
        <v>192</v>
      </c>
      <c r="IKY61" s="124" t="s">
        <v>192</v>
      </c>
      <c r="IKZ61" s="124" t="s">
        <v>192</v>
      </c>
      <c r="ILA61" s="124" t="s">
        <v>192</v>
      </c>
      <c r="ILB61" s="124" t="s">
        <v>192</v>
      </c>
      <c r="ILC61" s="124" t="s">
        <v>192</v>
      </c>
      <c r="ILD61" s="124" t="s">
        <v>192</v>
      </c>
      <c r="ILE61" s="124" t="s">
        <v>192</v>
      </c>
      <c r="ILF61" s="124" t="s">
        <v>192</v>
      </c>
      <c r="ILG61" s="124" t="s">
        <v>192</v>
      </c>
      <c r="ILH61" s="124" t="s">
        <v>192</v>
      </c>
      <c r="ILI61" s="124" t="s">
        <v>192</v>
      </c>
      <c r="ILJ61" s="124" t="s">
        <v>192</v>
      </c>
      <c r="ILK61" s="124" t="s">
        <v>192</v>
      </c>
      <c r="ILL61" s="124" t="s">
        <v>192</v>
      </c>
      <c r="ILM61" s="124" t="s">
        <v>192</v>
      </c>
      <c r="ILN61" s="124" t="s">
        <v>192</v>
      </c>
      <c r="ILO61" s="124" t="s">
        <v>192</v>
      </c>
      <c r="ILP61" s="124" t="s">
        <v>192</v>
      </c>
      <c r="ILQ61" s="124" t="s">
        <v>192</v>
      </c>
      <c r="ILR61" s="124" t="s">
        <v>192</v>
      </c>
      <c r="ILS61" s="124" t="s">
        <v>192</v>
      </c>
      <c r="ILT61" s="124" t="s">
        <v>192</v>
      </c>
      <c r="ILU61" s="124" t="s">
        <v>192</v>
      </c>
      <c r="ILV61" s="124" t="s">
        <v>192</v>
      </c>
      <c r="ILW61" s="124" t="s">
        <v>192</v>
      </c>
      <c r="ILX61" s="124" t="s">
        <v>192</v>
      </c>
      <c r="ILY61" s="124" t="s">
        <v>192</v>
      </c>
      <c r="ILZ61" s="124" t="s">
        <v>192</v>
      </c>
      <c r="IMA61" s="124" t="s">
        <v>192</v>
      </c>
      <c r="IMB61" s="124" t="s">
        <v>192</v>
      </c>
      <c r="IMC61" s="124" t="s">
        <v>192</v>
      </c>
      <c r="IMD61" s="124" t="s">
        <v>192</v>
      </c>
      <c r="IME61" s="124" t="s">
        <v>192</v>
      </c>
      <c r="IMF61" s="124" t="s">
        <v>192</v>
      </c>
      <c r="IMG61" s="124" t="s">
        <v>192</v>
      </c>
      <c r="IMH61" s="124" t="s">
        <v>192</v>
      </c>
      <c r="IMI61" s="124" t="s">
        <v>192</v>
      </c>
      <c r="IMJ61" s="124" t="s">
        <v>192</v>
      </c>
      <c r="IMK61" s="124" t="s">
        <v>192</v>
      </c>
      <c r="IML61" s="124" t="s">
        <v>192</v>
      </c>
      <c r="IMM61" s="124" t="s">
        <v>192</v>
      </c>
      <c r="IMN61" s="124" t="s">
        <v>192</v>
      </c>
      <c r="IMO61" s="124" t="s">
        <v>192</v>
      </c>
      <c r="IMP61" s="124" t="s">
        <v>192</v>
      </c>
      <c r="IMQ61" s="124" t="s">
        <v>192</v>
      </c>
      <c r="IMR61" s="124" t="s">
        <v>192</v>
      </c>
      <c r="IMS61" s="124" t="s">
        <v>192</v>
      </c>
      <c r="IMT61" s="124" t="s">
        <v>192</v>
      </c>
      <c r="IMU61" s="124" t="s">
        <v>192</v>
      </c>
      <c r="IMV61" s="124" t="s">
        <v>192</v>
      </c>
      <c r="IMW61" s="124" t="s">
        <v>192</v>
      </c>
      <c r="IMX61" s="124" t="s">
        <v>192</v>
      </c>
      <c r="IMY61" s="124" t="s">
        <v>192</v>
      </c>
      <c r="IMZ61" s="124" t="s">
        <v>192</v>
      </c>
      <c r="INA61" s="124" t="s">
        <v>192</v>
      </c>
      <c r="INB61" s="124" t="s">
        <v>192</v>
      </c>
      <c r="INC61" s="124" t="s">
        <v>192</v>
      </c>
      <c r="IND61" s="124" t="s">
        <v>192</v>
      </c>
      <c r="INE61" s="124" t="s">
        <v>192</v>
      </c>
      <c r="INF61" s="124" t="s">
        <v>192</v>
      </c>
      <c r="ING61" s="124" t="s">
        <v>192</v>
      </c>
      <c r="INH61" s="124" t="s">
        <v>192</v>
      </c>
      <c r="INI61" s="124" t="s">
        <v>192</v>
      </c>
      <c r="INJ61" s="124" t="s">
        <v>192</v>
      </c>
      <c r="INK61" s="124" t="s">
        <v>192</v>
      </c>
      <c r="INL61" s="124" t="s">
        <v>192</v>
      </c>
      <c r="INM61" s="124" t="s">
        <v>192</v>
      </c>
      <c r="INN61" s="124" t="s">
        <v>192</v>
      </c>
      <c r="INO61" s="124" t="s">
        <v>192</v>
      </c>
      <c r="INP61" s="124" t="s">
        <v>192</v>
      </c>
      <c r="INQ61" s="124" t="s">
        <v>192</v>
      </c>
      <c r="INR61" s="124" t="s">
        <v>192</v>
      </c>
      <c r="INS61" s="124" t="s">
        <v>192</v>
      </c>
      <c r="INT61" s="124" t="s">
        <v>192</v>
      </c>
      <c r="INU61" s="124" t="s">
        <v>192</v>
      </c>
      <c r="INV61" s="124" t="s">
        <v>192</v>
      </c>
      <c r="INW61" s="124" t="s">
        <v>192</v>
      </c>
      <c r="INX61" s="124" t="s">
        <v>192</v>
      </c>
      <c r="INY61" s="124" t="s">
        <v>192</v>
      </c>
      <c r="INZ61" s="124" t="s">
        <v>192</v>
      </c>
      <c r="IOA61" s="124" t="s">
        <v>192</v>
      </c>
      <c r="IOB61" s="124" t="s">
        <v>192</v>
      </c>
      <c r="IOC61" s="124" t="s">
        <v>192</v>
      </c>
      <c r="IOD61" s="124" t="s">
        <v>192</v>
      </c>
      <c r="IOE61" s="124" t="s">
        <v>192</v>
      </c>
      <c r="IOF61" s="124" t="s">
        <v>192</v>
      </c>
      <c r="IOG61" s="124" t="s">
        <v>192</v>
      </c>
      <c r="IOH61" s="124" t="s">
        <v>192</v>
      </c>
      <c r="IOI61" s="124" t="s">
        <v>192</v>
      </c>
      <c r="IOJ61" s="124" t="s">
        <v>192</v>
      </c>
      <c r="IOK61" s="124" t="s">
        <v>192</v>
      </c>
      <c r="IOL61" s="124" t="s">
        <v>192</v>
      </c>
      <c r="IOM61" s="124" t="s">
        <v>192</v>
      </c>
      <c r="ION61" s="124" t="s">
        <v>192</v>
      </c>
      <c r="IOO61" s="124" t="s">
        <v>192</v>
      </c>
      <c r="IOP61" s="124" t="s">
        <v>192</v>
      </c>
      <c r="IOQ61" s="124" t="s">
        <v>192</v>
      </c>
      <c r="IOR61" s="124" t="s">
        <v>192</v>
      </c>
      <c r="IOS61" s="124" t="s">
        <v>192</v>
      </c>
      <c r="IOT61" s="124" t="s">
        <v>192</v>
      </c>
      <c r="IOU61" s="124" t="s">
        <v>192</v>
      </c>
      <c r="IOV61" s="124" t="s">
        <v>192</v>
      </c>
      <c r="IOW61" s="124" t="s">
        <v>192</v>
      </c>
      <c r="IOX61" s="124" t="s">
        <v>192</v>
      </c>
      <c r="IOY61" s="124" t="s">
        <v>192</v>
      </c>
      <c r="IOZ61" s="124" t="s">
        <v>192</v>
      </c>
      <c r="IPA61" s="124" t="s">
        <v>192</v>
      </c>
      <c r="IPB61" s="124" t="s">
        <v>192</v>
      </c>
      <c r="IPC61" s="124" t="s">
        <v>192</v>
      </c>
      <c r="IPD61" s="124" t="s">
        <v>192</v>
      </c>
      <c r="IPE61" s="124" t="s">
        <v>192</v>
      </c>
      <c r="IPF61" s="124" t="s">
        <v>192</v>
      </c>
      <c r="IPG61" s="124" t="s">
        <v>192</v>
      </c>
      <c r="IPH61" s="124" t="s">
        <v>192</v>
      </c>
      <c r="IPI61" s="124" t="s">
        <v>192</v>
      </c>
      <c r="IPJ61" s="124" t="s">
        <v>192</v>
      </c>
      <c r="IPK61" s="124" t="s">
        <v>192</v>
      </c>
      <c r="IPL61" s="124" t="s">
        <v>192</v>
      </c>
      <c r="IPM61" s="124" t="s">
        <v>192</v>
      </c>
      <c r="IPN61" s="124" t="s">
        <v>192</v>
      </c>
      <c r="IPO61" s="124" t="s">
        <v>192</v>
      </c>
      <c r="IPP61" s="124" t="s">
        <v>192</v>
      </c>
      <c r="IPQ61" s="124" t="s">
        <v>192</v>
      </c>
      <c r="IPR61" s="124" t="s">
        <v>192</v>
      </c>
      <c r="IPS61" s="124" t="s">
        <v>192</v>
      </c>
      <c r="IPT61" s="124" t="s">
        <v>192</v>
      </c>
      <c r="IPU61" s="124" t="s">
        <v>192</v>
      </c>
      <c r="IPV61" s="124" t="s">
        <v>192</v>
      </c>
      <c r="IPW61" s="124" t="s">
        <v>192</v>
      </c>
      <c r="IPX61" s="124" t="s">
        <v>192</v>
      </c>
      <c r="IPY61" s="124" t="s">
        <v>192</v>
      </c>
      <c r="IPZ61" s="124" t="s">
        <v>192</v>
      </c>
      <c r="IQA61" s="124" t="s">
        <v>192</v>
      </c>
      <c r="IQB61" s="124" t="s">
        <v>192</v>
      </c>
      <c r="IQC61" s="124" t="s">
        <v>192</v>
      </c>
      <c r="IQD61" s="124" t="s">
        <v>192</v>
      </c>
      <c r="IQE61" s="124" t="s">
        <v>192</v>
      </c>
      <c r="IQF61" s="124" t="s">
        <v>192</v>
      </c>
      <c r="IQG61" s="124" t="s">
        <v>192</v>
      </c>
      <c r="IQH61" s="124" t="s">
        <v>192</v>
      </c>
      <c r="IQI61" s="124" t="s">
        <v>192</v>
      </c>
      <c r="IQJ61" s="124" t="s">
        <v>192</v>
      </c>
      <c r="IQK61" s="124" t="s">
        <v>192</v>
      </c>
      <c r="IQL61" s="124" t="s">
        <v>192</v>
      </c>
      <c r="IQM61" s="124" t="s">
        <v>192</v>
      </c>
      <c r="IQN61" s="124" t="s">
        <v>192</v>
      </c>
      <c r="IQO61" s="124" t="s">
        <v>192</v>
      </c>
      <c r="IQP61" s="124" t="s">
        <v>192</v>
      </c>
      <c r="IQQ61" s="124" t="s">
        <v>192</v>
      </c>
      <c r="IQR61" s="124" t="s">
        <v>192</v>
      </c>
      <c r="IQS61" s="124" t="s">
        <v>192</v>
      </c>
      <c r="IQT61" s="124" t="s">
        <v>192</v>
      </c>
      <c r="IQU61" s="124" t="s">
        <v>192</v>
      </c>
      <c r="IQV61" s="124" t="s">
        <v>192</v>
      </c>
      <c r="IQW61" s="124" t="s">
        <v>192</v>
      </c>
      <c r="IQX61" s="124" t="s">
        <v>192</v>
      </c>
      <c r="IQY61" s="124" t="s">
        <v>192</v>
      </c>
      <c r="IQZ61" s="124" t="s">
        <v>192</v>
      </c>
      <c r="IRA61" s="124" t="s">
        <v>192</v>
      </c>
      <c r="IRB61" s="124" t="s">
        <v>192</v>
      </c>
      <c r="IRC61" s="124" t="s">
        <v>192</v>
      </c>
      <c r="IRD61" s="124" t="s">
        <v>192</v>
      </c>
      <c r="IRE61" s="124" t="s">
        <v>192</v>
      </c>
      <c r="IRF61" s="124" t="s">
        <v>192</v>
      </c>
      <c r="IRG61" s="124" t="s">
        <v>192</v>
      </c>
      <c r="IRH61" s="124" t="s">
        <v>192</v>
      </c>
      <c r="IRI61" s="124" t="s">
        <v>192</v>
      </c>
      <c r="IRJ61" s="124" t="s">
        <v>192</v>
      </c>
      <c r="IRK61" s="124" t="s">
        <v>192</v>
      </c>
      <c r="IRL61" s="124" t="s">
        <v>192</v>
      </c>
      <c r="IRM61" s="124" t="s">
        <v>192</v>
      </c>
      <c r="IRN61" s="124" t="s">
        <v>192</v>
      </c>
      <c r="IRO61" s="124" t="s">
        <v>192</v>
      </c>
      <c r="IRP61" s="124" t="s">
        <v>192</v>
      </c>
      <c r="IRQ61" s="124" t="s">
        <v>192</v>
      </c>
      <c r="IRR61" s="124" t="s">
        <v>192</v>
      </c>
      <c r="IRS61" s="124" t="s">
        <v>192</v>
      </c>
      <c r="IRT61" s="124" t="s">
        <v>192</v>
      </c>
      <c r="IRU61" s="124" t="s">
        <v>192</v>
      </c>
      <c r="IRV61" s="124" t="s">
        <v>192</v>
      </c>
      <c r="IRW61" s="124" t="s">
        <v>192</v>
      </c>
      <c r="IRX61" s="124" t="s">
        <v>192</v>
      </c>
      <c r="IRY61" s="124" t="s">
        <v>192</v>
      </c>
      <c r="IRZ61" s="124" t="s">
        <v>192</v>
      </c>
      <c r="ISA61" s="124" t="s">
        <v>192</v>
      </c>
      <c r="ISB61" s="124" t="s">
        <v>192</v>
      </c>
      <c r="ISC61" s="124" t="s">
        <v>192</v>
      </c>
      <c r="ISD61" s="124" t="s">
        <v>192</v>
      </c>
      <c r="ISE61" s="124" t="s">
        <v>192</v>
      </c>
      <c r="ISF61" s="124" t="s">
        <v>192</v>
      </c>
      <c r="ISG61" s="124" t="s">
        <v>192</v>
      </c>
      <c r="ISH61" s="124" t="s">
        <v>192</v>
      </c>
      <c r="ISI61" s="124" t="s">
        <v>192</v>
      </c>
      <c r="ISJ61" s="124" t="s">
        <v>192</v>
      </c>
      <c r="ISK61" s="124" t="s">
        <v>192</v>
      </c>
      <c r="ISL61" s="124" t="s">
        <v>192</v>
      </c>
      <c r="ISM61" s="124" t="s">
        <v>192</v>
      </c>
      <c r="ISN61" s="124" t="s">
        <v>192</v>
      </c>
      <c r="ISO61" s="124" t="s">
        <v>192</v>
      </c>
      <c r="ISP61" s="124" t="s">
        <v>192</v>
      </c>
      <c r="ISQ61" s="124" t="s">
        <v>192</v>
      </c>
      <c r="ISR61" s="124" t="s">
        <v>192</v>
      </c>
      <c r="ISS61" s="124" t="s">
        <v>192</v>
      </c>
      <c r="IST61" s="124" t="s">
        <v>192</v>
      </c>
      <c r="ISU61" s="124" t="s">
        <v>192</v>
      </c>
      <c r="ISV61" s="124" t="s">
        <v>192</v>
      </c>
      <c r="ISW61" s="124" t="s">
        <v>192</v>
      </c>
      <c r="ISX61" s="124" t="s">
        <v>192</v>
      </c>
      <c r="ISY61" s="124" t="s">
        <v>192</v>
      </c>
      <c r="ISZ61" s="124" t="s">
        <v>192</v>
      </c>
      <c r="ITA61" s="124" t="s">
        <v>192</v>
      </c>
      <c r="ITB61" s="124" t="s">
        <v>192</v>
      </c>
      <c r="ITC61" s="124" t="s">
        <v>192</v>
      </c>
      <c r="ITD61" s="124" t="s">
        <v>192</v>
      </c>
      <c r="ITE61" s="124" t="s">
        <v>192</v>
      </c>
      <c r="ITF61" s="124" t="s">
        <v>192</v>
      </c>
      <c r="ITG61" s="124" t="s">
        <v>192</v>
      </c>
      <c r="ITH61" s="124" t="s">
        <v>192</v>
      </c>
      <c r="ITI61" s="124" t="s">
        <v>192</v>
      </c>
      <c r="ITJ61" s="124" t="s">
        <v>192</v>
      </c>
      <c r="ITK61" s="124" t="s">
        <v>192</v>
      </c>
      <c r="ITL61" s="124" t="s">
        <v>192</v>
      </c>
      <c r="ITM61" s="124" t="s">
        <v>192</v>
      </c>
      <c r="ITN61" s="124" t="s">
        <v>192</v>
      </c>
      <c r="ITO61" s="124" t="s">
        <v>192</v>
      </c>
      <c r="ITP61" s="124" t="s">
        <v>192</v>
      </c>
      <c r="ITQ61" s="124" t="s">
        <v>192</v>
      </c>
      <c r="ITR61" s="124" t="s">
        <v>192</v>
      </c>
      <c r="ITS61" s="124" t="s">
        <v>192</v>
      </c>
      <c r="ITT61" s="124" t="s">
        <v>192</v>
      </c>
      <c r="ITU61" s="124" t="s">
        <v>192</v>
      </c>
      <c r="ITV61" s="124" t="s">
        <v>192</v>
      </c>
      <c r="ITW61" s="124" t="s">
        <v>192</v>
      </c>
      <c r="ITX61" s="124" t="s">
        <v>192</v>
      </c>
      <c r="ITY61" s="124" t="s">
        <v>192</v>
      </c>
      <c r="ITZ61" s="124" t="s">
        <v>192</v>
      </c>
      <c r="IUA61" s="124" t="s">
        <v>192</v>
      </c>
      <c r="IUB61" s="124" t="s">
        <v>192</v>
      </c>
      <c r="IUC61" s="124" t="s">
        <v>192</v>
      </c>
      <c r="IUD61" s="124" t="s">
        <v>192</v>
      </c>
      <c r="IUE61" s="124" t="s">
        <v>192</v>
      </c>
      <c r="IUF61" s="124" t="s">
        <v>192</v>
      </c>
      <c r="IUG61" s="124" t="s">
        <v>192</v>
      </c>
      <c r="IUH61" s="124" t="s">
        <v>192</v>
      </c>
      <c r="IUI61" s="124" t="s">
        <v>192</v>
      </c>
      <c r="IUJ61" s="124" t="s">
        <v>192</v>
      </c>
      <c r="IUK61" s="124" t="s">
        <v>192</v>
      </c>
      <c r="IUL61" s="124" t="s">
        <v>192</v>
      </c>
      <c r="IUM61" s="124" t="s">
        <v>192</v>
      </c>
      <c r="IUN61" s="124" t="s">
        <v>192</v>
      </c>
      <c r="IUO61" s="124" t="s">
        <v>192</v>
      </c>
      <c r="IUP61" s="124" t="s">
        <v>192</v>
      </c>
      <c r="IUQ61" s="124" t="s">
        <v>192</v>
      </c>
      <c r="IUR61" s="124" t="s">
        <v>192</v>
      </c>
      <c r="IUS61" s="124" t="s">
        <v>192</v>
      </c>
      <c r="IUT61" s="124" t="s">
        <v>192</v>
      </c>
      <c r="IUU61" s="124" t="s">
        <v>192</v>
      </c>
      <c r="IUV61" s="124" t="s">
        <v>192</v>
      </c>
      <c r="IUW61" s="124" t="s">
        <v>192</v>
      </c>
      <c r="IUX61" s="124" t="s">
        <v>192</v>
      </c>
      <c r="IUY61" s="124" t="s">
        <v>192</v>
      </c>
      <c r="IUZ61" s="124" t="s">
        <v>192</v>
      </c>
      <c r="IVA61" s="124" t="s">
        <v>192</v>
      </c>
      <c r="IVB61" s="124" t="s">
        <v>192</v>
      </c>
      <c r="IVC61" s="124" t="s">
        <v>192</v>
      </c>
      <c r="IVD61" s="124" t="s">
        <v>192</v>
      </c>
      <c r="IVE61" s="124" t="s">
        <v>192</v>
      </c>
      <c r="IVF61" s="124" t="s">
        <v>192</v>
      </c>
      <c r="IVG61" s="124" t="s">
        <v>192</v>
      </c>
      <c r="IVH61" s="124" t="s">
        <v>192</v>
      </c>
      <c r="IVI61" s="124" t="s">
        <v>192</v>
      </c>
      <c r="IVJ61" s="124" t="s">
        <v>192</v>
      </c>
      <c r="IVK61" s="124" t="s">
        <v>192</v>
      </c>
      <c r="IVL61" s="124" t="s">
        <v>192</v>
      </c>
      <c r="IVM61" s="124" t="s">
        <v>192</v>
      </c>
      <c r="IVN61" s="124" t="s">
        <v>192</v>
      </c>
      <c r="IVO61" s="124" t="s">
        <v>192</v>
      </c>
      <c r="IVP61" s="124" t="s">
        <v>192</v>
      </c>
      <c r="IVQ61" s="124" t="s">
        <v>192</v>
      </c>
      <c r="IVR61" s="124" t="s">
        <v>192</v>
      </c>
      <c r="IVS61" s="124" t="s">
        <v>192</v>
      </c>
      <c r="IVT61" s="124" t="s">
        <v>192</v>
      </c>
      <c r="IVU61" s="124" t="s">
        <v>192</v>
      </c>
      <c r="IVV61" s="124" t="s">
        <v>192</v>
      </c>
      <c r="IVW61" s="124" t="s">
        <v>192</v>
      </c>
      <c r="IVX61" s="124" t="s">
        <v>192</v>
      </c>
      <c r="IVY61" s="124" t="s">
        <v>192</v>
      </c>
      <c r="IVZ61" s="124" t="s">
        <v>192</v>
      </c>
      <c r="IWA61" s="124" t="s">
        <v>192</v>
      </c>
      <c r="IWB61" s="124" t="s">
        <v>192</v>
      </c>
      <c r="IWC61" s="124" t="s">
        <v>192</v>
      </c>
      <c r="IWD61" s="124" t="s">
        <v>192</v>
      </c>
      <c r="IWE61" s="124" t="s">
        <v>192</v>
      </c>
      <c r="IWF61" s="124" t="s">
        <v>192</v>
      </c>
      <c r="IWG61" s="124" t="s">
        <v>192</v>
      </c>
      <c r="IWH61" s="124" t="s">
        <v>192</v>
      </c>
      <c r="IWI61" s="124" t="s">
        <v>192</v>
      </c>
      <c r="IWJ61" s="124" t="s">
        <v>192</v>
      </c>
      <c r="IWK61" s="124" t="s">
        <v>192</v>
      </c>
      <c r="IWL61" s="124" t="s">
        <v>192</v>
      </c>
      <c r="IWM61" s="124" t="s">
        <v>192</v>
      </c>
      <c r="IWN61" s="124" t="s">
        <v>192</v>
      </c>
      <c r="IWO61" s="124" t="s">
        <v>192</v>
      </c>
      <c r="IWP61" s="124" t="s">
        <v>192</v>
      </c>
      <c r="IWQ61" s="124" t="s">
        <v>192</v>
      </c>
      <c r="IWR61" s="124" t="s">
        <v>192</v>
      </c>
      <c r="IWS61" s="124" t="s">
        <v>192</v>
      </c>
      <c r="IWT61" s="124" t="s">
        <v>192</v>
      </c>
      <c r="IWU61" s="124" t="s">
        <v>192</v>
      </c>
      <c r="IWV61" s="124" t="s">
        <v>192</v>
      </c>
      <c r="IWW61" s="124" t="s">
        <v>192</v>
      </c>
      <c r="IWX61" s="124" t="s">
        <v>192</v>
      </c>
      <c r="IWY61" s="124" t="s">
        <v>192</v>
      </c>
      <c r="IWZ61" s="124" t="s">
        <v>192</v>
      </c>
      <c r="IXA61" s="124" t="s">
        <v>192</v>
      </c>
      <c r="IXB61" s="124" t="s">
        <v>192</v>
      </c>
      <c r="IXC61" s="124" t="s">
        <v>192</v>
      </c>
      <c r="IXD61" s="124" t="s">
        <v>192</v>
      </c>
      <c r="IXE61" s="124" t="s">
        <v>192</v>
      </c>
      <c r="IXF61" s="124" t="s">
        <v>192</v>
      </c>
      <c r="IXG61" s="124" t="s">
        <v>192</v>
      </c>
      <c r="IXH61" s="124" t="s">
        <v>192</v>
      </c>
      <c r="IXI61" s="124" t="s">
        <v>192</v>
      </c>
      <c r="IXJ61" s="124" t="s">
        <v>192</v>
      </c>
      <c r="IXK61" s="124" t="s">
        <v>192</v>
      </c>
      <c r="IXL61" s="124" t="s">
        <v>192</v>
      </c>
      <c r="IXM61" s="124" t="s">
        <v>192</v>
      </c>
      <c r="IXN61" s="124" t="s">
        <v>192</v>
      </c>
      <c r="IXO61" s="124" t="s">
        <v>192</v>
      </c>
      <c r="IXP61" s="124" t="s">
        <v>192</v>
      </c>
      <c r="IXQ61" s="124" t="s">
        <v>192</v>
      </c>
      <c r="IXR61" s="124" t="s">
        <v>192</v>
      </c>
      <c r="IXS61" s="124" t="s">
        <v>192</v>
      </c>
      <c r="IXT61" s="124" t="s">
        <v>192</v>
      </c>
      <c r="IXU61" s="124" t="s">
        <v>192</v>
      </c>
      <c r="IXV61" s="124" t="s">
        <v>192</v>
      </c>
      <c r="IXW61" s="124" t="s">
        <v>192</v>
      </c>
      <c r="IXX61" s="124" t="s">
        <v>192</v>
      </c>
      <c r="IXY61" s="124" t="s">
        <v>192</v>
      </c>
      <c r="IXZ61" s="124" t="s">
        <v>192</v>
      </c>
      <c r="IYA61" s="124" t="s">
        <v>192</v>
      </c>
      <c r="IYB61" s="124" t="s">
        <v>192</v>
      </c>
      <c r="IYC61" s="124" t="s">
        <v>192</v>
      </c>
      <c r="IYD61" s="124" t="s">
        <v>192</v>
      </c>
      <c r="IYE61" s="124" t="s">
        <v>192</v>
      </c>
      <c r="IYF61" s="124" t="s">
        <v>192</v>
      </c>
      <c r="IYG61" s="124" t="s">
        <v>192</v>
      </c>
      <c r="IYH61" s="124" t="s">
        <v>192</v>
      </c>
      <c r="IYI61" s="124" t="s">
        <v>192</v>
      </c>
      <c r="IYJ61" s="124" t="s">
        <v>192</v>
      </c>
      <c r="IYK61" s="124" t="s">
        <v>192</v>
      </c>
      <c r="IYL61" s="124" t="s">
        <v>192</v>
      </c>
      <c r="IYM61" s="124" t="s">
        <v>192</v>
      </c>
      <c r="IYN61" s="124" t="s">
        <v>192</v>
      </c>
      <c r="IYO61" s="124" t="s">
        <v>192</v>
      </c>
      <c r="IYP61" s="124" t="s">
        <v>192</v>
      </c>
      <c r="IYQ61" s="124" t="s">
        <v>192</v>
      </c>
      <c r="IYR61" s="124" t="s">
        <v>192</v>
      </c>
      <c r="IYS61" s="124" t="s">
        <v>192</v>
      </c>
      <c r="IYT61" s="124" t="s">
        <v>192</v>
      </c>
      <c r="IYU61" s="124" t="s">
        <v>192</v>
      </c>
      <c r="IYV61" s="124" t="s">
        <v>192</v>
      </c>
      <c r="IYW61" s="124" t="s">
        <v>192</v>
      </c>
      <c r="IYX61" s="124" t="s">
        <v>192</v>
      </c>
      <c r="IYY61" s="124" t="s">
        <v>192</v>
      </c>
      <c r="IYZ61" s="124" t="s">
        <v>192</v>
      </c>
      <c r="IZA61" s="124" t="s">
        <v>192</v>
      </c>
      <c r="IZB61" s="124" t="s">
        <v>192</v>
      </c>
      <c r="IZC61" s="124" t="s">
        <v>192</v>
      </c>
      <c r="IZD61" s="124" t="s">
        <v>192</v>
      </c>
      <c r="IZE61" s="124" t="s">
        <v>192</v>
      </c>
      <c r="IZF61" s="124" t="s">
        <v>192</v>
      </c>
      <c r="IZG61" s="124" t="s">
        <v>192</v>
      </c>
      <c r="IZH61" s="124" t="s">
        <v>192</v>
      </c>
      <c r="IZI61" s="124" t="s">
        <v>192</v>
      </c>
      <c r="IZJ61" s="124" t="s">
        <v>192</v>
      </c>
      <c r="IZK61" s="124" t="s">
        <v>192</v>
      </c>
      <c r="IZL61" s="124" t="s">
        <v>192</v>
      </c>
      <c r="IZM61" s="124" t="s">
        <v>192</v>
      </c>
      <c r="IZN61" s="124" t="s">
        <v>192</v>
      </c>
      <c r="IZO61" s="124" t="s">
        <v>192</v>
      </c>
      <c r="IZP61" s="124" t="s">
        <v>192</v>
      </c>
      <c r="IZQ61" s="124" t="s">
        <v>192</v>
      </c>
      <c r="IZR61" s="124" t="s">
        <v>192</v>
      </c>
      <c r="IZS61" s="124" t="s">
        <v>192</v>
      </c>
      <c r="IZT61" s="124" t="s">
        <v>192</v>
      </c>
      <c r="IZU61" s="124" t="s">
        <v>192</v>
      </c>
      <c r="IZV61" s="124" t="s">
        <v>192</v>
      </c>
      <c r="IZW61" s="124" t="s">
        <v>192</v>
      </c>
      <c r="IZX61" s="124" t="s">
        <v>192</v>
      </c>
      <c r="IZY61" s="124" t="s">
        <v>192</v>
      </c>
      <c r="IZZ61" s="124" t="s">
        <v>192</v>
      </c>
      <c r="JAA61" s="124" t="s">
        <v>192</v>
      </c>
      <c r="JAB61" s="124" t="s">
        <v>192</v>
      </c>
      <c r="JAC61" s="124" t="s">
        <v>192</v>
      </c>
      <c r="JAD61" s="124" t="s">
        <v>192</v>
      </c>
      <c r="JAE61" s="124" t="s">
        <v>192</v>
      </c>
      <c r="JAF61" s="124" t="s">
        <v>192</v>
      </c>
      <c r="JAG61" s="124" t="s">
        <v>192</v>
      </c>
      <c r="JAH61" s="124" t="s">
        <v>192</v>
      </c>
      <c r="JAI61" s="124" t="s">
        <v>192</v>
      </c>
      <c r="JAJ61" s="124" t="s">
        <v>192</v>
      </c>
      <c r="JAK61" s="124" t="s">
        <v>192</v>
      </c>
      <c r="JAL61" s="124" t="s">
        <v>192</v>
      </c>
      <c r="JAM61" s="124" t="s">
        <v>192</v>
      </c>
      <c r="JAN61" s="124" t="s">
        <v>192</v>
      </c>
      <c r="JAO61" s="124" t="s">
        <v>192</v>
      </c>
      <c r="JAP61" s="124" t="s">
        <v>192</v>
      </c>
      <c r="JAQ61" s="124" t="s">
        <v>192</v>
      </c>
      <c r="JAR61" s="124" t="s">
        <v>192</v>
      </c>
      <c r="JAS61" s="124" t="s">
        <v>192</v>
      </c>
      <c r="JAT61" s="124" t="s">
        <v>192</v>
      </c>
      <c r="JAU61" s="124" t="s">
        <v>192</v>
      </c>
      <c r="JAV61" s="124" t="s">
        <v>192</v>
      </c>
      <c r="JAW61" s="124" t="s">
        <v>192</v>
      </c>
      <c r="JAX61" s="124" t="s">
        <v>192</v>
      </c>
      <c r="JAY61" s="124" t="s">
        <v>192</v>
      </c>
      <c r="JAZ61" s="124" t="s">
        <v>192</v>
      </c>
      <c r="JBA61" s="124" t="s">
        <v>192</v>
      </c>
      <c r="JBB61" s="124" t="s">
        <v>192</v>
      </c>
      <c r="JBC61" s="124" t="s">
        <v>192</v>
      </c>
      <c r="JBD61" s="124" t="s">
        <v>192</v>
      </c>
      <c r="JBE61" s="124" t="s">
        <v>192</v>
      </c>
      <c r="JBF61" s="124" t="s">
        <v>192</v>
      </c>
      <c r="JBG61" s="124" t="s">
        <v>192</v>
      </c>
      <c r="JBH61" s="124" t="s">
        <v>192</v>
      </c>
      <c r="JBI61" s="124" t="s">
        <v>192</v>
      </c>
      <c r="JBJ61" s="124" t="s">
        <v>192</v>
      </c>
      <c r="JBK61" s="124" t="s">
        <v>192</v>
      </c>
      <c r="JBL61" s="124" t="s">
        <v>192</v>
      </c>
      <c r="JBM61" s="124" t="s">
        <v>192</v>
      </c>
      <c r="JBN61" s="124" t="s">
        <v>192</v>
      </c>
      <c r="JBO61" s="124" t="s">
        <v>192</v>
      </c>
      <c r="JBP61" s="124" t="s">
        <v>192</v>
      </c>
      <c r="JBQ61" s="124" t="s">
        <v>192</v>
      </c>
      <c r="JBR61" s="124" t="s">
        <v>192</v>
      </c>
      <c r="JBS61" s="124" t="s">
        <v>192</v>
      </c>
      <c r="JBT61" s="124" t="s">
        <v>192</v>
      </c>
      <c r="JBU61" s="124" t="s">
        <v>192</v>
      </c>
      <c r="JBV61" s="124" t="s">
        <v>192</v>
      </c>
      <c r="JBW61" s="124" t="s">
        <v>192</v>
      </c>
      <c r="JBX61" s="124" t="s">
        <v>192</v>
      </c>
      <c r="JBY61" s="124" t="s">
        <v>192</v>
      </c>
      <c r="JBZ61" s="124" t="s">
        <v>192</v>
      </c>
      <c r="JCA61" s="124" t="s">
        <v>192</v>
      </c>
      <c r="JCB61" s="124" t="s">
        <v>192</v>
      </c>
      <c r="JCC61" s="124" t="s">
        <v>192</v>
      </c>
      <c r="JCD61" s="124" t="s">
        <v>192</v>
      </c>
      <c r="JCE61" s="124" t="s">
        <v>192</v>
      </c>
      <c r="JCF61" s="124" t="s">
        <v>192</v>
      </c>
      <c r="JCG61" s="124" t="s">
        <v>192</v>
      </c>
      <c r="JCH61" s="124" t="s">
        <v>192</v>
      </c>
      <c r="JCI61" s="124" t="s">
        <v>192</v>
      </c>
      <c r="JCJ61" s="124" t="s">
        <v>192</v>
      </c>
      <c r="JCK61" s="124" t="s">
        <v>192</v>
      </c>
      <c r="JCL61" s="124" t="s">
        <v>192</v>
      </c>
      <c r="JCM61" s="124" t="s">
        <v>192</v>
      </c>
      <c r="JCN61" s="124" t="s">
        <v>192</v>
      </c>
      <c r="JCO61" s="124" t="s">
        <v>192</v>
      </c>
      <c r="JCP61" s="124" t="s">
        <v>192</v>
      </c>
      <c r="JCQ61" s="124" t="s">
        <v>192</v>
      </c>
      <c r="JCR61" s="124" t="s">
        <v>192</v>
      </c>
      <c r="JCS61" s="124" t="s">
        <v>192</v>
      </c>
      <c r="JCT61" s="124" t="s">
        <v>192</v>
      </c>
      <c r="JCU61" s="124" t="s">
        <v>192</v>
      </c>
      <c r="JCV61" s="124" t="s">
        <v>192</v>
      </c>
      <c r="JCW61" s="124" t="s">
        <v>192</v>
      </c>
      <c r="JCX61" s="124" t="s">
        <v>192</v>
      </c>
      <c r="JCY61" s="124" t="s">
        <v>192</v>
      </c>
      <c r="JCZ61" s="124" t="s">
        <v>192</v>
      </c>
      <c r="JDA61" s="124" t="s">
        <v>192</v>
      </c>
      <c r="JDB61" s="124" t="s">
        <v>192</v>
      </c>
      <c r="JDC61" s="124" t="s">
        <v>192</v>
      </c>
      <c r="JDD61" s="124" t="s">
        <v>192</v>
      </c>
      <c r="JDE61" s="124" t="s">
        <v>192</v>
      </c>
      <c r="JDF61" s="124" t="s">
        <v>192</v>
      </c>
      <c r="JDG61" s="124" t="s">
        <v>192</v>
      </c>
      <c r="JDH61" s="124" t="s">
        <v>192</v>
      </c>
      <c r="JDI61" s="124" t="s">
        <v>192</v>
      </c>
      <c r="JDJ61" s="124" t="s">
        <v>192</v>
      </c>
      <c r="JDK61" s="124" t="s">
        <v>192</v>
      </c>
      <c r="JDL61" s="124" t="s">
        <v>192</v>
      </c>
      <c r="JDM61" s="124" t="s">
        <v>192</v>
      </c>
      <c r="JDN61" s="124" t="s">
        <v>192</v>
      </c>
      <c r="JDO61" s="124" t="s">
        <v>192</v>
      </c>
      <c r="JDP61" s="124" t="s">
        <v>192</v>
      </c>
      <c r="JDQ61" s="124" t="s">
        <v>192</v>
      </c>
      <c r="JDR61" s="124" t="s">
        <v>192</v>
      </c>
      <c r="JDS61" s="124" t="s">
        <v>192</v>
      </c>
      <c r="JDT61" s="124" t="s">
        <v>192</v>
      </c>
      <c r="JDU61" s="124" t="s">
        <v>192</v>
      </c>
      <c r="JDV61" s="124" t="s">
        <v>192</v>
      </c>
      <c r="JDW61" s="124" t="s">
        <v>192</v>
      </c>
      <c r="JDX61" s="124" t="s">
        <v>192</v>
      </c>
      <c r="JDY61" s="124" t="s">
        <v>192</v>
      </c>
      <c r="JDZ61" s="124" t="s">
        <v>192</v>
      </c>
      <c r="JEA61" s="124" t="s">
        <v>192</v>
      </c>
      <c r="JEB61" s="124" t="s">
        <v>192</v>
      </c>
      <c r="JEC61" s="124" t="s">
        <v>192</v>
      </c>
      <c r="JED61" s="124" t="s">
        <v>192</v>
      </c>
      <c r="JEE61" s="124" t="s">
        <v>192</v>
      </c>
      <c r="JEF61" s="124" t="s">
        <v>192</v>
      </c>
      <c r="JEG61" s="124" t="s">
        <v>192</v>
      </c>
      <c r="JEH61" s="124" t="s">
        <v>192</v>
      </c>
      <c r="JEI61" s="124" t="s">
        <v>192</v>
      </c>
      <c r="JEJ61" s="124" t="s">
        <v>192</v>
      </c>
      <c r="JEK61" s="124" t="s">
        <v>192</v>
      </c>
      <c r="JEL61" s="124" t="s">
        <v>192</v>
      </c>
      <c r="JEM61" s="124" t="s">
        <v>192</v>
      </c>
      <c r="JEN61" s="124" t="s">
        <v>192</v>
      </c>
      <c r="JEO61" s="124" t="s">
        <v>192</v>
      </c>
      <c r="JEP61" s="124" t="s">
        <v>192</v>
      </c>
      <c r="JEQ61" s="124" t="s">
        <v>192</v>
      </c>
      <c r="JER61" s="124" t="s">
        <v>192</v>
      </c>
      <c r="JES61" s="124" t="s">
        <v>192</v>
      </c>
      <c r="JET61" s="124" t="s">
        <v>192</v>
      </c>
      <c r="JEU61" s="124" t="s">
        <v>192</v>
      </c>
      <c r="JEV61" s="124" t="s">
        <v>192</v>
      </c>
      <c r="JEW61" s="124" t="s">
        <v>192</v>
      </c>
      <c r="JEX61" s="124" t="s">
        <v>192</v>
      </c>
      <c r="JEY61" s="124" t="s">
        <v>192</v>
      </c>
      <c r="JEZ61" s="124" t="s">
        <v>192</v>
      </c>
      <c r="JFA61" s="124" t="s">
        <v>192</v>
      </c>
      <c r="JFB61" s="124" t="s">
        <v>192</v>
      </c>
      <c r="JFC61" s="124" t="s">
        <v>192</v>
      </c>
      <c r="JFD61" s="124" t="s">
        <v>192</v>
      </c>
      <c r="JFE61" s="124" t="s">
        <v>192</v>
      </c>
      <c r="JFF61" s="124" t="s">
        <v>192</v>
      </c>
      <c r="JFG61" s="124" t="s">
        <v>192</v>
      </c>
      <c r="JFH61" s="124" t="s">
        <v>192</v>
      </c>
      <c r="JFI61" s="124" t="s">
        <v>192</v>
      </c>
      <c r="JFJ61" s="124" t="s">
        <v>192</v>
      </c>
      <c r="JFK61" s="124" t="s">
        <v>192</v>
      </c>
      <c r="JFL61" s="124" t="s">
        <v>192</v>
      </c>
      <c r="JFM61" s="124" t="s">
        <v>192</v>
      </c>
      <c r="JFN61" s="124" t="s">
        <v>192</v>
      </c>
      <c r="JFO61" s="124" t="s">
        <v>192</v>
      </c>
      <c r="JFP61" s="124" t="s">
        <v>192</v>
      </c>
      <c r="JFQ61" s="124" t="s">
        <v>192</v>
      </c>
      <c r="JFR61" s="124" t="s">
        <v>192</v>
      </c>
      <c r="JFS61" s="124" t="s">
        <v>192</v>
      </c>
      <c r="JFT61" s="124" t="s">
        <v>192</v>
      </c>
      <c r="JFU61" s="124" t="s">
        <v>192</v>
      </c>
      <c r="JFV61" s="124" t="s">
        <v>192</v>
      </c>
      <c r="JFW61" s="124" t="s">
        <v>192</v>
      </c>
      <c r="JFX61" s="124" t="s">
        <v>192</v>
      </c>
      <c r="JFY61" s="124" t="s">
        <v>192</v>
      </c>
      <c r="JFZ61" s="124" t="s">
        <v>192</v>
      </c>
      <c r="JGA61" s="124" t="s">
        <v>192</v>
      </c>
      <c r="JGB61" s="124" t="s">
        <v>192</v>
      </c>
      <c r="JGC61" s="124" t="s">
        <v>192</v>
      </c>
      <c r="JGD61" s="124" t="s">
        <v>192</v>
      </c>
      <c r="JGE61" s="124" t="s">
        <v>192</v>
      </c>
      <c r="JGF61" s="124" t="s">
        <v>192</v>
      </c>
      <c r="JGG61" s="124" t="s">
        <v>192</v>
      </c>
      <c r="JGH61" s="124" t="s">
        <v>192</v>
      </c>
      <c r="JGI61" s="124" t="s">
        <v>192</v>
      </c>
      <c r="JGJ61" s="124" t="s">
        <v>192</v>
      </c>
      <c r="JGK61" s="124" t="s">
        <v>192</v>
      </c>
      <c r="JGL61" s="124" t="s">
        <v>192</v>
      </c>
      <c r="JGM61" s="124" t="s">
        <v>192</v>
      </c>
      <c r="JGN61" s="124" t="s">
        <v>192</v>
      </c>
      <c r="JGO61" s="124" t="s">
        <v>192</v>
      </c>
      <c r="JGP61" s="124" t="s">
        <v>192</v>
      </c>
      <c r="JGQ61" s="124" t="s">
        <v>192</v>
      </c>
      <c r="JGR61" s="124" t="s">
        <v>192</v>
      </c>
      <c r="JGS61" s="124" t="s">
        <v>192</v>
      </c>
      <c r="JGT61" s="124" t="s">
        <v>192</v>
      </c>
      <c r="JGU61" s="124" t="s">
        <v>192</v>
      </c>
      <c r="JGV61" s="124" t="s">
        <v>192</v>
      </c>
      <c r="JGW61" s="124" t="s">
        <v>192</v>
      </c>
      <c r="JGX61" s="124" t="s">
        <v>192</v>
      </c>
      <c r="JGY61" s="124" t="s">
        <v>192</v>
      </c>
      <c r="JGZ61" s="124" t="s">
        <v>192</v>
      </c>
      <c r="JHA61" s="124" t="s">
        <v>192</v>
      </c>
      <c r="JHB61" s="124" t="s">
        <v>192</v>
      </c>
      <c r="JHC61" s="124" t="s">
        <v>192</v>
      </c>
      <c r="JHD61" s="124" t="s">
        <v>192</v>
      </c>
      <c r="JHE61" s="124" t="s">
        <v>192</v>
      </c>
      <c r="JHF61" s="124" t="s">
        <v>192</v>
      </c>
      <c r="JHG61" s="124" t="s">
        <v>192</v>
      </c>
      <c r="JHH61" s="124" t="s">
        <v>192</v>
      </c>
      <c r="JHI61" s="124" t="s">
        <v>192</v>
      </c>
      <c r="JHJ61" s="124" t="s">
        <v>192</v>
      </c>
      <c r="JHK61" s="124" t="s">
        <v>192</v>
      </c>
      <c r="JHL61" s="124" t="s">
        <v>192</v>
      </c>
      <c r="JHM61" s="124" t="s">
        <v>192</v>
      </c>
      <c r="JHN61" s="124" t="s">
        <v>192</v>
      </c>
      <c r="JHO61" s="124" t="s">
        <v>192</v>
      </c>
      <c r="JHP61" s="124" t="s">
        <v>192</v>
      </c>
      <c r="JHQ61" s="124" t="s">
        <v>192</v>
      </c>
      <c r="JHR61" s="124" t="s">
        <v>192</v>
      </c>
      <c r="JHS61" s="124" t="s">
        <v>192</v>
      </c>
      <c r="JHT61" s="124" t="s">
        <v>192</v>
      </c>
      <c r="JHU61" s="124" t="s">
        <v>192</v>
      </c>
      <c r="JHV61" s="124" t="s">
        <v>192</v>
      </c>
      <c r="JHW61" s="124" t="s">
        <v>192</v>
      </c>
      <c r="JHX61" s="124" t="s">
        <v>192</v>
      </c>
      <c r="JHY61" s="124" t="s">
        <v>192</v>
      </c>
      <c r="JHZ61" s="124" t="s">
        <v>192</v>
      </c>
      <c r="JIA61" s="124" t="s">
        <v>192</v>
      </c>
      <c r="JIB61" s="124" t="s">
        <v>192</v>
      </c>
      <c r="JIC61" s="124" t="s">
        <v>192</v>
      </c>
      <c r="JID61" s="124" t="s">
        <v>192</v>
      </c>
      <c r="JIE61" s="124" t="s">
        <v>192</v>
      </c>
      <c r="JIF61" s="124" t="s">
        <v>192</v>
      </c>
      <c r="JIG61" s="124" t="s">
        <v>192</v>
      </c>
      <c r="JIH61" s="124" t="s">
        <v>192</v>
      </c>
      <c r="JII61" s="124" t="s">
        <v>192</v>
      </c>
      <c r="JIJ61" s="124" t="s">
        <v>192</v>
      </c>
      <c r="JIK61" s="124" t="s">
        <v>192</v>
      </c>
      <c r="JIL61" s="124" t="s">
        <v>192</v>
      </c>
      <c r="JIM61" s="124" t="s">
        <v>192</v>
      </c>
      <c r="JIN61" s="124" t="s">
        <v>192</v>
      </c>
      <c r="JIO61" s="124" t="s">
        <v>192</v>
      </c>
      <c r="JIP61" s="124" t="s">
        <v>192</v>
      </c>
      <c r="JIQ61" s="124" t="s">
        <v>192</v>
      </c>
      <c r="JIR61" s="124" t="s">
        <v>192</v>
      </c>
      <c r="JIS61" s="124" t="s">
        <v>192</v>
      </c>
      <c r="JIT61" s="124" t="s">
        <v>192</v>
      </c>
      <c r="JIU61" s="124" t="s">
        <v>192</v>
      </c>
      <c r="JIV61" s="124" t="s">
        <v>192</v>
      </c>
      <c r="JIW61" s="124" t="s">
        <v>192</v>
      </c>
      <c r="JIX61" s="124" t="s">
        <v>192</v>
      </c>
      <c r="JIY61" s="124" t="s">
        <v>192</v>
      </c>
      <c r="JIZ61" s="124" t="s">
        <v>192</v>
      </c>
      <c r="JJA61" s="124" t="s">
        <v>192</v>
      </c>
      <c r="JJB61" s="124" t="s">
        <v>192</v>
      </c>
      <c r="JJC61" s="124" t="s">
        <v>192</v>
      </c>
      <c r="JJD61" s="124" t="s">
        <v>192</v>
      </c>
      <c r="JJE61" s="124" t="s">
        <v>192</v>
      </c>
      <c r="JJF61" s="124" t="s">
        <v>192</v>
      </c>
      <c r="JJG61" s="124" t="s">
        <v>192</v>
      </c>
      <c r="JJH61" s="124" t="s">
        <v>192</v>
      </c>
      <c r="JJI61" s="124" t="s">
        <v>192</v>
      </c>
      <c r="JJJ61" s="124" t="s">
        <v>192</v>
      </c>
      <c r="JJK61" s="124" t="s">
        <v>192</v>
      </c>
      <c r="JJL61" s="124" t="s">
        <v>192</v>
      </c>
      <c r="JJM61" s="124" t="s">
        <v>192</v>
      </c>
      <c r="JJN61" s="124" t="s">
        <v>192</v>
      </c>
      <c r="JJO61" s="124" t="s">
        <v>192</v>
      </c>
      <c r="JJP61" s="124" t="s">
        <v>192</v>
      </c>
      <c r="JJQ61" s="124" t="s">
        <v>192</v>
      </c>
      <c r="JJR61" s="124" t="s">
        <v>192</v>
      </c>
      <c r="JJS61" s="124" t="s">
        <v>192</v>
      </c>
      <c r="JJT61" s="124" t="s">
        <v>192</v>
      </c>
      <c r="JJU61" s="124" t="s">
        <v>192</v>
      </c>
      <c r="JJV61" s="124" t="s">
        <v>192</v>
      </c>
      <c r="JJW61" s="124" t="s">
        <v>192</v>
      </c>
      <c r="JJX61" s="124" t="s">
        <v>192</v>
      </c>
      <c r="JJY61" s="124" t="s">
        <v>192</v>
      </c>
      <c r="JJZ61" s="124" t="s">
        <v>192</v>
      </c>
      <c r="JKA61" s="124" t="s">
        <v>192</v>
      </c>
      <c r="JKB61" s="124" t="s">
        <v>192</v>
      </c>
      <c r="JKC61" s="124" t="s">
        <v>192</v>
      </c>
      <c r="JKD61" s="124" t="s">
        <v>192</v>
      </c>
      <c r="JKE61" s="124" t="s">
        <v>192</v>
      </c>
      <c r="JKF61" s="124" t="s">
        <v>192</v>
      </c>
      <c r="JKG61" s="124" t="s">
        <v>192</v>
      </c>
      <c r="JKH61" s="124" t="s">
        <v>192</v>
      </c>
      <c r="JKI61" s="124" t="s">
        <v>192</v>
      </c>
      <c r="JKJ61" s="124" t="s">
        <v>192</v>
      </c>
      <c r="JKK61" s="124" t="s">
        <v>192</v>
      </c>
      <c r="JKL61" s="124" t="s">
        <v>192</v>
      </c>
      <c r="JKM61" s="124" t="s">
        <v>192</v>
      </c>
      <c r="JKN61" s="124" t="s">
        <v>192</v>
      </c>
      <c r="JKO61" s="124" t="s">
        <v>192</v>
      </c>
      <c r="JKP61" s="124" t="s">
        <v>192</v>
      </c>
      <c r="JKQ61" s="124" t="s">
        <v>192</v>
      </c>
      <c r="JKR61" s="124" t="s">
        <v>192</v>
      </c>
      <c r="JKS61" s="124" t="s">
        <v>192</v>
      </c>
      <c r="JKT61" s="124" t="s">
        <v>192</v>
      </c>
      <c r="JKU61" s="124" t="s">
        <v>192</v>
      </c>
      <c r="JKV61" s="124" t="s">
        <v>192</v>
      </c>
      <c r="JKW61" s="124" t="s">
        <v>192</v>
      </c>
      <c r="JKX61" s="124" t="s">
        <v>192</v>
      </c>
      <c r="JKY61" s="124" t="s">
        <v>192</v>
      </c>
      <c r="JKZ61" s="124" t="s">
        <v>192</v>
      </c>
      <c r="JLA61" s="124" t="s">
        <v>192</v>
      </c>
      <c r="JLB61" s="124" t="s">
        <v>192</v>
      </c>
      <c r="JLC61" s="124" t="s">
        <v>192</v>
      </c>
      <c r="JLD61" s="124" t="s">
        <v>192</v>
      </c>
      <c r="JLE61" s="124" t="s">
        <v>192</v>
      </c>
      <c r="JLF61" s="124" t="s">
        <v>192</v>
      </c>
      <c r="JLG61" s="124" t="s">
        <v>192</v>
      </c>
      <c r="JLH61" s="124" t="s">
        <v>192</v>
      </c>
      <c r="JLI61" s="124" t="s">
        <v>192</v>
      </c>
      <c r="JLJ61" s="124" t="s">
        <v>192</v>
      </c>
      <c r="JLK61" s="124" t="s">
        <v>192</v>
      </c>
      <c r="JLL61" s="124" t="s">
        <v>192</v>
      </c>
      <c r="JLM61" s="124" t="s">
        <v>192</v>
      </c>
      <c r="JLN61" s="124" t="s">
        <v>192</v>
      </c>
      <c r="JLO61" s="124" t="s">
        <v>192</v>
      </c>
      <c r="JLP61" s="124" t="s">
        <v>192</v>
      </c>
      <c r="JLQ61" s="124" t="s">
        <v>192</v>
      </c>
      <c r="JLR61" s="124" t="s">
        <v>192</v>
      </c>
      <c r="JLS61" s="124" t="s">
        <v>192</v>
      </c>
      <c r="JLT61" s="124" t="s">
        <v>192</v>
      </c>
      <c r="JLU61" s="124" t="s">
        <v>192</v>
      </c>
      <c r="JLV61" s="124" t="s">
        <v>192</v>
      </c>
      <c r="JLW61" s="124" t="s">
        <v>192</v>
      </c>
      <c r="JLX61" s="124" t="s">
        <v>192</v>
      </c>
      <c r="JLY61" s="124" t="s">
        <v>192</v>
      </c>
      <c r="JLZ61" s="124" t="s">
        <v>192</v>
      </c>
      <c r="JMA61" s="124" t="s">
        <v>192</v>
      </c>
      <c r="JMB61" s="124" t="s">
        <v>192</v>
      </c>
      <c r="JMC61" s="124" t="s">
        <v>192</v>
      </c>
      <c r="JMD61" s="124" t="s">
        <v>192</v>
      </c>
      <c r="JME61" s="124" t="s">
        <v>192</v>
      </c>
      <c r="JMF61" s="124" t="s">
        <v>192</v>
      </c>
      <c r="JMG61" s="124" t="s">
        <v>192</v>
      </c>
      <c r="JMH61" s="124" t="s">
        <v>192</v>
      </c>
      <c r="JMI61" s="124" t="s">
        <v>192</v>
      </c>
      <c r="JMJ61" s="124" t="s">
        <v>192</v>
      </c>
      <c r="JMK61" s="124" t="s">
        <v>192</v>
      </c>
      <c r="JML61" s="124" t="s">
        <v>192</v>
      </c>
      <c r="JMM61" s="124" t="s">
        <v>192</v>
      </c>
      <c r="JMN61" s="124" t="s">
        <v>192</v>
      </c>
      <c r="JMO61" s="124" t="s">
        <v>192</v>
      </c>
      <c r="JMP61" s="124" t="s">
        <v>192</v>
      </c>
      <c r="JMQ61" s="124" t="s">
        <v>192</v>
      </c>
      <c r="JMR61" s="124" t="s">
        <v>192</v>
      </c>
      <c r="JMS61" s="124" t="s">
        <v>192</v>
      </c>
      <c r="JMT61" s="124" t="s">
        <v>192</v>
      </c>
      <c r="JMU61" s="124" t="s">
        <v>192</v>
      </c>
      <c r="JMV61" s="124" t="s">
        <v>192</v>
      </c>
      <c r="JMW61" s="124" t="s">
        <v>192</v>
      </c>
      <c r="JMX61" s="124" t="s">
        <v>192</v>
      </c>
      <c r="JMY61" s="124" t="s">
        <v>192</v>
      </c>
      <c r="JMZ61" s="124" t="s">
        <v>192</v>
      </c>
      <c r="JNA61" s="124" t="s">
        <v>192</v>
      </c>
      <c r="JNB61" s="124" t="s">
        <v>192</v>
      </c>
      <c r="JNC61" s="124" t="s">
        <v>192</v>
      </c>
      <c r="JND61" s="124" t="s">
        <v>192</v>
      </c>
      <c r="JNE61" s="124" t="s">
        <v>192</v>
      </c>
      <c r="JNF61" s="124" t="s">
        <v>192</v>
      </c>
      <c r="JNG61" s="124" t="s">
        <v>192</v>
      </c>
      <c r="JNH61" s="124" t="s">
        <v>192</v>
      </c>
      <c r="JNI61" s="124" t="s">
        <v>192</v>
      </c>
      <c r="JNJ61" s="124" t="s">
        <v>192</v>
      </c>
      <c r="JNK61" s="124" t="s">
        <v>192</v>
      </c>
      <c r="JNL61" s="124" t="s">
        <v>192</v>
      </c>
      <c r="JNM61" s="124" t="s">
        <v>192</v>
      </c>
      <c r="JNN61" s="124" t="s">
        <v>192</v>
      </c>
      <c r="JNO61" s="124" t="s">
        <v>192</v>
      </c>
      <c r="JNP61" s="124" t="s">
        <v>192</v>
      </c>
      <c r="JNQ61" s="124" t="s">
        <v>192</v>
      </c>
      <c r="JNR61" s="124" t="s">
        <v>192</v>
      </c>
      <c r="JNS61" s="124" t="s">
        <v>192</v>
      </c>
      <c r="JNT61" s="124" t="s">
        <v>192</v>
      </c>
      <c r="JNU61" s="124" t="s">
        <v>192</v>
      </c>
      <c r="JNV61" s="124" t="s">
        <v>192</v>
      </c>
      <c r="JNW61" s="124" t="s">
        <v>192</v>
      </c>
      <c r="JNX61" s="124" t="s">
        <v>192</v>
      </c>
      <c r="JNY61" s="124" t="s">
        <v>192</v>
      </c>
      <c r="JNZ61" s="124" t="s">
        <v>192</v>
      </c>
      <c r="JOA61" s="124" t="s">
        <v>192</v>
      </c>
      <c r="JOB61" s="124" t="s">
        <v>192</v>
      </c>
      <c r="JOC61" s="124" t="s">
        <v>192</v>
      </c>
      <c r="JOD61" s="124" t="s">
        <v>192</v>
      </c>
      <c r="JOE61" s="124" t="s">
        <v>192</v>
      </c>
      <c r="JOF61" s="124" t="s">
        <v>192</v>
      </c>
      <c r="JOG61" s="124" t="s">
        <v>192</v>
      </c>
      <c r="JOH61" s="124" t="s">
        <v>192</v>
      </c>
      <c r="JOI61" s="124" t="s">
        <v>192</v>
      </c>
      <c r="JOJ61" s="124" t="s">
        <v>192</v>
      </c>
      <c r="JOK61" s="124" t="s">
        <v>192</v>
      </c>
      <c r="JOL61" s="124" t="s">
        <v>192</v>
      </c>
      <c r="JOM61" s="124" t="s">
        <v>192</v>
      </c>
      <c r="JON61" s="124" t="s">
        <v>192</v>
      </c>
      <c r="JOO61" s="124" t="s">
        <v>192</v>
      </c>
      <c r="JOP61" s="124" t="s">
        <v>192</v>
      </c>
      <c r="JOQ61" s="124" t="s">
        <v>192</v>
      </c>
      <c r="JOR61" s="124" t="s">
        <v>192</v>
      </c>
      <c r="JOS61" s="124" t="s">
        <v>192</v>
      </c>
      <c r="JOT61" s="124" t="s">
        <v>192</v>
      </c>
      <c r="JOU61" s="124" t="s">
        <v>192</v>
      </c>
      <c r="JOV61" s="124" t="s">
        <v>192</v>
      </c>
      <c r="JOW61" s="124" t="s">
        <v>192</v>
      </c>
      <c r="JOX61" s="124" t="s">
        <v>192</v>
      </c>
      <c r="JOY61" s="124" t="s">
        <v>192</v>
      </c>
      <c r="JOZ61" s="124" t="s">
        <v>192</v>
      </c>
      <c r="JPA61" s="124" t="s">
        <v>192</v>
      </c>
      <c r="JPB61" s="124" t="s">
        <v>192</v>
      </c>
      <c r="JPC61" s="124" t="s">
        <v>192</v>
      </c>
      <c r="JPD61" s="124" t="s">
        <v>192</v>
      </c>
      <c r="JPE61" s="124" t="s">
        <v>192</v>
      </c>
      <c r="JPF61" s="124" t="s">
        <v>192</v>
      </c>
      <c r="JPG61" s="124" t="s">
        <v>192</v>
      </c>
      <c r="JPH61" s="124" t="s">
        <v>192</v>
      </c>
      <c r="JPI61" s="124" t="s">
        <v>192</v>
      </c>
      <c r="JPJ61" s="124" t="s">
        <v>192</v>
      </c>
      <c r="JPK61" s="124" t="s">
        <v>192</v>
      </c>
      <c r="JPL61" s="124" t="s">
        <v>192</v>
      </c>
      <c r="JPM61" s="124" t="s">
        <v>192</v>
      </c>
      <c r="JPN61" s="124" t="s">
        <v>192</v>
      </c>
      <c r="JPO61" s="124" t="s">
        <v>192</v>
      </c>
      <c r="JPP61" s="124" t="s">
        <v>192</v>
      </c>
      <c r="JPQ61" s="124" t="s">
        <v>192</v>
      </c>
      <c r="JPR61" s="124" t="s">
        <v>192</v>
      </c>
      <c r="JPS61" s="124" t="s">
        <v>192</v>
      </c>
      <c r="JPT61" s="124" t="s">
        <v>192</v>
      </c>
      <c r="JPU61" s="124" t="s">
        <v>192</v>
      </c>
      <c r="JPV61" s="124" t="s">
        <v>192</v>
      </c>
      <c r="JPW61" s="124" t="s">
        <v>192</v>
      </c>
      <c r="JPX61" s="124" t="s">
        <v>192</v>
      </c>
      <c r="JPY61" s="124" t="s">
        <v>192</v>
      </c>
      <c r="JPZ61" s="124" t="s">
        <v>192</v>
      </c>
      <c r="JQA61" s="124" t="s">
        <v>192</v>
      </c>
      <c r="JQB61" s="124" t="s">
        <v>192</v>
      </c>
      <c r="JQC61" s="124" t="s">
        <v>192</v>
      </c>
      <c r="JQD61" s="124" t="s">
        <v>192</v>
      </c>
      <c r="JQE61" s="124" t="s">
        <v>192</v>
      </c>
      <c r="JQF61" s="124" t="s">
        <v>192</v>
      </c>
      <c r="JQG61" s="124" t="s">
        <v>192</v>
      </c>
      <c r="JQH61" s="124" t="s">
        <v>192</v>
      </c>
      <c r="JQI61" s="124" t="s">
        <v>192</v>
      </c>
      <c r="JQJ61" s="124" t="s">
        <v>192</v>
      </c>
      <c r="JQK61" s="124" t="s">
        <v>192</v>
      </c>
      <c r="JQL61" s="124" t="s">
        <v>192</v>
      </c>
      <c r="JQM61" s="124" t="s">
        <v>192</v>
      </c>
      <c r="JQN61" s="124" t="s">
        <v>192</v>
      </c>
      <c r="JQO61" s="124" t="s">
        <v>192</v>
      </c>
      <c r="JQP61" s="124" t="s">
        <v>192</v>
      </c>
      <c r="JQQ61" s="124" t="s">
        <v>192</v>
      </c>
      <c r="JQR61" s="124" t="s">
        <v>192</v>
      </c>
      <c r="JQS61" s="124" t="s">
        <v>192</v>
      </c>
      <c r="JQT61" s="124" t="s">
        <v>192</v>
      </c>
      <c r="JQU61" s="124" t="s">
        <v>192</v>
      </c>
      <c r="JQV61" s="124" t="s">
        <v>192</v>
      </c>
      <c r="JQW61" s="124" t="s">
        <v>192</v>
      </c>
      <c r="JQX61" s="124" t="s">
        <v>192</v>
      </c>
      <c r="JQY61" s="124" t="s">
        <v>192</v>
      </c>
      <c r="JQZ61" s="124" t="s">
        <v>192</v>
      </c>
      <c r="JRA61" s="124" t="s">
        <v>192</v>
      </c>
      <c r="JRB61" s="124" t="s">
        <v>192</v>
      </c>
      <c r="JRC61" s="124" t="s">
        <v>192</v>
      </c>
      <c r="JRD61" s="124" t="s">
        <v>192</v>
      </c>
      <c r="JRE61" s="124" t="s">
        <v>192</v>
      </c>
      <c r="JRF61" s="124" t="s">
        <v>192</v>
      </c>
      <c r="JRG61" s="124" t="s">
        <v>192</v>
      </c>
      <c r="JRH61" s="124" t="s">
        <v>192</v>
      </c>
      <c r="JRI61" s="124" t="s">
        <v>192</v>
      </c>
      <c r="JRJ61" s="124" t="s">
        <v>192</v>
      </c>
      <c r="JRK61" s="124" t="s">
        <v>192</v>
      </c>
      <c r="JRL61" s="124" t="s">
        <v>192</v>
      </c>
      <c r="JRM61" s="124" t="s">
        <v>192</v>
      </c>
      <c r="JRN61" s="124" t="s">
        <v>192</v>
      </c>
      <c r="JRO61" s="124" t="s">
        <v>192</v>
      </c>
      <c r="JRP61" s="124" t="s">
        <v>192</v>
      </c>
      <c r="JRQ61" s="124" t="s">
        <v>192</v>
      </c>
      <c r="JRR61" s="124" t="s">
        <v>192</v>
      </c>
      <c r="JRS61" s="124" t="s">
        <v>192</v>
      </c>
      <c r="JRT61" s="124" t="s">
        <v>192</v>
      </c>
      <c r="JRU61" s="124" t="s">
        <v>192</v>
      </c>
      <c r="JRV61" s="124" t="s">
        <v>192</v>
      </c>
      <c r="JRW61" s="124" t="s">
        <v>192</v>
      </c>
      <c r="JRX61" s="124" t="s">
        <v>192</v>
      </c>
      <c r="JRY61" s="124" t="s">
        <v>192</v>
      </c>
      <c r="JRZ61" s="124" t="s">
        <v>192</v>
      </c>
      <c r="JSA61" s="124" t="s">
        <v>192</v>
      </c>
      <c r="JSB61" s="124" t="s">
        <v>192</v>
      </c>
      <c r="JSC61" s="124" t="s">
        <v>192</v>
      </c>
      <c r="JSD61" s="124" t="s">
        <v>192</v>
      </c>
      <c r="JSE61" s="124" t="s">
        <v>192</v>
      </c>
      <c r="JSF61" s="124" t="s">
        <v>192</v>
      </c>
      <c r="JSG61" s="124" t="s">
        <v>192</v>
      </c>
      <c r="JSH61" s="124" t="s">
        <v>192</v>
      </c>
      <c r="JSI61" s="124" t="s">
        <v>192</v>
      </c>
      <c r="JSJ61" s="124" t="s">
        <v>192</v>
      </c>
      <c r="JSK61" s="124" t="s">
        <v>192</v>
      </c>
      <c r="JSL61" s="124" t="s">
        <v>192</v>
      </c>
      <c r="JSM61" s="124" t="s">
        <v>192</v>
      </c>
      <c r="JSN61" s="124" t="s">
        <v>192</v>
      </c>
      <c r="JSO61" s="124" t="s">
        <v>192</v>
      </c>
      <c r="JSP61" s="124" t="s">
        <v>192</v>
      </c>
      <c r="JSQ61" s="124" t="s">
        <v>192</v>
      </c>
      <c r="JSR61" s="124" t="s">
        <v>192</v>
      </c>
      <c r="JSS61" s="124" t="s">
        <v>192</v>
      </c>
      <c r="JST61" s="124" t="s">
        <v>192</v>
      </c>
      <c r="JSU61" s="124" t="s">
        <v>192</v>
      </c>
      <c r="JSV61" s="124" t="s">
        <v>192</v>
      </c>
      <c r="JSW61" s="124" t="s">
        <v>192</v>
      </c>
      <c r="JSX61" s="124" t="s">
        <v>192</v>
      </c>
      <c r="JSY61" s="124" t="s">
        <v>192</v>
      </c>
      <c r="JSZ61" s="124" t="s">
        <v>192</v>
      </c>
      <c r="JTA61" s="124" t="s">
        <v>192</v>
      </c>
      <c r="JTB61" s="124" t="s">
        <v>192</v>
      </c>
      <c r="JTC61" s="124" t="s">
        <v>192</v>
      </c>
      <c r="JTD61" s="124" t="s">
        <v>192</v>
      </c>
      <c r="JTE61" s="124" t="s">
        <v>192</v>
      </c>
      <c r="JTF61" s="124" t="s">
        <v>192</v>
      </c>
      <c r="JTG61" s="124" t="s">
        <v>192</v>
      </c>
      <c r="JTH61" s="124" t="s">
        <v>192</v>
      </c>
      <c r="JTI61" s="124" t="s">
        <v>192</v>
      </c>
      <c r="JTJ61" s="124" t="s">
        <v>192</v>
      </c>
      <c r="JTK61" s="124" t="s">
        <v>192</v>
      </c>
      <c r="JTL61" s="124" t="s">
        <v>192</v>
      </c>
      <c r="JTM61" s="124" t="s">
        <v>192</v>
      </c>
      <c r="JTN61" s="124" t="s">
        <v>192</v>
      </c>
      <c r="JTO61" s="124" t="s">
        <v>192</v>
      </c>
      <c r="JTP61" s="124" t="s">
        <v>192</v>
      </c>
      <c r="JTQ61" s="124" t="s">
        <v>192</v>
      </c>
      <c r="JTR61" s="124" t="s">
        <v>192</v>
      </c>
      <c r="JTS61" s="124" t="s">
        <v>192</v>
      </c>
      <c r="JTT61" s="124" t="s">
        <v>192</v>
      </c>
      <c r="JTU61" s="124" t="s">
        <v>192</v>
      </c>
      <c r="JTV61" s="124" t="s">
        <v>192</v>
      </c>
      <c r="JTW61" s="124" t="s">
        <v>192</v>
      </c>
      <c r="JTX61" s="124" t="s">
        <v>192</v>
      </c>
      <c r="JTY61" s="124" t="s">
        <v>192</v>
      </c>
      <c r="JTZ61" s="124" t="s">
        <v>192</v>
      </c>
      <c r="JUA61" s="124" t="s">
        <v>192</v>
      </c>
      <c r="JUB61" s="124" t="s">
        <v>192</v>
      </c>
      <c r="JUC61" s="124" t="s">
        <v>192</v>
      </c>
      <c r="JUD61" s="124" t="s">
        <v>192</v>
      </c>
      <c r="JUE61" s="124" t="s">
        <v>192</v>
      </c>
      <c r="JUF61" s="124" t="s">
        <v>192</v>
      </c>
      <c r="JUG61" s="124" t="s">
        <v>192</v>
      </c>
      <c r="JUH61" s="124" t="s">
        <v>192</v>
      </c>
      <c r="JUI61" s="124" t="s">
        <v>192</v>
      </c>
      <c r="JUJ61" s="124" t="s">
        <v>192</v>
      </c>
      <c r="JUK61" s="124" t="s">
        <v>192</v>
      </c>
      <c r="JUL61" s="124" t="s">
        <v>192</v>
      </c>
      <c r="JUM61" s="124" t="s">
        <v>192</v>
      </c>
      <c r="JUN61" s="124" t="s">
        <v>192</v>
      </c>
      <c r="JUO61" s="124" t="s">
        <v>192</v>
      </c>
      <c r="JUP61" s="124" t="s">
        <v>192</v>
      </c>
      <c r="JUQ61" s="124" t="s">
        <v>192</v>
      </c>
      <c r="JUR61" s="124" t="s">
        <v>192</v>
      </c>
      <c r="JUS61" s="124" t="s">
        <v>192</v>
      </c>
      <c r="JUT61" s="124" t="s">
        <v>192</v>
      </c>
      <c r="JUU61" s="124" t="s">
        <v>192</v>
      </c>
      <c r="JUV61" s="124" t="s">
        <v>192</v>
      </c>
      <c r="JUW61" s="124" t="s">
        <v>192</v>
      </c>
      <c r="JUX61" s="124" t="s">
        <v>192</v>
      </c>
      <c r="JUY61" s="124" t="s">
        <v>192</v>
      </c>
      <c r="JUZ61" s="124" t="s">
        <v>192</v>
      </c>
      <c r="JVA61" s="124" t="s">
        <v>192</v>
      </c>
      <c r="JVB61" s="124" t="s">
        <v>192</v>
      </c>
      <c r="JVC61" s="124" t="s">
        <v>192</v>
      </c>
      <c r="JVD61" s="124" t="s">
        <v>192</v>
      </c>
      <c r="JVE61" s="124" t="s">
        <v>192</v>
      </c>
      <c r="JVF61" s="124" t="s">
        <v>192</v>
      </c>
      <c r="JVG61" s="124" t="s">
        <v>192</v>
      </c>
      <c r="JVH61" s="124" t="s">
        <v>192</v>
      </c>
      <c r="JVI61" s="124" t="s">
        <v>192</v>
      </c>
      <c r="JVJ61" s="124" t="s">
        <v>192</v>
      </c>
      <c r="JVK61" s="124" t="s">
        <v>192</v>
      </c>
      <c r="JVL61" s="124" t="s">
        <v>192</v>
      </c>
      <c r="JVM61" s="124" t="s">
        <v>192</v>
      </c>
      <c r="JVN61" s="124" t="s">
        <v>192</v>
      </c>
      <c r="JVO61" s="124" t="s">
        <v>192</v>
      </c>
      <c r="JVP61" s="124" t="s">
        <v>192</v>
      </c>
      <c r="JVQ61" s="124" t="s">
        <v>192</v>
      </c>
      <c r="JVR61" s="124" t="s">
        <v>192</v>
      </c>
      <c r="JVS61" s="124" t="s">
        <v>192</v>
      </c>
      <c r="JVT61" s="124" t="s">
        <v>192</v>
      </c>
      <c r="JVU61" s="124" t="s">
        <v>192</v>
      </c>
      <c r="JVV61" s="124" t="s">
        <v>192</v>
      </c>
      <c r="JVW61" s="124" t="s">
        <v>192</v>
      </c>
      <c r="JVX61" s="124" t="s">
        <v>192</v>
      </c>
      <c r="JVY61" s="124" t="s">
        <v>192</v>
      </c>
      <c r="JVZ61" s="124" t="s">
        <v>192</v>
      </c>
      <c r="JWA61" s="124" t="s">
        <v>192</v>
      </c>
      <c r="JWB61" s="124" t="s">
        <v>192</v>
      </c>
      <c r="JWC61" s="124" t="s">
        <v>192</v>
      </c>
      <c r="JWD61" s="124" t="s">
        <v>192</v>
      </c>
      <c r="JWE61" s="124" t="s">
        <v>192</v>
      </c>
      <c r="JWF61" s="124" t="s">
        <v>192</v>
      </c>
      <c r="JWG61" s="124" t="s">
        <v>192</v>
      </c>
      <c r="JWH61" s="124" t="s">
        <v>192</v>
      </c>
      <c r="JWI61" s="124" t="s">
        <v>192</v>
      </c>
      <c r="JWJ61" s="124" t="s">
        <v>192</v>
      </c>
      <c r="JWK61" s="124" t="s">
        <v>192</v>
      </c>
      <c r="JWL61" s="124" t="s">
        <v>192</v>
      </c>
      <c r="JWM61" s="124" t="s">
        <v>192</v>
      </c>
      <c r="JWN61" s="124" t="s">
        <v>192</v>
      </c>
      <c r="JWO61" s="124" t="s">
        <v>192</v>
      </c>
      <c r="JWP61" s="124" t="s">
        <v>192</v>
      </c>
      <c r="JWQ61" s="124" t="s">
        <v>192</v>
      </c>
      <c r="JWR61" s="124" t="s">
        <v>192</v>
      </c>
      <c r="JWS61" s="124" t="s">
        <v>192</v>
      </c>
      <c r="JWT61" s="124" t="s">
        <v>192</v>
      </c>
      <c r="JWU61" s="124" t="s">
        <v>192</v>
      </c>
      <c r="JWV61" s="124" t="s">
        <v>192</v>
      </c>
      <c r="JWW61" s="124" t="s">
        <v>192</v>
      </c>
      <c r="JWX61" s="124" t="s">
        <v>192</v>
      </c>
      <c r="JWY61" s="124" t="s">
        <v>192</v>
      </c>
      <c r="JWZ61" s="124" t="s">
        <v>192</v>
      </c>
      <c r="JXA61" s="124" t="s">
        <v>192</v>
      </c>
      <c r="JXB61" s="124" t="s">
        <v>192</v>
      </c>
      <c r="JXC61" s="124" t="s">
        <v>192</v>
      </c>
      <c r="JXD61" s="124" t="s">
        <v>192</v>
      </c>
      <c r="JXE61" s="124" t="s">
        <v>192</v>
      </c>
      <c r="JXF61" s="124" t="s">
        <v>192</v>
      </c>
      <c r="JXG61" s="124" t="s">
        <v>192</v>
      </c>
      <c r="JXH61" s="124" t="s">
        <v>192</v>
      </c>
      <c r="JXI61" s="124" t="s">
        <v>192</v>
      </c>
      <c r="JXJ61" s="124" t="s">
        <v>192</v>
      </c>
      <c r="JXK61" s="124" t="s">
        <v>192</v>
      </c>
      <c r="JXL61" s="124" t="s">
        <v>192</v>
      </c>
      <c r="JXM61" s="124" t="s">
        <v>192</v>
      </c>
      <c r="JXN61" s="124" t="s">
        <v>192</v>
      </c>
      <c r="JXO61" s="124" t="s">
        <v>192</v>
      </c>
      <c r="JXP61" s="124" t="s">
        <v>192</v>
      </c>
      <c r="JXQ61" s="124" t="s">
        <v>192</v>
      </c>
      <c r="JXR61" s="124" t="s">
        <v>192</v>
      </c>
      <c r="JXS61" s="124" t="s">
        <v>192</v>
      </c>
      <c r="JXT61" s="124" t="s">
        <v>192</v>
      </c>
      <c r="JXU61" s="124" t="s">
        <v>192</v>
      </c>
      <c r="JXV61" s="124" t="s">
        <v>192</v>
      </c>
      <c r="JXW61" s="124" t="s">
        <v>192</v>
      </c>
      <c r="JXX61" s="124" t="s">
        <v>192</v>
      </c>
      <c r="JXY61" s="124" t="s">
        <v>192</v>
      </c>
      <c r="JXZ61" s="124" t="s">
        <v>192</v>
      </c>
      <c r="JYA61" s="124" t="s">
        <v>192</v>
      </c>
      <c r="JYB61" s="124" t="s">
        <v>192</v>
      </c>
      <c r="JYC61" s="124" t="s">
        <v>192</v>
      </c>
      <c r="JYD61" s="124" t="s">
        <v>192</v>
      </c>
      <c r="JYE61" s="124" t="s">
        <v>192</v>
      </c>
      <c r="JYF61" s="124" t="s">
        <v>192</v>
      </c>
      <c r="JYG61" s="124" t="s">
        <v>192</v>
      </c>
      <c r="JYH61" s="124" t="s">
        <v>192</v>
      </c>
      <c r="JYI61" s="124" t="s">
        <v>192</v>
      </c>
      <c r="JYJ61" s="124" t="s">
        <v>192</v>
      </c>
      <c r="JYK61" s="124" t="s">
        <v>192</v>
      </c>
      <c r="JYL61" s="124" t="s">
        <v>192</v>
      </c>
      <c r="JYM61" s="124" t="s">
        <v>192</v>
      </c>
      <c r="JYN61" s="124" t="s">
        <v>192</v>
      </c>
      <c r="JYO61" s="124" t="s">
        <v>192</v>
      </c>
      <c r="JYP61" s="124" t="s">
        <v>192</v>
      </c>
      <c r="JYQ61" s="124" t="s">
        <v>192</v>
      </c>
      <c r="JYR61" s="124" t="s">
        <v>192</v>
      </c>
      <c r="JYS61" s="124" t="s">
        <v>192</v>
      </c>
      <c r="JYT61" s="124" t="s">
        <v>192</v>
      </c>
      <c r="JYU61" s="124" t="s">
        <v>192</v>
      </c>
      <c r="JYV61" s="124" t="s">
        <v>192</v>
      </c>
      <c r="JYW61" s="124" t="s">
        <v>192</v>
      </c>
      <c r="JYX61" s="124" t="s">
        <v>192</v>
      </c>
      <c r="JYY61" s="124" t="s">
        <v>192</v>
      </c>
      <c r="JYZ61" s="124" t="s">
        <v>192</v>
      </c>
      <c r="JZA61" s="124" t="s">
        <v>192</v>
      </c>
      <c r="JZB61" s="124" t="s">
        <v>192</v>
      </c>
      <c r="JZC61" s="124" t="s">
        <v>192</v>
      </c>
      <c r="JZD61" s="124" t="s">
        <v>192</v>
      </c>
      <c r="JZE61" s="124" t="s">
        <v>192</v>
      </c>
      <c r="JZF61" s="124" t="s">
        <v>192</v>
      </c>
      <c r="JZG61" s="124" t="s">
        <v>192</v>
      </c>
      <c r="JZH61" s="124" t="s">
        <v>192</v>
      </c>
      <c r="JZI61" s="124" t="s">
        <v>192</v>
      </c>
      <c r="JZJ61" s="124" t="s">
        <v>192</v>
      </c>
      <c r="JZK61" s="124" t="s">
        <v>192</v>
      </c>
      <c r="JZL61" s="124" t="s">
        <v>192</v>
      </c>
      <c r="JZM61" s="124" t="s">
        <v>192</v>
      </c>
      <c r="JZN61" s="124" t="s">
        <v>192</v>
      </c>
      <c r="JZO61" s="124" t="s">
        <v>192</v>
      </c>
      <c r="JZP61" s="124" t="s">
        <v>192</v>
      </c>
      <c r="JZQ61" s="124" t="s">
        <v>192</v>
      </c>
      <c r="JZR61" s="124" t="s">
        <v>192</v>
      </c>
      <c r="JZS61" s="124" t="s">
        <v>192</v>
      </c>
      <c r="JZT61" s="124" t="s">
        <v>192</v>
      </c>
      <c r="JZU61" s="124" t="s">
        <v>192</v>
      </c>
      <c r="JZV61" s="124" t="s">
        <v>192</v>
      </c>
      <c r="JZW61" s="124" t="s">
        <v>192</v>
      </c>
      <c r="JZX61" s="124" t="s">
        <v>192</v>
      </c>
      <c r="JZY61" s="124" t="s">
        <v>192</v>
      </c>
      <c r="JZZ61" s="124" t="s">
        <v>192</v>
      </c>
      <c r="KAA61" s="124" t="s">
        <v>192</v>
      </c>
      <c r="KAB61" s="124" t="s">
        <v>192</v>
      </c>
      <c r="KAC61" s="124" t="s">
        <v>192</v>
      </c>
      <c r="KAD61" s="124" t="s">
        <v>192</v>
      </c>
      <c r="KAE61" s="124" t="s">
        <v>192</v>
      </c>
      <c r="KAF61" s="124" t="s">
        <v>192</v>
      </c>
      <c r="KAG61" s="124" t="s">
        <v>192</v>
      </c>
      <c r="KAH61" s="124" t="s">
        <v>192</v>
      </c>
      <c r="KAI61" s="124" t="s">
        <v>192</v>
      </c>
      <c r="KAJ61" s="124" t="s">
        <v>192</v>
      </c>
      <c r="KAK61" s="124" t="s">
        <v>192</v>
      </c>
      <c r="KAL61" s="124" t="s">
        <v>192</v>
      </c>
      <c r="KAM61" s="124" t="s">
        <v>192</v>
      </c>
      <c r="KAN61" s="124" t="s">
        <v>192</v>
      </c>
      <c r="KAO61" s="124" t="s">
        <v>192</v>
      </c>
      <c r="KAP61" s="124" t="s">
        <v>192</v>
      </c>
      <c r="KAQ61" s="124" t="s">
        <v>192</v>
      </c>
      <c r="KAR61" s="124" t="s">
        <v>192</v>
      </c>
      <c r="KAS61" s="124" t="s">
        <v>192</v>
      </c>
      <c r="KAT61" s="124" t="s">
        <v>192</v>
      </c>
      <c r="KAU61" s="124" t="s">
        <v>192</v>
      </c>
      <c r="KAV61" s="124" t="s">
        <v>192</v>
      </c>
      <c r="KAW61" s="124" t="s">
        <v>192</v>
      </c>
      <c r="KAX61" s="124" t="s">
        <v>192</v>
      </c>
      <c r="KAY61" s="124" t="s">
        <v>192</v>
      </c>
      <c r="KAZ61" s="124" t="s">
        <v>192</v>
      </c>
      <c r="KBA61" s="124" t="s">
        <v>192</v>
      </c>
      <c r="KBB61" s="124" t="s">
        <v>192</v>
      </c>
      <c r="KBC61" s="124" t="s">
        <v>192</v>
      </c>
      <c r="KBD61" s="124" t="s">
        <v>192</v>
      </c>
      <c r="KBE61" s="124" t="s">
        <v>192</v>
      </c>
      <c r="KBF61" s="124" t="s">
        <v>192</v>
      </c>
      <c r="KBG61" s="124" t="s">
        <v>192</v>
      </c>
      <c r="KBH61" s="124" t="s">
        <v>192</v>
      </c>
      <c r="KBI61" s="124" t="s">
        <v>192</v>
      </c>
      <c r="KBJ61" s="124" t="s">
        <v>192</v>
      </c>
      <c r="KBK61" s="124" t="s">
        <v>192</v>
      </c>
      <c r="KBL61" s="124" t="s">
        <v>192</v>
      </c>
      <c r="KBM61" s="124" t="s">
        <v>192</v>
      </c>
      <c r="KBN61" s="124" t="s">
        <v>192</v>
      </c>
      <c r="KBO61" s="124" t="s">
        <v>192</v>
      </c>
      <c r="KBP61" s="124" t="s">
        <v>192</v>
      </c>
      <c r="KBQ61" s="124" t="s">
        <v>192</v>
      </c>
      <c r="KBR61" s="124" t="s">
        <v>192</v>
      </c>
      <c r="KBS61" s="124" t="s">
        <v>192</v>
      </c>
      <c r="KBT61" s="124" t="s">
        <v>192</v>
      </c>
      <c r="KBU61" s="124" t="s">
        <v>192</v>
      </c>
      <c r="KBV61" s="124" t="s">
        <v>192</v>
      </c>
      <c r="KBW61" s="124" t="s">
        <v>192</v>
      </c>
      <c r="KBX61" s="124" t="s">
        <v>192</v>
      </c>
      <c r="KBY61" s="124" t="s">
        <v>192</v>
      </c>
      <c r="KBZ61" s="124" t="s">
        <v>192</v>
      </c>
      <c r="KCA61" s="124" t="s">
        <v>192</v>
      </c>
      <c r="KCB61" s="124" t="s">
        <v>192</v>
      </c>
      <c r="KCC61" s="124" t="s">
        <v>192</v>
      </c>
      <c r="KCD61" s="124" t="s">
        <v>192</v>
      </c>
      <c r="KCE61" s="124" t="s">
        <v>192</v>
      </c>
      <c r="KCF61" s="124" t="s">
        <v>192</v>
      </c>
      <c r="KCG61" s="124" t="s">
        <v>192</v>
      </c>
      <c r="KCH61" s="124" t="s">
        <v>192</v>
      </c>
      <c r="KCI61" s="124" t="s">
        <v>192</v>
      </c>
      <c r="KCJ61" s="124" t="s">
        <v>192</v>
      </c>
      <c r="KCK61" s="124" t="s">
        <v>192</v>
      </c>
      <c r="KCL61" s="124" t="s">
        <v>192</v>
      </c>
      <c r="KCM61" s="124" t="s">
        <v>192</v>
      </c>
      <c r="KCN61" s="124" t="s">
        <v>192</v>
      </c>
      <c r="KCO61" s="124" t="s">
        <v>192</v>
      </c>
      <c r="KCP61" s="124" t="s">
        <v>192</v>
      </c>
      <c r="KCQ61" s="124" t="s">
        <v>192</v>
      </c>
      <c r="KCR61" s="124" t="s">
        <v>192</v>
      </c>
      <c r="KCS61" s="124" t="s">
        <v>192</v>
      </c>
      <c r="KCT61" s="124" t="s">
        <v>192</v>
      </c>
      <c r="KCU61" s="124" t="s">
        <v>192</v>
      </c>
      <c r="KCV61" s="124" t="s">
        <v>192</v>
      </c>
      <c r="KCW61" s="124" t="s">
        <v>192</v>
      </c>
      <c r="KCX61" s="124" t="s">
        <v>192</v>
      </c>
      <c r="KCY61" s="124" t="s">
        <v>192</v>
      </c>
      <c r="KCZ61" s="124" t="s">
        <v>192</v>
      </c>
      <c r="KDA61" s="124" t="s">
        <v>192</v>
      </c>
      <c r="KDB61" s="124" t="s">
        <v>192</v>
      </c>
      <c r="KDC61" s="124" t="s">
        <v>192</v>
      </c>
      <c r="KDD61" s="124" t="s">
        <v>192</v>
      </c>
      <c r="KDE61" s="124" t="s">
        <v>192</v>
      </c>
      <c r="KDF61" s="124" t="s">
        <v>192</v>
      </c>
      <c r="KDG61" s="124" t="s">
        <v>192</v>
      </c>
      <c r="KDH61" s="124" t="s">
        <v>192</v>
      </c>
      <c r="KDI61" s="124" t="s">
        <v>192</v>
      </c>
      <c r="KDJ61" s="124" t="s">
        <v>192</v>
      </c>
      <c r="KDK61" s="124" t="s">
        <v>192</v>
      </c>
      <c r="KDL61" s="124" t="s">
        <v>192</v>
      </c>
      <c r="KDM61" s="124" t="s">
        <v>192</v>
      </c>
      <c r="KDN61" s="124" t="s">
        <v>192</v>
      </c>
      <c r="KDO61" s="124" t="s">
        <v>192</v>
      </c>
      <c r="KDP61" s="124" t="s">
        <v>192</v>
      </c>
      <c r="KDQ61" s="124" t="s">
        <v>192</v>
      </c>
      <c r="KDR61" s="124" t="s">
        <v>192</v>
      </c>
      <c r="KDS61" s="124" t="s">
        <v>192</v>
      </c>
      <c r="KDT61" s="124" t="s">
        <v>192</v>
      </c>
      <c r="KDU61" s="124" t="s">
        <v>192</v>
      </c>
      <c r="KDV61" s="124" t="s">
        <v>192</v>
      </c>
      <c r="KDW61" s="124" t="s">
        <v>192</v>
      </c>
      <c r="KDX61" s="124" t="s">
        <v>192</v>
      </c>
      <c r="KDY61" s="124" t="s">
        <v>192</v>
      </c>
      <c r="KDZ61" s="124" t="s">
        <v>192</v>
      </c>
      <c r="KEA61" s="124" t="s">
        <v>192</v>
      </c>
      <c r="KEB61" s="124" t="s">
        <v>192</v>
      </c>
      <c r="KEC61" s="124" t="s">
        <v>192</v>
      </c>
      <c r="KED61" s="124" t="s">
        <v>192</v>
      </c>
      <c r="KEE61" s="124" t="s">
        <v>192</v>
      </c>
      <c r="KEF61" s="124" t="s">
        <v>192</v>
      </c>
      <c r="KEG61" s="124" t="s">
        <v>192</v>
      </c>
      <c r="KEH61" s="124" t="s">
        <v>192</v>
      </c>
      <c r="KEI61" s="124" t="s">
        <v>192</v>
      </c>
      <c r="KEJ61" s="124" t="s">
        <v>192</v>
      </c>
      <c r="KEK61" s="124" t="s">
        <v>192</v>
      </c>
      <c r="KEL61" s="124" t="s">
        <v>192</v>
      </c>
      <c r="KEM61" s="124" t="s">
        <v>192</v>
      </c>
      <c r="KEN61" s="124" t="s">
        <v>192</v>
      </c>
      <c r="KEO61" s="124" t="s">
        <v>192</v>
      </c>
      <c r="KEP61" s="124" t="s">
        <v>192</v>
      </c>
      <c r="KEQ61" s="124" t="s">
        <v>192</v>
      </c>
      <c r="KER61" s="124" t="s">
        <v>192</v>
      </c>
      <c r="KES61" s="124" t="s">
        <v>192</v>
      </c>
      <c r="KET61" s="124" t="s">
        <v>192</v>
      </c>
      <c r="KEU61" s="124" t="s">
        <v>192</v>
      </c>
      <c r="KEV61" s="124" t="s">
        <v>192</v>
      </c>
      <c r="KEW61" s="124" t="s">
        <v>192</v>
      </c>
      <c r="KEX61" s="124" t="s">
        <v>192</v>
      </c>
      <c r="KEY61" s="124" t="s">
        <v>192</v>
      </c>
      <c r="KEZ61" s="124" t="s">
        <v>192</v>
      </c>
      <c r="KFA61" s="124" t="s">
        <v>192</v>
      </c>
      <c r="KFB61" s="124" t="s">
        <v>192</v>
      </c>
      <c r="KFC61" s="124" t="s">
        <v>192</v>
      </c>
      <c r="KFD61" s="124" t="s">
        <v>192</v>
      </c>
      <c r="KFE61" s="124" t="s">
        <v>192</v>
      </c>
      <c r="KFF61" s="124" t="s">
        <v>192</v>
      </c>
      <c r="KFG61" s="124" t="s">
        <v>192</v>
      </c>
      <c r="KFH61" s="124" t="s">
        <v>192</v>
      </c>
      <c r="KFI61" s="124" t="s">
        <v>192</v>
      </c>
      <c r="KFJ61" s="124" t="s">
        <v>192</v>
      </c>
      <c r="KFK61" s="124" t="s">
        <v>192</v>
      </c>
      <c r="KFL61" s="124" t="s">
        <v>192</v>
      </c>
      <c r="KFM61" s="124" t="s">
        <v>192</v>
      </c>
      <c r="KFN61" s="124" t="s">
        <v>192</v>
      </c>
      <c r="KFO61" s="124" t="s">
        <v>192</v>
      </c>
      <c r="KFP61" s="124" t="s">
        <v>192</v>
      </c>
      <c r="KFQ61" s="124" t="s">
        <v>192</v>
      </c>
      <c r="KFR61" s="124" t="s">
        <v>192</v>
      </c>
      <c r="KFS61" s="124" t="s">
        <v>192</v>
      </c>
      <c r="KFT61" s="124" t="s">
        <v>192</v>
      </c>
      <c r="KFU61" s="124" t="s">
        <v>192</v>
      </c>
      <c r="KFV61" s="124" t="s">
        <v>192</v>
      </c>
      <c r="KFW61" s="124" t="s">
        <v>192</v>
      </c>
      <c r="KFX61" s="124" t="s">
        <v>192</v>
      </c>
      <c r="KFY61" s="124" t="s">
        <v>192</v>
      </c>
      <c r="KFZ61" s="124" t="s">
        <v>192</v>
      </c>
      <c r="KGA61" s="124" t="s">
        <v>192</v>
      </c>
      <c r="KGB61" s="124" t="s">
        <v>192</v>
      </c>
      <c r="KGC61" s="124" t="s">
        <v>192</v>
      </c>
      <c r="KGD61" s="124" t="s">
        <v>192</v>
      </c>
      <c r="KGE61" s="124" t="s">
        <v>192</v>
      </c>
      <c r="KGF61" s="124" t="s">
        <v>192</v>
      </c>
      <c r="KGG61" s="124" t="s">
        <v>192</v>
      </c>
      <c r="KGH61" s="124" t="s">
        <v>192</v>
      </c>
      <c r="KGI61" s="124" t="s">
        <v>192</v>
      </c>
      <c r="KGJ61" s="124" t="s">
        <v>192</v>
      </c>
      <c r="KGK61" s="124" t="s">
        <v>192</v>
      </c>
      <c r="KGL61" s="124" t="s">
        <v>192</v>
      </c>
      <c r="KGM61" s="124" t="s">
        <v>192</v>
      </c>
      <c r="KGN61" s="124" t="s">
        <v>192</v>
      </c>
      <c r="KGO61" s="124" t="s">
        <v>192</v>
      </c>
      <c r="KGP61" s="124" t="s">
        <v>192</v>
      </c>
      <c r="KGQ61" s="124" t="s">
        <v>192</v>
      </c>
      <c r="KGR61" s="124" t="s">
        <v>192</v>
      </c>
      <c r="KGS61" s="124" t="s">
        <v>192</v>
      </c>
      <c r="KGT61" s="124" t="s">
        <v>192</v>
      </c>
      <c r="KGU61" s="124" t="s">
        <v>192</v>
      </c>
      <c r="KGV61" s="124" t="s">
        <v>192</v>
      </c>
      <c r="KGW61" s="124" t="s">
        <v>192</v>
      </c>
      <c r="KGX61" s="124" t="s">
        <v>192</v>
      </c>
      <c r="KGY61" s="124" t="s">
        <v>192</v>
      </c>
      <c r="KGZ61" s="124" t="s">
        <v>192</v>
      </c>
      <c r="KHA61" s="124" t="s">
        <v>192</v>
      </c>
      <c r="KHB61" s="124" t="s">
        <v>192</v>
      </c>
      <c r="KHC61" s="124" t="s">
        <v>192</v>
      </c>
      <c r="KHD61" s="124" t="s">
        <v>192</v>
      </c>
      <c r="KHE61" s="124" t="s">
        <v>192</v>
      </c>
      <c r="KHF61" s="124" t="s">
        <v>192</v>
      </c>
      <c r="KHG61" s="124" t="s">
        <v>192</v>
      </c>
      <c r="KHH61" s="124" t="s">
        <v>192</v>
      </c>
      <c r="KHI61" s="124" t="s">
        <v>192</v>
      </c>
      <c r="KHJ61" s="124" t="s">
        <v>192</v>
      </c>
      <c r="KHK61" s="124" t="s">
        <v>192</v>
      </c>
      <c r="KHL61" s="124" t="s">
        <v>192</v>
      </c>
      <c r="KHM61" s="124" t="s">
        <v>192</v>
      </c>
      <c r="KHN61" s="124" t="s">
        <v>192</v>
      </c>
      <c r="KHO61" s="124" t="s">
        <v>192</v>
      </c>
      <c r="KHP61" s="124" t="s">
        <v>192</v>
      </c>
      <c r="KHQ61" s="124" t="s">
        <v>192</v>
      </c>
      <c r="KHR61" s="124" t="s">
        <v>192</v>
      </c>
      <c r="KHS61" s="124" t="s">
        <v>192</v>
      </c>
      <c r="KHT61" s="124" t="s">
        <v>192</v>
      </c>
      <c r="KHU61" s="124" t="s">
        <v>192</v>
      </c>
      <c r="KHV61" s="124" t="s">
        <v>192</v>
      </c>
      <c r="KHW61" s="124" t="s">
        <v>192</v>
      </c>
      <c r="KHX61" s="124" t="s">
        <v>192</v>
      </c>
      <c r="KHY61" s="124" t="s">
        <v>192</v>
      </c>
      <c r="KHZ61" s="124" t="s">
        <v>192</v>
      </c>
      <c r="KIA61" s="124" t="s">
        <v>192</v>
      </c>
      <c r="KIB61" s="124" t="s">
        <v>192</v>
      </c>
      <c r="KIC61" s="124" t="s">
        <v>192</v>
      </c>
      <c r="KID61" s="124" t="s">
        <v>192</v>
      </c>
      <c r="KIE61" s="124" t="s">
        <v>192</v>
      </c>
      <c r="KIF61" s="124" t="s">
        <v>192</v>
      </c>
      <c r="KIG61" s="124" t="s">
        <v>192</v>
      </c>
      <c r="KIH61" s="124" t="s">
        <v>192</v>
      </c>
      <c r="KII61" s="124" t="s">
        <v>192</v>
      </c>
      <c r="KIJ61" s="124" t="s">
        <v>192</v>
      </c>
      <c r="KIK61" s="124" t="s">
        <v>192</v>
      </c>
      <c r="KIL61" s="124" t="s">
        <v>192</v>
      </c>
      <c r="KIM61" s="124" t="s">
        <v>192</v>
      </c>
      <c r="KIN61" s="124" t="s">
        <v>192</v>
      </c>
      <c r="KIO61" s="124" t="s">
        <v>192</v>
      </c>
      <c r="KIP61" s="124" t="s">
        <v>192</v>
      </c>
      <c r="KIQ61" s="124" t="s">
        <v>192</v>
      </c>
      <c r="KIR61" s="124" t="s">
        <v>192</v>
      </c>
      <c r="KIS61" s="124" t="s">
        <v>192</v>
      </c>
      <c r="KIT61" s="124" t="s">
        <v>192</v>
      </c>
      <c r="KIU61" s="124" t="s">
        <v>192</v>
      </c>
      <c r="KIV61" s="124" t="s">
        <v>192</v>
      </c>
      <c r="KIW61" s="124" t="s">
        <v>192</v>
      </c>
      <c r="KIX61" s="124" t="s">
        <v>192</v>
      </c>
      <c r="KIY61" s="124" t="s">
        <v>192</v>
      </c>
      <c r="KIZ61" s="124" t="s">
        <v>192</v>
      </c>
      <c r="KJA61" s="124" t="s">
        <v>192</v>
      </c>
      <c r="KJB61" s="124" t="s">
        <v>192</v>
      </c>
      <c r="KJC61" s="124" t="s">
        <v>192</v>
      </c>
      <c r="KJD61" s="124" t="s">
        <v>192</v>
      </c>
      <c r="KJE61" s="124" t="s">
        <v>192</v>
      </c>
      <c r="KJF61" s="124" t="s">
        <v>192</v>
      </c>
      <c r="KJG61" s="124" t="s">
        <v>192</v>
      </c>
      <c r="KJH61" s="124" t="s">
        <v>192</v>
      </c>
      <c r="KJI61" s="124" t="s">
        <v>192</v>
      </c>
      <c r="KJJ61" s="124" t="s">
        <v>192</v>
      </c>
      <c r="KJK61" s="124" t="s">
        <v>192</v>
      </c>
      <c r="KJL61" s="124" t="s">
        <v>192</v>
      </c>
      <c r="KJM61" s="124" t="s">
        <v>192</v>
      </c>
      <c r="KJN61" s="124" t="s">
        <v>192</v>
      </c>
      <c r="KJO61" s="124" t="s">
        <v>192</v>
      </c>
      <c r="KJP61" s="124" t="s">
        <v>192</v>
      </c>
      <c r="KJQ61" s="124" t="s">
        <v>192</v>
      </c>
      <c r="KJR61" s="124" t="s">
        <v>192</v>
      </c>
      <c r="KJS61" s="124" t="s">
        <v>192</v>
      </c>
      <c r="KJT61" s="124" t="s">
        <v>192</v>
      </c>
      <c r="KJU61" s="124" t="s">
        <v>192</v>
      </c>
      <c r="KJV61" s="124" t="s">
        <v>192</v>
      </c>
      <c r="KJW61" s="124" t="s">
        <v>192</v>
      </c>
      <c r="KJX61" s="124" t="s">
        <v>192</v>
      </c>
      <c r="KJY61" s="124" t="s">
        <v>192</v>
      </c>
      <c r="KJZ61" s="124" t="s">
        <v>192</v>
      </c>
      <c r="KKA61" s="124" t="s">
        <v>192</v>
      </c>
      <c r="KKB61" s="124" t="s">
        <v>192</v>
      </c>
      <c r="KKC61" s="124" t="s">
        <v>192</v>
      </c>
      <c r="KKD61" s="124" t="s">
        <v>192</v>
      </c>
      <c r="KKE61" s="124" t="s">
        <v>192</v>
      </c>
      <c r="KKF61" s="124" t="s">
        <v>192</v>
      </c>
      <c r="KKG61" s="124" t="s">
        <v>192</v>
      </c>
      <c r="KKH61" s="124" t="s">
        <v>192</v>
      </c>
      <c r="KKI61" s="124" t="s">
        <v>192</v>
      </c>
      <c r="KKJ61" s="124" t="s">
        <v>192</v>
      </c>
      <c r="KKK61" s="124" t="s">
        <v>192</v>
      </c>
      <c r="KKL61" s="124" t="s">
        <v>192</v>
      </c>
      <c r="KKM61" s="124" t="s">
        <v>192</v>
      </c>
      <c r="KKN61" s="124" t="s">
        <v>192</v>
      </c>
      <c r="KKO61" s="124" t="s">
        <v>192</v>
      </c>
      <c r="KKP61" s="124" t="s">
        <v>192</v>
      </c>
      <c r="KKQ61" s="124" t="s">
        <v>192</v>
      </c>
      <c r="KKR61" s="124" t="s">
        <v>192</v>
      </c>
      <c r="KKS61" s="124" t="s">
        <v>192</v>
      </c>
      <c r="KKT61" s="124" t="s">
        <v>192</v>
      </c>
      <c r="KKU61" s="124" t="s">
        <v>192</v>
      </c>
      <c r="KKV61" s="124" t="s">
        <v>192</v>
      </c>
      <c r="KKW61" s="124" t="s">
        <v>192</v>
      </c>
      <c r="KKX61" s="124" t="s">
        <v>192</v>
      </c>
      <c r="KKY61" s="124" t="s">
        <v>192</v>
      </c>
      <c r="KKZ61" s="124" t="s">
        <v>192</v>
      </c>
      <c r="KLA61" s="124" t="s">
        <v>192</v>
      </c>
      <c r="KLB61" s="124" t="s">
        <v>192</v>
      </c>
      <c r="KLC61" s="124" t="s">
        <v>192</v>
      </c>
      <c r="KLD61" s="124" t="s">
        <v>192</v>
      </c>
      <c r="KLE61" s="124" t="s">
        <v>192</v>
      </c>
      <c r="KLF61" s="124" t="s">
        <v>192</v>
      </c>
      <c r="KLG61" s="124" t="s">
        <v>192</v>
      </c>
      <c r="KLH61" s="124" t="s">
        <v>192</v>
      </c>
      <c r="KLI61" s="124" t="s">
        <v>192</v>
      </c>
      <c r="KLJ61" s="124" t="s">
        <v>192</v>
      </c>
      <c r="KLK61" s="124" t="s">
        <v>192</v>
      </c>
      <c r="KLL61" s="124" t="s">
        <v>192</v>
      </c>
      <c r="KLM61" s="124" t="s">
        <v>192</v>
      </c>
      <c r="KLN61" s="124" t="s">
        <v>192</v>
      </c>
      <c r="KLO61" s="124" t="s">
        <v>192</v>
      </c>
      <c r="KLP61" s="124" t="s">
        <v>192</v>
      </c>
      <c r="KLQ61" s="124" t="s">
        <v>192</v>
      </c>
      <c r="KLR61" s="124" t="s">
        <v>192</v>
      </c>
      <c r="KLS61" s="124" t="s">
        <v>192</v>
      </c>
      <c r="KLT61" s="124" t="s">
        <v>192</v>
      </c>
      <c r="KLU61" s="124" t="s">
        <v>192</v>
      </c>
      <c r="KLV61" s="124" t="s">
        <v>192</v>
      </c>
      <c r="KLW61" s="124" t="s">
        <v>192</v>
      </c>
      <c r="KLX61" s="124" t="s">
        <v>192</v>
      </c>
      <c r="KLY61" s="124" t="s">
        <v>192</v>
      </c>
      <c r="KLZ61" s="124" t="s">
        <v>192</v>
      </c>
      <c r="KMA61" s="124" t="s">
        <v>192</v>
      </c>
      <c r="KMB61" s="124" t="s">
        <v>192</v>
      </c>
      <c r="KMC61" s="124" t="s">
        <v>192</v>
      </c>
      <c r="KMD61" s="124" t="s">
        <v>192</v>
      </c>
      <c r="KME61" s="124" t="s">
        <v>192</v>
      </c>
      <c r="KMF61" s="124" t="s">
        <v>192</v>
      </c>
      <c r="KMG61" s="124" t="s">
        <v>192</v>
      </c>
      <c r="KMH61" s="124" t="s">
        <v>192</v>
      </c>
      <c r="KMI61" s="124" t="s">
        <v>192</v>
      </c>
      <c r="KMJ61" s="124" t="s">
        <v>192</v>
      </c>
      <c r="KMK61" s="124" t="s">
        <v>192</v>
      </c>
      <c r="KML61" s="124" t="s">
        <v>192</v>
      </c>
      <c r="KMM61" s="124" t="s">
        <v>192</v>
      </c>
      <c r="KMN61" s="124" t="s">
        <v>192</v>
      </c>
      <c r="KMO61" s="124" t="s">
        <v>192</v>
      </c>
      <c r="KMP61" s="124" t="s">
        <v>192</v>
      </c>
      <c r="KMQ61" s="124" t="s">
        <v>192</v>
      </c>
      <c r="KMR61" s="124" t="s">
        <v>192</v>
      </c>
      <c r="KMS61" s="124" t="s">
        <v>192</v>
      </c>
      <c r="KMT61" s="124" t="s">
        <v>192</v>
      </c>
      <c r="KMU61" s="124" t="s">
        <v>192</v>
      </c>
      <c r="KMV61" s="124" t="s">
        <v>192</v>
      </c>
      <c r="KMW61" s="124" t="s">
        <v>192</v>
      </c>
      <c r="KMX61" s="124" t="s">
        <v>192</v>
      </c>
      <c r="KMY61" s="124" t="s">
        <v>192</v>
      </c>
      <c r="KMZ61" s="124" t="s">
        <v>192</v>
      </c>
      <c r="KNA61" s="124" t="s">
        <v>192</v>
      </c>
      <c r="KNB61" s="124" t="s">
        <v>192</v>
      </c>
      <c r="KNC61" s="124" t="s">
        <v>192</v>
      </c>
      <c r="KND61" s="124" t="s">
        <v>192</v>
      </c>
      <c r="KNE61" s="124" t="s">
        <v>192</v>
      </c>
      <c r="KNF61" s="124" t="s">
        <v>192</v>
      </c>
      <c r="KNG61" s="124" t="s">
        <v>192</v>
      </c>
      <c r="KNH61" s="124" t="s">
        <v>192</v>
      </c>
      <c r="KNI61" s="124" t="s">
        <v>192</v>
      </c>
      <c r="KNJ61" s="124" t="s">
        <v>192</v>
      </c>
      <c r="KNK61" s="124" t="s">
        <v>192</v>
      </c>
      <c r="KNL61" s="124" t="s">
        <v>192</v>
      </c>
      <c r="KNM61" s="124" t="s">
        <v>192</v>
      </c>
      <c r="KNN61" s="124" t="s">
        <v>192</v>
      </c>
      <c r="KNO61" s="124" t="s">
        <v>192</v>
      </c>
      <c r="KNP61" s="124" t="s">
        <v>192</v>
      </c>
      <c r="KNQ61" s="124" t="s">
        <v>192</v>
      </c>
      <c r="KNR61" s="124" t="s">
        <v>192</v>
      </c>
      <c r="KNS61" s="124" t="s">
        <v>192</v>
      </c>
      <c r="KNT61" s="124" t="s">
        <v>192</v>
      </c>
      <c r="KNU61" s="124" t="s">
        <v>192</v>
      </c>
      <c r="KNV61" s="124" t="s">
        <v>192</v>
      </c>
      <c r="KNW61" s="124" t="s">
        <v>192</v>
      </c>
      <c r="KNX61" s="124" t="s">
        <v>192</v>
      </c>
      <c r="KNY61" s="124" t="s">
        <v>192</v>
      </c>
      <c r="KNZ61" s="124" t="s">
        <v>192</v>
      </c>
      <c r="KOA61" s="124" t="s">
        <v>192</v>
      </c>
      <c r="KOB61" s="124" t="s">
        <v>192</v>
      </c>
      <c r="KOC61" s="124" t="s">
        <v>192</v>
      </c>
      <c r="KOD61" s="124" t="s">
        <v>192</v>
      </c>
      <c r="KOE61" s="124" t="s">
        <v>192</v>
      </c>
      <c r="KOF61" s="124" t="s">
        <v>192</v>
      </c>
      <c r="KOG61" s="124" t="s">
        <v>192</v>
      </c>
      <c r="KOH61" s="124" t="s">
        <v>192</v>
      </c>
      <c r="KOI61" s="124" t="s">
        <v>192</v>
      </c>
      <c r="KOJ61" s="124" t="s">
        <v>192</v>
      </c>
      <c r="KOK61" s="124" t="s">
        <v>192</v>
      </c>
      <c r="KOL61" s="124" t="s">
        <v>192</v>
      </c>
      <c r="KOM61" s="124" t="s">
        <v>192</v>
      </c>
      <c r="KON61" s="124" t="s">
        <v>192</v>
      </c>
      <c r="KOO61" s="124" t="s">
        <v>192</v>
      </c>
      <c r="KOP61" s="124" t="s">
        <v>192</v>
      </c>
      <c r="KOQ61" s="124" t="s">
        <v>192</v>
      </c>
      <c r="KOR61" s="124" t="s">
        <v>192</v>
      </c>
      <c r="KOS61" s="124" t="s">
        <v>192</v>
      </c>
      <c r="KOT61" s="124" t="s">
        <v>192</v>
      </c>
      <c r="KOU61" s="124" t="s">
        <v>192</v>
      </c>
      <c r="KOV61" s="124" t="s">
        <v>192</v>
      </c>
      <c r="KOW61" s="124" t="s">
        <v>192</v>
      </c>
      <c r="KOX61" s="124" t="s">
        <v>192</v>
      </c>
      <c r="KOY61" s="124" t="s">
        <v>192</v>
      </c>
      <c r="KOZ61" s="124" t="s">
        <v>192</v>
      </c>
      <c r="KPA61" s="124" t="s">
        <v>192</v>
      </c>
      <c r="KPB61" s="124" t="s">
        <v>192</v>
      </c>
      <c r="KPC61" s="124" t="s">
        <v>192</v>
      </c>
      <c r="KPD61" s="124" t="s">
        <v>192</v>
      </c>
      <c r="KPE61" s="124" t="s">
        <v>192</v>
      </c>
      <c r="KPF61" s="124" t="s">
        <v>192</v>
      </c>
      <c r="KPG61" s="124" t="s">
        <v>192</v>
      </c>
      <c r="KPH61" s="124" t="s">
        <v>192</v>
      </c>
      <c r="KPI61" s="124" t="s">
        <v>192</v>
      </c>
      <c r="KPJ61" s="124" t="s">
        <v>192</v>
      </c>
      <c r="KPK61" s="124" t="s">
        <v>192</v>
      </c>
      <c r="KPL61" s="124" t="s">
        <v>192</v>
      </c>
      <c r="KPM61" s="124" t="s">
        <v>192</v>
      </c>
      <c r="KPN61" s="124" t="s">
        <v>192</v>
      </c>
      <c r="KPO61" s="124" t="s">
        <v>192</v>
      </c>
      <c r="KPP61" s="124" t="s">
        <v>192</v>
      </c>
      <c r="KPQ61" s="124" t="s">
        <v>192</v>
      </c>
      <c r="KPR61" s="124" t="s">
        <v>192</v>
      </c>
      <c r="KPS61" s="124" t="s">
        <v>192</v>
      </c>
      <c r="KPT61" s="124" t="s">
        <v>192</v>
      </c>
      <c r="KPU61" s="124" t="s">
        <v>192</v>
      </c>
      <c r="KPV61" s="124" t="s">
        <v>192</v>
      </c>
      <c r="KPW61" s="124" t="s">
        <v>192</v>
      </c>
      <c r="KPX61" s="124" t="s">
        <v>192</v>
      </c>
      <c r="KPY61" s="124" t="s">
        <v>192</v>
      </c>
      <c r="KPZ61" s="124" t="s">
        <v>192</v>
      </c>
      <c r="KQA61" s="124" t="s">
        <v>192</v>
      </c>
      <c r="KQB61" s="124" t="s">
        <v>192</v>
      </c>
      <c r="KQC61" s="124" t="s">
        <v>192</v>
      </c>
      <c r="KQD61" s="124" t="s">
        <v>192</v>
      </c>
      <c r="KQE61" s="124" t="s">
        <v>192</v>
      </c>
      <c r="KQF61" s="124" t="s">
        <v>192</v>
      </c>
      <c r="KQG61" s="124" t="s">
        <v>192</v>
      </c>
      <c r="KQH61" s="124" t="s">
        <v>192</v>
      </c>
      <c r="KQI61" s="124" t="s">
        <v>192</v>
      </c>
      <c r="KQJ61" s="124" t="s">
        <v>192</v>
      </c>
      <c r="KQK61" s="124" t="s">
        <v>192</v>
      </c>
      <c r="KQL61" s="124" t="s">
        <v>192</v>
      </c>
      <c r="KQM61" s="124" t="s">
        <v>192</v>
      </c>
      <c r="KQN61" s="124" t="s">
        <v>192</v>
      </c>
      <c r="KQO61" s="124" t="s">
        <v>192</v>
      </c>
      <c r="KQP61" s="124" t="s">
        <v>192</v>
      </c>
      <c r="KQQ61" s="124" t="s">
        <v>192</v>
      </c>
      <c r="KQR61" s="124" t="s">
        <v>192</v>
      </c>
      <c r="KQS61" s="124" t="s">
        <v>192</v>
      </c>
      <c r="KQT61" s="124" t="s">
        <v>192</v>
      </c>
      <c r="KQU61" s="124" t="s">
        <v>192</v>
      </c>
      <c r="KQV61" s="124" t="s">
        <v>192</v>
      </c>
      <c r="KQW61" s="124" t="s">
        <v>192</v>
      </c>
      <c r="KQX61" s="124" t="s">
        <v>192</v>
      </c>
      <c r="KQY61" s="124" t="s">
        <v>192</v>
      </c>
      <c r="KQZ61" s="124" t="s">
        <v>192</v>
      </c>
      <c r="KRA61" s="124" t="s">
        <v>192</v>
      </c>
      <c r="KRB61" s="124" t="s">
        <v>192</v>
      </c>
      <c r="KRC61" s="124" t="s">
        <v>192</v>
      </c>
      <c r="KRD61" s="124" t="s">
        <v>192</v>
      </c>
      <c r="KRE61" s="124" t="s">
        <v>192</v>
      </c>
      <c r="KRF61" s="124" t="s">
        <v>192</v>
      </c>
      <c r="KRG61" s="124" t="s">
        <v>192</v>
      </c>
      <c r="KRH61" s="124" t="s">
        <v>192</v>
      </c>
      <c r="KRI61" s="124" t="s">
        <v>192</v>
      </c>
      <c r="KRJ61" s="124" t="s">
        <v>192</v>
      </c>
      <c r="KRK61" s="124" t="s">
        <v>192</v>
      </c>
      <c r="KRL61" s="124" t="s">
        <v>192</v>
      </c>
      <c r="KRM61" s="124" t="s">
        <v>192</v>
      </c>
      <c r="KRN61" s="124" t="s">
        <v>192</v>
      </c>
      <c r="KRO61" s="124" t="s">
        <v>192</v>
      </c>
      <c r="KRP61" s="124" t="s">
        <v>192</v>
      </c>
      <c r="KRQ61" s="124" t="s">
        <v>192</v>
      </c>
      <c r="KRR61" s="124" t="s">
        <v>192</v>
      </c>
      <c r="KRS61" s="124" t="s">
        <v>192</v>
      </c>
      <c r="KRT61" s="124" t="s">
        <v>192</v>
      </c>
      <c r="KRU61" s="124" t="s">
        <v>192</v>
      </c>
      <c r="KRV61" s="124" t="s">
        <v>192</v>
      </c>
      <c r="KRW61" s="124" t="s">
        <v>192</v>
      </c>
      <c r="KRX61" s="124" t="s">
        <v>192</v>
      </c>
      <c r="KRY61" s="124" t="s">
        <v>192</v>
      </c>
      <c r="KRZ61" s="124" t="s">
        <v>192</v>
      </c>
      <c r="KSA61" s="124" t="s">
        <v>192</v>
      </c>
      <c r="KSB61" s="124" t="s">
        <v>192</v>
      </c>
      <c r="KSC61" s="124" t="s">
        <v>192</v>
      </c>
      <c r="KSD61" s="124" t="s">
        <v>192</v>
      </c>
      <c r="KSE61" s="124" t="s">
        <v>192</v>
      </c>
      <c r="KSF61" s="124" t="s">
        <v>192</v>
      </c>
      <c r="KSG61" s="124" t="s">
        <v>192</v>
      </c>
      <c r="KSH61" s="124" t="s">
        <v>192</v>
      </c>
      <c r="KSI61" s="124" t="s">
        <v>192</v>
      </c>
      <c r="KSJ61" s="124" t="s">
        <v>192</v>
      </c>
      <c r="KSK61" s="124" t="s">
        <v>192</v>
      </c>
      <c r="KSL61" s="124" t="s">
        <v>192</v>
      </c>
      <c r="KSM61" s="124" t="s">
        <v>192</v>
      </c>
      <c r="KSN61" s="124" t="s">
        <v>192</v>
      </c>
      <c r="KSO61" s="124" t="s">
        <v>192</v>
      </c>
      <c r="KSP61" s="124" t="s">
        <v>192</v>
      </c>
      <c r="KSQ61" s="124" t="s">
        <v>192</v>
      </c>
      <c r="KSR61" s="124" t="s">
        <v>192</v>
      </c>
      <c r="KSS61" s="124" t="s">
        <v>192</v>
      </c>
      <c r="KST61" s="124" t="s">
        <v>192</v>
      </c>
      <c r="KSU61" s="124" t="s">
        <v>192</v>
      </c>
      <c r="KSV61" s="124" t="s">
        <v>192</v>
      </c>
      <c r="KSW61" s="124" t="s">
        <v>192</v>
      </c>
      <c r="KSX61" s="124" t="s">
        <v>192</v>
      </c>
      <c r="KSY61" s="124" t="s">
        <v>192</v>
      </c>
      <c r="KSZ61" s="124" t="s">
        <v>192</v>
      </c>
      <c r="KTA61" s="124" t="s">
        <v>192</v>
      </c>
      <c r="KTB61" s="124" t="s">
        <v>192</v>
      </c>
      <c r="KTC61" s="124" t="s">
        <v>192</v>
      </c>
      <c r="KTD61" s="124" t="s">
        <v>192</v>
      </c>
      <c r="KTE61" s="124" t="s">
        <v>192</v>
      </c>
      <c r="KTF61" s="124" t="s">
        <v>192</v>
      </c>
      <c r="KTG61" s="124" t="s">
        <v>192</v>
      </c>
      <c r="KTH61" s="124" t="s">
        <v>192</v>
      </c>
      <c r="KTI61" s="124" t="s">
        <v>192</v>
      </c>
      <c r="KTJ61" s="124" t="s">
        <v>192</v>
      </c>
      <c r="KTK61" s="124" t="s">
        <v>192</v>
      </c>
      <c r="KTL61" s="124" t="s">
        <v>192</v>
      </c>
      <c r="KTM61" s="124" t="s">
        <v>192</v>
      </c>
      <c r="KTN61" s="124" t="s">
        <v>192</v>
      </c>
      <c r="KTO61" s="124" t="s">
        <v>192</v>
      </c>
      <c r="KTP61" s="124" t="s">
        <v>192</v>
      </c>
      <c r="KTQ61" s="124" t="s">
        <v>192</v>
      </c>
      <c r="KTR61" s="124" t="s">
        <v>192</v>
      </c>
      <c r="KTS61" s="124" t="s">
        <v>192</v>
      </c>
      <c r="KTT61" s="124" t="s">
        <v>192</v>
      </c>
      <c r="KTU61" s="124" t="s">
        <v>192</v>
      </c>
      <c r="KTV61" s="124" t="s">
        <v>192</v>
      </c>
      <c r="KTW61" s="124" t="s">
        <v>192</v>
      </c>
      <c r="KTX61" s="124" t="s">
        <v>192</v>
      </c>
      <c r="KTY61" s="124" t="s">
        <v>192</v>
      </c>
      <c r="KTZ61" s="124" t="s">
        <v>192</v>
      </c>
      <c r="KUA61" s="124" t="s">
        <v>192</v>
      </c>
      <c r="KUB61" s="124" t="s">
        <v>192</v>
      </c>
      <c r="KUC61" s="124" t="s">
        <v>192</v>
      </c>
      <c r="KUD61" s="124" t="s">
        <v>192</v>
      </c>
      <c r="KUE61" s="124" t="s">
        <v>192</v>
      </c>
      <c r="KUF61" s="124" t="s">
        <v>192</v>
      </c>
      <c r="KUG61" s="124" t="s">
        <v>192</v>
      </c>
      <c r="KUH61" s="124" t="s">
        <v>192</v>
      </c>
      <c r="KUI61" s="124" t="s">
        <v>192</v>
      </c>
      <c r="KUJ61" s="124" t="s">
        <v>192</v>
      </c>
      <c r="KUK61" s="124" t="s">
        <v>192</v>
      </c>
      <c r="KUL61" s="124" t="s">
        <v>192</v>
      </c>
      <c r="KUM61" s="124" t="s">
        <v>192</v>
      </c>
      <c r="KUN61" s="124" t="s">
        <v>192</v>
      </c>
      <c r="KUO61" s="124" t="s">
        <v>192</v>
      </c>
      <c r="KUP61" s="124" t="s">
        <v>192</v>
      </c>
      <c r="KUQ61" s="124" t="s">
        <v>192</v>
      </c>
      <c r="KUR61" s="124" t="s">
        <v>192</v>
      </c>
      <c r="KUS61" s="124" t="s">
        <v>192</v>
      </c>
      <c r="KUT61" s="124" t="s">
        <v>192</v>
      </c>
      <c r="KUU61" s="124" t="s">
        <v>192</v>
      </c>
      <c r="KUV61" s="124" t="s">
        <v>192</v>
      </c>
      <c r="KUW61" s="124" t="s">
        <v>192</v>
      </c>
      <c r="KUX61" s="124" t="s">
        <v>192</v>
      </c>
      <c r="KUY61" s="124" t="s">
        <v>192</v>
      </c>
      <c r="KUZ61" s="124" t="s">
        <v>192</v>
      </c>
      <c r="KVA61" s="124" t="s">
        <v>192</v>
      </c>
      <c r="KVB61" s="124" t="s">
        <v>192</v>
      </c>
      <c r="KVC61" s="124" t="s">
        <v>192</v>
      </c>
      <c r="KVD61" s="124" t="s">
        <v>192</v>
      </c>
      <c r="KVE61" s="124" t="s">
        <v>192</v>
      </c>
      <c r="KVF61" s="124" t="s">
        <v>192</v>
      </c>
      <c r="KVG61" s="124" t="s">
        <v>192</v>
      </c>
      <c r="KVH61" s="124" t="s">
        <v>192</v>
      </c>
      <c r="KVI61" s="124" t="s">
        <v>192</v>
      </c>
      <c r="KVJ61" s="124" t="s">
        <v>192</v>
      </c>
      <c r="KVK61" s="124" t="s">
        <v>192</v>
      </c>
      <c r="KVL61" s="124" t="s">
        <v>192</v>
      </c>
      <c r="KVM61" s="124" t="s">
        <v>192</v>
      </c>
      <c r="KVN61" s="124" t="s">
        <v>192</v>
      </c>
      <c r="KVO61" s="124" t="s">
        <v>192</v>
      </c>
      <c r="KVP61" s="124" t="s">
        <v>192</v>
      </c>
      <c r="KVQ61" s="124" t="s">
        <v>192</v>
      </c>
      <c r="KVR61" s="124" t="s">
        <v>192</v>
      </c>
      <c r="KVS61" s="124" t="s">
        <v>192</v>
      </c>
      <c r="KVT61" s="124" t="s">
        <v>192</v>
      </c>
      <c r="KVU61" s="124" t="s">
        <v>192</v>
      </c>
      <c r="KVV61" s="124" t="s">
        <v>192</v>
      </c>
      <c r="KVW61" s="124" t="s">
        <v>192</v>
      </c>
      <c r="KVX61" s="124" t="s">
        <v>192</v>
      </c>
      <c r="KVY61" s="124" t="s">
        <v>192</v>
      </c>
      <c r="KVZ61" s="124" t="s">
        <v>192</v>
      </c>
      <c r="KWA61" s="124" t="s">
        <v>192</v>
      </c>
      <c r="KWB61" s="124" t="s">
        <v>192</v>
      </c>
      <c r="KWC61" s="124" t="s">
        <v>192</v>
      </c>
      <c r="KWD61" s="124" t="s">
        <v>192</v>
      </c>
      <c r="KWE61" s="124" t="s">
        <v>192</v>
      </c>
      <c r="KWF61" s="124" t="s">
        <v>192</v>
      </c>
      <c r="KWG61" s="124" t="s">
        <v>192</v>
      </c>
      <c r="KWH61" s="124" t="s">
        <v>192</v>
      </c>
      <c r="KWI61" s="124" t="s">
        <v>192</v>
      </c>
      <c r="KWJ61" s="124" t="s">
        <v>192</v>
      </c>
      <c r="KWK61" s="124" t="s">
        <v>192</v>
      </c>
      <c r="KWL61" s="124" t="s">
        <v>192</v>
      </c>
      <c r="KWM61" s="124" t="s">
        <v>192</v>
      </c>
      <c r="KWN61" s="124" t="s">
        <v>192</v>
      </c>
      <c r="KWO61" s="124" t="s">
        <v>192</v>
      </c>
      <c r="KWP61" s="124" t="s">
        <v>192</v>
      </c>
      <c r="KWQ61" s="124" t="s">
        <v>192</v>
      </c>
      <c r="KWR61" s="124" t="s">
        <v>192</v>
      </c>
      <c r="KWS61" s="124" t="s">
        <v>192</v>
      </c>
      <c r="KWT61" s="124" t="s">
        <v>192</v>
      </c>
      <c r="KWU61" s="124" t="s">
        <v>192</v>
      </c>
      <c r="KWV61" s="124" t="s">
        <v>192</v>
      </c>
      <c r="KWW61" s="124" t="s">
        <v>192</v>
      </c>
      <c r="KWX61" s="124" t="s">
        <v>192</v>
      </c>
      <c r="KWY61" s="124" t="s">
        <v>192</v>
      </c>
      <c r="KWZ61" s="124" t="s">
        <v>192</v>
      </c>
      <c r="KXA61" s="124" t="s">
        <v>192</v>
      </c>
      <c r="KXB61" s="124" t="s">
        <v>192</v>
      </c>
      <c r="KXC61" s="124" t="s">
        <v>192</v>
      </c>
      <c r="KXD61" s="124" t="s">
        <v>192</v>
      </c>
      <c r="KXE61" s="124" t="s">
        <v>192</v>
      </c>
      <c r="KXF61" s="124" t="s">
        <v>192</v>
      </c>
      <c r="KXG61" s="124" t="s">
        <v>192</v>
      </c>
      <c r="KXH61" s="124" t="s">
        <v>192</v>
      </c>
      <c r="KXI61" s="124" t="s">
        <v>192</v>
      </c>
      <c r="KXJ61" s="124" t="s">
        <v>192</v>
      </c>
      <c r="KXK61" s="124" t="s">
        <v>192</v>
      </c>
      <c r="KXL61" s="124" t="s">
        <v>192</v>
      </c>
      <c r="KXM61" s="124" t="s">
        <v>192</v>
      </c>
      <c r="KXN61" s="124" t="s">
        <v>192</v>
      </c>
      <c r="KXO61" s="124" t="s">
        <v>192</v>
      </c>
      <c r="KXP61" s="124" t="s">
        <v>192</v>
      </c>
      <c r="KXQ61" s="124" t="s">
        <v>192</v>
      </c>
      <c r="KXR61" s="124" t="s">
        <v>192</v>
      </c>
      <c r="KXS61" s="124" t="s">
        <v>192</v>
      </c>
      <c r="KXT61" s="124" t="s">
        <v>192</v>
      </c>
      <c r="KXU61" s="124" t="s">
        <v>192</v>
      </c>
      <c r="KXV61" s="124" t="s">
        <v>192</v>
      </c>
      <c r="KXW61" s="124" t="s">
        <v>192</v>
      </c>
      <c r="KXX61" s="124" t="s">
        <v>192</v>
      </c>
      <c r="KXY61" s="124" t="s">
        <v>192</v>
      </c>
      <c r="KXZ61" s="124" t="s">
        <v>192</v>
      </c>
      <c r="KYA61" s="124" t="s">
        <v>192</v>
      </c>
      <c r="KYB61" s="124" t="s">
        <v>192</v>
      </c>
      <c r="KYC61" s="124" t="s">
        <v>192</v>
      </c>
      <c r="KYD61" s="124" t="s">
        <v>192</v>
      </c>
      <c r="KYE61" s="124" t="s">
        <v>192</v>
      </c>
      <c r="KYF61" s="124" t="s">
        <v>192</v>
      </c>
      <c r="KYG61" s="124" t="s">
        <v>192</v>
      </c>
      <c r="KYH61" s="124" t="s">
        <v>192</v>
      </c>
      <c r="KYI61" s="124" t="s">
        <v>192</v>
      </c>
      <c r="KYJ61" s="124" t="s">
        <v>192</v>
      </c>
      <c r="KYK61" s="124" t="s">
        <v>192</v>
      </c>
      <c r="KYL61" s="124" t="s">
        <v>192</v>
      </c>
      <c r="KYM61" s="124" t="s">
        <v>192</v>
      </c>
      <c r="KYN61" s="124" t="s">
        <v>192</v>
      </c>
      <c r="KYO61" s="124" t="s">
        <v>192</v>
      </c>
      <c r="KYP61" s="124" t="s">
        <v>192</v>
      </c>
      <c r="KYQ61" s="124" t="s">
        <v>192</v>
      </c>
      <c r="KYR61" s="124" t="s">
        <v>192</v>
      </c>
      <c r="KYS61" s="124" t="s">
        <v>192</v>
      </c>
      <c r="KYT61" s="124" t="s">
        <v>192</v>
      </c>
      <c r="KYU61" s="124" t="s">
        <v>192</v>
      </c>
      <c r="KYV61" s="124" t="s">
        <v>192</v>
      </c>
      <c r="KYW61" s="124" t="s">
        <v>192</v>
      </c>
      <c r="KYX61" s="124" t="s">
        <v>192</v>
      </c>
      <c r="KYY61" s="124" t="s">
        <v>192</v>
      </c>
      <c r="KYZ61" s="124" t="s">
        <v>192</v>
      </c>
      <c r="KZA61" s="124" t="s">
        <v>192</v>
      </c>
      <c r="KZB61" s="124" t="s">
        <v>192</v>
      </c>
      <c r="KZC61" s="124" t="s">
        <v>192</v>
      </c>
      <c r="KZD61" s="124" t="s">
        <v>192</v>
      </c>
      <c r="KZE61" s="124" t="s">
        <v>192</v>
      </c>
      <c r="KZF61" s="124" t="s">
        <v>192</v>
      </c>
      <c r="KZG61" s="124" t="s">
        <v>192</v>
      </c>
      <c r="KZH61" s="124" t="s">
        <v>192</v>
      </c>
      <c r="KZI61" s="124" t="s">
        <v>192</v>
      </c>
      <c r="KZJ61" s="124" t="s">
        <v>192</v>
      </c>
      <c r="KZK61" s="124" t="s">
        <v>192</v>
      </c>
      <c r="KZL61" s="124" t="s">
        <v>192</v>
      </c>
      <c r="KZM61" s="124" t="s">
        <v>192</v>
      </c>
      <c r="KZN61" s="124" t="s">
        <v>192</v>
      </c>
      <c r="KZO61" s="124" t="s">
        <v>192</v>
      </c>
      <c r="KZP61" s="124" t="s">
        <v>192</v>
      </c>
      <c r="KZQ61" s="124" t="s">
        <v>192</v>
      </c>
      <c r="KZR61" s="124" t="s">
        <v>192</v>
      </c>
      <c r="KZS61" s="124" t="s">
        <v>192</v>
      </c>
      <c r="KZT61" s="124" t="s">
        <v>192</v>
      </c>
      <c r="KZU61" s="124" t="s">
        <v>192</v>
      </c>
      <c r="KZV61" s="124" t="s">
        <v>192</v>
      </c>
      <c r="KZW61" s="124" t="s">
        <v>192</v>
      </c>
      <c r="KZX61" s="124" t="s">
        <v>192</v>
      </c>
      <c r="KZY61" s="124" t="s">
        <v>192</v>
      </c>
      <c r="KZZ61" s="124" t="s">
        <v>192</v>
      </c>
      <c r="LAA61" s="124" t="s">
        <v>192</v>
      </c>
      <c r="LAB61" s="124" t="s">
        <v>192</v>
      </c>
      <c r="LAC61" s="124" t="s">
        <v>192</v>
      </c>
      <c r="LAD61" s="124" t="s">
        <v>192</v>
      </c>
      <c r="LAE61" s="124" t="s">
        <v>192</v>
      </c>
      <c r="LAF61" s="124" t="s">
        <v>192</v>
      </c>
      <c r="LAG61" s="124" t="s">
        <v>192</v>
      </c>
      <c r="LAH61" s="124" t="s">
        <v>192</v>
      </c>
      <c r="LAI61" s="124" t="s">
        <v>192</v>
      </c>
      <c r="LAJ61" s="124" t="s">
        <v>192</v>
      </c>
      <c r="LAK61" s="124" t="s">
        <v>192</v>
      </c>
      <c r="LAL61" s="124" t="s">
        <v>192</v>
      </c>
      <c r="LAM61" s="124" t="s">
        <v>192</v>
      </c>
      <c r="LAN61" s="124" t="s">
        <v>192</v>
      </c>
      <c r="LAO61" s="124" t="s">
        <v>192</v>
      </c>
      <c r="LAP61" s="124" t="s">
        <v>192</v>
      </c>
      <c r="LAQ61" s="124" t="s">
        <v>192</v>
      </c>
      <c r="LAR61" s="124" t="s">
        <v>192</v>
      </c>
      <c r="LAS61" s="124" t="s">
        <v>192</v>
      </c>
      <c r="LAT61" s="124" t="s">
        <v>192</v>
      </c>
      <c r="LAU61" s="124" t="s">
        <v>192</v>
      </c>
      <c r="LAV61" s="124" t="s">
        <v>192</v>
      </c>
      <c r="LAW61" s="124" t="s">
        <v>192</v>
      </c>
      <c r="LAX61" s="124" t="s">
        <v>192</v>
      </c>
      <c r="LAY61" s="124" t="s">
        <v>192</v>
      </c>
      <c r="LAZ61" s="124" t="s">
        <v>192</v>
      </c>
      <c r="LBA61" s="124" t="s">
        <v>192</v>
      </c>
      <c r="LBB61" s="124" t="s">
        <v>192</v>
      </c>
      <c r="LBC61" s="124" t="s">
        <v>192</v>
      </c>
      <c r="LBD61" s="124" t="s">
        <v>192</v>
      </c>
      <c r="LBE61" s="124" t="s">
        <v>192</v>
      </c>
      <c r="LBF61" s="124" t="s">
        <v>192</v>
      </c>
      <c r="LBG61" s="124" t="s">
        <v>192</v>
      </c>
      <c r="LBH61" s="124" t="s">
        <v>192</v>
      </c>
      <c r="LBI61" s="124" t="s">
        <v>192</v>
      </c>
      <c r="LBJ61" s="124" t="s">
        <v>192</v>
      </c>
      <c r="LBK61" s="124" t="s">
        <v>192</v>
      </c>
      <c r="LBL61" s="124" t="s">
        <v>192</v>
      </c>
      <c r="LBM61" s="124" t="s">
        <v>192</v>
      </c>
      <c r="LBN61" s="124" t="s">
        <v>192</v>
      </c>
      <c r="LBO61" s="124" t="s">
        <v>192</v>
      </c>
      <c r="LBP61" s="124" t="s">
        <v>192</v>
      </c>
      <c r="LBQ61" s="124" t="s">
        <v>192</v>
      </c>
      <c r="LBR61" s="124" t="s">
        <v>192</v>
      </c>
      <c r="LBS61" s="124" t="s">
        <v>192</v>
      </c>
      <c r="LBT61" s="124" t="s">
        <v>192</v>
      </c>
      <c r="LBU61" s="124" t="s">
        <v>192</v>
      </c>
      <c r="LBV61" s="124" t="s">
        <v>192</v>
      </c>
      <c r="LBW61" s="124" t="s">
        <v>192</v>
      </c>
      <c r="LBX61" s="124" t="s">
        <v>192</v>
      </c>
      <c r="LBY61" s="124" t="s">
        <v>192</v>
      </c>
      <c r="LBZ61" s="124" t="s">
        <v>192</v>
      </c>
      <c r="LCA61" s="124" t="s">
        <v>192</v>
      </c>
      <c r="LCB61" s="124" t="s">
        <v>192</v>
      </c>
      <c r="LCC61" s="124" t="s">
        <v>192</v>
      </c>
      <c r="LCD61" s="124" t="s">
        <v>192</v>
      </c>
      <c r="LCE61" s="124" t="s">
        <v>192</v>
      </c>
      <c r="LCF61" s="124" t="s">
        <v>192</v>
      </c>
      <c r="LCG61" s="124" t="s">
        <v>192</v>
      </c>
      <c r="LCH61" s="124" t="s">
        <v>192</v>
      </c>
      <c r="LCI61" s="124" t="s">
        <v>192</v>
      </c>
      <c r="LCJ61" s="124" t="s">
        <v>192</v>
      </c>
      <c r="LCK61" s="124" t="s">
        <v>192</v>
      </c>
      <c r="LCL61" s="124" t="s">
        <v>192</v>
      </c>
      <c r="LCM61" s="124" t="s">
        <v>192</v>
      </c>
      <c r="LCN61" s="124" t="s">
        <v>192</v>
      </c>
      <c r="LCO61" s="124" t="s">
        <v>192</v>
      </c>
      <c r="LCP61" s="124" t="s">
        <v>192</v>
      </c>
      <c r="LCQ61" s="124" t="s">
        <v>192</v>
      </c>
      <c r="LCR61" s="124" t="s">
        <v>192</v>
      </c>
      <c r="LCS61" s="124" t="s">
        <v>192</v>
      </c>
      <c r="LCT61" s="124" t="s">
        <v>192</v>
      </c>
      <c r="LCU61" s="124" t="s">
        <v>192</v>
      </c>
      <c r="LCV61" s="124" t="s">
        <v>192</v>
      </c>
      <c r="LCW61" s="124" t="s">
        <v>192</v>
      </c>
      <c r="LCX61" s="124" t="s">
        <v>192</v>
      </c>
      <c r="LCY61" s="124" t="s">
        <v>192</v>
      </c>
      <c r="LCZ61" s="124" t="s">
        <v>192</v>
      </c>
      <c r="LDA61" s="124" t="s">
        <v>192</v>
      </c>
      <c r="LDB61" s="124" t="s">
        <v>192</v>
      </c>
      <c r="LDC61" s="124" t="s">
        <v>192</v>
      </c>
      <c r="LDD61" s="124" t="s">
        <v>192</v>
      </c>
      <c r="LDE61" s="124" t="s">
        <v>192</v>
      </c>
      <c r="LDF61" s="124" t="s">
        <v>192</v>
      </c>
      <c r="LDG61" s="124" t="s">
        <v>192</v>
      </c>
      <c r="LDH61" s="124" t="s">
        <v>192</v>
      </c>
      <c r="LDI61" s="124" t="s">
        <v>192</v>
      </c>
      <c r="LDJ61" s="124" t="s">
        <v>192</v>
      </c>
      <c r="LDK61" s="124" t="s">
        <v>192</v>
      </c>
      <c r="LDL61" s="124" t="s">
        <v>192</v>
      </c>
      <c r="LDM61" s="124" t="s">
        <v>192</v>
      </c>
      <c r="LDN61" s="124" t="s">
        <v>192</v>
      </c>
      <c r="LDO61" s="124" t="s">
        <v>192</v>
      </c>
      <c r="LDP61" s="124" t="s">
        <v>192</v>
      </c>
      <c r="LDQ61" s="124" t="s">
        <v>192</v>
      </c>
      <c r="LDR61" s="124" t="s">
        <v>192</v>
      </c>
      <c r="LDS61" s="124" t="s">
        <v>192</v>
      </c>
      <c r="LDT61" s="124" t="s">
        <v>192</v>
      </c>
      <c r="LDU61" s="124" t="s">
        <v>192</v>
      </c>
      <c r="LDV61" s="124" t="s">
        <v>192</v>
      </c>
      <c r="LDW61" s="124" t="s">
        <v>192</v>
      </c>
      <c r="LDX61" s="124" t="s">
        <v>192</v>
      </c>
      <c r="LDY61" s="124" t="s">
        <v>192</v>
      </c>
      <c r="LDZ61" s="124" t="s">
        <v>192</v>
      </c>
      <c r="LEA61" s="124" t="s">
        <v>192</v>
      </c>
      <c r="LEB61" s="124" t="s">
        <v>192</v>
      </c>
      <c r="LEC61" s="124" t="s">
        <v>192</v>
      </c>
      <c r="LED61" s="124" t="s">
        <v>192</v>
      </c>
      <c r="LEE61" s="124" t="s">
        <v>192</v>
      </c>
      <c r="LEF61" s="124" t="s">
        <v>192</v>
      </c>
      <c r="LEG61" s="124" t="s">
        <v>192</v>
      </c>
      <c r="LEH61" s="124" t="s">
        <v>192</v>
      </c>
      <c r="LEI61" s="124" t="s">
        <v>192</v>
      </c>
      <c r="LEJ61" s="124" t="s">
        <v>192</v>
      </c>
      <c r="LEK61" s="124" t="s">
        <v>192</v>
      </c>
      <c r="LEL61" s="124" t="s">
        <v>192</v>
      </c>
      <c r="LEM61" s="124" t="s">
        <v>192</v>
      </c>
      <c r="LEN61" s="124" t="s">
        <v>192</v>
      </c>
      <c r="LEO61" s="124" t="s">
        <v>192</v>
      </c>
      <c r="LEP61" s="124" t="s">
        <v>192</v>
      </c>
      <c r="LEQ61" s="124" t="s">
        <v>192</v>
      </c>
      <c r="LER61" s="124" t="s">
        <v>192</v>
      </c>
      <c r="LES61" s="124" t="s">
        <v>192</v>
      </c>
      <c r="LET61" s="124" t="s">
        <v>192</v>
      </c>
      <c r="LEU61" s="124" t="s">
        <v>192</v>
      </c>
      <c r="LEV61" s="124" t="s">
        <v>192</v>
      </c>
      <c r="LEW61" s="124" t="s">
        <v>192</v>
      </c>
      <c r="LEX61" s="124" t="s">
        <v>192</v>
      </c>
      <c r="LEY61" s="124" t="s">
        <v>192</v>
      </c>
      <c r="LEZ61" s="124" t="s">
        <v>192</v>
      </c>
      <c r="LFA61" s="124" t="s">
        <v>192</v>
      </c>
      <c r="LFB61" s="124" t="s">
        <v>192</v>
      </c>
      <c r="LFC61" s="124" t="s">
        <v>192</v>
      </c>
      <c r="LFD61" s="124" t="s">
        <v>192</v>
      </c>
      <c r="LFE61" s="124" t="s">
        <v>192</v>
      </c>
      <c r="LFF61" s="124" t="s">
        <v>192</v>
      </c>
      <c r="LFG61" s="124" t="s">
        <v>192</v>
      </c>
      <c r="LFH61" s="124" t="s">
        <v>192</v>
      </c>
      <c r="LFI61" s="124" t="s">
        <v>192</v>
      </c>
      <c r="LFJ61" s="124" t="s">
        <v>192</v>
      </c>
      <c r="LFK61" s="124" t="s">
        <v>192</v>
      </c>
      <c r="LFL61" s="124" t="s">
        <v>192</v>
      </c>
      <c r="LFM61" s="124" t="s">
        <v>192</v>
      </c>
      <c r="LFN61" s="124" t="s">
        <v>192</v>
      </c>
      <c r="LFO61" s="124" t="s">
        <v>192</v>
      </c>
      <c r="LFP61" s="124" t="s">
        <v>192</v>
      </c>
      <c r="LFQ61" s="124" t="s">
        <v>192</v>
      </c>
      <c r="LFR61" s="124" t="s">
        <v>192</v>
      </c>
      <c r="LFS61" s="124" t="s">
        <v>192</v>
      </c>
      <c r="LFT61" s="124" t="s">
        <v>192</v>
      </c>
      <c r="LFU61" s="124" t="s">
        <v>192</v>
      </c>
      <c r="LFV61" s="124" t="s">
        <v>192</v>
      </c>
      <c r="LFW61" s="124" t="s">
        <v>192</v>
      </c>
      <c r="LFX61" s="124" t="s">
        <v>192</v>
      </c>
      <c r="LFY61" s="124" t="s">
        <v>192</v>
      </c>
      <c r="LFZ61" s="124" t="s">
        <v>192</v>
      </c>
      <c r="LGA61" s="124" t="s">
        <v>192</v>
      </c>
      <c r="LGB61" s="124" t="s">
        <v>192</v>
      </c>
      <c r="LGC61" s="124" t="s">
        <v>192</v>
      </c>
      <c r="LGD61" s="124" t="s">
        <v>192</v>
      </c>
      <c r="LGE61" s="124" t="s">
        <v>192</v>
      </c>
      <c r="LGF61" s="124" t="s">
        <v>192</v>
      </c>
      <c r="LGG61" s="124" t="s">
        <v>192</v>
      </c>
      <c r="LGH61" s="124" t="s">
        <v>192</v>
      </c>
      <c r="LGI61" s="124" t="s">
        <v>192</v>
      </c>
      <c r="LGJ61" s="124" t="s">
        <v>192</v>
      </c>
      <c r="LGK61" s="124" t="s">
        <v>192</v>
      </c>
      <c r="LGL61" s="124" t="s">
        <v>192</v>
      </c>
      <c r="LGM61" s="124" t="s">
        <v>192</v>
      </c>
      <c r="LGN61" s="124" t="s">
        <v>192</v>
      </c>
      <c r="LGO61" s="124" t="s">
        <v>192</v>
      </c>
      <c r="LGP61" s="124" t="s">
        <v>192</v>
      </c>
      <c r="LGQ61" s="124" t="s">
        <v>192</v>
      </c>
      <c r="LGR61" s="124" t="s">
        <v>192</v>
      </c>
      <c r="LGS61" s="124" t="s">
        <v>192</v>
      </c>
      <c r="LGT61" s="124" t="s">
        <v>192</v>
      </c>
      <c r="LGU61" s="124" t="s">
        <v>192</v>
      </c>
      <c r="LGV61" s="124" t="s">
        <v>192</v>
      </c>
      <c r="LGW61" s="124" t="s">
        <v>192</v>
      </c>
      <c r="LGX61" s="124" t="s">
        <v>192</v>
      </c>
      <c r="LGY61" s="124" t="s">
        <v>192</v>
      </c>
      <c r="LGZ61" s="124" t="s">
        <v>192</v>
      </c>
      <c r="LHA61" s="124" t="s">
        <v>192</v>
      </c>
      <c r="LHB61" s="124" t="s">
        <v>192</v>
      </c>
      <c r="LHC61" s="124" t="s">
        <v>192</v>
      </c>
      <c r="LHD61" s="124" t="s">
        <v>192</v>
      </c>
      <c r="LHE61" s="124" t="s">
        <v>192</v>
      </c>
      <c r="LHF61" s="124" t="s">
        <v>192</v>
      </c>
      <c r="LHG61" s="124" t="s">
        <v>192</v>
      </c>
      <c r="LHH61" s="124" t="s">
        <v>192</v>
      </c>
      <c r="LHI61" s="124" t="s">
        <v>192</v>
      </c>
      <c r="LHJ61" s="124" t="s">
        <v>192</v>
      </c>
      <c r="LHK61" s="124" t="s">
        <v>192</v>
      </c>
      <c r="LHL61" s="124" t="s">
        <v>192</v>
      </c>
      <c r="LHM61" s="124" t="s">
        <v>192</v>
      </c>
      <c r="LHN61" s="124" t="s">
        <v>192</v>
      </c>
      <c r="LHO61" s="124" t="s">
        <v>192</v>
      </c>
      <c r="LHP61" s="124" t="s">
        <v>192</v>
      </c>
      <c r="LHQ61" s="124" t="s">
        <v>192</v>
      </c>
      <c r="LHR61" s="124" t="s">
        <v>192</v>
      </c>
      <c r="LHS61" s="124" t="s">
        <v>192</v>
      </c>
      <c r="LHT61" s="124" t="s">
        <v>192</v>
      </c>
      <c r="LHU61" s="124" t="s">
        <v>192</v>
      </c>
      <c r="LHV61" s="124" t="s">
        <v>192</v>
      </c>
      <c r="LHW61" s="124" t="s">
        <v>192</v>
      </c>
      <c r="LHX61" s="124" t="s">
        <v>192</v>
      </c>
      <c r="LHY61" s="124" t="s">
        <v>192</v>
      </c>
      <c r="LHZ61" s="124" t="s">
        <v>192</v>
      </c>
      <c r="LIA61" s="124" t="s">
        <v>192</v>
      </c>
      <c r="LIB61" s="124" t="s">
        <v>192</v>
      </c>
      <c r="LIC61" s="124" t="s">
        <v>192</v>
      </c>
      <c r="LID61" s="124" t="s">
        <v>192</v>
      </c>
      <c r="LIE61" s="124" t="s">
        <v>192</v>
      </c>
      <c r="LIF61" s="124" t="s">
        <v>192</v>
      </c>
      <c r="LIG61" s="124" t="s">
        <v>192</v>
      </c>
      <c r="LIH61" s="124" t="s">
        <v>192</v>
      </c>
      <c r="LII61" s="124" t="s">
        <v>192</v>
      </c>
      <c r="LIJ61" s="124" t="s">
        <v>192</v>
      </c>
      <c r="LIK61" s="124" t="s">
        <v>192</v>
      </c>
      <c r="LIL61" s="124" t="s">
        <v>192</v>
      </c>
      <c r="LIM61" s="124" t="s">
        <v>192</v>
      </c>
      <c r="LIN61" s="124" t="s">
        <v>192</v>
      </c>
      <c r="LIO61" s="124" t="s">
        <v>192</v>
      </c>
      <c r="LIP61" s="124" t="s">
        <v>192</v>
      </c>
      <c r="LIQ61" s="124" t="s">
        <v>192</v>
      </c>
      <c r="LIR61" s="124" t="s">
        <v>192</v>
      </c>
      <c r="LIS61" s="124" t="s">
        <v>192</v>
      </c>
      <c r="LIT61" s="124" t="s">
        <v>192</v>
      </c>
      <c r="LIU61" s="124" t="s">
        <v>192</v>
      </c>
      <c r="LIV61" s="124" t="s">
        <v>192</v>
      </c>
      <c r="LIW61" s="124" t="s">
        <v>192</v>
      </c>
      <c r="LIX61" s="124" t="s">
        <v>192</v>
      </c>
      <c r="LIY61" s="124" t="s">
        <v>192</v>
      </c>
      <c r="LIZ61" s="124" t="s">
        <v>192</v>
      </c>
      <c r="LJA61" s="124" t="s">
        <v>192</v>
      </c>
      <c r="LJB61" s="124" t="s">
        <v>192</v>
      </c>
      <c r="LJC61" s="124" t="s">
        <v>192</v>
      </c>
      <c r="LJD61" s="124" t="s">
        <v>192</v>
      </c>
      <c r="LJE61" s="124" t="s">
        <v>192</v>
      </c>
      <c r="LJF61" s="124" t="s">
        <v>192</v>
      </c>
      <c r="LJG61" s="124" t="s">
        <v>192</v>
      </c>
      <c r="LJH61" s="124" t="s">
        <v>192</v>
      </c>
      <c r="LJI61" s="124" t="s">
        <v>192</v>
      </c>
      <c r="LJJ61" s="124" t="s">
        <v>192</v>
      </c>
      <c r="LJK61" s="124" t="s">
        <v>192</v>
      </c>
      <c r="LJL61" s="124" t="s">
        <v>192</v>
      </c>
      <c r="LJM61" s="124" t="s">
        <v>192</v>
      </c>
      <c r="LJN61" s="124" t="s">
        <v>192</v>
      </c>
      <c r="LJO61" s="124" t="s">
        <v>192</v>
      </c>
      <c r="LJP61" s="124" t="s">
        <v>192</v>
      </c>
      <c r="LJQ61" s="124" t="s">
        <v>192</v>
      </c>
      <c r="LJR61" s="124" t="s">
        <v>192</v>
      </c>
      <c r="LJS61" s="124" t="s">
        <v>192</v>
      </c>
      <c r="LJT61" s="124" t="s">
        <v>192</v>
      </c>
      <c r="LJU61" s="124" t="s">
        <v>192</v>
      </c>
      <c r="LJV61" s="124" t="s">
        <v>192</v>
      </c>
      <c r="LJW61" s="124" t="s">
        <v>192</v>
      </c>
      <c r="LJX61" s="124" t="s">
        <v>192</v>
      </c>
      <c r="LJY61" s="124" t="s">
        <v>192</v>
      </c>
      <c r="LJZ61" s="124" t="s">
        <v>192</v>
      </c>
      <c r="LKA61" s="124" t="s">
        <v>192</v>
      </c>
      <c r="LKB61" s="124" t="s">
        <v>192</v>
      </c>
      <c r="LKC61" s="124" t="s">
        <v>192</v>
      </c>
      <c r="LKD61" s="124" t="s">
        <v>192</v>
      </c>
      <c r="LKE61" s="124" t="s">
        <v>192</v>
      </c>
      <c r="LKF61" s="124" t="s">
        <v>192</v>
      </c>
      <c r="LKG61" s="124" t="s">
        <v>192</v>
      </c>
      <c r="LKH61" s="124" t="s">
        <v>192</v>
      </c>
      <c r="LKI61" s="124" t="s">
        <v>192</v>
      </c>
      <c r="LKJ61" s="124" t="s">
        <v>192</v>
      </c>
      <c r="LKK61" s="124" t="s">
        <v>192</v>
      </c>
      <c r="LKL61" s="124" t="s">
        <v>192</v>
      </c>
      <c r="LKM61" s="124" t="s">
        <v>192</v>
      </c>
      <c r="LKN61" s="124" t="s">
        <v>192</v>
      </c>
      <c r="LKO61" s="124" t="s">
        <v>192</v>
      </c>
      <c r="LKP61" s="124" t="s">
        <v>192</v>
      </c>
      <c r="LKQ61" s="124" t="s">
        <v>192</v>
      </c>
      <c r="LKR61" s="124" t="s">
        <v>192</v>
      </c>
      <c r="LKS61" s="124" t="s">
        <v>192</v>
      </c>
      <c r="LKT61" s="124" t="s">
        <v>192</v>
      </c>
      <c r="LKU61" s="124" t="s">
        <v>192</v>
      </c>
      <c r="LKV61" s="124" t="s">
        <v>192</v>
      </c>
      <c r="LKW61" s="124" t="s">
        <v>192</v>
      </c>
      <c r="LKX61" s="124" t="s">
        <v>192</v>
      </c>
      <c r="LKY61" s="124" t="s">
        <v>192</v>
      </c>
      <c r="LKZ61" s="124" t="s">
        <v>192</v>
      </c>
      <c r="LLA61" s="124" t="s">
        <v>192</v>
      </c>
      <c r="LLB61" s="124" t="s">
        <v>192</v>
      </c>
      <c r="LLC61" s="124" t="s">
        <v>192</v>
      </c>
      <c r="LLD61" s="124" t="s">
        <v>192</v>
      </c>
      <c r="LLE61" s="124" t="s">
        <v>192</v>
      </c>
      <c r="LLF61" s="124" t="s">
        <v>192</v>
      </c>
      <c r="LLG61" s="124" t="s">
        <v>192</v>
      </c>
      <c r="LLH61" s="124" t="s">
        <v>192</v>
      </c>
      <c r="LLI61" s="124" t="s">
        <v>192</v>
      </c>
      <c r="LLJ61" s="124" t="s">
        <v>192</v>
      </c>
      <c r="LLK61" s="124" t="s">
        <v>192</v>
      </c>
      <c r="LLL61" s="124" t="s">
        <v>192</v>
      </c>
      <c r="LLM61" s="124" t="s">
        <v>192</v>
      </c>
      <c r="LLN61" s="124" t="s">
        <v>192</v>
      </c>
      <c r="LLO61" s="124" t="s">
        <v>192</v>
      </c>
      <c r="LLP61" s="124" t="s">
        <v>192</v>
      </c>
      <c r="LLQ61" s="124" t="s">
        <v>192</v>
      </c>
      <c r="LLR61" s="124" t="s">
        <v>192</v>
      </c>
      <c r="LLS61" s="124" t="s">
        <v>192</v>
      </c>
      <c r="LLT61" s="124" t="s">
        <v>192</v>
      </c>
      <c r="LLU61" s="124" t="s">
        <v>192</v>
      </c>
      <c r="LLV61" s="124" t="s">
        <v>192</v>
      </c>
      <c r="LLW61" s="124" t="s">
        <v>192</v>
      </c>
      <c r="LLX61" s="124" t="s">
        <v>192</v>
      </c>
      <c r="LLY61" s="124" t="s">
        <v>192</v>
      </c>
      <c r="LLZ61" s="124" t="s">
        <v>192</v>
      </c>
      <c r="LMA61" s="124" t="s">
        <v>192</v>
      </c>
      <c r="LMB61" s="124" t="s">
        <v>192</v>
      </c>
      <c r="LMC61" s="124" t="s">
        <v>192</v>
      </c>
      <c r="LMD61" s="124" t="s">
        <v>192</v>
      </c>
      <c r="LME61" s="124" t="s">
        <v>192</v>
      </c>
      <c r="LMF61" s="124" t="s">
        <v>192</v>
      </c>
      <c r="LMG61" s="124" t="s">
        <v>192</v>
      </c>
      <c r="LMH61" s="124" t="s">
        <v>192</v>
      </c>
      <c r="LMI61" s="124" t="s">
        <v>192</v>
      </c>
      <c r="LMJ61" s="124" t="s">
        <v>192</v>
      </c>
      <c r="LMK61" s="124" t="s">
        <v>192</v>
      </c>
      <c r="LML61" s="124" t="s">
        <v>192</v>
      </c>
      <c r="LMM61" s="124" t="s">
        <v>192</v>
      </c>
      <c r="LMN61" s="124" t="s">
        <v>192</v>
      </c>
      <c r="LMO61" s="124" t="s">
        <v>192</v>
      </c>
      <c r="LMP61" s="124" t="s">
        <v>192</v>
      </c>
      <c r="LMQ61" s="124" t="s">
        <v>192</v>
      </c>
      <c r="LMR61" s="124" t="s">
        <v>192</v>
      </c>
      <c r="LMS61" s="124" t="s">
        <v>192</v>
      </c>
      <c r="LMT61" s="124" t="s">
        <v>192</v>
      </c>
      <c r="LMU61" s="124" t="s">
        <v>192</v>
      </c>
      <c r="LMV61" s="124" t="s">
        <v>192</v>
      </c>
      <c r="LMW61" s="124" t="s">
        <v>192</v>
      </c>
      <c r="LMX61" s="124" t="s">
        <v>192</v>
      </c>
      <c r="LMY61" s="124" t="s">
        <v>192</v>
      </c>
      <c r="LMZ61" s="124" t="s">
        <v>192</v>
      </c>
      <c r="LNA61" s="124" t="s">
        <v>192</v>
      </c>
      <c r="LNB61" s="124" t="s">
        <v>192</v>
      </c>
      <c r="LNC61" s="124" t="s">
        <v>192</v>
      </c>
      <c r="LND61" s="124" t="s">
        <v>192</v>
      </c>
      <c r="LNE61" s="124" t="s">
        <v>192</v>
      </c>
      <c r="LNF61" s="124" t="s">
        <v>192</v>
      </c>
      <c r="LNG61" s="124" t="s">
        <v>192</v>
      </c>
      <c r="LNH61" s="124" t="s">
        <v>192</v>
      </c>
      <c r="LNI61" s="124" t="s">
        <v>192</v>
      </c>
      <c r="LNJ61" s="124" t="s">
        <v>192</v>
      </c>
      <c r="LNK61" s="124" t="s">
        <v>192</v>
      </c>
      <c r="LNL61" s="124" t="s">
        <v>192</v>
      </c>
      <c r="LNM61" s="124" t="s">
        <v>192</v>
      </c>
      <c r="LNN61" s="124" t="s">
        <v>192</v>
      </c>
      <c r="LNO61" s="124" t="s">
        <v>192</v>
      </c>
      <c r="LNP61" s="124" t="s">
        <v>192</v>
      </c>
      <c r="LNQ61" s="124" t="s">
        <v>192</v>
      </c>
      <c r="LNR61" s="124" t="s">
        <v>192</v>
      </c>
      <c r="LNS61" s="124" t="s">
        <v>192</v>
      </c>
      <c r="LNT61" s="124" t="s">
        <v>192</v>
      </c>
      <c r="LNU61" s="124" t="s">
        <v>192</v>
      </c>
      <c r="LNV61" s="124" t="s">
        <v>192</v>
      </c>
      <c r="LNW61" s="124" t="s">
        <v>192</v>
      </c>
      <c r="LNX61" s="124" t="s">
        <v>192</v>
      </c>
      <c r="LNY61" s="124" t="s">
        <v>192</v>
      </c>
      <c r="LNZ61" s="124" t="s">
        <v>192</v>
      </c>
      <c r="LOA61" s="124" t="s">
        <v>192</v>
      </c>
      <c r="LOB61" s="124" t="s">
        <v>192</v>
      </c>
      <c r="LOC61" s="124" t="s">
        <v>192</v>
      </c>
      <c r="LOD61" s="124" t="s">
        <v>192</v>
      </c>
      <c r="LOE61" s="124" t="s">
        <v>192</v>
      </c>
      <c r="LOF61" s="124" t="s">
        <v>192</v>
      </c>
      <c r="LOG61" s="124" t="s">
        <v>192</v>
      </c>
      <c r="LOH61" s="124" t="s">
        <v>192</v>
      </c>
      <c r="LOI61" s="124" t="s">
        <v>192</v>
      </c>
      <c r="LOJ61" s="124" t="s">
        <v>192</v>
      </c>
      <c r="LOK61" s="124" t="s">
        <v>192</v>
      </c>
      <c r="LOL61" s="124" t="s">
        <v>192</v>
      </c>
      <c r="LOM61" s="124" t="s">
        <v>192</v>
      </c>
      <c r="LON61" s="124" t="s">
        <v>192</v>
      </c>
      <c r="LOO61" s="124" t="s">
        <v>192</v>
      </c>
      <c r="LOP61" s="124" t="s">
        <v>192</v>
      </c>
      <c r="LOQ61" s="124" t="s">
        <v>192</v>
      </c>
      <c r="LOR61" s="124" t="s">
        <v>192</v>
      </c>
      <c r="LOS61" s="124" t="s">
        <v>192</v>
      </c>
      <c r="LOT61" s="124" t="s">
        <v>192</v>
      </c>
      <c r="LOU61" s="124" t="s">
        <v>192</v>
      </c>
      <c r="LOV61" s="124" t="s">
        <v>192</v>
      </c>
      <c r="LOW61" s="124" t="s">
        <v>192</v>
      </c>
      <c r="LOX61" s="124" t="s">
        <v>192</v>
      </c>
      <c r="LOY61" s="124" t="s">
        <v>192</v>
      </c>
      <c r="LOZ61" s="124" t="s">
        <v>192</v>
      </c>
      <c r="LPA61" s="124" t="s">
        <v>192</v>
      </c>
      <c r="LPB61" s="124" t="s">
        <v>192</v>
      </c>
      <c r="LPC61" s="124" t="s">
        <v>192</v>
      </c>
      <c r="LPD61" s="124" t="s">
        <v>192</v>
      </c>
      <c r="LPE61" s="124" t="s">
        <v>192</v>
      </c>
      <c r="LPF61" s="124" t="s">
        <v>192</v>
      </c>
      <c r="LPG61" s="124" t="s">
        <v>192</v>
      </c>
      <c r="LPH61" s="124" t="s">
        <v>192</v>
      </c>
      <c r="LPI61" s="124" t="s">
        <v>192</v>
      </c>
      <c r="LPJ61" s="124" t="s">
        <v>192</v>
      </c>
      <c r="LPK61" s="124" t="s">
        <v>192</v>
      </c>
      <c r="LPL61" s="124" t="s">
        <v>192</v>
      </c>
      <c r="LPM61" s="124" t="s">
        <v>192</v>
      </c>
      <c r="LPN61" s="124" t="s">
        <v>192</v>
      </c>
      <c r="LPO61" s="124" t="s">
        <v>192</v>
      </c>
      <c r="LPP61" s="124" t="s">
        <v>192</v>
      </c>
      <c r="LPQ61" s="124" t="s">
        <v>192</v>
      </c>
      <c r="LPR61" s="124" t="s">
        <v>192</v>
      </c>
      <c r="LPS61" s="124" t="s">
        <v>192</v>
      </c>
      <c r="LPT61" s="124" t="s">
        <v>192</v>
      </c>
      <c r="LPU61" s="124" t="s">
        <v>192</v>
      </c>
      <c r="LPV61" s="124" t="s">
        <v>192</v>
      </c>
      <c r="LPW61" s="124" t="s">
        <v>192</v>
      </c>
      <c r="LPX61" s="124" t="s">
        <v>192</v>
      </c>
      <c r="LPY61" s="124" t="s">
        <v>192</v>
      </c>
      <c r="LPZ61" s="124" t="s">
        <v>192</v>
      </c>
      <c r="LQA61" s="124" t="s">
        <v>192</v>
      </c>
      <c r="LQB61" s="124" t="s">
        <v>192</v>
      </c>
      <c r="LQC61" s="124" t="s">
        <v>192</v>
      </c>
      <c r="LQD61" s="124" t="s">
        <v>192</v>
      </c>
      <c r="LQE61" s="124" t="s">
        <v>192</v>
      </c>
      <c r="LQF61" s="124" t="s">
        <v>192</v>
      </c>
      <c r="LQG61" s="124" t="s">
        <v>192</v>
      </c>
      <c r="LQH61" s="124" t="s">
        <v>192</v>
      </c>
      <c r="LQI61" s="124" t="s">
        <v>192</v>
      </c>
      <c r="LQJ61" s="124" t="s">
        <v>192</v>
      </c>
      <c r="LQK61" s="124" t="s">
        <v>192</v>
      </c>
      <c r="LQL61" s="124" t="s">
        <v>192</v>
      </c>
      <c r="LQM61" s="124" t="s">
        <v>192</v>
      </c>
      <c r="LQN61" s="124" t="s">
        <v>192</v>
      </c>
      <c r="LQO61" s="124" t="s">
        <v>192</v>
      </c>
      <c r="LQP61" s="124" t="s">
        <v>192</v>
      </c>
      <c r="LQQ61" s="124" t="s">
        <v>192</v>
      </c>
      <c r="LQR61" s="124" t="s">
        <v>192</v>
      </c>
      <c r="LQS61" s="124" t="s">
        <v>192</v>
      </c>
      <c r="LQT61" s="124" t="s">
        <v>192</v>
      </c>
      <c r="LQU61" s="124" t="s">
        <v>192</v>
      </c>
      <c r="LQV61" s="124" t="s">
        <v>192</v>
      </c>
      <c r="LQW61" s="124" t="s">
        <v>192</v>
      </c>
      <c r="LQX61" s="124" t="s">
        <v>192</v>
      </c>
      <c r="LQY61" s="124" t="s">
        <v>192</v>
      </c>
      <c r="LQZ61" s="124" t="s">
        <v>192</v>
      </c>
      <c r="LRA61" s="124" t="s">
        <v>192</v>
      </c>
      <c r="LRB61" s="124" t="s">
        <v>192</v>
      </c>
      <c r="LRC61" s="124" t="s">
        <v>192</v>
      </c>
      <c r="LRD61" s="124" t="s">
        <v>192</v>
      </c>
      <c r="LRE61" s="124" t="s">
        <v>192</v>
      </c>
      <c r="LRF61" s="124" t="s">
        <v>192</v>
      </c>
      <c r="LRG61" s="124" t="s">
        <v>192</v>
      </c>
      <c r="LRH61" s="124" t="s">
        <v>192</v>
      </c>
      <c r="LRI61" s="124" t="s">
        <v>192</v>
      </c>
      <c r="LRJ61" s="124" t="s">
        <v>192</v>
      </c>
      <c r="LRK61" s="124" t="s">
        <v>192</v>
      </c>
      <c r="LRL61" s="124" t="s">
        <v>192</v>
      </c>
      <c r="LRM61" s="124" t="s">
        <v>192</v>
      </c>
      <c r="LRN61" s="124" t="s">
        <v>192</v>
      </c>
      <c r="LRO61" s="124" t="s">
        <v>192</v>
      </c>
      <c r="LRP61" s="124" t="s">
        <v>192</v>
      </c>
      <c r="LRQ61" s="124" t="s">
        <v>192</v>
      </c>
      <c r="LRR61" s="124" t="s">
        <v>192</v>
      </c>
      <c r="LRS61" s="124" t="s">
        <v>192</v>
      </c>
      <c r="LRT61" s="124" t="s">
        <v>192</v>
      </c>
      <c r="LRU61" s="124" t="s">
        <v>192</v>
      </c>
      <c r="LRV61" s="124" t="s">
        <v>192</v>
      </c>
      <c r="LRW61" s="124" t="s">
        <v>192</v>
      </c>
      <c r="LRX61" s="124" t="s">
        <v>192</v>
      </c>
      <c r="LRY61" s="124" t="s">
        <v>192</v>
      </c>
      <c r="LRZ61" s="124" t="s">
        <v>192</v>
      </c>
      <c r="LSA61" s="124" t="s">
        <v>192</v>
      </c>
      <c r="LSB61" s="124" t="s">
        <v>192</v>
      </c>
      <c r="LSC61" s="124" t="s">
        <v>192</v>
      </c>
      <c r="LSD61" s="124" t="s">
        <v>192</v>
      </c>
      <c r="LSE61" s="124" t="s">
        <v>192</v>
      </c>
      <c r="LSF61" s="124" t="s">
        <v>192</v>
      </c>
      <c r="LSG61" s="124" t="s">
        <v>192</v>
      </c>
      <c r="LSH61" s="124" t="s">
        <v>192</v>
      </c>
      <c r="LSI61" s="124" t="s">
        <v>192</v>
      </c>
      <c r="LSJ61" s="124" t="s">
        <v>192</v>
      </c>
      <c r="LSK61" s="124" t="s">
        <v>192</v>
      </c>
      <c r="LSL61" s="124" t="s">
        <v>192</v>
      </c>
      <c r="LSM61" s="124" t="s">
        <v>192</v>
      </c>
      <c r="LSN61" s="124" t="s">
        <v>192</v>
      </c>
      <c r="LSO61" s="124" t="s">
        <v>192</v>
      </c>
      <c r="LSP61" s="124" t="s">
        <v>192</v>
      </c>
      <c r="LSQ61" s="124" t="s">
        <v>192</v>
      </c>
      <c r="LSR61" s="124" t="s">
        <v>192</v>
      </c>
      <c r="LSS61" s="124" t="s">
        <v>192</v>
      </c>
      <c r="LST61" s="124" t="s">
        <v>192</v>
      </c>
      <c r="LSU61" s="124" t="s">
        <v>192</v>
      </c>
      <c r="LSV61" s="124" t="s">
        <v>192</v>
      </c>
      <c r="LSW61" s="124" t="s">
        <v>192</v>
      </c>
      <c r="LSX61" s="124" t="s">
        <v>192</v>
      </c>
      <c r="LSY61" s="124" t="s">
        <v>192</v>
      </c>
      <c r="LSZ61" s="124" t="s">
        <v>192</v>
      </c>
      <c r="LTA61" s="124" t="s">
        <v>192</v>
      </c>
      <c r="LTB61" s="124" t="s">
        <v>192</v>
      </c>
      <c r="LTC61" s="124" t="s">
        <v>192</v>
      </c>
      <c r="LTD61" s="124" t="s">
        <v>192</v>
      </c>
      <c r="LTE61" s="124" t="s">
        <v>192</v>
      </c>
      <c r="LTF61" s="124" t="s">
        <v>192</v>
      </c>
      <c r="LTG61" s="124" t="s">
        <v>192</v>
      </c>
      <c r="LTH61" s="124" t="s">
        <v>192</v>
      </c>
      <c r="LTI61" s="124" t="s">
        <v>192</v>
      </c>
      <c r="LTJ61" s="124" t="s">
        <v>192</v>
      </c>
      <c r="LTK61" s="124" t="s">
        <v>192</v>
      </c>
      <c r="LTL61" s="124" t="s">
        <v>192</v>
      </c>
      <c r="LTM61" s="124" t="s">
        <v>192</v>
      </c>
      <c r="LTN61" s="124" t="s">
        <v>192</v>
      </c>
      <c r="LTO61" s="124" t="s">
        <v>192</v>
      </c>
      <c r="LTP61" s="124" t="s">
        <v>192</v>
      </c>
      <c r="LTQ61" s="124" t="s">
        <v>192</v>
      </c>
      <c r="LTR61" s="124" t="s">
        <v>192</v>
      </c>
      <c r="LTS61" s="124" t="s">
        <v>192</v>
      </c>
      <c r="LTT61" s="124" t="s">
        <v>192</v>
      </c>
      <c r="LTU61" s="124" t="s">
        <v>192</v>
      </c>
      <c r="LTV61" s="124" t="s">
        <v>192</v>
      </c>
      <c r="LTW61" s="124" t="s">
        <v>192</v>
      </c>
      <c r="LTX61" s="124" t="s">
        <v>192</v>
      </c>
      <c r="LTY61" s="124" t="s">
        <v>192</v>
      </c>
      <c r="LTZ61" s="124" t="s">
        <v>192</v>
      </c>
      <c r="LUA61" s="124" t="s">
        <v>192</v>
      </c>
      <c r="LUB61" s="124" t="s">
        <v>192</v>
      </c>
      <c r="LUC61" s="124" t="s">
        <v>192</v>
      </c>
      <c r="LUD61" s="124" t="s">
        <v>192</v>
      </c>
      <c r="LUE61" s="124" t="s">
        <v>192</v>
      </c>
      <c r="LUF61" s="124" t="s">
        <v>192</v>
      </c>
      <c r="LUG61" s="124" t="s">
        <v>192</v>
      </c>
      <c r="LUH61" s="124" t="s">
        <v>192</v>
      </c>
      <c r="LUI61" s="124" t="s">
        <v>192</v>
      </c>
      <c r="LUJ61" s="124" t="s">
        <v>192</v>
      </c>
      <c r="LUK61" s="124" t="s">
        <v>192</v>
      </c>
      <c r="LUL61" s="124" t="s">
        <v>192</v>
      </c>
      <c r="LUM61" s="124" t="s">
        <v>192</v>
      </c>
      <c r="LUN61" s="124" t="s">
        <v>192</v>
      </c>
      <c r="LUO61" s="124" t="s">
        <v>192</v>
      </c>
      <c r="LUP61" s="124" t="s">
        <v>192</v>
      </c>
      <c r="LUQ61" s="124" t="s">
        <v>192</v>
      </c>
      <c r="LUR61" s="124" t="s">
        <v>192</v>
      </c>
      <c r="LUS61" s="124" t="s">
        <v>192</v>
      </c>
      <c r="LUT61" s="124" t="s">
        <v>192</v>
      </c>
      <c r="LUU61" s="124" t="s">
        <v>192</v>
      </c>
      <c r="LUV61" s="124" t="s">
        <v>192</v>
      </c>
      <c r="LUW61" s="124" t="s">
        <v>192</v>
      </c>
      <c r="LUX61" s="124" t="s">
        <v>192</v>
      </c>
      <c r="LUY61" s="124" t="s">
        <v>192</v>
      </c>
      <c r="LUZ61" s="124" t="s">
        <v>192</v>
      </c>
      <c r="LVA61" s="124" t="s">
        <v>192</v>
      </c>
      <c r="LVB61" s="124" t="s">
        <v>192</v>
      </c>
      <c r="LVC61" s="124" t="s">
        <v>192</v>
      </c>
      <c r="LVD61" s="124" t="s">
        <v>192</v>
      </c>
      <c r="LVE61" s="124" t="s">
        <v>192</v>
      </c>
      <c r="LVF61" s="124" t="s">
        <v>192</v>
      </c>
      <c r="LVG61" s="124" t="s">
        <v>192</v>
      </c>
      <c r="LVH61" s="124" t="s">
        <v>192</v>
      </c>
      <c r="LVI61" s="124" t="s">
        <v>192</v>
      </c>
      <c r="LVJ61" s="124" t="s">
        <v>192</v>
      </c>
      <c r="LVK61" s="124" t="s">
        <v>192</v>
      </c>
      <c r="LVL61" s="124" t="s">
        <v>192</v>
      </c>
      <c r="LVM61" s="124" t="s">
        <v>192</v>
      </c>
      <c r="LVN61" s="124" t="s">
        <v>192</v>
      </c>
      <c r="LVO61" s="124" t="s">
        <v>192</v>
      </c>
      <c r="LVP61" s="124" t="s">
        <v>192</v>
      </c>
      <c r="LVQ61" s="124" t="s">
        <v>192</v>
      </c>
      <c r="LVR61" s="124" t="s">
        <v>192</v>
      </c>
      <c r="LVS61" s="124" t="s">
        <v>192</v>
      </c>
      <c r="LVT61" s="124" t="s">
        <v>192</v>
      </c>
      <c r="LVU61" s="124" t="s">
        <v>192</v>
      </c>
      <c r="LVV61" s="124" t="s">
        <v>192</v>
      </c>
      <c r="LVW61" s="124" t="s">
        <v>192</v>
      </c>
      <c r="LVX61" s="124" t="s">
        <v>192</v>
      </c>
      <c r="LVY61" s="124" t="s">
        <v>192</v>
      </c>
      <c r="LVZ61" s="124" t="s">
        <v>192</v>
      </c>
      <c r="LWA61" s="124" t="s">
        <v>192</v>
      </c>
      <c r="LWB61" s="124" t="s">
        <v>192</v>
      </c>
      <c r="LWC61" s="124" t="s">
        <v>192</v>
      </c>
      <c r="LWD61" s="124" t="s">
        <v>192</v>
      </c>
      <c r="LWE61" s="124" t="s">
        <v>192</v>
      </c>
      <c r="LWF61" s="124" t="s">
        <v>192</v>
      </c>
      <c r="LWG61" s="124" t="s">
        <v>192</v>
      </c>
      <c r="LWH61" s="124" t="s">
        <v>192</v>
      </c>
      <c r="LWI61" s="124" t="s">
        <v>192</v>
      </c>
      <c r="LWJ61" s="124" t="s">
        <v>192</v>
      </c>
      <c r="LWK61" s="124" t="s">
        <v>192</v>
      </c>
      <c r="LWL61" s="124" t="s">
        <v>192</v>
      </c>
      <c r="LWM61" s="124" t="s">
        <v>192</v>
      </c>
      <c r="LWN61" s="124" t="s">
        <v>192</v>
      </c>
      <c r="LWO61" s="124" t="s">
        <v>192</v>
      </c>
      <c r="LWP61" s="124" t="s">
        <v>192</v>
      </c>
      <c r="LWQ61" s="124" t="s">
        <v>192</v>
      </c>
      <c r="LWR61" s="124" t="s">
        <v>192</v>
      </c>
      <c r="LWS61" s="124" t="s">
        <v>192</v>
      </c>
      <c r="LWT61" s="124" t="s">
        <v>192</v>
      </c>
      <c r="LWU61" s="124" t="s">
        <v>192</v>
      </c>
      <c r="LWV61" s="124" t="s">
        <v>192</v>
      </c>
      <c r="LWW61" s="124" t="s">
        <v>192</v>
      </c>
      <c r="LWX61" s="124" t="s">
        <v>192</v>
      </c>
      <c r="LWY61" s="124" t="s">
        <v>192</v>
      </c>
      <c r="LWZ61" s="124" t="s">
        <v>192</v>
      </c>
      <c r="LXA61" s="124" t="s">
        <v>192</v>
      </c>
      <c r="LXB61" s="124" t="s">
        <v>192</v>
      </c>
      <c r="LXC61" s="124" t="s">
        <v>192</v>
      </c>
      <c r="LXD61" s="124" t="s">
        <v>192</v>
      </c>
      <c r="LXE61" s="124" t="s">
        <v>192</v>
      </c>
      <c r="LXF61" s="124" t="s">
        <v>192</v>
      </c>
      <c r="LXG61" s="124" t="s">
        <v>192</v>
      </c>
      <c r="LXH61" s="124" t="s">
        <v>192</v>
      </c>
      <c r="LXI61" s="124" t="s">
        <v>192</v>
      </c>
      <c r="LXJ61" s="124" t="s">
        <v>192</v>
      </c>
      <c r="LXK61" s="124" t="s">
        <v>192</v>
      </c>
      <c r="LXL61" s="124" t="s">
        <v>192</v>
      </c>
      <c r="LXM61" s="124" t="s">
        <v>192</v>
      </c>
      <c r="LXN61" s="124" t="s">
        <v>192</v>
      </c>
      <c r="LXO61" s="124" t="s">
        <v>192</v>
      </c>
      <c r="LXP61" s="124" t="s">
        <v>192</v>
      </c>
      <c r="LXQ61" s="124" t="s">
        <v>192</v>
      </c>
      <c r="LXR61" s="124" t="s">
        <v>192</v>
      </c>
      <c r="LXS61" s="124" t="s">
        <v>192</v>
      </c>
      <c r="LXT61" s="124" t="s">
        <v>192</v>
      </c>
      <c r="LXU61" s="124" t="s">
        <v>192</v>
      </c>
      <c r="LXV61" s="124" t="s">
        <v>192</v>
      </c>
      <c r="LXW61" s="124" t="s">
        <v>192</v>
      </c>
      <c r="LXX61" s="124" t="s">
        <v>192</v>
      </c>
      <c r="LXY61" s="124" t="s">
        <v>192</v>
      </c>
      <c r="LXZ61" s="124" t="s">
        <v>192</v>
      </c>
      <c r="LYA61" s="124" t="s">
        <v>192</v>
      </c>
      <c r="LYB61" s="124" t="s">
        <v>192</v>
      </c>
      <c r="LYC61" s="124" t="s">
        <v>192</v>
      </c>
      <c r="LYD61" s="124" t="s">
        <v>192</v>
      </c>
      <c r="LYE61" s="124" t="s">
        <v>192</v>
      </c>
      <c r="LYF61" s="124" t="s">
        <v>192</v>
      </c>
      <c r="LYG61" s="124" t="s">
        <v>192</v>
      </c>
      <c r="LYH61" s="124" t="s">
        <v>192</v>
      </c>
      <c r="LYI61" s="124" t="s">
        <v>192</v>
      </c>
      <c r="LYJ61" s="124" t="s">
        <v>192</v>
      </c>
      <c r="LYK61" s="124" t="s">
        <v>192</v>
      </c>
      <c r="LYL61" s="124" t="s">
        <v>192</v>
      </c>
      <c r="LYM61" s="124" t="s">
        <v>192</v>
      </c>
      <c r="LYN61" s="124" t="s">
        <v>192</v>
      </c>
      <c r="LYO61" s="124" t="s">
        <v>192</v>
      </c>
      <c r="LYP61" s="124" t="s">
        <v>192</v>
      </c>
      <c r="LYQ61" s="124" t="s">
        <v>192</v>
      </c>
      <c r="LYR61" s="124" t="s">
        <v>192</v>
      </c>
      <c r="LYS61" s="124" t="s">
        <v>192</v>
      </c>
      <c r="LYT61" s="124" t="s">
        <v>192</v>
      </c>
      <c r="LYU61" s="124" t="s">
        <v>192</v>
      </c>
      <c r="LYV61" s="124" t="s">
        <v>192</v>
      </c>
      <c r="LYW61" s="124" t="s">
        <v>192</v>
      </c>
      <c r="LYX61" s="124" t="s">
        <v>192</v>
      </c>
      <c r="LYY61" s="124" t="s">
        <v>192</v>
      </c>
      <c r="LYZ61" s="124" t="s">
        <v>192</v>
      </c>
      <c r="LZA61" s="124" t="s">
        <v>192</v>
      </c>
      <c r="LZB61" s="124" t="s">
        <v>192</v>
      </c>
      <c r="LZC61" s="124" t="s">
        <v>192</v>
      </c>
      <c r="LZD61" s="124" t="s">
        <v>192</v>
      </c>
      <c r="LZE61" s="124" t="s">
        <v>192</v>
      </c>
      <c r="LZF61" s="124" t="s">
        <v>192</v>
      </c>
      <c r="LZG61" s="124" t="s">
        <v>192</v>
      </c>
      <c r="LZH61" s="124" t="s">
        <v>192</v>
      </c>
      <c r="LZI61" s="124" t="s">
        <v>192</v>
      </c>
      <c r="LZJ61" s="124" t="s">
        <v>192</v>
      </c>
      <c r="LZK61" s="124" t="s">
        <v>192</v>
      </c>
      <c r="LZL61" s="124" t="s">
        <v>192</v>
      </c>
      <c r="LZM61" s="124" t="s">
        <v>192</v>
      </c>
      <c r="LZN61" s="124" t="s">
        <v>192</v>
      </c>
      <c r="LZO61" s="124" t="s">
        <v>192</v>
      </c>
      <c r="LZP61" s="124" t="s">
        <v>192</v>
      </c>
      <c r="LZQ61" s="124" t="s">
        <v>192</v>
      </c>
      <c r="LZR61" s="124" t="s">
        <v>192</v>
      </c>
      <c r="LZS61" s="124" t="s">
        <v>192</v>
      </c>
      <c r="LZT61" s="124" t="s">
        <v>192</v>
      </c>
      <c r="LZU61" s="124" t="s">
        <v>192</v>
      </c>
      <c r="LZV61" s="124" t="s">
        <v>192</v>
      </c>
      <c r="LZW61" s="124" t="s">
        <v>192</v>
      </c>
      <c r="LZX61" s="124" t="s">
        <v>192</v>
      </c>
      <c r="LZY61" s="124" t="s">
        <v>192</v>
      </c>
      <c r="LZZ61" s="124" t="s">
        <v>192</v>
      </c>
      <c r="MAA61" s="124" t="s">
        <v>192</v>
      </c>
      <c r="MAB61" s="124" t="s">
        <v>192</v>
      </c>
      <c r="MAC61" s="124" t="s">
        <v>192</v>
      </c>
      <c r="MAD61" s="124" t="s">
        <v>192</v>
      </c>
      <c r="MAE61" s="124" t="s">
        <v>192</v>
      </c>
      <c r="MAF61" s="124" t="s">
        <v>192</v>
      </c>
      <c r="MAG61" s="124" t="s">
        <v>192</v>
      </c>
      <c r="MAH61" s="124" t="s">
        <v>192</v>
      </c>
      <c r="MAI61" s="124" t="s">
        <v>192</v>
      </c>
      <c r="MAJ61" s="124" t="s">
        <v>192</v>
      </c>
      <c r="MAK61" s="124" t="s">
        <v>192</v>
      </c>
      <c r="MAL61" s="124" t="s">
        <v>192</v>
      </c>
      <c r="MAM61" s="124" t="s">
        <v>192</v>
      </c>
      <c r="MAN61" s="124" t="s">
        <v>192</v>
      </c>
      <c r="MAO61" s="124" t="s">
        <v>192</v>
      </c>
      <c r="MAP61" s="124" t="s">
        <v>192</v>
      </c>
      <c r="MAQ61" s="124" t="s">
        <v>192</v>
      </c>
      <c r="MAR61" s="124" t="s">
        <v>192</v>
      </c>
      <c r="MAS61" s="124" t="s">
        <v>192</v>
      </c>
      <c r="MAT61" s="124" t="s">
        <v>192</v>
      </c>
      <c r="MAU61" s="124" t="s">
        <v>192</v>
      </c>
      <c r="MAV61" s="124" t="s">
        <v>192</v>
      </c>
      <c r="MAW61" s="124" t="s">
        <v>192</v>
      </c>
      <c r="MAX61" s="124" t="s">
        <v>192</v>
      </c>
      <c r="MAY61" s="124" t="s">
        <v>192</v>
      </c>
      <c r="MAZ61" s="124" t="s">
        <v>192</v>
      </c>
      <c r="MBA61" s="124" t="s">
        <v>192</v>
      </c>
      <c r="MBB61" s="124" t="s">
        <v>192</v>
      </c>
      <c r="MBC61" s="124" t="s">
        <v>192</v>
      </c>
      <c r="MBD61" s="124" t="s">
        <v>192</v>
      </c>
      <c r="MBE61" s="124" t="s">
        <v>192</v>
      </c>
      <c r="MBF61" s="124" t="s">
        <v>192</v>
      </c>
      <c r="MBG61" s="124" t="s">
        <v>192</v>
      </c>
      <c r="MBH61" s="124" t="s">
        <v>192</v>
      </c>
      <c r="MBI61" s="124" t="s">
        <v>192</v>
      </c>
      <c r="MBJ61" s="124" t="s">
        <v>192</v>
      </c>
      <c r="MBK61" s="124" t="s">
        <v>192</v>
      </c>
      <c r="MBL61" s="124" t="s">
        <v>192</v>
      </c>
      <c r="MBM61" s="124" t="s">
        <v>192</v>
      </c>
      <c r="MBN61" s="124" t="s">
        <v>192</v>
      </c>
      <c r="MBO61" s="124" t="s">
        <v>192</v>
      </c>
      <c r="MBP61" s="124" t="s">
        <v>192</v>
      </c>
      <c r="MBQ61" s="124" t="s">
        <v>192</v>
      </c>
      <c r="MBR61" s="124" t="s">
        <v>192</v>
      </c>
      <c r="MBS61" s="124" t="s">
        <v>192</v>
      </c>
      <c r="MBT61" s="124" t="s">
        <v>192</v>
      </c>
      <c r="MBU61" s="124" t="s">
        <v>192</v>
      </c>
      <c r="MBV61" s="124" t="s">
        <v>192</v>
      </c>
      <c r="MBW61" s="124" t="s">
        <v>192</v>
      </c>
      <c r="MBX61" s="124" t="s">
        <v>192</v>
      </c>
      <c r="MBY61" s="124" t="s">
        <v>192</v>
      </c>
      <c r="MBZ61" s="124" t="s">
        <v>192</v>
      </c>
      <c r="MCA61" s="124" t="s">
        <v>192</v>
      </c>
      <c r="MCB61" s="124" t="s">
        <v>192</v>
      </c>
      <c r="MCC61" s="124" t="s">
        <v>192</v>
      </c>
      <c r="MCD61" s="124" t="s">
        <v>192</v>
      </c>
      <c r="MCE61" s="124" t="s">
        <v>192</v>
      </c>
      <c r="MCF61" s="124" t="s">
        <v>192</v>
      </c>
      <c r="MCG61" s="124" t="s">
        <v>192</v>
      </c>
      <c r="MCH61" s="124" t="s">
        <v>192</v>
      </c>
      <c r="MCI61" s="124" t="s">
        <v>192</v>
      </c>
      <c r="MCJ61" s="124" t="s">
        <v>192</v>
      </c>
      <c r="MCK61" s="124" t="s">
        <v>192</v>
      </c>
      <c r="MCL61" s="124" t="s">
        <v>192</v>
      </c>
      <c r="MCM61" s="124" t="s">
        <v>192</v>
      </c>
      <c r="MCN61" s="124" t="s">
        <v>192</v>
      </c>
      <c r="MCO61" s="124" t="s">
        <v>192</v>
      </c>
      <c r="MCP61" s="124" t="s">
        <v>192</v>
      </c>
      <c r="MCQ61" s="124" t="s">
        <v>192</v>
      </c>
      <c r="MCR61" s="124" t="s">
        <v>192</v>
      </c>
      <c r="MCS61" s="124" t="s">
        <v>192</v>
      </c>
      <c r="MCT61" s="124" t="s">
        <v>192</v>
      </c>
      <c r="MCU61" s="124" t="s">
        <v>192</v>
      </c>
      <c r="MCV61" s="124" t="s">
        <v>192</v>
      </c>
      <c r="MCW61" s="124" t="s">
        <v>192</v>
      </c>
      <c r="MCX61" s="124" t="s">
        <v>192</v>
      </c>
      <c r="MCY61" s="124" t="s">
        <v>192</v>
      </c>
      <c r="MCZ61" s="124" t="s">
        <v>192</v>
      </c>
      <c r="MDA61" s="124" t="s">
        <v>192</v>
      </c>
      <c r="MDB61" s="124" t="s">
        <v>192</v>
      </c>
      <c r="MDC61" s="124" t="s">
        <v>192</v>
      </c>
      <c r="MDD61" s="124" t="s">
        <v>192</v>
      </c>
      <c r="MDE61" s="124" t="s">
        <v>192</v>
      </c>
      <c r="MDF61" s="124" t="s">
        <v>192</v>
      </c>
      <c r="MDG61" s="124" t="s">
        <v>192</v>
      </c>
      <c r="MDH61" s="124" t="s">
        <v>192</v>
      </c>
      <c r="MDI61" s="124" t="s">
        <v>192</v>
      </c>
      <c r="MDJ61" s="124" t="s">
        <v>192</v>
      </c>
      <c r="MDK61" s="124" t="s">
        <v>192</v>
      </c>
      <c r="MDL61" s="124" t="s">
        <v>192</v>
      </c>
      <c r="MDM61" s="124" t="s">
        <v>192</v>
      </c>
      <c r="MDN61" s="124" t="s">
        <v>192</v>
      </c>
      <c r="MDO61" s="124" t="s">
        <v>192</v>
      </c>
      <c r="MDP61" s="124" t="s">
        <v>192</v>
      </c>
      <c r="MDQ61" s="124" t="s">
        <v>192</v>
      </c>
      <c r="MDR61" s="124" t="s">
        <v>192</v>
      </c>
      <c r="MDS61" s="124" t="s">
        <v>192</v>
      </c>
      <c r="MDT61" s="124" t="s">
        <v>192</v>
      </c>
      <c r="MDU61" s="124" t="s">
        <v>192</v>
      </c>
      <c r="MDV61" s="124" t="s">
        <v>192</v>
      </c>
      <c r="MDW61" s="124" t="s">
        <v>192</v>
      </c>
      <c r="MDX61" s="124" t="s">
        <v>192</v>
      </c>
      <c r="MDY61" s="124" t="s">
        <v>192</v>
      </c>
      <c r="MDZ61" s="124" t="s">
        <v>192</v>
      </c>
      <c r="MEA61" s="124" t="s">
        <v>192</v>
      </c>
      <c r="MEB61" s="124" t="s">
        <v>192</v>
      </c>
      <c r="MEC61" s="124" t="s">
        <v>192</v>
      </c>
      <c r="MED61" s="124" t="s">
        <v>192</v>
      </c>
      <c r="MEE61" s="124" t="s">
        <v>192</v>
      </c>
      <c r="MEF61" s="124" t="s">
        <v>192</v>
      </c>
      <c r="MEG61" s="124" t="s">
        <v>192</v>
      </c>
      <c r="MEH61" s="124" t="s">
        <v>192</v>
      </c>
      <c r="MEI61" s="124" t="s">
        <v>192</v>
      </c>
      <c r="MEJ61" s="124" t="s">
        <v>192</v>
      </c>
      <c r="MEK61" s="124" t="s">
        <v>192</v>
      </c>
      <c r="MEL61" s="124" t="s">
        <v>192</v>
      </c>
      <c r="MEM61" s="124" t="s">
        <v>192</v>
      </c>
      <c r="MEN61" s="124" t="s">
        <v>192</v>
      </c>
      <c r="MEO61" s="124" t="s">
        <v>192</v>
      </c>
      <c r="MEP61" s="124" t="s">
        <v>192</v>
      </c>
      <c r="MEQ61" s="124" t="s">
        <v>192</v>
      </c>
      <c r="MER61" s="124" t="s">
        <v>192</v>
      </c>
      <c r="MES61" s="124" t="s">
        <v>192</v>
      </c>
      <c r="MET61" s="124" t="s">
        <v>192</v>
      </c>
      <c r="MEU61" s="124" t="s">
        <v>192</v>
      </c>
      <c r="MEV61" s="124" t="s">
        <v>192</v>
      </c>
      <c r="MEW61" s="124" t="s">
        <v>192</v>
      </c>
      <c r="MEX61" s="124" t="s">
        <v>192</v>
      </c>
      <c r="MEY61" s="124" t="s">
        <v>192</v>
      </c>
      <c r="MEZ61" s="124" t="s">
        <v>192</v>
      </c>
      <c r="MFA61" s="124" t="s">
        <v>192</v>
      </c>
      <c r="MFB61" s="124" t="s">
        <v>192</v>
      </c>
      <c r="MFC61" s="124" t="s">
        <v>192</v>
      </c>
      <c r="MFD61" s="124" t="s">
        <v>192</v>
      </c>
      <c r="MFE61" s="124" t="s">
        <v>192</v>
      </c>
      <c r="MFF61" s="124" t="s">
        <v>192</v>
      </c>
      <c r="MFG61" s="124" t="s">
        <v>192</v>
      </c>
      <c r="MFH61" s="124" t="s">
        <v>192</v>
      </c>
      <c r="MFI61" s="124" t="s">
        <v>192</v>
      </c>
      <c r="MFJ61" s="124" t="s">
        <v>192</v>
      </c>
      <c r="MFK61" s="124" t="s">
        <v>192</v>
      </c>
      <c r="MFL61" s="124" t="s">
        <v>192</v>
      </c>
      <c r="MFM61" s="124" t="s">
        <v>192</v>
      </c>
      <c r="MFN61" s="124" t="s">
        <v>192</v>
      </c>
      <c r="MFO61" s="124" t="s">
        <v>192</v>
      </c>
      <c r="MFP61" s="124" t="s">
        <v>192</v>
      </c>
      <c r="MFQ61" s="124" t="s">
        <v>192</v>
      </c>
      <c r="MFR61" s="124" t="s">
        <v>192</v>
      </c>
      <c r="MFS61" s="124" t="s">
        <v>192</v>
      </c>
      <c r="MFT61" s="124" t="s">
        <v>192</v>
      </c>
      <c r="MFU61" s="124" t="s">
        <v>192</v>
      </c>
      <c r="MFV61" s="124" t="s">
        <v>192</v>
      </c>
      <c r="MFW61" s="124" t="s">
        <v>192</v>
      </c>
      <c r="MFX61" s="124" t="s">
        <v>192</v>
      </c>
      <c r="MFY61" s="124" t="s">
        <v>192</v>
      </c>
      <c r="MFZ61" s="124" t="s">
        <v>192</v>
      </c>
      <c r="MGA61" s="124" t="s">
        <v>192</v>
      </c>
      <c r="MGB61" s="124" t="s">
        <v>192</v>
      </c>
      <c r="MGC61" s="124" t="s">
        <v>192</v>
      </c>
      <c r="MGD61" s="124" t="s">
        <v>192</v>
      </c>
      <c r="MGE61" s="124" t="s">
        <v>192</v>
      </c>
      <c r="MGF61" s="124" t="s">
        <v>192</v>
      </c>
      <c r="MGG61" s="124" t="s">
        <v>192</v>
      </c>
      <c r="MGH61" s="124" t="s">
        <v>192</v>
      </c>
      <c r="MGI61" s="124" t="s">
        <v>192</v>
      </c>
      <c r="MGJ61" s="124" t="s">
        <v>192</v>
      </c>
      <c r="MGK61" s="124" t="s">
        <v>192</v>
      </c>
      <c r="MGL61" s="124" t="s">
        <v>192</v>
      </c>
      <c r="MGM61" s="124" t="s">
        <v>192</v>
      </c>
      <c r="MGN61" s="124" t="s">
        <v>192</v>
      </c>
      <c r="MGO61" s="124" t="s">
        <v>192</v>
      </c>
      <c r="MGP61" s="124" t="s">
        <v>192</v>
      </c>
      <c r="MGQ61" s="124" t="s">
        <v>192</v>
      </c>
      <c r="MGR61" s="124" t="s">
        <v>192</v>
      </c>
      <c r="MGS61" s="124" t="s">
        <v>192</v>
      </c>
      <c r="MGT61" s="124" t="s">
        <v>192</v>
      </c>
      <c r="MGU61" s="124" t="s">
        <v>192</v>
      </c>
      <c r="MGV61" s="124" t="s">
        <v>192</v>
      </c>
      <c r="MGW61" s="124" t="s">
        <v>192</v>
      </c>
      <c r="MGX61" s="124" t="s">
        <v>192</v>
      </c>
      <c r="MGY61" s="124" t="s">
        <v>192</v>
      </c>
      <c r="MGZ61" s="124" t="s">
        <v>192</v>
      </c>
      <c r="MHA61" s="124" t="s">
        <v>192</v>
      </c>
      <c r="MHB61" s="124" t="s">
        <v>192</v>
      </c>
      <c r="MHC61" s="124" t="s">
        <v>192</v>
      </c>
      <c r="MHD61" s="124" t="s">
        <v>192</v>
      </c>
      <c r="MHE61" s="124" t="s">
        <v>192</v>
      </c>
      <c r="MHF61" s="124" t="s">
        <v>192</v>
      </c>
      <c r="MHG61" s="124" t="s">
        <v>192</v>
      </c>
      <c r="MHH61" s="124" t="s">
        <v>192</v>
      </c>
      <c r="MHI61" s="124" t="s">
        <v>192</v>
      </c>
      <c r="MHJ61" s="124" t="s">
        <v>192</v>
      </c>
      <c r="MHK61" s="124" t="s">
        <v>192</v>
      </c>
      <c r="MHL61" s="124" t="s">
        <v>192</v>
      </c>
      <c r="MHM61" s="124" t="s">
        <v>192</v>
      </c>
      <c r="MHN61" s="124" t="s">
        <v>192</v>
      </c>
      <c r="MHO61" s="124" t="s">
        <v>192</v>
      </c>
      <c r="MHP61" s="124" t="s">
        <v>192</v>
      </c>
      <c r="MHQ61" s="124" t="s">
        <v>192</v>
      </c>
      <c r="MHR61" s="124" t="s">
        <v>192</v>
      </c>
      <c r="MHS61" s="124" t="s">
        <v>192</v>
      </c>
      <c r="MHT61" s="124" t="s">
        <v>192</v>
      </c>
      <c r="MHU61" s="124" t="s">
        <v>192</v>
      </c>
      <c r="MHV61" s="124" t="s">
        <v>192</v>
      </c>
      <c r="MHW61" s="124" t="s">
        <v>192</v>
      </c>
      <c r="MHX61" s="124" t="s">
        <v>192</v>
      </c>
      <c r="MHY61" s="124" t="s">
        <v>192</v>
      </c>
      <c r="MHZ61" s="124" t="s">
        <v>192</v>
      </c>
      <c r="MIA61" s="124" t="s">
        <v>192</v>
      </c>
      <c r="MIB61" s="124" t="s">
        <v>192</v>
      </c>
      <c r="MIC61" s="124" t="s">
        <v>192</v>
      </c>
      <c r="MID61" s="124" t="s">
        <v>192</v>
      </c>
      <c r="MIE61" s="124" t="s">
        <v>192</v>
      </c>
      <c r="MIF61" s="124" t="s">
        <v>192</v>
      </c>
      <c r="MIG61" s="124" t="s">
        <v>192</v>
      </c>
      <c r="MIH61" s="124" t="s">
        <v>192</v>
      </c>
      <c r="MII61" s="124" t="s">
        <v>192</v>
      </c>
      <c r="MIJ61" s="124" t="s">
        <v>192</v>
      </c>
      <c r="MIK61" s="124" t="s">
        <v>192</v>
      </c>
      <c r="MIL61" s="124" t="s">
        <v>192</v>
      </c>
      <c r="MIM61" s="124" t="s">
        <v>192</v>
      </c>
      <c r="MIN61" s="124" t="s">
        <v>192</v>
      </c>
      <c r="MIO61" s="124" t="s">
        <v>192</v>
      </c>
      <c r="MIP61" s="124" t="s">
        <v>192</v>
      </c>
      <c r="MIQ61" s="124" t="s">
        <v>192</v>
      </c>
      <c r="MIR61" s="124" t="s">
        <v>192</v>
      </c>
      <c r="MIS61" s="124" t="s">
        <v>192</v>
      </c>
      <c r="MIT61" s="124" t="s">
        <v>192</v>
      </c>
      <c r="MIU61" s="124" t="s">
        <v>192</v>
      </c>
      <c r="MIV61" s="124" t="s">
        <v>192</v>
      </c>
      <c r="MIW61" s="124" t="s">
        <v>192</v>
      </c>
      <c r="MIX61" s="124" t="s">
        <v>192</v>
      </c>
      <c r="MIY61" s="124" t="s">
        <v>192</v>
      </c>
      <c r="MIZ61" s="124" t="s">
        <v>192</v>
      </c>
      <c r="MJA61" s="124" t="s">
        <v>192</v>
      </c>
      <c r="MJB61" s="124" t="s">
        <v>192</v>
      </c>
      <c r="MJC61" s="124" t="s">
        <v>192</v>
      </c>
      <c r="MJD61" s="124" t="s">
        <v>192</v>
      </c>
      <c r="MJE61" s="124" t="s">
        <v>192</v>
      </c>
      <c r="MJF61" s="124" t="s">
        <v>192</v>
      </c>
      <c r="MJG61" s="124" t="s">
        <v>192</v>
      </c>
      <c r="MJH61" s="124" t="s">
        <v>192</v>
      </c>
      <c r="MJI61" s="124" t="s">
        <v>192</v>
      </c>
      <c r="MJJ61" s="124" t="s">
        <v>192</v>
      </c>
      <c r="MJK61" s="124" t="s">
        <v>192</v>
      </c>
      <c r="MJL61" s="124" t="s">
        <v>192</v>
      </c>
      <c r="MJM61" s="124" t="s">
        <v>192</v>
      </c>
      <c r="MJN61" s="124" t="s">
        <v>192</v>
      </c>
      <c r="MJO61" s="124" t="s">
        <v>192</v>
      </c>
      <c r="MJP61" s="124" t="s">
        <v>192</v>
      </c>
      <c r="MJQ61" s="124" t="s">
        <v>192</v>
      </c>
      <c r="MJR61" s="124" t="s">
        <v>192</v>
      </c>
      <c r="MJS61" s="124" t="s">
        <v>192</v>
      </c>
      <c r="MJT61" s="124" t="s">
        <v>192</v>
      </c>
      <c r="MJU61" s="124" t="s">
        <v>192</v>
      </c>
      <c r="MJV61" s="124" t="s">
        <v>192</v>
      </c>
      <c r="MJW61" s="124" t="s">
        <v>192</v>
      </c>
      <c r="MJX61" s="124" t="s">
        <v>192</v>
      </c>
      <c r="MJY61" s="124" t="s">
        <v>192</v>
      </c>
      <c r="MJZ61" s="124" t="s">
        <v>192</v>
      </c>
      <c r="MKA61" s="124" t="s">
        <v>192</v>
      </c>
      <c r="MKB61" s="124" t="s">
        <v>192</v>
      </c>
      <c r="MKC61" s="124" t="s">
        <v>192</v>
      </c>
      <c r="MKD61" s="124" t="s">
        <v>192</v>
      </c>
      <c r="MKE61" s="124" t="s">
        <v>192</v>
      </c>
      <c r="MKF61" s="124" t="s">
        <v>192</v>
      </c>
      <c r="MKG61" s="124" t="s">
        <v>192</v>
      </c>
      <c r="MKH61" s="124" t="s">
        <v>192</v>
      </c>
      <c r="MKI61" s="124" t="s">
        <v>192</v>
      </c>
      <c r="MKJ61" s="124" t="s">
        <v>192</v>
      </c>
      <c r="MKK61" s="124" t="s">
        <v>192</v>
      </c>
      <c r="MKL61" s="124" t="s">
        <v>192</v>
      </c>
      <c r="MKM61" s="124" t="s">
        <v>192</v>
      </c>
      <c r="MKN61" s="124" t="s">
        <v>192</v>
      </c>
      <c r="MKO61" s="124" t="s">
        <v>192</v>
      </c>
      <c r="MKP61" s="124" t="s">
        <v>192</v>
      </c>
      <c r="MKQ61" s="124" t="s">
        <v>192</v>
      </c>
      <c r="MKR61" s="124" t="s">
        <v>192</v>
      </c>
      <c r="MKS61" s="124" t="s">
        <v>192</v>
      </c>
      <c r="MKT61" s="124" t="s">
        <v>192</v>
      </c>
      <c r="MKU61" s="124" t="s">
        <v>192</v>
      </c>
      <c r="MKV61" s="124" t="s">
        <v>192</v>
      </c>
      <c r="MKW61" s="124" t="s">
        <v>192</v>
      </c>
      <c r="MKX61" s="124" t="s">
        <v>192</v>
      </c>
      <c r="MKY61" s="124" t="s">
        <v>192</v>
      </c>
      <c r="MKZ61" s="124" t="s">
        <v>192</v>
      </c>
      <c r="MLA61" s="124" t="s">
        <v>192</v>
      </c>
      <c r="MLB61" s="124" t="s">
        <v>192</v>
      </c>
      <c r="MLC61" s="124" t="s">
        <v>192</v>
      </c>
      <c r="MLD61" s="124" t="s">
        <v>192</v>
      </c>
      <c r="MLE61" s="124" t="s">
        <v>192</v>
      </c>
      <c r="MLF61" s="124" t="s">
        <v>192</v>
      </c>
      <c r="MLG61" s="124" t="s">
        <v>192</v>
      </c>
      <c r="MLH61" s="124" t="s">
        <v>192</v>
      </c>
      <c r="MLI61" s="124" t="s">
        <v>192</v>
      </c>
      <c r="MLJ61" s="124" t="s">
        <v>192</v>
      </c>
      <c r="MLK61" s="124" t="s">
        <v>192</v>
      </c>
      <c r="MLL61" s="124" t="s">
        <v>192</v>
      </c>
      <c r="MLM61" s="124" t="s">
        <v>192</v>
      </c>
      <c r="MLN61" s="124" t="s">
        <v>192</v>
      </c>
      <c r="MLO61" s="124" t="s">
        <v>192</v>
      </c>
      <c r="MLP61" s="124" t="s">
        <v>192</v>
      </c>
      <c r="MLQ61" s="124" t="s">
        <v>192</v>
      </c>
      <c r="MLR61" s="124" t="s">
        <v>192</v>
      </c>
      <c r="MLS61" s="124" t="s">
        <v>192</v>
      </c>
      <c r="MLT61" s="124" t="s">
        <v>192</v>
      </c>
      <c r="MLU61" s="124" t="s">
        <v>192</v>
      </c>
      <c r="MLV61" s="124" t="s">
        <v>192</v>
      </c>
      <c r="MLW61" s="124" t="s">
        <v>192</v>
      </c>
      <c r="MLX61" s="124" t="s">
        <v>192</v>
      </c>
      <c r="MLY61" s="124" t="s">
        <v>192</v>
      </c>
      <c r="MLZ61" s="124" t="s">
        <v>192</v>
      </c>
      <c r="MMA61" s="124" t="s">
        <v>192</v>
      </c>
      <c r="MMB61" s="124" t="s">
        <v>192</v>
      </c>
      <c r="MMC61" s="124" t="s">
        <v>192</v>
      </c>
      <c r="MMD61" s="124" t="s">
        <v>192</v>
      </c>
      <c r="MME61" s="124" t="s">
        <v>192</v>
      </c>
      <c r="MMF61" s="124" t="s">
        <v>192</v>
      </c>
      <c r="MMG61" s="124" t="s">
        <v>192</v>
      </c>
      <c r="MMH61" s="124" t="s">
        <v>192</v>
      </c>
      <c r="MMI61" s="124" t="s">
        <v>192</v>
      </c>
      <c r="MMJ61" s="124" t="s">
        <v>192</v>
      </c>
      <c r="MMK61" s="124" t="s">
        <v>192</v>
      </c>
      <c r="MML61" s="124" t="s">
        <v>192</v>
      </c>
      <c r="MMM61" s="124" t="s">
        <v>192</v>
      </c>
      <c r="MMN61" s="124" t="s">
        <v>192</v>
      </c>
      <c r="MMO61" s="124" t="s">
        <v>192</v>
      </c>
      <c r="MMP61" s="124" t="s">
        <v>192</v>
      </c>
      <c r="MMQ61" s="124" t="s">
        <v>192</v>
      </c>
      <c r="MMR61" s="124" t="s">
        <v>192</v>
      </c>
      <c r="MMS61" s="124" t="s">
        <v>192</v>
      </c>
      <c r="MMT61" s="124" t="s">
        <v>192</v>
      </c>
      <c r="MMU61" s="124" t="s">
        <v>192</v>
      </c>
      <c r="MMV61" s="124" t="s">
        <v>192</v>
      </c>
      <c r="MMW61" s="124" t="s">
        <v>192</v>
      </c>
      <c r="MMX61" s="124" t="s">
        <v>192</v>
      </c>
      <c r="MMY61" s="124" t="s">
        <v>192</v>
      </c>
      <c r="MMZ61" s="124" t="s">
        <v>192</v>
      </c>
      <c r="MNA61" s="124" t="s">
        <v>192</v>
      </c>
      <c r="MNB61" s="124" t="s">
        <v>192</v>
      </c>
      <c r="MNC61" s="124" t="s">
        <v>192</v>
      </c>
      <c r="MND61" s="124" t="s">
        <v>192</v>
      </c>
      <c r="MNE61" s="124" t="s">
        <v>192</v>
      </c>
      <c r="MNF61" s="124" t="s">
        <v>192</v>
      </c>
      <c r="MNG61" s="124" t="s">
        <v>192</v>
      </c>
      <c r="MNH61" s="124" t="s">
        <v>192</v>
      </c>
      <c r="MNI61" s="124" t="s">
        <v>192</v>
      </c>
      <c r="MNJ61" s="124" t="s">
        <v>192</v>
      </c>
      <c r="MNK61" s="124" t="s">
        <v>192</v>
      </c>
      <c r="MNL61" s="124" t="s">
        <v>192</v>
      </c>
      <c r="MNM61" s="124" t="s">
        <v>192</v>
      </c>
      <c r="MNN61" s="124" t="s">
        <v>192</v>
      </c>
      <c r="MNO61" s="124" t="s">
        <v>192</v>
      </c>
      <c r="MNP61" s="124" t="s">
        <v>192</v>
      </c>
      <c r="MNQ61" s="124" t="s">
        <v>192</v>
      </c>
      <c r="MNR61" s="124" t="s">
        <v>192</v>
      </c>
      <c r="MNS61" s="124" t="s">
        <v>192</v>
      </c>
      <c r="MNT61" s="124" t="s">
        <v>192</v>
      </c>
      <c r="MNU61" s="124" t="s">
        <v>192</v>
      </c>
      <c r="MNV61" s="124" t="s">
        <v>192</v>
      </c>
      <c r="MNW61" s="124" t="s">
        <v>192</v>
      </c>
      <c r="MNX61" s="124" t="s">
        <v>192</v>
      </c>
      <c r="MNY61" s="124" t="s">
        <v>192</v>
      </c>
      <c r="MNZ61" s="124" t="s">
        <v>192</v>
      </c>
      <c r="MOA61" s="124" t="s">
        <v>192</v>
      </c>
      <c r="MOB61" s="124" t="s">
        <v>192</v>
      </c>
      <c r="MOC61" s="124" t="s">
        <v>192</v>
      </c>
      <c r="MOD61" s="124" t="s">
        <v>192</v>
      </c>
      <c r="MOE61" s="124" t="s">
        <v>192</v>
      </c>
      <c r="MOF61" s="124" t="s">
        <v>192</v>
      </c>
      <c r="MOG61" s="124" t="s">
        <v>192</v>
      </c>
      <c r="MOH61" s="124" t="s">
        <v>192</v>
      </c>
      <c r="MOI61" s="124" t="s">
        <v>192</v>
      </c>
      <c r="MOJ61" s="124" t="s">
        <v>192</v>
      </c>
      <c r="MOK61" s="124" t="s">
        <v>192</v>
      </c>
      <c r="MOL61" s="124" t="s">
        <v>192</v>
      </c>
      <c r="MOM61" s="124" t="s">
        <v>192</v>
      </c>
      <c r="MON61" s="124" t="s">
        <v>192</v>
      </c>
      <c r="MOO61" s="124" t="s">
        <v>192</v>
      </c>
      <c r="MOP61" s="124" t="s">
        <v>192</v>
      </c>
      <c r="MOQ61" s="124" t="s">
        <v>192</v>
      </c>
      <c r="MOR61" s="124" t="s">
        <v>192</v>
      </c>
      <c r="MOS61" s="124" t="s">
        <v>192</v>
      </c>
      <c r="MOT61" s="124" t="s">
        <v>192</v>
      </c>
      <c r="MOU61" s="124" t="s">
        <v>192</v>
      </c>
      <c r="MOV61" s="124" t="s">
        <v>192</v>
      </c>
      <c r="MOW61" s="124" t="s">
        <v>192</v>
      </c>
      <c r="MOX61" s="124" t="s">
        <v>192</v>
      </c>
      <c r="MOY61" s="124" t="s">
        <v>192</v>
      </c>
      <c r="MOZ61" s="124" t="s">
        <v>192</v>
      </c>
      <c r="MPA61" s="124" t="s">
        <v>192</v>
      </c>
      <c r="MPB61" s="124" t="s">
        <v>192</v>
      </c>
      <c r="MPC61" s="124" t="s">
        <v>192</v>
      </c>
      <c r="MPD61" s="124" t="s">
        <v>192</v>
      </c>
      <c r="MPE61" s="124" t="s">
        <v>192</v>
      </c>
      <c r="MPF61" s="124" t="s">
        <v>192</v>
      </c>
      <c r="MPG61" s="124" t="s">
        <v>192</v>
      </c>
      <c r="MPH61" s="124" t="s">
        <v>192</v>
      </c>
      <c r="MPI61" s="124" t="s">
        <v>192</v>
      </c>
      <c r="MPJ61" s="124" t="s">
        <v>192</v>
      </c>
      <c r="MPK61" s="124" t="s">
        <v>192</v>
      </c>
      <c r="MPL61" s="124" t="s">
        <v>192</v>
      </c>
      <c r="MPM61" s="124" t="s">
        <v>192</v>
      </c>
      <c r="MPN61" s="124" t="s">
        <v>192</v>
      </c>
      <c r="MPO61" s="124" t="s">
        <v>192</v>
      </c>
      <c r="MPP61" s="124" t="s">
        <v>192</v>
      </c>
      <c r="MPQ61" s="124" t="s">
        <v>192</v>
      </c>
      <c r="MPR61" s="124" t="s">
        <v>192</v>
      </c>
      <c r="MPS61" s="124" t="s">
        <v>192</v>
      </c>
      <c r="MPT61" s="124" t="s">
        <v>192</v>
      </c>
      <c r="MPU61" s="124" t="s">
        <v>192</v>
      </c>
      <c r="MPV61" s="124" t="s">
        <v>192</v>
      </c>
      <c r="MPW61" s="124" t="s">
        <v>192</v>
      </c>
      <c r="MPX61" s="124" t="s">
        <v>192</v>
      </c>
      <c r="MPY61" s="124" t="s">
        <v>192</v>
      </c>
      <c r="MPZ61" s="124" t="s">
        <v>192</v>
      </c>
      <c r="MQA61" s="124" t="s">
        <v>192</v>
      </c>
      <c r="MQB61" s="124" t="s">
        <v>192</v>
      </c>
      <c r="MQC61" s="124" t="s">
        <v>192</v>
      </c>
      <c r="MQD61" s="124" t="s">
        <v>192</v>
      </c>
      <c r="MQE61" s="124" t="s">
        <v>192</v>
      </c>
      <c r="MQF61" s="124" t="s">
        <v>192</v>
      </c>
      <c r="MQG61" s="124" t="s">
        <v>192</v>
      </c>
      <c r="MQH61" s="124" t="s">
        <v>192</v>
      </c>
      <c r="MQI61" s="124" t="s">
        <v>192</v>
      </c>
      <c r="MQJ61" s="124" t="s">
        <v>192</v>
      </c>
      <c r="MQK61" s="124" t="s">
        <v>192</v>
      </c>
      <c r="MQL61" s="124" t="s">
        <v>192</v>
      </c>
      <c r="MQM61" s="124" t="s">
        <v>192</v>
      </c>
      <c r="MQN61" s="124" t="s">
        <v>192</v>
      </c>
      <c r="MQO61" s="124" t="s">
        <v>192</v>
      </c>
      <c r="MQP61" s="124" t="s">
        <v>192</v>
      </c>
      <c r="MQQ61" s="124" t="s">
        <v>192</v>
      </c>
      <c r="MQR61" s="124" t="s">
        <v>192</v>
      </c>
      <c r="MQS61" s="124" t="s">
        <v>192</v>
      </c>
      <c r="MQT61" s="124" t="s">
        <v>192</v>
      </c>
      <c r="MQU61" s="124" t="s">
        <v>192</v>
      </c>
      <c r="MQV61" s="124" t="s">
        <v>192</v>
      </c>
      <c r="MQW61" s="124" t="s">
        <v>192</v>
      </c>
      <c r="MQX61" s="124" t="s">
        <v>192</v>
      </c>
      <c r="MQY61" s="124" t="s">
        <v>192</v>
      </c>
      <c r="MQZ61" s="124" t="s">
        <v>192</v>
      </c>
      <c r="MRA61" s="124" t="s">
        <v>192</v>
      </c>
      <c r="MRB61" s="124" t="s">
        <v>192</v>
      </c>
      <c r="MRC61" s="124" t="s">
        <v>192</v>
      </c>
      <c r="MRD61" s="124" t="s">
        <v>192</v>
      </c>
      <c r="MRE61" s="124" t="s">
        <v>192</v>
      </c>
      <c r="MRF61" s="124" t="s">
        <v>192</v>
      </c>
      <c r="MRG61" s="124" t="s">
        <v>192</v>
      </c>
      <c r="MRH61" s="124" t="s">
        <v>192</v>
      </c>
      <c r="MRI61" s="124" t="s">
        <v>192</v>
      </c>
      <c r="MRJ61" s="124" t="s">
        <v>192</v>
      </c>
      <c r="MRK61" s="124" t="s">
        <v>192</v>
      </c>
      <c r="MRL61" s="124" t="s">
        <v>192</v>
      </c>
      <c r="MRM61" s="124" t="s">
        <v>192</v>
      </c>
      <c r="MRN61" s="124" t="s">
        <v>192</v>
      </c>
      <c r="MRO61" s="124" t="s">
        <v>192</v>
      </c>
      <c r="MRP61" s="124" t="s">
        <v>192</v>
      </c>
      <c r="MRQ61" s="124" t="s">
        <v>192</v>
      </c>
      <c r="MRR61" s="124" t="s">
        <v>192</v>
      </c>
      <c r="MRS61" s="124" t="s">
        <v>192</v>
      </c>
      <c r="MRT61" s="124" t="s">
        <v>192</v>
      </c>
      <c r="MRU61" s="124" t="s">
        <v>192</v>
      </c>
      <c r="MRV61" s="124" t="s">
        <v>192</v>
      </c>
      <c r="MRW61" s="124" t="s">
        <v>192</v>
      </c>
      <c r="MRX61" s="124" t="s">
        <v>192</v>
      </c>
      <c r="MRY61" s="124" t="s">
        <v>192</v>
      </c>
      <c r="MRZ61" s="124" t="s">
        <v>192</v>
      </c>
      <c r="MSA61" s="124" t="s">
        <v>192</v>
      </c>
      <c r="MSB61" s="124" t="s">
        <v>192</v>
      </c>
      <c r="MSC61" s="124" t="s">
        <v>192</v>
      </c>
      <c r="MSD61" s="124" t="s">
        <v>192</v>
      </c>
      <c r="MSE61" s="124" t="s">
        <v>192</v>
      </c>
      <c r="MSF61" s="124" t="s">
        <v>192</v>
      </c>
      <c r="MSG61" s="124" t="s">
        <v>192</v>
      </c>
      <c r="MSH61" s="124" t="s">
        <v>192</v>
      </c>
      <c r="MSI61" s="124" t="s">
        <v>192</v>
      </c>
      <c r="MSJ61" s="124" t="s">
        <v>192</v>
      </c>
      <c r="MSK61" s="124" t="s">
        <v>192</v>
      </c>
      <c r="MSL61" s="124" t="s">
        <v>192</v>
      </c>
      <c r="MSM61" s="124" t="s">
        <v>192</v>
      </c>
      <c r="MSN61" s="124" t="s">
        <v>192</v>
      </c>
      <c r="MSO61" s="124" t="s">
        <v>192</v>
      </c>
      <c r="MSP61" s="124" t="s">
        <v>192</v>
      </c>
      <c r="MSQ61" s="124" t="s">
        <v>192</v>
      </c>
      <c r="MSR61" s="124" t="s">
        <v>192</v>
      </c>
      <c r="MSS61" s="124" t="s">
        <v>192</v>
      </c>
      <c r="MST61" s="124" t="s">
        <v>192</v>
      </c>
      <c r="MSU61" s="124" t="s">
        <v>192</v>
      </c>
      <c r="MSV61" s="124" t="s">
        <v>192</v>
      </c>
      <c r="MSW61" s="124" t="s">
        <v>192</v>
      </c>
      <c r="MSX61" s="124" t="s">
        <v>192</v>
      </c>
      <c r="MSY61" s="124" t="s">
        <v>192</v>
      </c>
      <c r="MSZ61" s="124" t="s">
        <v>192</v>
      </c>
      <c r="MTA61" s="124" t="s">
        <v>192</v>
      </c>
      <c r="MTB61" s="124" t="s">
        <v>192</v>
      </c>
      <c r="MTC61" s="124" t="s">
        <v>192</v>
      </c>
      <c r="MTD61" s="124" t="s">
        <v>192</v>
      </c>
      <c r="MTE61" s="124" t="s">
        <v>192</v>
      </c>
      <c r="MTF61" s="124" t="s">
        <v>192</v>
      </c>
      <c r="MTG61" s="124" t="s">
        <v>192</v>
      </c>
      <c r="MTH61" s="124" t="s">
        <v>192</v>
      </c>
      <c r="MTI61" s="124" t="s">
        <v>192</v>
      </c>
      <c r="MTJ61" s="124" t="s">
        <v>192</v>
      </c>
      <c r="MTK61" s="124" t="s">
        <v>192</v>
      </c>
      <c r="MTL61" s="124" t="s">
        <v>192</v>
      </c>
      <c r="MTM61" s="124" t="s">
        <v>192</v>
      </c>
      <c r="MTN61" s="124" t="s">
        <v>192</v>
      </c>
      <c r="MTO61" s="124" t="s">
        <v>192</v>
      </c>
      <c r="MTP61" s="124" t="s">
        <v>192</v>
      </c>
      <c r="MTQ61" s="124" t="s">
        <v>192</v>
      </c>
      <c r="MTR61" s="124" t="s">
        <v>192</v>
      </c>
      <c r="MTS61" s="124" t="s">
        <v>192</v>
      </c>
      <c r="MTT61" s="124" t="s">
        <v>192</v>
      </c>
      <c r="MTU61" s="124" t="s">
        <v>192</v>
      </c>
      <c r="MTV61" s="124" t="s">
        <v>192</v>
      </c>
      <c r="MTW61" s="124" t="s">
        <v>192</v>
      </c>
      <c r="MTX61" s="124" t="s">
        <v>192</v>
      </c>
      <c r="MTY61" s="124" t="s">
        <v>192</v>
      </c>
      <c r="MTZ61" s="124" t="s">
        <v>192</v>
      </c>
      <c r="MUA61" s="124" t="s">
        <v>192</v>
      </c>
      <c r="MUB61" s="124" t="s">
        <v>192</v>
      </c>
      <c r="MUC61" s="124" t="s">
        <v>192</v>
      </c>
      <c r="MUD61" s="124" t="s">
        <v>192</v>
      </c>
      <c r="MUE61" s="124" t="s">
        <v>192</v>
      </c>
      <c r="MUF61" s="124" t="s">
        <v>192</v>
      </c>
      <c r="MUG61" s="124" t="s">
        <v>192</v>
      </c>
      <c r="MUH61" s="124" t="s">
        <v>192</v>
      </c>
      <c r="MUI61" s="124" t="s">
        <v>192</v>
      </c>
      <c r="MUJ61" s="124" t="s">
        <v>192</v>
      </c>
      <c r="MUK61" s="124" t="s">
        <v>192</v>
      </c>
      <c r="MUL61" s="124" t="s">
        <v>192</v>
      </c>
      <c r="MUM61" s="124" t="s">
        <v>192</v>
      </c>
      <c r="MUN61" s="124" t="s">
        <v>192</v>
      </c>
      <c r="MUO61" s="124" t="s">
        <v>192</v>
      </c>
      <c r="MUP61" s="124" t="s">
        <v>192</v>
      </c>
      <c r="MUQ61" s="124" t="s">
        <v>192</v>
      </c>
      <c r="MUR61" s="124" t="s">
        <v>192</v>
      </c>
      <c r="MUS61" s="124" t="s">
        <v>192</v>
      </c>
      <c r="MUT61" s="124" t="s">
        <v>192</v>
      </c>
      <c r="MUU61" s="124" t="s">
        <v>192</v>
      </c>
      <c r="MUV61" s="124" t="s">
        <v>192</v>
      </c>
      <c r="MUW61" s="124" t="s">
        <v>192</v>
      </c>
      <c r="MUX61" s="124" t="s">
        <v>192</v>
      </c>
      <c r="MUY61" s="124" t="s">
        <v>192</v>
      </c>
      <c r="MUZ61" s="124" t="s">
        <v>192</v>
      </c>
      <c r="MVA61" s="124" t="s">
        <v>192</v>
      </c>
      <c r="MVB61" s="124" t="s">
        <v>192</v>
      </c>
      <c r="MVC61" s="124" t="s">
        <v>192</v>
      </c>
      <c r="MVD61" s="124" t="s">
        <v>192</v>
      </c>
      <c r="MVE61" s="124" t="s">
        <v>192</v>
      </c>
      <c r="MVF61" s="124" t="s">
        <v>192</v>
      </c>
      <c r="MVG61" s="124" t="s">
        <v>192</v>
      </c>
      <c r="MVH61" s="124" t="s">
        <v>192</v>
      </c>
      <c r="MVI61" s="124" t="s">
        <v>192</v>
      </c>
      <c r="MVJ61" s="124" t="s">
        <v>192</v>
      </c>
      <c r="MVK61" s="124" t="s">
        <v>192</v>
      </c>
      <c r="MVL61" s="124" t="s">
        <v>192</v>
      </c>
      <c r="MVM61" s="124" t="s">
        <v>192</v>
      </c>
      <c r="MVN61" s="124" t="s">
        <v>192</v>
      </c>
      <c r="MVO61" s="124" t="s">
        <v>192</v>
      </c>
      <c r="MVP61" s="124" t="s">
        <v>192</v>
      </c>
      <c r="MVQ61" s="124" t="s">
        <v>192</v>
      </c>
      <c r="MVR61" s="124" t="s">
        <v>192</v>
      </c>
      <c r="MVS61" s="124" t="s">
        <v>192</v>
      </c>
      <c r="MVT61" s="124" t="s">
        <v>192</v>
      </c>
      <c r="MVU61" s="124" t="s">
        <v>192</v>
      </c>
      <c r="MVV61" s="124" t="s">
        <v>192</v>
      </c>
      <c r="MVW61" s="124" t="s">
        <v>192</v>
      </c>
      <c r="MVX61" s="124" t="s">
        <v>192</v>
      </c>
      <c r="MVY61" s="124" t="s">
        <v>192</v>
      </c>
      <c r="MVZ61" s="124" t="s">
        <v>192</v>
      </c>
      <c r="MWA61" s="124" t="s">
        <v>192</v>
      </c>
      <c r="MWB61" s="124" t="s">
        <v>192</v>
      </c>
      <c r="MWC61" s="124" t="s">
        <v>192</v>
      </c>
      <c r="MWD61" s="124" t="s">
        <v>192</v>
      </c>
      <c r="MWE61" s="124" t="s">
        <v>192</v>
      </c>
      <c r="MWF61" s="124" t="s">
        <v>192</v>
      </c>
      <c r="MWG61" s="124" t="s">
        <v>192</v>
      </c>
      <c r="MWH61" s="124" t="s">
        <v>192</v>
      </c>
      <c r="MWI61" s="124" t="s">
        <v>192</v>
      </c>
      <c r="MWJ61" s="124" t="s">
        <v>192</v>
      </c>
      <c r="MWK61" s="124" t="s">
        <v>192</v>
      </c>
      <c r="MWL61" s="124" t="s">
        <v>192</v>
      </c>
      <c r="MWM61" s="124" t="s">
        <v>192</v>
      </c>
      <c r="MWN61" s="124" t="s">
        <v>192</v>
      </c>
      <c r="MWO61" s="124" t="s">
        <v>192</v>
      </c>
      <c r="MWP61" s="124" t="s">
        <v>192</v>
      </c>
      <c r="MWQ61" s="124" t="s">
        <v>192</v>
      </c>
      <c r="MWR61" s="124" t="s">
        <v>192</v>
      </c>
      <c r="MWS61" s="124" t="s">
        <v>192</v>
      </c>
      <c r="MWT61" s="124" t="s">
        <v>192</v>
      </c>
      <c r="MWU61" s="124" t="s">
        <v>192</v>
      </c>
      <c r="MWV61" s="124" t="s">
        <v>192</v>
      </c>
      <c r="MWW61" s="124" t="s">
        <v>192</v>
      </c>
      <c r="MWX61" s="124" t="s">
        <v>192</v>
      </c>
      <c r="MWY61" s="124" t="s">
        <v>192</v>
      </c>
      <c r="MWZ61" s="124" t="s">
        <v>192</v>
      </c>
      <c r="MXA61" s="124" t="s">
        <v>192</v>
      </c>
      <c r="MXB61" s="124" t="s">
        <v>192</v>
      </c>
      <c r="MXC61" s="124" t="s">
        <v>192</v>
      </c>
      <c r="MXD61" s="124" t="s">
        <v>192</v>
      </c>
      <c r="MXE61" s="124" t="s">
        <v>192</v>
      </c>
      <c r="MXF61" s="124" t="s">
        <v>192</v>
      </c>
      <c r="MXG61" s="124" t="s">
        <v>192</v>
      </c>
      <c r="MXH61" s="124" t="s">
        <v>192</v>
      </c>
      <c r="MXI61" s="124" t="s">
        <v>192</v>
      </c>
      <c r="MXJ61" s="124" t="s">
        <v>192</v>
      </c>
      <c r="MXK61" s="124" t="s">
        <v>192</v>
      </c>
      <c r="MXL61" s="124" t="s">
        <v>192</v>
      </c>
      <c r="MXM61" s="124" t="s">
        <v>192</v>
      </c>
      <c r="MXN61" s="124" t="s">
        <v>192</v>
      </c>
      <c r="MXO61" s="124" t="s">
        <v>192</v>
      </c>
      <c r="MXP61" s="124" t="s">
        <v>192</v>
      </c>
      <c r="MXQ61" s="124" t="s">
        <v>192</v>
      </c>
      <c r="MXR61" s="124" t="s">
        <v>192</v>
      </c>
      <c r="MXS61" s="124" t="s">
        <v>192</v>
      </c>
      <c r="MXT61" s="124" t="s">
        <v>192</v>
      </c>
      <c r="MXU61" s="124" t="s">
        <v>192</v>
      </c>
      <c r="MXV61" s="124" t="s">
        <v>192</v>
      </c>
      <c r="MXW61" s="124" t="s">
        <v>192</v>
      </c>
      <c r="MXX61" s="124" t="s">
        <v>192</v>
      </c>
      <c r="MXY61" s="124" t="s">
        <v>192</v>
      </c>
      <c r="MXZ61" s="124" t="s">
        <v>192</v>
      </c>
      <c r="MYA61" s="124" t="s">
        <v>192</v>
      </c>
      <c r="MYB61" s="124" t="s">
        <v>192</v>
      </c>
      <c r="MYC61" s="124" t="s">
        <v>192</v>
      </c>
      <c r="MYD61" s="124" t="s">
        <v>192</v>
      </c>
      <c r="MYE61" s="124" t="s">
        <v>192</v>
      </c>
      <c r="MYF61" s="124" t="s">
        <v>192</v>
      </c>
      <c r="MYG61" s="124" t="s">
        <v>192</v>
      </c>
      <c r="MYH61" s="124" t="s">
        <v>192</v>
      </c>
      <c r="MYI61" s="124" t="s">
        <v>192</v>
      </c>
      <c r="MYJ61" s="124" t="s">
        <v>192</v>
      </c>
      <c r="MYK61" s="124" t="s">
        <v>192</v>
      </c>
      <c r="MYL61" s="124" t="s">
        <v>192</v>
      </c>
      <c r="MYM61" s="124" t="s">
        <v>192</v>
      </c>
      <c r="MYN61" s="124" t="s">
        <v>192</v>
      </c>
      <c r="MYO61" s="124" t="s">
        <v>192</v>
      </c>
      <c r="MYP61" s="124" t="s">
        <v>192</v>
      </c>
      <c r="MYQ61" s="124" t="s">
        <v>192</v>
      </c>
      <c r="MYR61" s="124" t="s">
        <v>192</v>
      </c>
      <c r="MYS61" s="124" t="s">
        <v>192</v>
      </c>
      <c r="MYT61" s="124" t="s">
        <v>192</v>
      </c>
      <c r="MYU61" s="124" t="s">
        <v>192</v>
      </c>
      <c r="MYV61" s="124" t="s">
        <v>192</v>
      </c>
      <c r="MYW61" s="124" t="s">
        <v>192</v>
      </c>
      <c r="MYX61" s="124" t="s">
        <v>192</v>
      </c>
      <c r="MYY61" s="124" t="s">
        <v>192</v>
      </c>
      <c r="MYZ61" s="124" t="s">
        <v>192</v>
      </c>
      <c r="MZA61" s="124" t="s">
        <v>192</v>
      </c>
      <c r="MZB61" s="124" t="s">
        <v>192</v>
      </c>
      <c r="MZC61" s="124" t="s">
        <v>192</v>
      </c>
      <c r="MZD61" s="124" t="s">
        <v>192</v>
      </c>
      <c r="MZE61" s="124" t="s">
        <v>192</v>
      </c>
      <c r="MZF61" s="124" t="s">
        <v>192</v>
      </c>
      <c r="MZG61" s="124" t="s">
        <v>192</v>
      </c>
      <c r="MZH61" s="124" t="s">
        <v>192</v>
      </c>
      <c r="MZI61" s="124" t="s">
        <v>192</v>
      </c>
      <c r="MZJ61" s="124" t="s">
        <v>192</v>
      </c>
      <c r="MZK61" s="124" t="s">
        <v>192</v>
      </c>
      <c r="MZL61" s="124" t="s">
        <v>192</v>
      </c>
      <c r="MZM61" s="124" t="s">
        <v>192</v>
      </c>
      <c r="MZN61" s="124" t="s">
        <v>192</v>
      </c>
      <c r="MZO61" s="124" t="s">
        <v>192</v>
      </c>
      <c r="MZP61" s="124" t="s">
        <v>192</v>
      </c>
      <c r="MZQ61" s="124" t="s">
        <v>192</v>
      </c>
      <c r="MZR61" s="124" t="s">
        <v>192</v>
      </c>
      <c r="MZS61" s="124" t="s">
        <v>192</v>
      </c>
      <c r="MZT61" s="124" t="s">
        <v>192</v>
      </c>
      <c r="MZU61" s="124" t="s">
        <v>192</v>
      </c>
      <c r="MZV61" s="124" t="s">
        <v>192</v>
      </c>
      <c r="MZW61" s="124" t="s">
        <v>192</v>
      </c>
      <c r="MZX61" s="124" t="s">
        <v>192</v>
      </c>
      <c r="MZY61" s="124" t="s">
        <v>192</v>
      </c>
      <c r="MZZ61" s="124" t="s">
        <v>192</v>
      </c>
      <c r="NAA61" s="124" t="s">
        <v>192</v>
      </c>
      <c r="NAB61" s="124" t="s">
        <v>192</v>
      </c>
      <c r="NAC61" s="124" t="s">
        <v>192</v>
      </c>
      <c r="NAD61" s="124" t="s">
        <v>192</v>
      </c>
      <c r="NAE61" s="124" t="s">
        <v>192</v>
      </c>
      <c r="NAF61" s="124" t="s">
        <v>192</v>
      </c>
      <c r="NAG61" s="124" t="s">
        <v>192</v>
      </c>
      <c r="NAH61" s="124" t="s">
        <v>192</v>
      </c>
      <c r="NAI61" s="124" t="s">
        <v>192</v>
      </c>
      <c r="NAJ61" s="124" t="s">
        <v>192</v>
      </c>
      <c r="NAK61" s="124" t="s">
        <v>192</v>
      </c>
      <c r="NAL61" s="124" t="s">
        <v>192</v>
      </c>
      <c r="NAM61" s="124" t="s">
        <v>192</v>
      </c>
      <c r="NAN61" s="124" t="s">
        <v>192</v>
      </c>
      <c r="NAO61" s="124" t="s">
        <v>192</v>
      </c>
      <c r="NAP61" s="124" t="s">
        <v>192</v>
      </c>
      <c r="NAQ61" s="124" t="s">
        <v>192</v>
      </c>
      <c r="NAR61" s="124" t="s">
        <v>192</v>
      </c>
      <c r="NAS61" s="124" t="s">
        <v>192</v>
      </c>
      <c r="NAT61" s="124" t="s">
        <v>192</v>
      </c>
      <c r="NAU61" s="124" t="s">
        <v>192</v>
      </c>
      <c r="NAV61" s="124" t="s">
        <v>192</v>
      </c>
      <c r="NAW61" s="124" t="s">
        <v>192</v>
      </c>
      <c r="NAX61" s="124" t="s">
        <v>192</v>
      </c>
      <c r="NAY61" s="124" t="s">
        <v>192</v>
      </c>
      <c r="NAZ61" s="124" t="s">
        <v>192</v>
      </c>
      <c r="NBA61" s="124" t="s">
        <v>192</v>
      </c>
      <c r="NBB61" s="124" t="s">
        <v>192</v>
      </c>
      <c r="NBC61" s="124" t="s">
        <v>192</v>
      </c>
      <c r="NBD61" s="124" t="s">
        <v>192</v>
      </c>
      <c r="NBE61" s="124" t="s">
        <v>192</v>
      </c>
      <c r="NBF61" s="124" t="s">
        <v>192</v>
      </c>
      <c r="NBG61" s="124" t="s">
        <v>192</v>
      </c>
      <c r="NBH61" s="124" t="s">
        <v>192</v>
      </c>
      <c r="NBI61" s="124" t="s">
        <v>192</v>
      </c>
      <c r="NBJ61" s="124" t="s">
        <v>192</v>
      </c>
      <c r="NBK61" s="124" t="s">
        <v>192</v>
      </c>
      <c r="NBL61" s="124" t="s">
        <v>192</v>
      </c>
      <c r="NBM61" s="124" t="s">
        <v>192</v>
      </c>
      <c r="NBN61" s="124" t="s">
        <v>192</v>
      </c>
      <c r="NBO61" s="124" t="s">
        <v>192</v>
      </c>
      <c r="NBP61" s="124" t="s">
        <v>192</v>
      </c>
      <c r="NBQ61" s="124" t="s">
        <v>192</v>
      </c>
      <c r="NBR61" s="124" t="s">
        <v>192</v>
      </c>
      <c r="NBS61" s="124" t="s">
        <v>192</v>
      </c>
      <c r="NBT61" s="124" t="s">
        <v>192</v>
      </c>
      <c r="NBU61" s="124" t="s">
        <v>192</v>
      </c>
      <c r="NBV61" s="124" t="s">
        <v>192</v>
      </c>
      <c r="NBW61" s="124" t="s">
        <v>192</v>
      </c>
      <c r="NBX61" s="124" t="s">
        <v>192</v>
      </c>
      <c r="NBY61" s="124" t="s">
        <v>192</v>
      </c>
      <c r="NBZ61" s="124" t="s">
        <v>192</v>
      </c>
      <c r="NCA61" s="124" t="s">
        <v>192</v>
      </c>
      <c r="NCB61" s="124" t="s">
        <v>192</v>
      </c>
      <c r="NCC61" s="124" t="s">
        <v>192</v>
      </c>
      <c r="NCD61" s="124" t="s">
        <v>192</v>
      </c>
      <c r="NCE61" s="124" t="s">
        <v>192</v>
      </c>
      <c r="NCF61" s="124" t="s">
        <v>192</v>
      </c>
      <c r="NCG61" s="124" t="s">
        <v>192</v>
      </c>
      <c r="NCH61" s="124" t="s">
        <v>192</v>
      </c>
      <c r="NCI61" s="124" t="s">
        <v>192</v>
      </c>
      <c r="NCJ61" s="124" t="s">
        <v>192</v>
      </c>
      <c r="NCK61" s="124" t="s">
        <v>192</v>
      </c>
      <c r="NCL61" s="124" t="s">
        <v>192</v>
      </c>
      <c r="NCM61" s="124" t="s">
        <v>192</v>
      </c>
      <c r="NCN61" s="124" t="s">
        <v>192</v>
      </c>
      <c r="NCO61" s="124" t="s">
        <v>192</v>
      </c>
      <c r="NCP61" s="124" t="s">
        <v>192</v>
      </c>
      <c r="NCQ61" s="124" t="s">
        <v>192</v>
      </c>
      <c r="NCR61" s="124" t="s">
        <v>192</v>
      </c>
      <c r="NCS61" s="124" t="s">
        <v>192</v>
      </c>
      <c r="NCT61" s="124" t="s">
        <v>192</v>
      </c>
      <c r="NCU61" s="124" t="s">
        <v>192</v>
      </c>
      <c r="NCV61" s="124" t="s">
        <v>192</v>
      </c>
      <c r="NCW61" s="124" t="s">
        <v>192</v>
      </c>
      <c r="NCX61" s="124" t="s">
        <v>192</v>
      </c>
      <c r="NCY61" s="124" t="s">
        <v>192</v>
      </c>
      <c r="NCZ61" s="124" t="s">
        <v>192</v>
      </c>
      <c r="NDA61" s="124" t="s">
        <v>192</v>
      </c>
      <c r="NDB61" s="124" t="s">
        <v>192</v>
      </c>
      <c r="NDC61" s="124" t="s">
        <v>192</v>
      </c>
      <c r="NDD61" s="124" t="s">
        <v>192</v>
      </c>
      <c r="NDE61" s="124" t="s">
        <v>192</v>
      </c>
      <c r="NDF61" s="124" t="s">
        <v>192</v>
      </c>
      <c r="NDG61" s="124" t="s">
        <v>192</v>
      </c>
      <c r="NDH61" s="124" t="s">
        <v>192</v>
      </c>
      <c r="NDI61" s="124" t="s">
        <v>192</v>
      </c>
      <c r="NDJ61" s="124" t="s">
        <v>192</v>
      </c>
      <c r="NDK61" s="124" t="s">
        <v>192</v>
      </c>
      <c r="NDL61" s="124" t="s">
        <v>192</v>
      </c>
      <c r="NDM61" s="124" t="s">
        <v>192</v>
      </c>
      <c r="NDN61" s="124" t="s">
        <v>192</v>
      </c>
      <c r="NDO61" s="124" t="s">
        <v>192</v>
      </c>
      <c r="NDP61" s="124" t="s">
        <v>192</v>
      </c>
      <c r="NDQ61" s="124" t="s">
        <v>192</v>
      </c>
      <c r="NDR61" s="124" t="s">
        <v>192</v>
      </c>
      <c r="NDS61" s="124" t="s">
        <v>192</v>
      </c>
      <c r="NDT61" s="124" t="s">
        <v>192</v>
      </c>
      <c r="NDU61" s="124" t="s">
        <v>192</v>
      </c>
      <c r="NDV61" s="124" t="s">
        <v>192</v>
      </c>
      <c r="NDW61" s="124" t="s">
        <v>192</v>
      </c>
      <c r="NDX61" s="124" t="s">
        <v>192</v>
      </c>
      <c r="NDY61" s="124" t="s">
        <v>192</v>
      </c>
      <c r="NDZ61" s="124" t="s">
        <v>192</v>
      </c>
      <c r="NEA61" s="124" t="s">
        <v>192</v>
      </c>
      <c r="NEB61" s="124" t="s">
        <v>192</v>
      </c>
      <c r="NEC61" s="124" t="s">
        <v>192</v>
      </c>
      <c r="NED61" s="124" t="s">
        <v>192</v>
      </c>
      <c r="NEE61" s="124" t="s">
        <v>192</v>
      </c>
      <c r="NEF61" s="124" t="s">
        <v>192</v>
      </c>
      <c r="NEG61" s="124" t="s">
        <v>192</v>
      </c>
      <c r="NEH61" s="124" t="s">
        <v>192</v>
      </c>
      <c r="NEI61" s="124" t="s">
        <v>192</v>
      </c>
      <c r="NEJ61" s="124" t="s">
        <v>192</v>
      </c>
      <c r="NEK61" s="124" t="s">
        <v>192</v>
      </c>
      <c r="NEL61" s="124" t="s">
        <v>192</v>
      </c>
      <c r="NEM61" s="124" t="s">
        <v>192</v>
      </c>
      <c r="NEN61" s="124" t="s">
        <v>192</v>
      </c>
      <c r="NEO61" s="124" t="s">
        <v>192</v>
      </c>
      <c r="NEP61" s="124" t="s">
        <v>192</v>
      </c>
      <c r="NEQ61" s="124" t="s">
        <v>192</v>
      </c>
      <c r="NER61" s="124" t="s">
        <v>192</v>
      </c>
      <c r="NES61" s="124" t="s">
        <v>192</v>
      </c>
      <c r="NET61" s="124" t="s">
        <v>192</v>
      </c>
      <c r="NEU61" s="124" t="s">
        <v>192</v>
      </c>
      <c r="NEV61" s="124" t="s">
        <v>192</v>
      </c>
      <c r="NEW61" s="124" t="s">
        <v>192</v>
      </c>
      <c r="NEX61" s="124" t="s">
        <v>192</v>
      </c>
      <c r="NEY61" s="124" t="s">
        <v>192</v>
      </c>
      <c r="NEZ61" s="124" t="s">
        <v>192</v>
      </c>
      <c r="NFA61" s="124" t="s">
        <v>192</v>
      </c>
      <c r="NFB61" s="124" t="s">
        <v>192</v>
      </c>
      <c r="NFC61" s="124" t="s">
        <v>192</v>
      </c>
      <c r="NFD61" s="124" t="s">
        <v>192</v>
      </c>
      <c r="NFE61" s="124" t="s">
        <v>192</v>
      </c>
      <c r="NFF61" s="124" t="s">
        <v>192</v>
      </c>
      <c r="NFG61" s="124" t="s">
        <v>192</v>
      </c>
      <c r="NFH61" s="124" t="s">
        <v>192</v>
      </c>
      <c r="NFI61" s="124" t="s">
        <v>192</v>
      </c>
      <c r="NFJ61" s="124" t="s">
        <v>192</v>
      </c>
      <c r="NFK61" s="124" t="s">
        <v>192</v>
      </c>
      <c r="NFL61" s="124" t="s">
        <v>192</v>
      </c>
      <c r="NFM61" s="124" t="s">
        <v>192</v>
      </c>
      <c r="NFN61" s="124" t="s">
        <v>192</v>
      </c>
      <c r="NFO61" s="124" t="s">
        <v>192</v>
      </c>
      <c r="NFP61" s="124" t="s">
        <v>192</v>
      </c>
      <c r="NFQ61" s="124" t="s">
        <v>192</v>
      </c>
      <c r="NFR61" s="124" t="s">
        <v>192</v>
      </c>
      <c r="NFS61" s="124" t="s">
        <v>192</v>
      </c>
      <c r="NFT61" s="124" t="s">
        <v>192</v>
      </c>
      <c r="NFU61" s="124" t="s">
        <v>192</v>
      </c>
      <c r="NFV61" s="124" t="s">
        <v>192</v>
      </c>
      <c r="NFW61" s="124" t="s">
        <v>192</v>
      </c>
      <c r="NFX61" s="124" t="s">
        <v>192</v>
      </c>
      <c r="NFY61" s="124" t="s">
        <v>192</v>
      </c>
      <c r="NFZ61" s="124" t="s">
        <v>192</v>
      </c>
      <c r="NGA61" s="124" t="s">
        <v>192</v>
      </c>
      <c r="NGB61" s="124" t="s">
        <v>192</v>
      </c>
      <c r="NGC61" s="124" t="s">
        <v>192</v>
      </c>
      <c r="NGD61" s="124" t="s">
        <v>192</v>
      </c>
      <c r="NGE61" s="124" t="s">
        <v>192</v>
      </c>
      <c r="NGF61" s="124" t="s">
        <v>192</v>
      </c>
      <c r="NGG61" s="124" t="s">
        <v>192</v>
      </c>
      <c r="NGH61" s="124" t="s">
        <v>192</v>
      </c>
      <c r="NGI61" s="124" t="s">
        <v>192</v>
      </c>
      <c r="NGJ61" s="124" t="s">
        <v>192</v>
      </c>
      <c r="NGK61" s="124" t="s">
        <v>192</v>
      </c>
      <c r="NGL61" s="124" t="s">
        <v>192</v>
      </c>
      <c r="NGM61" s="124" t="s">
        <v>192</v>
      </c>
      <c r="NGN61" s="124" t="s">
        <v>192</v>
      </c>
      <c r="NGO61" s="124" t="s">
        <v>192</v>
      </c>
      <c r="NGP61" s="124" t="s">
        <v>192</v>
      </c>
      <c r="NGQ61" s="124" t="s">
        <v>192</v>
      </c>
      <c r="NGR61" s="124" t="s">
        <v>192</v>
      </c>
      <c r="NGS61" s="124" t="s">
        <v>192</v>
      </c>
      <c r="NGT61" s="124" t="s">
        <v>192</v>
      </c>
      <c r="NGU61" s="124" t="s">
        <v>192</v>
      </c>
      <c r="NGV61" s="124" t="s">
        <v>192</v>
      </c>
      <c r="NGW61" s="124" t="s">
        <v>192</v>
      </c>
      <c r="NGX61" s="124" t="s">
        <v>192</v>
      </c>
      <c r="NGY61" s="124" t="s">
        <v>192</v>
      </c>
      <c r="NGZ61" s="124" t="s">
        <v>192</v>
      </c>
      <c r="NHA61" s="124" t="s">
        <v>192</v>
      </c>
      <c r="NHB61" s="124" t="s">
        <v>192</v>
      </c>
      <c r="NHC61" s="124" t="s">
        <v>192</v>
      </c>
      <c r="NHD61" s="124" t="s">
        <v>192</v>
      </c>
      <c r="NHE61" s="124" t="s">
        <v>192</v>
      </c>
      <c r="NHF61" s="124" t="s">
        <v>192</v>
      </c>
      <c r="NHG61" s="124" t="s">
        <v>192</v>
      </c>
      <c r="NHH61" s="124" t="s">
        <v>192</v>
      </c>
      <c r="NHI61" s="124" t="s">
        <v>192</v>
      </c>
      <c r="NHJ61" s="124" t="s">
        <v>192</v>
      </c>
      <c r="NHK61" s="124" t="s">
        <v>192</v>
      </c>
      <c r="NHL61" s="124" t="s">
        <v>192</v>
      </c>
      <c r="NHM61" s="124" t="s">
        <v>192</v>
      </c>
      <c r="NHN61" s="124" t="s">
        <v>192</v>
      </c>
      <c r="NHO61" s="124" t="s">
        <v>192</v>
      </c>
      <c r="NHP61" s="124" t="s">
        <v>192</v>
      </c>
      <c r="NHQ61" s="124" t="s">
        <v>192</v>
      </c>
      <c r="NHR61" s="124" t="s">
        <v>192</v>
      </c>
      <c r="NHS61" s="124" t="s">
        <v>192</v>
      </c>
      <c r="NHT61" s="124" t="s">
        <v>192</v>
      </c>
      <c r="NHU61" s="124" t="s">
        <v>192</v>
      </c>
      <c r="NHV61" s="124" t="s">
        <v>192</v>
      </c>
      <c r="NHW61" s="124" t="s">
        <v>192</v>
      </c>
      <c r="NHX61" s="124" t="s">
        <v>192</v>
      </c>
      <c r="NHY61" s="124" t="s">
        <v>192</v>
      </c>
      <c r="NHZ61" s="124" t="s">
        <v>192</v>
      </c>
      <c r="NIA61" s="124" t="s">
        <v>192</v>
      </c>
      <c r="NIB61" s="124" t="s">
        <v>192</v>
      </c>
      <c r="NIC61" s="124" t="s">
        <v>192</v>
      </c>
      <c r="NID61" s="124" t="s">
        <v>192</v>
      </c>
      <c r="NIE61" s="124" t="s">
        <v>192</v>
      </c>
      <c r="NIF61" s="124" t="s">
        <v>192</v>
      </c>
      <c r="NIG61" s="124" t="s">
        <v>192</v>
      </c>
      <c r="NIH61" s="124" t="s">
        <v>192</v>
      </c>
      <c r="NII61" s="124" t="s">
        <v>192</v>
      </c>
      <c r="NIJ61" s="124" t="s">
        <v>192</v>
      </c>
      <c r="NIK61" s="124" t="s">
        <v>192</v>
      </c>
      <c r="NIL61" s="124" t="s">
        <v>192</v>
      </c>
      <c r="NIM61" s="124" t="s">
        <v>192</v>
      </c>
      <c r="NIN61" s="124" t="s">
        <v>192</v>
      </c>
      <c r="NIO61" s="124" t="s">
        <v>192</v>
      </c>
      <c r="NIP61" s="124" t="s">
        <v>192</v>
      </c>
      <c r="NIQ61" s="124" t="s">
        <v>192</v>
      </c>
      <c r="NIR61" s="124" t="s">
        <v>192</v>
      </c>
      <c r="NIS61" s="124" t="s">
        <v>192</v>
      </c>
      <c r="NIT61" s="124" t="s">
        <v>192</v>
      </c>
      <c r="NIU61" s="124" t="s">
        <v>192</v>
      </c>
      <c r="NIV61" s="124" t="s">
        <v>192</v>
      </c>
      <c r="NIW61" s="124" t="s">
        <v>192</v>
      </c>
      <c r="NIX61" s="124" t="s">
        <v>192</v>
      </c>
      <c r="NIY61" s="124" t="s">
        <v>192</v>
      </c>
      <c r="NIZ61" s="124" t="s">
        <v>192</v>
      </c>
      <c r="NJA61" s="124" t="s">
        <v>192</v>
      </c>
      <c r="NJB61" s="124" t="s">
        <v>192</v>
      </c>
      <c r="NJC61" s="124" t="s">
        <v>192</v>
      </c>
      <c r="NJD61" s="124" t="s">
        <v>192</v>
      </c>
      <c r="NJE61" s="124" t="s">
        <v>192</v>
      </c>
      <c r="NJF61" s="124" t="s">
        <v>192</v>
      </c>
      <c r="NJG61" s="124" t="s">
        <v>192</v>
      </c>
      <c r="NJH61" s="124" t="s">
        <v>192</v>
      </c>
      <c r="NJI61" s="124" t="s">
        <v>192</v>
      </c>
      <c r="NJJ61" s="124" t="s">
        <v>192</v>
      </c>
      <c r="NJK61" s="124" t="s">
        <v>192</v>
      </c>
      <c r="NJL61" s="124" t="s">
        <v>192</v>
      </c>
      <c r="NJM61" s="124" t="s">
        <v>192</v>
      </c>
      <c r="NJN61" s="124" t="s">
        <v>192</v>
      </c>
      <c r="NJO61" s="124" t="s">
        <v>192</v>
      </c>
      <c r="NJP61" s="124" t="s">
        <v>192</v>
      </c>
      <c r="NJQ61" s="124" t="s">
        <v>192</v>
      </c>
      <c r="NJR61" s="124" t="s">
        <v>192</v>
      </c>
      <c r="NJS61" s="124" t="s">
        <v>192</v>
      </c>
      <c r="NJT61" s="124" t="s">
        <v>192</v>
      </c>
      <c r="NJU61" s="124" t="s">
        <v>192</v>
      </c>
      <c r="NJV61" s="124" t="s">
        <v>192</v>
      </c>
      <c r="NJW61" s="124" t="s">
        <v>192</v>
      </c>
      <c r="NJX61" s="124" t="s">
        <v>192</v>
      </c>
      <c r="NJY61" s="124" t="s">
        <v>192</v>
      </c>
      <c r="NJZ61" s="124" t="s">
        <v>192</v>
      </c>
      <c r="NKA61" s="124" t="s">
        <v>192</v>
      </c>
      <c r="NKB61" s="124" t="s">
        <v>192</v>
      </c>
      <c r="NKC61" s="124" t="s">
        <v>192</v>
      </c>
      <c r="NKD61" s="124" t="s">
        <v>192</v>
      </c>
      <c r="NKE61" s="124" t="s">
        <v>192</v>
      </c>
      <c r="NKF61" s="124" t="s">
        <v>192</v>
      </c>
      <c r="NKG61" s="124" t="s">
        <v>192</v>
      </c>
      <c r="NKH61" s="124" t="s">
        <v>192</v>
      </c>
      <c r="NKI61" s="124" t="s">
        <v>192</v>
      </c>
      <c r="NKJ61" s="124" t="s">
        <v>192</v>
      </c>
      <c r="NKK61" s="124" t="s">
        <v>192</v>
      </c>
      <c r="NKL61" s="124" t="s">
        <v>192</v>
      </c>
      <c r="NKM61" s="124" t="s">
        <v>192</v>
      </c>
      <c r="NKN61" s="124" t="s">
        <v>192</v>
      </c>
      <c r="NKO61" s="124" t="s">
        <v>192</v>
      </c>
      <c r="NKP61" s="124" t="s">
        <v>192</v>
      </c>
      <c r="NKQ61" s="124" t="s">
        <v>192</v>
      </c>
      <c r="NKR61" s="124" t="s">
        <v>192</v>
      </c>
      <c r="NKS61" s="124" t="s">
        <v>192</v>
      </c>
      <c r="NKT61" s="124" t="s">
        <v>192</v>
      </c>
      <c r="NKU61" s="124" t="s">
        <v>192</v>
      </c>
      <c r="NKV61" s="124" t="s">
        <v>192</v>
      </c>
      <c r="NKW61" s="124" t="s">
        <v>192</v>
      </c>
      <c r="NKX61" s="124" t="s">
        <v>192</v>
      </c>
      <c r="NKY61" s="124" t="s">
        <v>192</v>
      </c>
      <c r="NKZ61" s="124" t="s">
        <v>192</v>
      </c>
      <c r="NLA61" s="124" t="s">
        <v>192</v>
      </c>
      <c r="NLB61" s="124" t="s">
        <v>192</v>
      </c>
      <c r="NLC61" s="124" t="s">
        <v>192</v>
      </c>
      <c r="NLD61" s="124" t="s">
        <v>192</v>
      </c>
      <c r="NLE61" s="124" t="s">
        <v>192</v>
      </c>
      <c r="NLF61" s="124" t="s">
        <v>192</v>
      </c>
      <c r="NLG61" s="124" t="s">
        <v>192</v>
      </c>
      <c r="NLH61" s="124" t="s">
        <v>192</v>
      </c>
      <c r="NLI61" s="124" t="s">
        <v>192</v>
      </c>
      <c r="NLJ61" s="124" t="s">
        <v>192</v>
      </c>
      <c r="NLK61" s="124" t="s">
        <v>192</v>
      </c>
      <c r="NLL61" s="124" t="s">
        <v>192</v>
      </c>
      <c r="NLM61" s="124" t="s">
        <v>192</v>
      </c>
      <c r="NLN61" s="124" t="s">
        <v>192</v>
      </c>
      <c r="NLO61" s="124" t="s">
        <v>192</v>
      </c>
      <c r="NLP61" s="124" t="s">
        <v>192</v>
      </c>
      <c r="NLQ61" s="124" t="s">
        <v>192</v>
      </c>
      <c r="NLR61" s="124" t="s">
        <v>192</v>
      </c>
      <c r="NLS61" s="124" t="s">
        <v>192</v>
      </c>
      <c r="NLT61" s="124" t="s">
        <v>192</v>
      </c>
      <c r="NLU61" s="124" t="s">
        <v>192</v>
      </c>
      <c r="NLV61" s="124" t="s">
        <v>192</v>
      </c>
      <c r="NLW61" s="124" t="s">
        <v>192</v>
      </c>
      <c r="NLX61" s="124" t="s">
        <v>192</v>
      </c>
      <c r="NLY61" s="124" t="s">
        <v>192</v>
      </c>
      <c r="NLZ61" s="124" t="s">
        <v>192</v>
      </c>
      <c r="NMA61" s="124" t="s">
        <v>192</v>
      </c>
      <c r="NMB61" s="124" t="s">
        <v>192</v>
      </c>
      <c r="NMC61" s="124" t="s">
        <v>192</v>
      </c>
      <c r="NMD61" s="124" t="s">
        <v>192</v>
      </c>
      <c r="NME61" s="124" t="s">
        <v>192</v>
      </c>
      <c r="NMF61" s="124" t="s">
        <v>192</v>
      </c>
      <c r="NMG61" s="124" t="s">
        <v>192</v>
      </c>
      <c r="NMH61" s="124" t="s">
        <v>192</v>
      </c>
      <c r="NMI61" s="124" t="s">
        <v>192</v>
      </c>
      <c r="NMJ61" s="124" t="s">
        <v>192</v>
      </c>
      <c r="NMK61" s="124" t="s">
        <v>192</v>
      </c>
      <c r="NML61" s="124" t="s">
        <v>192</v>
      </c>
      <c r="NMM61" s="124" t="s">
        <v>192</v>
      </c>
      <c r="NMN61" s="124" t="s">
        <v>192</v>
      </c>
      <c r="NMO61" s="124" t="s">
        <v>192</v>
      </c>
      <c r="NMP61" s="124" t="s">
        <v>192</v>
      </c>
      <c r="NMQ61" s="124" t="s">
        <v>192</v>
      </c>
      <c r="NMR61" s="124" t="s">
        <v>192</v>
      </c>
      <c r="NMS61" s="124" t="s">
        <v>192</v>
      </c>
      <c r="NMT61" s="124" t="s">
        <v>192</v>
      </c>
      <c r="NMU61" s="124" t="s">
        <v>192</v>
      </c>
      <c r="NMV61" s="124" t="s">
        <v>192</v>
      </c>
      <c r="NMW61" s="124" t="s">
        <v>192</v>
      </c>
      <c r="NMX61" s="124" t="s">
        <v>192</v>
      </c>
      <c r="NMY61" s="124" t="s">
        <v>192</v>
      </c>
      <c r="NMZ61" s="124" t="s">
        <v>192</v>
      </c>
      <c r="NNA61" s="124" t="s">
        <v>192</v>
      </c>
      <c r="NNB61" s="124" t="s">
        <v>192</v>
      </c>
      <c r="NNC61" s="124" t="s">
        <v>192</v>
      </c>
      <c r="NND61" s="124" t="s">
        <v>192</v>
      </c>
      <c r="NNE61" s="124" t="s">
        <v>192</v>
      </c>
      <c r="NNF61" s="124" t="s">
        <v>192</v>
      </c>
      <c r="NNG61" s="124" t="s">
        <v>192</v>
      </c>
      <c r="NNH61" s="124" t="s">
        <v>192</v>
      </c>
      <c r="NNI61" s="124" t="s">
        <v>192</v>
      </c>
      <c r="NNJ61" s="124" t="s">
        <v>192</v>
      </c>
      <c r="NNK61" s="124" t="s">
        <v>192</v>
      </c>
      <c r="NNL61" s="124" t="s">
        <v>192</v>
      </c>
      <c r="NNM61" s="124" t="s">
        <v>192</v>
      </c>
      <c r="NNN61" s="124" t="s">
        <v>192</v>
      </c>
      <c r="NNO61" s="124" t="s">
        <v>192</v>
      </c>
      <c r="NNP61" s="124" t="s">
        <v>192</v>
      </c>
      <c r="NNQ61" s="124" t="s">
        <v>192</v>
      </c>
      <c r="NNR61" s="124" t="s">
        <v>192</v>
      </c>
      <c r="NNS61" s="124" t="s">
        <v>192</v>
      </c>
      <c r="NNT61" s="124" t="s">
        <v>192</v>
      </c>
      <c r="NNU61" s="124" t="s">
        <v>192</v>
      </c>
      <c r="NNV61" s="124" t="s">
        <v>192</v>
      </c>
      <c r="NNW61" s="124" t="s">
        <v>192</v>
      </c>
      <c r="NNX61" s="124" t="s">
        <v>192</v>
      </c>
      <c r="NNY61" s="124" t="s">
        <v>192</v>
      </c>
      <c r="NNZ61" s="124" t="s">
        <v>192</v>
      </c>
      <c r="NOA61" s="124" t="s">
        <v>192</v>
      </c>
      <c r="NOB61" s="124" t="s">
        <v>192</v>
      </c>
      <c r="NOC61" s="124" t="s">
        <v>192</v>
      </c>
      <c r="NOD61" s="124" t="s">
        <v>192</v>
      </c>
      <c r="NOE61" s="124" t="s">
        <v>192</v>
      </c>
      <c r="NOF61" s="124" t="s">
        <v>192</v>
      </c>
      <c r="NOG61" s="124" t="s">
        <v>192</v>
      </c>
      <c r="NOH61" s="124" t="s">
        <v>192</v>
      </c>
      <c r="NOI61" s="124" t="s">
        <v>192</v>
      </c>
      <c r="NOJ61" s="124" t="s">
        <v>192</v>
      </c>
      <c r="NOK61" s="124" t="s">
        <v>192</v>
      </c>
      <c r="NOL61" s="124" t="s">
        <v>192</v>
      </c>
      <c r="NOM61" s="124" t="s">
        <v>192</v>
      </c>
      <c r="NON61" s="124" t="s">
        <v>192</v>
      </c>
      <c r="NOO61" s="124" t="s">
        <v>192</v>
      </c>
      <c r="NOP61" s="124" t="s">
        <v>192</v>
      </c>
      <c r="NOQ61" s="124" t="s">
        <v>192</v>
      </c>
      <c r="NOR61" s="124" t="s">
        <v>192</v>
      </c>
      <c r="NOS61" s="124" t="s">
        <v>192</v>
      </c>
      <c r="NOT61" s="124" t="s">
        <v>192</v>
      </c>
      <c r="NOU61" s="124" t="s">
        <v>192</v>
      </c>
      <c r="NOV61" s="124" t="s">
        <v>192</v>
      </c>
      <c r="NOW61" s="124" t="s">
        <v>192</v>
      </c>
      <c r="NOX61" s="124" t="s">
        <v>192</v>
      </c>
      <c r="NOY61" s="124" t="s">
        <v>192</v>
      </c>
      <c r="NOZ61" s="124" t="s">
        <v>192</v>
      </c>
      <c r="NPA61" s="124" t="s">
        <v>192</v>
      </c>
      <c r="NPB61" s="124" t="s">
        <v>192</v>
      </c>
      <c r="NPC61" s="124" t="s">
        <v>192</v>
      </c>
      <c r="NPD61" s="124" t="s">
        <v>192</v>
      </c>
      <c r="NPE61" s="124" t="s">
        <v>192</v>
      </c>
      <c r="NPF61" s="124" t="s">
        <v>192</v>
      </c>
      <c r="NPG61" s="124" t="s">
        <v>192</v>
      </c>
      <c r="NPH61" s="124" t="s">
        <v>192</v>
      </c>
      <c r="NPI61" s="124" t="s">
        <v>192</v>
      </c>
      <c r="NPJ61" s="124" t="s">
        <v>192</v>
      </c>
      <c r="NPK61" s="124" t="s">
        <v>192</v>
      </c>
      <c r="NPL61" s="124" t="s">
        <v>192</v>
      </c>
      <c r="NPM61" s="124" t="s">
        <v>192</v>
      </c>
      <c r="NPN61" s="124" t="s">
        <v>192</v>
      </c>
      <c r="NPO61" s="124" t="s">
        <v>192</v>
      </c>
      <c r="NPP61" s="124" t="s">
        <v>192</v>
      </c>
      <c r="NPQ61" s="124" t="s">
        <v>192</v>
      </c>
      <c r="NPR61" s="124" t="s">
        <v>192</v>
      </c>
      <c r="NPS61" s="124" t="s">
        <v>192</v>
      </c>
      <c r="NPT61" s="124" t="s">
        <v>192</v>
      </c>
      <c r="NPU61" s="124" t="s">
        <v>192</v>
      </c>
      <c r="NPV61" s="124" t="s">
        <v>192</v>
      </c>
      <c r="NPW61" s="124" t="s">
        <v>192</v>
      </c>
      <c r="NPX61" s="124" t="s">
        <v>192</v>
      </c>
      <c r="NPY61" s="124" t="s">
        <v>192</v>
      </c>
      <c r="NPZ61" s="124" t="s">
        <v>192</v>
      </c>
      <c r="NQA61" s="124" t="s">
        <v>192</v>
      </c>
      <c r="NQB61" s="124" t="s">
        <v>192</v>
      </c>
      <c r="NQC61" s="124" t="s">
        <v>192</v>
      </c>
      <c r="NQD61" s="124" t="s">
        <v>192</v>
      </c>
      <c r="NQE61" s="124" t="s">
        <v>192</v>
      </c>
      <c r="NQF61" s="124" t="s">
        <v>192</v>
      </c>
      <c r="NQG61" s="124" t="s">
        <v>192</v>
      </c>
      <c r="NQH61" s="124" t="s">
        <v>192</v>
      </c>
      <c r="NQI61" s="124" t="s">
        <v>192</v>
      </c>
      <c r="NQJ61" s="124" t="s">
        <v>192</v>
      </c>
      <c r="NQK61" s="124" t="s">
        <v>192</v>
      </c>
      <c r="NQL61" s="124" t="s">
        <v>192</v>
      </c>
      <c r="NQM61" s="124" t="s">
        <v>192</v>
      </c>
      <c r="NQN61" s="124" t="s">
        <v>192</v>
      </c>
      <c r="NQO61" s="124" t="s">
        <v>192</v>
      </c>
      <c r="NQP61" s="124" t="s">
        <v>192</v>
      </c>
      <c r="NQQ61" s="124" t="s">
        <v>192</v>
      </c>
      <c r="NQR61" s="124" t="s">
        <v>192</v>
      </c>
      <c r="NQS61" s="124" t="s">
        <v>192</v>
      </c>
      <c r="NQT61" s="124" t="s">
        <v>192</v>
      </c>
      <c r="NQU61" s="124" t="s">
        <v>192</v>
      </c>
      <c r="NQV61" s="124" t="s">
        <v>192</v>
      </c>
      <c r="NQW61" s="124" t="s">
        <v>192</v>
      </c>
      <c r="NQX61" s="124" t="s">
        <v>192</v>
      </c>
      <c r="NQY61" s="124" t="s">
        <v>192</v>
      </c>
      <c r="NQZ61" s="124" t="s">
        <v>192</v>
      </c>
      <c r="NRA61" s="124" t="s">
        <v>192</v>
      </c>
      <c r="NRB61" s="124" t="s">
        <v>192</v>
      </c>
      <c r="NRC61" s="124" t="s">
        <v>192</v>
      </c>
      <c r="NRD61" s="124" t="s">
        <v>192</v>
      </c>
      <c r="NRE61" s="124" t="s">
        <v>192</v>
      </c>
      <c r="NRF61" s="124" t="s">
        <v>192</v>
      </c>
      <c r="NRG61" s="124" t="s">
        <v>192</v>
      </c>
      <c r="NRH61" s="124" t="s">
        <v>192</v>
      </c>
      <c r="NRI61" s="124" t="s">
        <v>192</v>
      </c>
      <c r="NRJ61" s="124" t="s">
        <v>192</v>
      </c>
      <c r="NRK61" s="124" t="s">
        <v>192</v>
      </c>
      <c r="NRL61" s="124" t="s">
        <v>192</v>
      </c>
      <c r="NRM61" s="124" t="s">
        <v>192</v>
      </c>
      <c r="NRN61" s="124" t="s">
        <v>192</v>
      </c>
      <c r="NRO61" s="124" t="s">
        <v>192</v>
      </c>
      <c r="NRP61" s="124" t="s">
        <v>192</v>
      </c>
      <c r="NRQ61" s="124" t="s">
        <v>192</v>
      </c>
      <c r="NRR61" s="124" t="s">
        <v>192</v>
      </c>
      <c r="NRS61" s="124" t="s">
        <v>192</v>
      </c>
      <c r="NRT61" s="124" t="s">
        <v>192</v>
      </c>
      <c r="NRU61" s="124" t="s">
        <v>192</v>
      </c>
      <c r="NRV61" s="124" t="s">
        <v>192</v>
      </c>
      <c r="NRW61" s="124" t="s">
        <v>192</v>
      </c>
      <c r="NRX61" s="124" t="s">
        <v>192</v>
      </c>
      <c r="NRY61" s="124" t="s">
        <v>192</v>
      </c>
      <c r="NRZ61" s="124" t="s">
        <v>192</v>
      </c>
      <c r="NSA61" s="124" t="s">
        <v>192</v>
      </c>
      <c r="NSB61" s="124" t="s">
        <v>192</v>
      </c>
      <c r="NSC61" s="124" t="s">
        <v>192</v>
      </c>
      <c r="NSD61" s="124" t="s">
        <v>192</v>
      </c>
      <c r="NSE61" s="124" t="s">
        <v>192</v>
      </c>
      <c r="NSF61" s="124" t="s">
        <v>192</v>
      </c>
      <c r="NSG61" s="124" t="s">
        <v>192</v>
      </c>
      <c r="NSH61" s="124" t="s">
        <v>192</v>
      </c>
      <c r="NSI61" s="124" t="s">
        <v>192</v>
      </c>
      <c r="NSJ61" s="124" t="s">
        <v>192</v>
      </c>
      <c r="NSK61" s="124" t="s">
        <v>192</v>
      </c>
      <c r="NSL61" s="124" t="s">
        <v>192</v>
      </c>
      <c r="NSM61" s="124" t="s">
        <v>192</v>
      </c>
      <c r="NSN61" s="124" t="s">
        <v>192</v>
      </c>
      <c r="NSO61" s="124" t="s">
        <v>192</v>
      </c>
      <c r="NSP61" s="124" t="s">
        <v>192</v>
      </c>
      <c r="NSQ61" s="124" t="s">
        <v>192</v>
      </c>
      <c r="NSR61" s="124" t="s">
        <v>192</v>
      </c>
      <c r="NSS61" s="124" t="s">
        <v>192</v>
      </c>
      <c r="NST61" s="124" t="s">
        <v>192</v>
      </c>
      <c r="NSU61" s="124" t="s">
        <v>192</v>
      </c>
      <c r="NSV61" s="124" t="s">
        <v>192</v>
      </c>
      <c r="NSW61" s="124" t="s">
        <v>192</v>
      </c>
      <c r="NSX61" s="124" t="s">
        <v>192</v>
      </c>
      <c r="NSY61" s="124" t="s">
        <v>192</v>
      </c>
      <c r="NSZ61" s="124" t="s">
        <v>192</v>
      </c>
      <c r="NTA61" s="124" t="s">
        <v>192</v>
      </c>
      <c r="NTB61" s="124" t="s">
        <v>192</v>
      </c>
      <c r="NTC61" s="124" t="s">
        <v>192</v>
      </c>
      <c r="NTD61" s="124" t="s">
        <v>192</v>
      </c>
      <c r="NTE61" s="124" t="s">
        <v>192</v>
      </c>
      <c r="NTF61" s="124" t="s">
        <v>192</v>
      </c>
      <c r="NTG61" s="124" t="s">
        <v>192</v>
      </c>
      <c r="NTH61" s="124" t="s">
        <v>192</v>
      </c>
      <c r="NTI61" s="124" t="s">
        <v>192</v>
      </c>
      <c r="NTJ61" s="124" t="s">
        <v>192</v>
      </c>
      <c r="NTK61" s="124" t="s">
        <v>192</v>
      </c>
      <c r="NTL61" s="124" t="s">
        <v>192</v>
      </c>
      <c r="NTM61" s="124" t="s">
        <v>192</v>
      </c>
      <c r="NTN61" s="124" t="s">
        <v>192</v>
      </c>
      <c r="NTO61" s="124" t="s">
        <v>192</v>
      </c>
      <c r="NTP61" s="124" t="s">
        <v>192</v>
      </c>
      <c r="NTQ61" s="124" t="s">
        <v>192</v>
      </c>
      <c r="NTR61" s="124" t="s">
        <v>192</v>
      </c>
      <c r="NTS61" s="124" t="s">
        <v>192</v>
      </c>
      <c r="NTT61" s="124" t="s">
        <v>192</v>
      </c>
      <c r="NTU61" s="124" t="s">
        <v>192</v>
      </c>
      <c r="NTV61" s="124" t="s">
        <v>192</v>
      </c>
      <c r="NTW61" s="124" t="s">
        <v>192</v>
      </c>
      <c r="NTX61" s="124" t="s">
        <v>192</v>
      </c>
      <c r="NTY61" s="124" t="s">
        <v>192</v>
      </c>
      <c r="NTZ61" s="124" t="s">
        <v>192</v>
      </c>
      <c r="NUA61" s="124" t="s">
        <v>192</v>
      </c>
      <c r="NUB61" s="124" t="s">
        <v>192</v>
      </c>
      <c r="NUC61" s="124" t="s">
        <v>192</v>
      </c>
      <c r="NUD61" s="124" t="s">
        <v>192</v>
      </c>
      <c r="NUE61" s="124" t="s">
        <v>192</v>
      </c>
      <c r="NUF61" s="124" t="s">
        <v>192</v>
      </c>
      <c r="NUG61" s="124" t="s">
        <v>192</v>
      </c>
      <c r="NUH61" s="124" t="s">
        <v>192</v>
      </c>
      <c r="NUI61" s="124" t="s">
        <v>192</v>
      </c>
      <c r="NUJ61" s="124" t="s">
        <v>192</v>
      </c>
      <c r="NUK61" s="124" t="s">
        <v>192</v>
      </c>
      <c r="NUL61" s="124" t="s">
        <v>192</v>
      </c>
      <c r="NUM61" s="124" t="s">
        <v>192</v>
      </c>
      <c r="NUN61" s="124" t="s">
        <v>192</v>
      </c>
      <c r="NUO61" s="124" t="s">
        <v>192</v>
      </c>
      <c r="NUP61" s="124" t="s">
        <v>192</v>
      </c>
      <c r="NUQ61" s="124" t="s">
        <v>192</v>
      </c>
      <c r="NUR61" s="124" t="s">
        <v>192</v>
      </c>
      <c r="NUS61" s="124" t="s">
        <v>192</v>
      </c>
      <c r="NUT61" s="124" t="s">
        <v>192</v>
      </c>
      <c r="NUU61" s="124" t="s">
        <v>192</v>
      </c>
      <c r="NUV61" s="124" t="s">
        <v>192</v>
      </c>
      <c r="NUW61" s="124" t="s">
        <v>192</v>
      </c>
      <c r="NUX61" s="124" t="s">
        <v>192</v>
      </c>
      <c r="NUY61" s="124" t="s">
        <v>192</v>
      </c>
      <c r="NUZ61" s="124" t="s">
        <v>192</v>
      </c>
      <c r="NVA61" s="124" t="s">
        <v>192</v>
      </c>
      <c r="NVB61" s="124" t="s">
        <v>192</v>
      </c>
      <c r="NVC61" s="124" t="s">
        <v>192</v>
      </c>
      <c r="NVD61" s="124" t="s">
        <v>192</v>
      </c>
      <c r="NVE61" s="124" t="s">
        <v>192</v>
      </c>
      <c r="NVF61" s="124" t="s">
        <v>192</v>
      </c>
      <c r="NVG61" s="124" t="s">
        <v>192</v>
      </c>
      <c r="NVH61" s="124" t="s">
        <v>192</v>
      </c>
      <c r="NVI61" s="124" t="s">
        <v>192</v>
      </c>
      <c r="NVJ61" s="124" t="s">
        <v>192</v>
      </c>
      <c r="NVK61" s="124" t="s">
        <v>192</v>
      </c>
      <c r="NVL61" s="124" t="s">
        <v>192</v>
      </c>
      <c r="NVM61" s="124" t="s">
        <v>192</v>
      </c>
      <c r="NVN61" s="124" t="s">
        <v>192</v>
      </c>
      <c r="NVO61" s="124" t="s">
        <v>192</v>
      </c>
      <c r="NVP61" s="124" t="s">
        <v>192</v>
      </c>
      <c r="NVQ61" s="124" t="s">
        <v>192</v>
      </c>
      <c r="NVR61" s="124" t="s">
        <v>192</v>
      </c>
      <c r="NVS61" s="124" t="s">
        <v>192</v>
      </c>
      <c r="NVT61" s="124" t="s">
        <v>192</v>
      </c>
      <c r="NVU61" s="124" t="s">
        <v>192</v>
      </c>
      <c r="NVV61" s="124" t="s">
        <v>192</v>
      </c>
      <c r="NVW61" s="124" t="s">
        <v>192</v>
      </c>
      <c r="NVX61" s="124" t="s">
        <v>192</v>
      </c>
      <c r="NVY61" s="124" t="s">
        <v>192</v>
      </c>
      <c r="NVZ61" s="124" t="s">
        <v>192</v>
      </c>
      <c r="NWA61" s="124" t="s">
        <v>192</v>
      </c>
      <c r="NWB61" s="124" t="s">
        <v>192</v>
      </c>
      <c r="NWC61" s="124" t="s">
        <v>192</v>
      </c>
      <c r="NWD61" s="124" t="s">
        <v>192</v>
      </c>
      <c r="NWE61" s="124" t="s">
        <v>192</v>
      </c>
      <c r="NWF61" s="124" t="s">
        <v>192</v>
      </c>
      <c r="NWG61" s="124" t="s">
        <v>192</v>
      </c>
      <c r="NWH61" s="124" t="s">
        <v>192</v>
      </c>
      <c r="NWI61" s="124" t="s">
        <v>192</v>
      </c>
      <c r="NWJ61" s="124" t="s">
        <v>192</v>
      </c>
      <c r="NWK61" s="124" t="s">
        <v>192</v>
      </c>
      <c r="NWL61" s="124" t="s">
        <v>192</v>
      </c>
      <c r="NWM61" s="124" t="s">
        <v>192</v>
      </c>
      <c r="NWN61" s="124" t="s">
        <v>192</v>
      </c>
      <c r="NWO61" s="124" t="s">
        <v>192</v>
      </c>
      <c r="NWP61" s="124" t="s">
        <v>192</v>
      </c>
      <c r="NWQ61" s="124" t="s">
        <v>192</v>
      </c>
      <c r="NWR61" s="124" t="s">
        <v>192</v>
      </c>
      <c r="NWS61" s="124" t="s">
        <v>192</v>
      </c>
      <c r="NWT61" s="124" t="s">
        <v>192</v>
      </c>
      <c r="NWU61" s="124" t="s">
        <v>192</v>
      </c>
      <c r="NWV61" s="124" t="s">
        <v>192</v>
      </c>
      <c r="NWW61" s="124" t="s">
        <v>192</v>
      </c>
      <c r="NWX61" s="124" t="s">
        <v>192</v>
      </c>
      <c r="NWY61" s="124" t="s">
        <v>192</v>
      </c>
      <c r="NWZ61" s="124" t="s">
        <v>192</v>
      </c>
      <c r="NXA61" s="124" t="s">
        <v>192</v>
      </c>
      <c r="NXB61" s="124" t="s">
        <v>192</v>
      </c>
      <c r="NXC61" s="124" t="s">
        <v>192</v>
      </c>
      <c r="NXD61" s="124" t="s">
        <v>192</v>
      </c>
      <c r="NXE61" s="124" t="s">
        <v>192</v>
      </c>
      <c r="NXF61" s="124" t="s">
        <v>192</v>
      </c>
      <c r="NXG61" s="124" t="s">
        <v>192</v>
      </c>
      <c r="NXH61" s="124" t="s">
        <v>192</v>
      </c>
      <c r="NXI61" s="124" t="s">
        <v>192</v>
      </c>
      <c r="NXJ61" s="124" t="s">
        <v>192</v>
      </c>
      <c r="NXK61" s="124" t="s">
        <v>192</v>
      </c>
      <c r="NXL61" s="124" t="s">
        <v>192</v>
      </c>
      <c r="NXM61" s="124" t="s">
        <v>192</v>
      </c>
      <c r="NXN61" s="124" t="s">
        <v>192</v>
      </c>
      <c r="NXO61" s="124" t="s">
        <v>192</v>
      </c>
      <c r="NXP61" s="124" t="s">
        <v>192</v>
      </c>
      <c r="NXQ61" s="124" t="s">
        <v>192</v>
      </c>
      <c r="NXR61" s="124" t="s">
        <v>192</v>
      </c>
      <c r="NXS61" s="124" t="s">
        <v>192</v>
      </c>
      <c r="NXT61" s="124" t="s">
        <v>192</v>
      </c>
      <c r="NXU61" s="124" t="s">
        <v>192</v>
      </c>
      <c r="NXV61" s="124" t="s">
        <v>192</v>
      </c>
      <c r="NXW61" s="124" t="s">
        <v>192</v>
      </c>
      <c r="NXX61" s="124" t="s">
        <v>192</v>
      </c>
      <c r="NXY61" s="124" t="s">
        <v>192</v>
      </c>
      <c r="NXZ61" s="124" t="s">
        <v>192</v>
      </c>
      <c r="NYA61" s="124" t="s">
        <v>192</v>
      </c>
      <c r="NYB61" s="124" t="s">
        <v>192</v>
      </c>
      <c r="NYC61" s="124" t="s">
        <v>192</v>
      </c>
      <c r="NYD61" s="124" t="s">
        <v>192</v>
      </c>
      <c r="NYE61" s="124" t="s">
        <v>192</v>
      </c>
      <c r="NYF61" s="124" t="s">
        <v>192</v>
      </c>
      <c r="NYG61" s="124" t="s">
        <v>192</v>
      </c>
      <c r="NYH61" s="124" t="s">
        <v>192</v>
      </c>
      <c r="NYI61" s="124" t="s">
        <v>192</v>
      </c>
      <c r="NYJ61" s="124" t="s">
        <v>192</v>
      </c>
      <c r="NYK61" s="124" t="s">
        <v>192</v>
      </c>
      <c r="NYL61" s="124" t="s">
        <v>192</v>
      </c>
      <c r="NYM61" s="124" t="s">
        <v>192</v>
      </c>
      <c r="NYN61" s="124" t="s">
        <v>192</v>
      </c>
      <c r="NYO61" s="124" t="s">
        <v>192</v>
      </c>
      <c r="NYP61" s="124" t="s">
        <v>192</v>
      </c>
      <c r="NYQ61" s="124" t="s">
        <v>192</v>
      </c>
      <c r="NYR61" s="124" t="s">
        <v>192</v>
      </c>
      <c r="NYS61" s="124" t="s">
        <v>192</v>
      </c>
      <c r="NYT61" s="124" t="s">
        <v>192</v>
      </c>
      <c r="NYU61" s="124" t="s">
        <v>192</v>
      </c>
      <c r="NYV61" s="124" t="s">
        <v>192</v>
      </c>
      <c r="NYW61" s="124" t="s">
        <v>192</v>
      </c>
      <c r="NYX61" s="124" t="s">
        <v>192</v>
      </c>
      <c r="NYY61" s="124" t="s">
        <v>192</v>
      </c>
      <c r="NYZ61" s="124" t="s">
        <v>192</v>
      </c>
      <c r="NZA61" s="124" t="s">
        <v>192</v>
      </c>
      <c r="NZB61" s="124" t="s">
        <v>192</v>
      </c>
      <c r="NZC61" s="124" t="s">
        <v>192</v>
      </c>
      <c r="NZD61" s="124" t="s">
        <v>192</v>
      </c>
      <c r="NZE61" s="124" t="s">
        <v>192</v>
      </c>
      <c r="NZF61" s="124" t="s">
        <v>192</v>
      </c>
      <c r="NZG61" s="124" t="s">
        <v>192</v>
      </c>
      <c r="NZH61" s="124" t="s">
        <v>192</v>
      </c>
      <c r="NZI61" s="124" t="s">
        <v>192</v>
      </c>
      <c r="NZJ61" s="124" t="s">
        <v>192</v>
      </c>
      <c r="NZK61" s="124" t="s">
        <v>192</v>
      </c>
      <c r="NZL61" s="124" t="s">
        <v>192</v>
      </c>
      <c r="NZM61" s="124" t="s">
        <v>192</v>
      </c>
      <c r="NZN61" s="124" t="s">
        <v>192</v>
      </c>
      <c r="NZO61" s="124" t="s">
        <v>192</v>
      </c>
      <c r="NZP61" s="124" t="s">
        <v>192</v>
      </c>
      <c r="NZQ61" s="124" t="s">
        <v>192</v>
      </c>
      <c r="NZR61" s="124" t="s">
        <v>192</v>
      </c>
      <c r="NZS61" s="124" t="s">
        <v>192</v>
      </c>
      <c r="NZT61" s="124" t="s">
        <v>192</v>
      </c>
      <c r="NZU61" s="124" t="s">
        <v>192</v>
      </c>
      <c r="NZV61" s="124" t="s">
        <v>192</v>
      </c>
      <c r="NZW61" s="124" t="s">
        <v>192</v>
      </c>
      <c r="NZX61" s="124" t="s">
        <v>192</v>
      </c>
      <c r="NZY61" s="124" t="s">
        <v>192</v>
      </c>
      <c r="NZZ61" s="124" t="s">
        <v>192</v>
      </c>
      <c r="OAA61" s="124" t="s">
        <v>192</v>
      </c>
      <c r="OAB61" s="124" t="s">
        <v>192</v>
      </c>
      <c r="OAC61" s="124" t="s">
        <v>192</v>
      </c>
      <c r="OAD61" s="124" t="s">
        <v>192</v>
      </c>
      <c r="OAE61" s="124" t="s">
        <v>192</v>
      </c>
      <c r="OAF61" s="124" t="s">
        <v>192</v>
      </c>
      <c r="OAG61" s="124" t="s">
        <v>192</v>
      </c>
      <c r="OAH61" s="124" t="s">
        <v>192</v>
      </c>
      <c r="OAI61" s="124" t="s">
        <v>192</v>
      </c>
      <c r="OAJ61" s="124" t="s">
        <v>192</v>
      </c>
      <c r="OAK61" s="124" t="s">
        <v>192</v>
      </c>
      <c r="OAL61" s="124" t="s">
        <v>192</v>
      </c>
      <c r="OAM61" s="124" t="s">
        <v>192</v>
      </c>
      <c r="OAN61" s="124" t="s">
        <v>192</v>
      </c>
      <c r="OAO61" s="124" t="s">
        <v>192</v>
      </c>
      <c r="OAP61" s="124" t="s">
        <v>192</v>
      </c>
      <c r="OAQ61" s="124" t="s">
        <v>192</v>
      </c>
      <c r="OAR61" s="124" t="s">
        <v>192</v>
      </c>
      <c r="OAS61" s="124" t="s">
        <v>192</v>
      </c>
      <c r="OAT61" s="124" t="s">
        <v>192</v>
      </c>
      <c r="OAU61" s="124" t="s">
        <v>192</v>
      </c>
      <c r="OAV61" s="124" t="s">
        <v>192</v>
      </c>
      <c r="OAW61" s="124" t="s">
        <v>192</v>
      </c>
      <c r="OAX61" s="124" t="s">
        <v>192</v>
      </c>
      <c r="OAY61" s="124" t="s">
        <v>192</v>
      </c>
      <c r="OAZ61" s="124" t="s">
        <v>192</v>
      </c>
      <c r="OBA61" s="124" t="s">
        <v>192</v>
      </c>
      <c r="OBB61" s="124" t="s">
        <v>192</v>
      </c>
      <c r="OBC61" s="124" t="s">
        <v>192</v>
      </c>
      <c r="OBD61" s="124" t="s">
        <v>192</v>
      </c>
      <c r="OBE61" s="124" t="s">
        <v>192</v>
      </c>
      <c r="OBF61" s="124" t="s">
        <v>192</v>
      </c>
      <c r="OBG61" s="124" t="s">
        <v>192</v>
      </c>
      <c r="OBH61" s="124" t="s">
        <v>192</v>
      </c>
      <c r="OBI61" s="124" t="s">
        <v>192</v>
      </c>
      <c r="OBJ61" s="124" t="s">
        <v>192</v>
      </c>
      <c r="OBK61" s="124" t="s">
        <v>192</v>
      </c>
      <c r="OBL61" s="124" t="s">
        <v>192</v>
      </c>
      <c r="OBM61" s="124" t="s">
        <v>192</v>
      </c>
      <c r="OBN61" s="124" t="s">
        <v>192</v>
      </c>
      <c r="OBO61" s="124" t="s">
        <v>192</v>
      </c>
      <c r="OBP61" s="124" t="s">
        <v>192</v>
      </c>
      <c r="OBQ61" s="124" t="s">
        <v>192</v>
      </c>
      <c r="OBR61" s="124" t="s">
        <v>192</v>
      </c>
      <c r="OBS61" s="124" t="s">
        <v>192</v>
      </c>
      <c r="OBT61" s="124" t="s">
        <v>192</v>
      </c>
      <c r="OBU61" s="124" t="s">
        <v>192</v>
      </c>
      <c r="OBV61" s="124" t="s">
        <v>192</v>
      </c>
      <c r="OBW61" s="124" t="s">
        <v>192</v>
      </c>
      <c r="OBX61" s="124" t="s">
        <v>192</v>
      </c>
      <c r="OBY61" s="124" t="s">
        <v>192</v>
      </c>
      <c r="OBZ61" s="124" t="s">
        <v>192</v>
      </c>
      <c r="OCA61" s="124" t="s">
        <v>192</v>
      </c>
      <c r="OCB61" s="124" t="s">
        <v>192</v>
      </c>
      <c r="OCC61" s="124" t="s">
        <v>192</v>
      </c>
      <c r="OCD61" s="124" t="s">
        <v>192</v>
      </c>
      <c r="OCE61" s="124" t="s">
        <v>192</v>
      </c>
      <c r="OCF61" s="124" t="s">
        <v>192</v>
      </c>
      <c r="OCG61" s="124" t="s">
        <v>192</v>
      </c>
      <c r="OCH61" s="124" t="s">
        <v>192</v>
      </c>
      <c r="OCI61" s="124" t="s">
        <v>192</v>
      </c>
      <c r="OCJ61" s="124" t="s">
        <v>192</v>
      </c>
      <c r="OCK61" s="124" t="s">
        <v>192</v>
      </c>
      <c r="OCL61" s="124" t="s">
        <v>192</v>
      </c>
      <c r="OCM61" s="124" t="s">
        <v>192</v>
      </c>
      <c r="OCN61" s="124" t="s">
        <v>192</v>
      </c>
      <c r="OCO61" s="124" t="s">
        <v>192</v>
      </c>
      <c r="OCP61" s="124" t="s">
        <v>192</v>
      </c>
      <c r="OCQ61" s="124" t="s">
        <v>192</v>
      </c>
      <c r="OCR61" s="124" t="s">
        <v>192</v>
      </c>
      <c r="OCS61" s="124" t="s">
        <v>192</v>
      </c>
      <c r="OCT61" s="124" t="s">
        <v>192</v>
      </c>
      <c r="OCU61" s="124" t="s">
        <v>192</v>
      </c>
      <c r="OCV61" s="124" t="s">
        <v>192</v>
      </c>
      <c r="OCW61" s="124" t="s">
        <v>192</v>
      </c>
      <c r="OCX61" s="124" t="s">
        <v>192</v>
      </c>
      <c r="OCY61" s="124" t="s">
        <v>192</v>
      </c>
      <c r="OCZ61" s="124" t="s">
        <v>192</v>
      </c>
      <c r="ODA61" s="124" t="s">
        <v>192</v>
      </c>
      <c r="ODB61" s="124" t="s">
        <v>192</v>
      </c>
      <c r="ODC61" s="124" t="s">
        <v>192</v>
      </c>
      <c r="ODD61" s="124" t="s">
        <v>192</v>
      </c>
      <c r="ODE61" s="124" t="s">
        <v>192</v>
      </c>
      <c r="ODF61" s="124" t="s">
        <v>192</v>
      </c>
      <c r="ODG61" s="124" t="s">
        <v>192</v>
      </c>
      <c r="ODH61" s="124" t="s">
        <v>192</v>
      </c>
      <c r="ODI61" s="124" t="s">
        <v>192</v>
      </c>
      <c r="ODJ61" s="124" t="s">
        <v>192</v>
      </c>
      <c r="ODK61" s="124" t="s">
        <v>192</v>
      </c>
      <c r="ODL61" s="124" t="s">
        <v>192</v>
      </c>
      <c r="ODM61" s="124" t="s">
        <v>192</v>
      </c>
      <c r="ODN61" s="124" t="s">
        <v>192</v>
      </c>
      <c r="ODO61" s="124" t="s">
        <v>192</v>
      </c>
      <c r="ODP61" s="124" t="s">
        <v>192</v>
      </c>
      <c r="ODQ61" s="124" t="s">
        <v>192</v>
      </c>
      <c r="ODR61" s="124" t="s">
        <v>192</v>
      </c>
      <c r="ODS61" s="124" t="s">
        <v>192</v>
      </c>
      <c r="ODT61" s="124" t="s">
        <v>192</v>
      </c>
      <c r="ODU61" s="124" t="s">
        <v>192</v>
      </c>
      <c r="ODV61" s="124" t="s">
        <v>192</v>
      </c>
      <c r="ODW61" s="124" t="s">
        <v>192</v>
      </c>
      <c r="ODX61" s="124" t="s">
        <v>192</v>
      </c>
      <c r="ODY61" s="124" t="s">
        <v>192</v>
      </c>
      <c r="ODZ61" s="124" t="s">
        <v>192</v>
      </c>
      <c r="OEA61" s="124" t="s">
        <v>192</v>
      </c>
      <c r="OEB61" s="124" t="s">
        <v>192</v>
      </c>
      <c r="OEC61" s="124" t="s">
        <v>192</v>
      </c>
      <c r="OED61" s="124" t="s">
        <v>192</v>
      </c>
      <c r="OEE61" s="124" t="s">
        <v>192</v>
      </c>
      <c r="OEF61" s="124" t="s">
        <v>192</v>
      </c>
      <c r="OEG61" s="124" t="s">
        <v>192</v>
      </c>
      <c r="OEH61" s="124" t="s">
        <v>192</v>
      </c>
      <c r="OEI61" s="124" t="s">
        <v>192</v>
      </c>
      <c r="OEJ61" s="124" t="s">
        <v>192</v>
      </c>
      <c r="OEK61" s="124" t="s">
        <v>192</v>
      </c>
      <c r="OEL61" s="124" t="s">
        <v>192</v>
      </c>
      <c r="OEM61" s="124" t="s">
        <v>192</v>
      </c>
      <c r="OEN61" s="124" t="s">
        <v>192</v>
      </c>
      <c r="OEO61" s="124" t="s">
        <v>192</v>
      </c>
      <c r="OEP61" s="124" t="s">
        <v>192</v>
      </c>
      <c r="OEQ61" s="124" t="s">
        <v>192</v>
      </c>
      <c r="OER61" s="124" t="s">
        <v>192</v>
      </c>
      <c r="OES61" s="124" t="s">
        <v>192</v>
      </c>
      <c r="OET61" s="124" t="s">
        <v>192</v>
      </c>
      <c r="OEU61" s="124" t="s">
        <v>192</v>
      </c>
      <c r="OEV61" s="124" t="s">
        <v>192</v>
      </c>
      <c r="OEW61" s="124" t="s">
        <v>192</v>
      </c>
      <c r="OEX61" s="124" t="s">
        <v>192</v>
      </c>
      <c r="OEY61" s="124" t="s">
        <v>192</v>
      </c>
      <c r="OEZ61" s="124" t="s">
        <v>192</v>
      </c>
      <c r="OFA61" s="124" t="s">
        <v>192</v>
      </c>
      <c r="OFB61" s="124" t="s">
        <v>192</v>
      </c>
      <c r="OFC61" s="124" t="s">
        <v>192</v>
      </c>
      <c r="OFD61" s="124" t="s">
        <v>192</v>
      </c>
      <c r="OFE61" s="124" t="s">
        <v>192</v>
      </c>
      <c r="OFF61" s="124" t="s">
        <v>192</v>
      </c>
      <c r="OFG61" s="124" t="s">
        <v>192</v>
      </c>
      <c r="OFH61" s="124" t="s">
        <v>192</v>
      </c>
      <c r="OFI61" s="124" t="s">
        <v>192</v>
      </c>
      <c r="OFJ61" s="124" t="s">
        <v>192</v>
      </c>
      <c r="OFK61" s="124" t="s">
        <v>192</v>
      </c>
      <c r="OFL61" s="124" t="s">
        <v>192</v>
      </c>
      <c r="OFM61" s="124" t="s">
        <v>192</v>
      </c>
      <c r="OFN61" s="124" t="s">
        <v>192</v>
      </c>
      <c r="OFO61" s="124" t="s">
        <v>192</v>
      </c>
      <c r="OFP61" s="124" t="s">
        <v>192</v>
      </c>
      <c r="OFQ61" s="124" t="s">
        <v>192</v>
      </c>
      <c r="OFR61" s="124" t="s">
        <v>192</v>
      </c>
      <c r="OFS61" s="124" t="s">
        <v>192</v>
      </c>
      <c r="OFT61" s="124" t="s">
        <v>192</v>
      </c>
      <c r="OFU61" s="124" t="s">
        <v>192</v>
      </c>
      <c r="OFV61" s="124" t="s">
        <v>192</v>
      </c>
      <c r="OFW61" s="124" t="s">
        <v>192</v>
      </c>
      <c r="OFX61" s="124" t="s">
        <v>192</v>
      </c>
      <c r="OFY61" s="124" t="s">
        <v>192</v>
      </c>
      <c r="OFZ61" s="124" t="s">
        <v>192</v>
      </c>
      <c r="OGA61" s="124" t="s">
        <v>192</v>
      </c>
      <c r="OGB61" s="124" t="s">
        <v>192</v>
      </c>
      <c r="OGC61" s="124" t="s">
        <v>192</v>
      </c>
      <c r="OGD61" s="124" t="s">
        <v>192</v>
      </c>
      <c r="OGE61" s="124" t="s">
        <v>192</v>
      </c>
      <c r="OGF61" s="124" t="s">
        <v>192</v>
      </c>
      <c r="OGG61" s="124" t="s">
        <v>192</v>
      </c>
      <c r="OGH61" s="124" t="s">
        <v>192</v>
      </c>
      <c r="OGI61" s="124" t="s">
        <v>192</v>
      </c>
      <c r="OGJ61" s="124" t="s">
        <v>192</v>
      </c>
      <c r="OGK61" s="124" t="s">
        <v>192</v>
      </c>
      <c r="OGL61" s="124" t="s">
        <v>192</v>
      </c>
      <c r="OGM61" s="124" t="s">
        <v>192</v>
      </c>
      <c r="OGN61" s="124" t="s">
        <v>192</v>
      </c>
      <c r="OGO61" s="124" t="s">
        <v>192</v>
      </c>
      <c r="OGP61" s="124" t="s">
        <v>192</v>
      </c>
      <c r="OGQ61" s="124" t="s">
        <v>192</v>
      </c>
      <c r="OGR61" s="124" t="s">
        <v>192</v>
      </c>
      <c r="OGS61" s="124" t="s">
        <v>192</v>
      </c>
      <c r="OGT61" s="124" t="s">
        <v>192</v>
      </c>
      <c r="OGU61" s="124" t="s">
        <v>192</v>
      </c>
      <c r="OGV61" s="124" t="s">
        <v>192</v>
      </c>
      <c r="OGW61" s="124" t="s">
        <v>192</v>
      </c>
      <c r="OGX61" s="124" t="s">
        <v>192</v>
      </c>
      <c r="OGY61" s="124" t="s">
        <v>192</v>
      </c>
      <c r="OGZ61" s="124" t="s">
        <v>192</v>
      </c>
      <c r="OHA61" s="124" t="s">
        <v>192</v>
      </c>
      <c r="OHB61" s="124" t="s">
        <v>192</v>
      </c>
      <c r="OHC61" s="124" t="s">
        <v>192</v>
      </c>
      <c r="OHD61" s="124" t="s">
        <v>192</v>
      </c>
      <c r="OHE61" s="124" t="s">
        <v>192</v>
      </c>
      <c r="OHF61" s="124" t="s">
        <v>192</v>
      </c>
      <c r="OHG61" s="124" t="s">
        <v>192</v>
      </c>
      <c r="OHH61" s="124" t="s">
        <v>192</v>
      </c>
      <c r="OHI61" s="124" t="s">
        <v>192</v>
      </c>
      <c r="OHJ61" s="124" t="s">
        <v>192</v>
      </c>
      <c r="OHK61" s="124" t="s">
        <v>192</v>
      </c>
      <c r="OHL61" s="124" t="s">
        <v>192</v>
      </c>
      <c r="OHM61" s="124" t="s">
        <v>192</v>
      </c>
      <c r="OHN61" s="124" t="s">
        <v>192</v>
      </c>
      <c r="OHO61" s="124" t="s">
        <v>192</v>
      </c>
      <c r="OHP61" s="124" t="s">
        <v>192</v>
      </c>
      <c r="OHQ61" s="124" t="s">
        <v>192</v>
      </c>
      <c r="OHR61" s="124" t="s">
        <v>192</v>
      </c>
      <c r="OHS61" s="124" t="s">
        <v>192</v>
      </c>
      <c r="OHT61" s="124" t="s">
        <v>192</v>
      </c>
      <c r="OHU61" s="124" t="s">
        <v>192</v>
      </c>
      <c r="OHV61" s="124" t="s">
        <v>192</v>
      </c>
      <c r="OHW61" s="124" t="s">
        <v>192</v>
      </c>
      <c r="OHX61" s="124" t="s">
        <v>192</v>
      </c>
      <c r="OHY61" s="124" t="s">
        <v>192</v>
      </c>
      <c r="OHZ61" s="124" t="s">
        <v>192</v>
      </c>
      <c r="OIA61" s="124" t="s">
        <v>192</v>
      </c>
      <c r="OIB61" s="124" t="s">
        <v>192</v>
      </c>
      <c r="OIC61" s="124" t="s">
        <v>192</v>
      </c>
      <c r="OID61" s="124" t="s">
        <v>192</v>
      </c>
      <c r="OIE61" s="124" t="s">
        <v>192</v>
      </c>
      <c r="OIF61" s="124" t="s">
        <v>192</v>
      </c>
      <c r="OIG61" s="124" t="s">
        <v>192</v>
      </c>
      <c r="OIH61" s="124" t="s">
        <v>192</v>
      </c>
      <c r="OII61" s="124" t="s">
        <v>192</v>
      </c>
      <c r="OIJ61" s="124" t="s">
        <v>192</v>
      </c>
      <c r="OIK61" s="124" t="s">
        <v>192</v>
      </c>
      <c r="OIL61" s="124" t="s">
        <v>192</v>
      </c>
      <c r="OIM61" s="124" t="s">
        <v>192</v>
      </c>
      <c r="OIN61" s="124" t="s">
        <v>192</v>
      </c>
      <c r="OIO61" s="124" t="s">
        <v>192</v>
      </c>
      <c r="OIP61" s="124" t="s">
        <v>192</v>
      </c>
      <c r="OIQ61" s="124" t="s">
        <v>192</v>
      </c>
      <c r="OIR61" s="124" t="s">
        <v>192</v>
      </c>
      <c r="OIS61" s="124" t="s">
        <v>192</v>
      </c>
      <c r="OIT61" s="124" t="s">
        <v>192</v>
      </c>
      <c r="OIU61" s="124" t="s">
        <v>192</v>
      </c>
      <c r="OIV61" s="124" t="s">
        <v>192</v>
      </c>
      <c r="OIW61" s="124" t="s">
        <v>192</v>
      </c>
      <c r="OIX61" s="124" t="s">
        <v>192</v>
      </c>
      <c r="OIY61" s="124" t="s">
        <v>192</v>
      </c>
      <c r="OIZ61" s="124" t="s">
        <v>192</v>
      </c>
      <c r="OJA61" s="124" t="s">
        <v>192</v>
      </c>
      <c r="OJB61" s="124" t="s">
        <v>192</v>
      </c>
      <c r="OJC61" s="124" t="s">
        <v>192</v>
      </c>
      <c r="OJD61" s="124" t="s">
        <v>192</v>
      </c>
      <c r="OJE61" s="124" t="s">
        <v>192</v>
      </c>
      <c r="OJF61" s="124" t="s">
        <v>192</v>
      </c>
      <c r="OJG61" s="124" t="s">
        <v>192</v>
      </c>
      <c r="OJH61" s="124" t="s">
        <v>192</v>
      </c>
      <c r="OJI61" s="124" t="s">
        <v>192</v>
      </c>
      <c r="OJJ61" s="124" t="s">
        <v>192</v>
      </c>
      <c r="OJK61" s="124" t="s">
        <v>192</v>
      </c>
      <c r="OJL61" s="124" t="s">
        <v>192</v>
      </c>
      <c r="OJM61" s="124" t="s">
        <v>192</v>
      </c>
      <c r="OJN61" s="124" t="s">
        <v>192</v>
      </c>
      <c r="OJO61" s="124" t="s">
        <v>192</v>
      </c>
      <c r="OJP61" s="124" t="s">
        <v>192</v>
      </c>
      <c r="OJQ61" s="124" t="s">
        <v>192</v>
      </c>
      <c r="OJR61" s="124" t="s">
        <v>192</v>
      </c>
      <c r="OJS61" s="124" t="s">
        <v>192</v>
      </c>
      <c r="OJT61" s="124" t="s">
        <v>192</v>
      </c>
      <c r="OJU61" s="124" t="s">
        <v>192</v>
      </c>
      <c r="OJV61" s="124" t="s">
        <v>192</v>
      </c>
      <c r="OJW61" s="124" t="s">
        <v>192</v>
      </c>
      <c r="OJX61" s="124" t="s">
        <v>192</v>
      </c>
      <c r="OJY61" s="124" t="s">
        <v>192</v>
      </c>
      <c r="OJZ61" s="124" t="s">
        <v>192</v>
      </c>
      <c r="OKA61" s="124" t="s">
        <v>192</v>
      </c>
      <c r="OKB61" s="124" t="s">
        <v>192</v>
      </c>
      <c r="OKC61" s="124" t="s">
        <v>192</v>
      </c>
      <c r="OKD61" s="124" t="s">
        <v>192</v>
      </c>
      <c r="OKE61" s="124" t="s">
        <v>192</v>
      </c>
      <c r="OKF61" s="124" t="s">
        <v>192</v>
      </c>
      <c r="OKG61" s="124" t="s">
        <v>192</v>
      </c>
      <c r="OKH61" s="124" t="s">
        <v>192</v>
      </c>
      <c r="OKI61" s="124" t="s">
        <v>192</v>
      </c>
      <c r="OKJ61" s="124" t="s">
        <v>192</v>
      </c>
      <c r="OKK61" s="124" t="s">
        <v>192</v>
      </c>
      <c r="OKL61" s="124" t="s">
        <v>192</v>
      </c>
      <c r="OKM61" s="124" t="s">
        <v>192</v>
      </c>
      <c r="OKN61" s="124" t="s">
        <v>192</v>
      </c>
      <c r="OKO61" s="124" t="s">
        <v>192</v>
      </c>
      <c r="OKP61" s="124" t="s">
        <v>192</v>
      </c>
      <c r="OKQ61" s="124" t="s">
        <v>192</v>
      </c>
      <c r="OKR61" s="124" t="s">
        <v>192</v>
      </c>
      <c r="OKS61" s="124" t="s">
        <v>192</v>
      </c>
      <c r="OKT61" s="124" t="s">
        <v>192</v>
      </c>
      <c r="OKU61" s="124" t="s">
        <v>192</v>
      </c>
      <c r="OKV61" s="124" t="s">
        <v>192</v>
      </c>
      <c r="OKW61" s="124" t="s">
        <v>192</v>
      </c>
      <c r="OKX61" s="124" t="s">
        <v>192</v>
      </c>
      <c r="OKY61" s="124" t="s">
        <v>192</v>
      </c>
      <c r="OKZ61" s="124" t="s">
        <v>192</v>
      </c>
      <c r="OLA61" s="124" t="s">
        <v>192</v>
      </c>
      <c r="OLB61" s="124" t="s">
        <v>192</v>
      </c>
      <c r="OLC61" s="124" t="s">
        <v>192</v>
      </c>
      <c r="OLD61" s="124" t="s">
        <v>192</v>
      </c>
      <c r="OLE61" s="124" t="s">
        <v>192</v>
      </c>
      <c r="OLF61" s="124" t="s">
        <v>192</v>
      </c>
      <c r="OLG61" s="124" t="s">
        <v>192</v>
      </c>
      <c r="OLH61" s="124" t="s">
        <v>192</v>
      </c>
      <c r="OLI61" s="124" t="s">
        <v>192</v>
      </c>
      <c r="OLJ61" s="124" t="s">
        <v>192</v>
      </c>
      <c r="OLK61" s="124" t="s">
        <v>192</v>
      </c>
      <c r="OLL61" s="124" t="s">
        <v>192</v>
      </c>
      <c r="OLM61" s="124" t="s">
        <v>192</v>
      </c>
      <c r="OLN61" s="124" t="s">
        <v>192</v>
      </c>
      <c r="OLO61" s="124" t="s">
        <v>192</v>
      </c>
      <c r="OLP61" s="124" t="s">
        <v>192</v>
      </c>
      <c r="OLQ61" s="124" t="s">
        <v>192</v>
      </c>
      <c r="OLR61" s="124" t="s">
        <v>192</v>
      </c>
      <c r="OLS61" s="124" t="s">
        <v>192</v>
      </c>
      <c r="OLT61" s="124" t="s">
        <v>192</v>
      </c>
      <c r="OLU61" s="124" t="s">
        <v>192</v>
      </c>
      <c r="OLV61" s="124" t="s">
        <v>192</v>
      </c>
      <c r="OLW61" s="124" t="s">
        <v>192</v>
      </c>
      <c r="OLX61" s="124" t="s">
        <v>192</v>
      </c>
      <c r="OLY61" s="124" t="s">
        <v>192</v>
      </c>
      <c r="OLZ61" s="124" t="s">
        <v>192</v>
      </c>
      <c r="OMA61" s="124" t="s">
        <v>192</v>
      </c>
      <c r="OMB61" s="124" t="s">
        <v>192</v>
      </c>
      <c r="OMC61" s="124" t="s">
        <v>192</v>
      </c>
      <c r="OMD61" s="124" t="s">
        <v>192</v>
      </c>
      <c r="OME61" s="124" t="s">
        <v>192</v>
      </c>
      <c r="OMF61" s="124" t="s">
        <v>192</v>
      </c>
      <c r="OMG61" s="124" t="s">
        <v>192</v>
      </c>
      <c r="OMH61" s="124" t="s">
        <v>192</v>
      </c>
      <c r="OMI61" s="124" t="s">
        <v>192</v>
      </c>
      <c r="OMJ61" s="124" t="s">
        <v>192</v>
      </c>
      <c r="OMK61" s="124" t="s">
        <v>192</v>
      </c>
      <c r="OML61" s="124" t="s">
        <v>192</v>
      </c>
      <c r="OMM61" s="124" t="s">
        <v>192</v>
      </c>
      <c r="OMN61" s="124" t="s">
        <v>192</v>
      </c>
      <c r="OMO61" s="124" t="s">
        <v>192</v>
      </c>
      <c r="OMP61" s="124" t="s">
        <v>192</v>
      </c>
      <c r="OMQ61" s="124" t="s">
        <v>192</v>
      </c>
      <c r="OMR61" s="124" t="s">
        <v>192</v>
      </c>
      <c r="OMS61" s="124" t="s">
        <v>192</v>
      </c>
      <c r="OMT61" s="124" t="s">
        <v>192</v>
      </c>
      <c r="OMU61" s="124" t="s">
        <v>192</v>
      </c>
      <c r="OMV61" s="124" t="s">
        <v>192</v>
      </c>
      <c r="OMW61" s="124" t="s">
        <v>192</v>
      </c>
      <c r="OMX61" s="124" t="s">
        <v>192</v>
      </c>
      <c r="OMY61" s="124" t="s">
        <v>192</v>
      </c>
      <c r="OMZ61" s="124" t="s">
        <v>192</v>
      </c>
      <c r="ONA61" s="124" t="s">
        <v>192</v>
      </c>
      <c r="ONB61" s="124" t="s">
        <v>192</v>
      </c>
      <c r="ONC61" s="124" t="s">
        <v>192</v>
      </c>
      <c r="OND61" s="124" t="s">
        <v>192</v>
      </c>
      <c r="ONE61" s="124" t="s">
        <v>192</v>
      </c>
      <c r="ONF61" s="124" t="s">
        <v>192</v>
      </c>
      <c r="ONG61" s="124" t="s">
        <v>192</v>
      </c>
      <c r="ONH61" s="124" t="s">
        <v>192</v>
      </c>
      <c r="ONI61" s="124" t="s">
        <v>192</v>
      </c>
      <c r="ONJ61" s="124" t="s">
        <v>192</v>
      </c>
      <c r="ONK61" s="124" t="s">
        <v>192</v>
      </c>
      <c r="ONL61" s="124" t="s">
        <v>192</v>
      </c>
      <c r="ONM61" s="124" t="s">
        <v>192</v>
      </c>
      <c r="ONN61" s="124" t="s">
        <v>192</v>
      </c>
      <c r="ONO61" s="124" t="s">
        <v>192</v>
      </c>
      <c r="ONP61" s="124" t="s">
        <v>192</v>
      </c>
      <c r="ONQ61" s="124" t="s">
        <v>192</v>
      </c>
      <c r="ONR61" s="124" t="s">
        <v>192</v>
      </c>
      <c r="ONS61" s="124" t="s">
        <v>192</v>
      </c>
      <c r="ONT61" s="124" t="s">
        <v>192</v>
      </c>
      <c r="ONU61" s="124" t="s">
        <v>192</v>
      </c>
      <c r="ONV61" s="124" t="s">
        <v>192</v>
      </c>
      <c r="ONW61" s="124" t="s">
        <v>192</v>
      </c>
      <c r="ONX61" s="124" t="s">
        <v>192</v>
      </c>
      <c r="ONY61" s="124" t="s">
        <v>192</v>
      </c>
      <c r="ONZ61" s="124" t="s">
        <v>192</v>
      </c>
      <c r="OOA61" s="124" t="s">
        <v>192</v>
      </c>
      <c r="OOB61" s="124" t="s">
        <v>192</v>
      </c>
      <c r="OOC61" s="124" t="s">
        <v>192</v>
      </c>
      <c r="OOD61" s="124" t="s">
        <v>192</v>
      </c>
      <c r="OOE61" s="124" t="s">
        <v>192</v>
      </c>
      <c r="OOF61" s="124" t="s">
        <v>192</v>
      </c>
      <c r="OOG61" s="124" t="s">
        <v>192</v>
      </c>
      <c r="OOH61" s="124" t="s">
        <v>192</v>
      </c>
      <c r="OOI61" s="124" t="s">
        <v>192</v>
      </c>
      <c r="OOJ61" s="124" t="s">
        <v>192</v>
      </c>
      <c r="OOK61" s="124" t="s">
        <v>192</v>
      </c>
      <c r="OOL61" s="124" t="s">
        <v>192</v>
      </c>
      <c r="OOM61" s="124" t="s">
        <v>192</v>
      </c>
      <c r="OON61" s="124" t="s">
        <v>192</v>
      </c>
      <c r="OOO61" s="124" t="s">
        <v>192</v>
      </c>
      <c r="OOP61" s="124" t="s">
        <v>192</v>
      </c>
      <c r="OOQ61" s="124" t="s">
        <v>192</v>
      </c>
      <c r="OOR61" s="124" t="s">
        <v>192</v>
      </c>
      <c r="OOS61" s="124" t="s">
        <v>192</v>
      </c>
      <c r="OOT61" s="124" t="s">
        <v>192</v>
      </c>
      <c r="OOU61" s="124" t="s">
        <v>192</v>
      </c>
      <c r="OOV61" s="124" t="s">
        <v>192</v>
      </c>
      <c r="OOW61" s="124" t="s">
        <v>192</v>
      </c>
      <c r="OOX61" s="124" t="s">
        <v>192</v>
      </c>
      <c r="OOY61" s="124" t="s">
        <v>192</v>
      </c>
      <c r="OOZ61" s="124" t="s">
        <v>192</v>
      </c>
      <c r="OPA61" s="124" t="s">
        <v>192</v>
      </c>
      <c r="OPB61" s="124" t="s">
        <v>192</v>
      </c>
      <c r="OPC61" s="124" t="s">
        <v>192</v>
      </c>
      <c r="OPD61" s="124" t="s">
        <v>192</v>
      </c>
      <c r="OPE61" s="124" t="s">
        <v>192</v>
      </c>
      <c r="OPF61" s="124" t="s">
        <v>192</v>
      </c>
      <c r="OPG61" s="124" t="s">
        <v>192</v>
      </c>
      <c r="OPH61" s="124" t="s">
        <v>192</v>
      </c>
      <c r="OPI61" s="124" t="s">
        <v>192</v>
      </c>
      <c r="OPJ61" s="124" t="s">
        <v>192</v>
      </c>
      <c r="OPK61" s="124" t="s">
        <v>192</v>
      </c>
      <c r="OPL61" s="124" t="s">
        <v>192</v>
      </c>
      <c r="OPM61" s="124" t="s">
        <v>192</v>
      </c>
      <c r="OPN61" s="124" t="s">
        <v>192</v>
      </c>
      <c r="OPO61" s="124" t="s">
        <v>192</v>
      </c>
      <c r="OPP61" s="124" t="s">
        <v>192</v>
      </c>
      <c r="OPQ61" s="124" t="s">
        <v>192</v>
      </c>
      <c r="OPR61" s="124" t="s">
        <v>192</v>
      </c>
      <c r="OPS61" s="124" t="s">
        <v>192</v>
      </c>
      <c r="OPT61" s="124" t="s">
        <v>192</v>
      </c>
      <c r="OPU61" s="124" t="s">
        <v>192</v>
      </c>
      <c r="OPV61" s="124" t="s">
        <v>192</v>
      </c>
      <c r="OPW61" s="124" t="s">
        <v>192</v>
      </c>
      <c r="OPX61" s="124" t="s">
        <v>192</v>
      </c>
      <c r="OPY61" s="124" t="s">
        <v>192</v>
      </c>
      <c r="OPZ61" s="124" t="s">
        <v>192</v>
      </c>
      <c r="OQA61" s="124" t="s">
        <v>192</v>
      </c>
      <c r="OQB61" s="124" t="s">
        <v>192</v>
      </c>
      <c r="OQC61" s="124" t="s">
        <v>192</v>
      </c>
      <c r="OQD61" s="124" t="s">
        <v>192</v>
      </c>
      <c r="OQE61" s="124" t="s">
        <v>192</v>
      </c>
      <c r="OQF61" s="124" t="s">
        <v>192</v>
      </c>
      <c r="OQG61" s="124" t="s">
        <v>192</v>
      </c>
      <c r="OQH61" s="124" t="s">
        <v>192</v>
      </c>
      <c r="OQI61" s="124" t="s">
        <v>192</v>
      </c>
      <c r="OQJ61" s="124" t="s">
        <v>192</v>
      </c>
      <c r="OQK61" s="124" t="s">
        <v>192</v>
      </c>
      <c r="OQL61" s="124" t="s">
        <v>192</v>
      </c>
      <c r="OQM61" s="124" t="s">
        <v>192</v>
      </c>
      <c r="OQN61" s="124" t="s">
        <v>192</v>
      </c>
      <c r="OQO61" s="124" t="s">
        <v>192</v>
      </c>
      <c r="OQP61" s="124" t="s">
        <v>192</v>
      </c>
      <c r="OQQ61" s="124" t="s">
        <v>192</v>
      </c>
      <c r="OQR61" s="124" t="s">
        <v>192</v>
      </c>
      <c r="OQS61" s="124" t="s">
        <v>192</v>
      </c>
      <c r="OQT61" s="124" t="s">
        <v>192</v>
      </c>
      <c r="OQU61" s="124" t="s">
        <v>192</v>
      </c>
      <c r="OQV61" s="124" t="s">
        <v>192</v>
      </c>
      <c r="OQW61" s="124" t="s">
        <v>192</v>
      </c>
      <c r="OQX61" s="124" t="s">
        <v>192</v>
      </c>
      <c r="OQY61" s="124" t="s">
        <v>192</v>
      </c>
      <c r="OQZ61" s="124" t="s">
        <v>192</v>
      </c>
      <c r="ORA61" s="124" t="s">
        <v>192</v>
      </c>
      <c r="ORB61" s="124" t="s">
        <v>192</v>
      </c>
      <c r="ORC61" s="124" t="s">
        <v>192</v>
      </c>
      <c r="ORD61" s="124" t="s">
        <v>192</v>
      </c>
      <c r="ORE61" s="124" t="s">
        <v>192</v>
      </c>
      <c r="ORF61" s="124" t="s">
        <v>192</v>
      </c>
      <c r="ORG61" s="124" t="s">
        <v>192</v>
      </c>
      <c r="ORH61" s="124" t="s">
        <v>192</v>
      </c>
      <c r="ORI61" s="124" t="s">
        <v>192</v>
      </c>
      <c r="ORJ61" s="124" t="s">
        <v>192</v>
      </c>
      <c r="ORK61" s="124" t="s">
        <v>192</v>
      </c>
      <c r="ORL61" s="124" t="s">
        <v>192</v>
      </c>
      <c r="ORM61" s="124" t="s">
        <v>192</v>
      </c>
      <c r="ORN61" s="124" t="s">
        <v>192</v>
      </c>
      <c r="ORO61" s="124" t="s">
        <v>192</v>
      </c>
      <c r="ORP61" s="124" t="s">
        <v>192</v>
      </c>
      <c r="ORQ61" s="124" t="s">
        <v>192</v>
      </c>
      <c r="ORR61" s="124" t="s">
        <v>192</v>
      </c>
      <c r="ORS61" s="124" t="s">
        <v>192</v>
      </c>
      <c r="ORT61" s="124" t="s">
        <v>192</v>
      </c>
      <c r="ORU61" s="124" t="s">
        <v>192</v>
      </c>
      <c r="ORV61" s="124" t="s">
        <v>192</v>
      </c>
      <c r="ORW61" s="124" t="s">
        <v>192</v>
      </c>
      <c r="ORX61" s="124" t="s">
        <v>192</v>
      </c>
      <c r="ORY61" s="124" t="s">
        <v>192</v>
      </c>
      <c r="ORZ61" s="124" t="s">
        <v>192</v>
      </c>
      <c r="OSA61" s="124" t="s">
        <v>192</v>
      </c>
      <c r="OSB61" s="124" t="s">
        <v>192</v>
      </c>
      <c r="OSC61" s="124" t="s">
        <v>192</v>
      </c>
      <c r="OSD61" s="124" t="s">
        <v>192</v>
      </c>
      <c r="OSE61" s="124" t="s">
        <v>192</v>
      </c>
      <c r="OSF61" s="124" t="s">
        <v>192</v>
      </c>
      <c r="OSG61" s="124" t="s">
        <v>192</v>
      </c>
      <c r="OSH61" s="124" t="s">
        <v>192</v>
      </c>
      <c r="OSI61" s="124" t="s">
        <v>192</v>
      </c>
      <c r="OSJ61" s="124" t="s">
        <v>192</v>
      </c>
      <c r="OSK61" s="124" t="s">
        <v>192</v>
      </c>
      <c r="OSL61" s="124" t="s">
        <v>192</v>
      </c>
      <c r="OSM61" s="124" t="s">
        <v>192</v>
      </c>
      <c r="OSN61" s="124" t="s">
        <v>192</v>
      </c>
      <c r="OSO61" s="124" t="s">
        <v>192</v>
      </c>
      <c r="OSP61" s="124" t="s">
        <v>192</v>
      </c>
      <c r="OSQ61" s="124" t="s">
        <v>192</v>
      </c>
      <c r="OSR61" s="124" t="s">
        <v>192</v>
      </c>
      <c r="OSS61" s="124" t="s">
        <v>192</v>
      </c>
      <c r="OST61" s="124" t="s">
        <v>192</v>
      </c>
      <c r="OSU61" s="124" t="s">
        <v>192</v>
      </c>
      <c r="OSV61" s="124" t="s">
        <v>192</v>
      </c>
      <c r="OSW61" s="124" t="s">
        <v>192</v>
      </c>
      <c r="OSX61" s="124" t="s">
        <v>192</v>
      </c>
      <c r="OSY61" s="124" t="s">
        <v>192</v>
      </c>
      <c r="OSZ61" s="124" t="s">
        <v>192</v>
      </c>
      <c r="OTA61" s="124" t="s">
        <v>192</v>
      </c>
      <c r="OTB61" s="124" t="s">
        <v>192</v>
      </c>
      <c r="OTC61" s="124" t="s">
        <v>192</v>
      </c>
      <c r="OTD61" s="124" t="s">
        <v>192</v>
      </c>
      <c r="OTE61" s="124" t="s">
        <v>192</v>
      </c>
      <c r="OTF61" s="124" t="s">
        <v>192</v>
      </c>
      <c r="OTG61" s="124" t="s">
        <v>192</v>
      </c>
      <c r="OTH61" s="124" t="s">
        <v>192</v>
      </c>
      <c r="OTI61" s="124" t="s">
        <v>192</v>
      </c>
      <c r="OTJ61" s="124" t="s">
        <v>192</v>
      </c>
      <c r="OTK61" s="124" t="s">
        <v>192</v>
      </c>
      <c r="OTL61" s="124" t="s">
        <v>192</v>
      </c>
      <c r="OTM61" s="124" t="s">
        <v>192</v>
      </c>
      <c r="OTN61" s="124" t="s">
        <v>192</v>
      </c>
      <c r="OTO61" s="124" t="s">
        <v>192</v>
      </c>
      <c r="OTP61" s="124" t="s">
        <v>192</v>
      </c>
      <c r="OTQ61" s="124" t="s">
        <v>192</v>
      </c>
      <c r="OTR61" s="124" t="s">
        <v>192</v>
      </c>
      <c r="OTS61" s="124" t="s">
        <v>192</v>
      </c>
      <c r="OTT61" s="124" t="s">
        <v>192</v>
      </c>
      <c r="OTU61" s="124" t="s">
        <v>192</v>
      </c>
      <c r="OTV61" s="124" t="s">
        <v>192</v>
      </c>
      <c r="OTW61" s="124" t="s">
        <v>192</v>
      </c>
      <c r="OTX61" s="124" t="s">
        <v>192</v>
      </c>
      <c r="OTY61" s="124" t="s">
        <v>192</v>
      </c>
      <c r="OTZ61" s="124" t="s">
        <v>192</v>
      </c>
      <c r="OUA61" s="124" t="s">
        <v>192</v>
      </c>
      <c r="OUB61" s="124" t="s">
        <v>192</v>
      </c>
      <c r="OUC61" s="124" t="s">
        <v>192</v>
      </c>
      <c r="OUD61" s="124" t="s">
        <v>192</v>
      </c>
      <c r="OUE61" s="124" t="s">
        <v>192</v>
      </c>
      <c r="OUF61" s="124" t="s">
        <v>192</v>
      </c>
      <c r="OUG61" s="124" t="s">
        <v>192</v>
      </c>
      <c r="OUH61" s="124" t="s">
        <v>192</v>
      </c>
      <c r="OUI61" s="124" t="s">
        <v>192</v>
      </c>
      <c r="OUJ61" s="124" t="s">
        <v>192</v>
      </c>
      <c r="OUK61" s="124" t="s">
        <v>192</v>
      </c>
      <c r="OUL61" s="124" t="s">
        <v>192</v>
      </c>
      <c r="OUM61" s="124" t="s">
        <v>192</v>
      </c>
      <c r="OUN61" s="124" t="s">
        <v>192</v>
      </c>
      <c r="OUO61" s="124" t="s">
        <v>192</v>
      </c>
      <c r="OUP61" s="124" t="s">
        <v>192</v>
      </c>
      <c r="OUQ61" s="124" t="s">
        <v>192</v>
      </c>
      <c r="OUR61" s="124" t="s">
        <v>192</v>
      </c>
      <c r="OUS61" s="124" t="s">
        <v>192</v>
      </c>
      <c r="OUT61" s="124" t="s">
        <v>192</v>
      </c>
      <c r="OUU61" s="124" t="s">
        <v>192</v>
      </c>
      <c r="OUV61" s="124" t="s">
        <v>192</v>
      </c>
      <c r="OUW61" s="124" t="s">
        <v>192</v>
      </c>
      <c r="OUX61" s="124" t="s">
        <v>192</v>
      </c>
      <c r="OUY61" s="124" t="s">
        <v>192</v>
      </c>
      <c r="OUZ61" s="124" t="s">
        <v>192</v>
      </c>
      <c r="OVA61" s="124" t="s">
        <v>192</v>
      </c>
      <c r="OVB61" s="124" t="s">
        <v>192</v>
      </c>
      <c r="OVC61" s="124" t="s">
        <v>192</v>
      </c>
      <c r="OVD61" s="124" t="s">
        <v>192</v>
      </c>
      <c r="OVE61" s="124" t="s">
        <v>192</v>
      </c>
      <c r="OVF61" s="124" t="s">
        <v>192</v>
      </c>
      <c r="OVG61" s="124" t="s">
        <v>192</v>
      </c>
      <c r="OVH61" s="124" t="s">
        <v>192</v>
      </c>
      <c r="OVI61" s="124" t="s">
        <v>192</v>
      </c>
      <c r="OVJ61" s="124" t="s">
        <v>192</v>
      </c>
      <c r="OVK61" s="124" t="s">
        <v>192</v>
      </c>
      <c r="OVL61" s="124" t="s">
        <v>192</v>
      </c>
      <c r="OVM61" s="124" t="s">
        <v>192</v>
      </c>
      <c r="OVN61" s="124" t="s">
        <v>192</v>
      </c>
      <c r="OVO61" s="124" t="s">
        <v>192</v>
      </c>
      <c r="OVP61" s="124" t="s">
        <v>192</v>
      </c>
      <c r="OVQ61" s="124" t="s">
        <v>192</v>
      </c>
      <c r="OVR61" s="124" t="s">
        <v>192</v>
      </c>
      <c r="OVS61" s="124" t="s">
        <v>192</v>
      </c>
      <c r="OVT61" s="124" t="s">
        <v>192</v>
      </c>
      <c r="OVU61" s="124" t="s">
        <v>192</v>
      </c>
      <c r="OVV61" s="124" t="s">
        <v>192</v>
      </c>
      <c r="OVW61" s="124" t="s">
        <v>192</v>
      </c>
      <c r="OVX61" s="124" t="s">
        <v>192</v>
      </c>
      <c r="OVY61" s="124" t="s">
        <v>192</v>
      </c>
      <c r="OVZ61" s="124" t="s">
        <v>192</v>
      </c>
      <c r="OWA61" s="124" t="s">
        <v>192</v>
      </c>
      <c r="OWB61" s="124" t="s">
        <v>192</v>
      </c>
      <c r="OWC61" s="124" t="s">
        <v>192</v>
      </c>
      <c r="OWD61" s="124" t="s">
        <v>192</v>
      </c>
      <c r="OWE61" s="124" t="s">
        <v>192</v>
      </c>
      <c r="OWF61" s="124" t="s">
        <v>192</v>
      </c>
      <c r="OWG61" s="124" t="s">
        <v>192</v>
      </c>
      <c r="OWH61" s="124" t="s">
        <v>192</v>
      </c>
      <c r="OWI61" s="124" t="s">
        <v>192</v>
      </c>
      <c r="OWJ61" s="124" t="s">
        <v>192</v>
      </c>
      <c r="OWK61" s="124" t="s">
        <v>192</v>
      </c>
      <c r="OWL61" s="124" t="s">
        <v>192</v>
      </c>
      <c r="OWM61" s="124" t="s">
        <v>192</v>
      </c>
      <c r="OWN61" s="124" t="s">
        <v>192</v>
      </c>
      <c r="OWO61" s="124" t="s">
        <v>192</v>
      </c>
      <c r="OWP61" s="124" t="s">
        <v>192</v>
      </c>
      <c r="OWQ61" s="124" t="s">
        <v>192</v>
      </c>
      <c r="OWR61" s="124" t="s">
        <v>192</v>
      </c>
      <c r="OWS61" s="124" t="s">
        <v>192</v>
      </c>
      <c r="OWT61" s="124" t="s">
        <v>192</v>
      </c>
      <c r="OWU61" s="124" t="s">
        <v>192</v>
      </c>
      <c r="OWV61" s="124" t="s">
        <v>192</v>
      </c>
      <c r="OWW61" s="124" t="s">
        <v>192</v>
      </c>
      <c r="OWX61" s="124" t="s">
        <v>192</v>
      </c>
      <c r="OWY61" s="124" t="s">
        <v>192</v>
      </c>
      <c r="OWZ61" s="124" t="s">
        <v>192</v>
      </c>
      <c r="OXA61" s="124" t="s">
        <v>192</v>
      </c>
      <c r="OXB61" s="124" t="s">
        <v>192</v>
      </c>
      <c r="OXC61" s="124" t="s">
        <v>192</v>
      </c>
      <c r="OXD61" s="124" t="s">
        <v>192</v>
      </c>
      <c r="OXE61" s="124" t="s">
        <v>192</v>
      </c>
      <c r="OXF61" s="124" t="s">
        <v>192</v>
      </c>
      <c r="OXG61" s="124" t="s">
        <v>192</v>
      </c>
      <c r="OXH61" s="124" t="s">
        <v>192</v>
      </c>
      <c r="OXI61" s="124" t="s">
        <v>192</v>
      </c>
      <c r="OXJ61" s="124" t="s">
        <v>192</v>
      </c>
      <c r="OXK61" s="124" t="s">
        <v>192</v>
      </c>
      <c r="OXL61" s="124" t="s">
        <v>192</v>
      </c>
      <c r="OXM61" s="124" t="s">
        <v>192</v>
      </c>
      <c r="OXN61" s="124" t="s">
        <v>192</v>
      </c>
      <c r="OXO61" s="124" t="s">
        <v>192</v>
      </c>
      <c r="OXP61" s="124" t="s">
        <v>192</v>
      </c>
      <c r="OXQ61" s="124" t="s">
        <v>192</v>
      </c>
      <c r="OXR61" s="124" t="s">
        <v>192</v>
      </c>
      <c r="OXS61" s="124" t="s">
        <v>192</v>
      </c>
      <c r="OXT61" s="124" t="s">
        <v>192</v>
      </c>
      <c r="OXU61" s="124" t="s">
        <v>192</v>
      </c>
      <c r="OXV61" s="124" t="s">
        <v>192</v>
      </c>
      <c r="OXW61" s="124" t="s">
        <v>192</v>
      </c>
      <c r="OXX61" s="124" t="s">
        <v>192</v>
      </c>
      <c r="OXY61" s="124" t="s">
        <v>192</v>
      </c>
      <c r="OXZ61" s="124" t="s">
        <v>192</v>
      </c>
      <c r="OYA61" s="124" t="s">
        <v>192</v>
      </c>
      <c r="OYB61" s="124" t="s">
        <v>192</v>
      </c>
      <c r="OYC61" s="124" t="s">
        <v>192</v>
      </c>
      <c r="OYD61" s="124" t="s">
        <v>192</v>
      </c>
      <c r="OYE61" s="124" t="s">
        <v>192</v>
      </c>
      <c r="OYF61" s="124" t="s">
        <v>192</v>
      </c>
      <c r="OYG61" s="124" t="s">
        <v>192</v>
      </c>
      <c r="OYH61" s="124" t="s">
        <v>192</v>
      </c>
      <c r="OYI61" s="124" t="s">
        <v>192</v>
      </c>
      <c r="OYJ61" s="124" t="s">
        <v>192</v>
      </c>
      <c r="OYK61" s="124" t="s">
        <v>192</v>
      </c>
      <c r="OYL61" s="124" t="s">
        <v>192</v>
      </c>
      <c r="OYM61" s="124" t="s">
        <v>192</v>
      </c>
      <c r="OYN61" s="124" t="s">
        <v>192</v>
      </c>
      <c r="OYO61" s="124" t="s">
        <v>192</v>
      </c>
      <c r="OYP61" s="124" t="s">
        <v>192</v>
      </c>
      <c r="OYQ61" s="124" t="s">
        <v>192</v>
      </c>
      <c r="OYR61" s="124" t="s">
        <v>192</v>
      </c>
      <c r="OYS61" s="124" t="s">
        <v>192</v>
      </c>
      <c r="OYT61" s="124" t="s">
        <v>192</v>
      </c>
      <c r="OYU61" s="124" t="s">
        <v>192</v>
      </c>
      <c r="OYV61" s="124" t="s">
        <v>192</v>
      </c>
      <c r="OYW61" s="124" t="s">
        <v>192</v>
      </c>
      <c r="OYX61" s="124" t="s">
        <v>192</v>
      </c>
      <c r="OYY61" s="124" t="s">
        <v>192</v>
      </c>
      <c r="OYZ61" s="124" t="s">
        <v>192</v>
      </c>
      <c r="OZA61" s="124" t="s">
        <v>192</v>
      </c>
      <c r="OZB61" s="124" t="s">
        <v>192</v>
      </c>
      <c r="OZC61" s="124" t="s">
        <v>192</v>
      </c>
      <c r="OZD61" s="124" t="s">
        <v>192</v>
      </c>
      <c r="OZE61" s="124" t="s">
        <v>192</v>
      </c>
      <c r="OZF61" s="124" t="s">
        <v>192</v>
      </c>
      <c r="OZG61" s="124" t="s">
        <v>192</v>
      </c>
      <c r="OZH61" s="124" t="s">
        <v>192</v>
      </c>
      <c r="OZI61" s="124" t="s">
        <v>192</v>
      </c>
      <c r="OZJ61" s="124" t="s">
        <v>192</v>
      </c>
      <c r="OZK61" s="124" t="s">
        <v>192</v>
      </c>
      <c r="OZL61" s="124" t="s">
        <v>192</v>
      </c>
      <c r="OZM61" s="124" t="s">
        <v>192</v>
      </c>
      <c r="OZN61" s="124" t="s">
        <v>192</v>
      </c>
      <c r="OZO61" s="124" t="s">
        <v>192</v>
      </c>
      <c r="OZP61" s="124" t="s">
        <v>192</v>
      </c>
      <c r="OZQ61" s="124" t="s">
        <v>192</v>
      </c>
      <c r="OZR61" s="124" t="s">
        <v>192</v>
      </c>
      <c r="OZS61" s="124" t="s">
        <v>192</v>
      </c>
      <c r="OZT61" s="124" t="s">
        <v>192</v>
      </c>
      <c r="OZU61" s="124" t="s">
        <v>192</v>
      </c>
      <c r="OZV61" s="124" t="s">
        <v>192</v>
      </c>
      <c r="OZW61" s="124" t="s">
        <v>192</v>
      </c>
      <c r="OZX61" s="124" t="s">
        <v>192</v>
      </c>
      <c r="OZY61" s="124" t="s">
        <v>192</v>
      </c>
      <c r="OZZ61" s="124" t="s">
        <v>192</v>
      </c>
      <c r="PAA61" s="124" t="s">
        <v>192</v>
      </c>
      <c r="PAB61" s="124" t="s">
        <v>192</v>
      </c>
      <c r="PAC61" s="124" t="s">
        <v>192</v>
      </c>
      <c r="PAD61" s="124" t="s">
        <v>192</v>
      </c>
      <c r="PAE61" s="124" t="s">
        <v>192</v>
      </c>
      <c r="PAF61" s="124" t="s">
        <v>192</v>
      </c>
      <c r="PAG61" s="124" t="s">
        <v>192</v>
      </c>
      <c r="PAH61" s="124" t="s">
        <v>192</v>
      </c>
      <c r="PAI61" s="124" t="s">
        <v>192</v>
      </c>
      <c r="PAJ61" s="124" t="s">
        <v>192</v>
      </c>
      <c r="PAK61" s="124" t="s">
        <v>192</v>
      </c>
      <c r="PAL61" s="124" t="s">
        <v>192</v>
      </c>
      <c r="PAM61" s="124" t="s">
        <v>192</v>
      </c>
      <c r="PAN61" s="124" t="s">
        <v>192</v>
      </c>
      <c r="PAO61" s="124" t="s">
        <v>192</v>
      </c>
      <c r="PAP61" s="124" t="s">
        <v>192</v>
      </c>
      <c r="PAQ61" s="124" t="s">
        <v>192</v>
      </c>
      <c r="PAR61" s="124" t="s">
        <v>192</v>
      </c>
      <c r="PAS61" s="124" t="s">
        <v>192</v>
      </c>
      <c r="PAT61" s="124" t="s">
        <v>192</v>
      </c>
      <c r="PAU61" s="124" t="s">
        <v>192</v>
      </c>
      <c r="PAV61" s="124" t="s">
        <v>192</v>
      </c>
      <c r="PAW61" s="124" t="s">
        <v>192</v>
      </c>
      <c r="PAX61" s="124" t="s">
        <v>192</v>
      </c>
      <c r="PAY61" s="124" t="s">
        <v>192</v>
      </c>
      <c r="PAZ61" s="124" t="s">
        <v>192</v>
      </c>
      <c r="PBA61" s="124" t="s">
        <v>192</v>
      </c>
      <c r="PBB61" s="124" t="s">
        <v>192</v>
      </c>
      <c r="PBC61" s="124" t="s">
        <v>192</v>
      </c>
      <c r="PBD61" s="124" t="s">
        <v>192</v>
      </c>
      <c r="PBE61" s="124" t="s">
        <v>192</v>
      </c>
      <c r="PBF61" s="124" t="s">
        <v>192</v>
      </c>
      <c r="PBG61" s="124" t="s">
        <v>192</v>
      </c>
      <c r="PBH61" s="124" t="s">
        <v>192</v>
      </c>
      <c r="PBI61" s="124" t="s">
        <v>192</v>
      </c>
      <c r="PBJ61" s="124" t="s">
        <v>192</v>
      </c>
      <c r="PBK61" s="124" t="s">
        <v>192</v>
      </c>
      <c r="PBL61" s="124" t="s">
        <v>192</v>
      </c>
      <c r="PBM61" s="124" t="s">
        <v>192</v>
      </c>
      <c r="PBN61" s="124" t="s">
        <v>192</v>
      </c>
      <c r="PBO61" s="124" t="s">
        <v>192</v>
      </c>
      <c r="PBP61" s="124" t="s">
        <v>192</v>
      </c>
      <c r="PBQ61" s="124" t="s">
        <v>192</v>
      </c>
      <c r="PBR61" s="124" t="s">
        <v>192</v>
      </c>
      <c r="PBS61" s="124" t="s">
        <v>192</v>
      </c>
      <c r="PBT61" s="124" t="s">
        <v>192</v>
      </c>
      <c r="PBU61" s="124" t="s">
        <v>192</v>
      </c>
      <c r="PBV61" s="124" t="s">
        <v>192</v>
      </c>
      <c r="PBW61" s="124" t="s">
        <v>192</v>
      </c>
      <c r="PBX61" s="124" t="s">
        <v>192</v>
      </c>
      <c r="PBY61" s="124" t="s">
        <v>192</v>
      </c>
      <c r="PBZ61" s="124" t="s">
        <v>192</v>
      </c>
      <c r="PCA61" s="124" t="s">
        <v>192</v>
      </c>
      <c r="PCB61" s="124" t="s">
        <v>192</v>
      </c>
      <c r="PCC61" s="124" t="s">
        <v>192</v>
      </c>
      <c r="PCD61" s="124" t="s">
        <v>192</v>
      </c>
      <c r="PCE61" s="124" t="s">
        <v>192</v>
      </c>
      <c r="PCF61" s="124" t="s">
        <v>192</v>
      </c>
      <c r="PCG61" s="124" t="s">
        <v>192</v>
      </c>
      <c r="PCH61" s="124" t="s">
        <v>192</v>
      </c>
      <c r="PCI61" s="124" t="s">
        <v>192</v>
      </c>
      <c r="PCJ61" s="124" t="s">
        <v>192</v>
      </c>
      <c r="PCK61" s="124" t="s">
        <v>192</v>
      </c>
      <c r="PCL61" s="124" t="s">
        <v>192</v>
      </c>
      <c r="PCM61" s="124" t="s">
        <v>192</v>
      </c>
      <c r="PCN61" s="124" t="s">
        <v>192</v>
      </c>
      <c r="PCO61" s="124" t="s">
        <v>192</v>
      </c>
      <c r="PCP61" s="124" t="s">
        <v>192</v>
      </c>
      <c r="PCQ61" s="124" t="s">
        <v>192</v>
      </c>
      <c r="PCR61" s="124" t="s">
        <v>192</v>
      </c>
      <c r="PCS61" s="124" t="s">
        <v>192</v>
      </c>
      <c r="PCT61" s="124" t="s">
        <v>192</v>
      </c>
      <c r="PCU61" s="124" t="s">
        <v>192</v>
      </c>
      <c r="PCV61" s="124" t="s">
        <v>192</v>
      </c>
      <c r="PCW61" s="124" t="s">
        <v>192</v>
      </c>
      <c r="PCX61" s="124" t="s">
        <v>192</v>
      </c>
      <c r="PCY61" s="124" t="s">
        <v>192</v>
      </c>
      <c r="PCZ61" s="124" t="s">
        <v>192</v>
      </c>
      <c r="PDA61" s="124" t="s">
        <v>192</v>
      </c>
      <c r="PDB61" s="124" t="s">
        <v>192</v>
      </c>
      <c r="PDC61" s="124" t="s">
        <v>192</v>
      </c>
      <c r="PDD61" s="124" t="s">
        <v>192</v>
      </c>
      <c r="PDE61" s="124" t="s">
        <v>192</v>
      </c>
      <c r="PDF61" s="124" t="s">
        <v>192</v>
      </c>
      <c r="PDG61" s="124" t="s">
        <v>192</v>
      </c>
      <c r="PDH61" s="124" t="s">
        <v>192</v>
      </c>
      <c r="PDI61" s="124" t="s">
        <v>192</v>
      </c>
      <c r="PDJ61" s="124" t="s">
        <v>192</v>
      </c>
      <c r="PDK61" s="124" t="s">
        <v>192</v>
      </c>
      <c r="PDL61" s="124" t="s">
        <v>192</v>
      </c>
      <c r="PDM61" s="124" t="s">
        <v>192</v>
      </c>
      <c r="PDN61" s="124" t="s">
        <v>192</v>
      </c>
      <c r="PDO61" s="124" t="s">
        <v>192</v>
      </c>
      <c r="PDP61" s="124" t="s">
        <v>192</v>
      </c>
      <c r="PDQ61" s="124" t="s">
        <v>192</v>
      </c>
      <c r="PDR61" s="124" t="s">
        <v>192</v>
      </c>
      <c r="PDS61" s="124" t="s">
        <v>192</v>
      </c>
      <c r="PDT61" s="124" t="s">
        <v>192</v>
      </c>
      <c r="PDU61" s="124" t="s">
        <v>192</v>
      </c>
      <c r="PDV61" s="124" t="s">
        <v>192</v>
      </c>
      <c r="PDW61" s="124" t="s">
        <v>192</v>
      </c>
      <c r="PDX61" s="124" t="s">
        <v>192</v>
      </c>
      <c r="PDY61" s="124" t="s">
        <v>192</v>
      </c>
      <c r="PDZ61" s="124" t="s">
        <v>192</v>
      </c>
      <c r="PEA61" s="124" t="s">
        <v>192</v>
      </c>
      <c r="PEB61" s="124" t="s">
        <v>192</v>
      </c>
      <c r="PEC61" s="124" t="s">
        <v>192</v>
      </c>
      <c r="PED61" s="124" t="s">
        <v>192</v>
      </c>
      <c r="PEE61" s="124" t="s">
        <v>192</v>
      </c>
      <c r="PEF61" s="124" t="s">
        <v>192</v>
      </c>
      <c r="PEG61" s="124" t="s">
        <v>192</v>
      </c>
      <c r="PEH61" s="124" t="s">
        <v>192</v>
      </c>
      <c r="PEI61" s="124" t="s">
        <v>192</v>
      </c>
      <c r="PEJ61" s="124" t="s">
        <v>192</v>
      </c>
      <c r="PEK61" s="124" t="s">
        <v>192</v>
      </c>
      <c r="PEL61" s="124" t="s">
        <v>192</v>
      </c>
      <c r="PEM61" s="124" t="s">
        <v>192</v>
      </c>
      <c r="PEN61" s="124" t="s">
        <v>192</v>
      </c>
      <c r="PEO61" s="124" t="s">
        <v>192</v>
      </c>
      <c r="PEP61" s="124" t="s">
        <v>192</v>
      </c>
      <c r="PEQ61" s="124" t="s">
        <v>192</v>
      </c>
      <c r="PER61" s="124" t="s">
        <v>192</v>
      </c>
      <c r="PES61" s="124" t="s">
        <v>192</v>
      </c>
      <c r="PET61" s="124" t="s">
        <v>192</v>
      </c>
      <c r="PEU61" s="124" t="s">
        <v>192</v>
      </c>
      <c r="PEV61" s="124" t="s">
        <v>192</v>
      </c>
      <c r="PEW61" s="124" t="s">
        <v>192</v>
      </c>
      <c r="PEX61" s="124" t="s">
        <v>192</v>
      </c>
      <c r="PEY61" s="124" t="s">
        <v>192</v>
      </c>
      <c r="PEZ61" s="124" t="s">
        <v>192</v>
      </c>
      <c r="PFA61" s="124" t="s">
        <v>192</v>
      </c>
      <c r="PFB61" s="124" t="s">
        <v>192</v>
      </c>
      <c r="PFC61" s="124" t="s">
        <v>192</v>
      </c>
      <c r="PFD61" s="124" t="s">
        <v>192</v>
      </c>
      <c r="PFE61" s="124" t="s">
        <v>192</v>
      </c>
      <c r="PFF61" s="124" t="s">
        <v>192</v>
      </c>
      <c r="PFG61" s="124" t="s">
        <v>192</v>
      </c>
      <c r="PFH61" s="124" t="s">
        <v>192</v>
      </c>
      <c r="PFI61" s="124" t="s">
        <v>192</v>
      </c>
      <c r="PFJ61" s="124" t="s">
        <v>192</v>
      </c>
      <c r="PFK61" s="124" t="s">
        <v>192</v>
      </c>
      <c r="PFL61" s="124" t="s">
        <v>192</v>
      </c>
      <c r="PFM61" s="124" t="s">
        <v>192</v>
      </c>
      <c r="PFN61" s="124" t="s">
        <v>192</v>
      </c>
      <c r="PFO61" s="124" t="s">
        <v>192</v>
      </c>
      <c r="PFP61" s="124" t="s">
        <v>192</v>
      </c>
      <c r="PFQ61" s="124" t="s">
        <v>192</v>
      </c>
      <c r="PFR61" s="124" t="s">
        <v>192</v>
      </c>
      <c r="PFS61" s="124" t="s">
        <v>192</v>
      </c>
      <c r="PFT61" s="124" t="s">
        <v>192</v>
      </c>
      <c r="PFU61" s="124" t="s">
        <v>192</v>
      </c>
      <c r="PFV61" s="124" t="s">
        <v>192</v>
      </c>
      <c r="PFW61" s="124" t="s">
        <v>192</v>
      </c>
      <c r="PFX61" s="124" t="s">
        <v>192</v>
      </c>
      <c r="PFY61" s="124" t="s">
        <v>192</v>
      </c>
      <c r="PFZ61" s="124" t="s">
        <v>192</v>
      </c>
      <c r="PGA61" s="124" t="s">
        <v>192</v>
      </c>
      <c r="PGB61" s="124" t="s">
        <v>192</v>
      </c>
      <c r="PGC61" s="124" t="s">
        <v>192</v>
      </c>
      <c r="PGD61" s="124" t="s">
        <v>192</v>
      </c>
      <c r="PGE61" s="124" t="s">
        <v>192</v>
      </c>
      <c r="PGF61" s="124" t="s">
        <v>192</v>
      </c>
      <c r="PGG61" s="124" t="s">
        <v>192</v>
      </c>
      <c r="PGH61" s="124" t="s">
        <v>192</v>
      </c>
      <c r="PGI61" s="124" t="s">
        <v>192</v>
      </c>
      <c r="PGJ61" s="124" t="s">
        <v>192</v>
      </c>
      <c r="PGK61" s="124" t="s">
        <v>192</v>
      </c>
      <c r="PGL61" s="124" t="s">
        <v>192</v>
      </c>
      <c r="PGM61" s="124" t="s">
        <v>192</v>
      </c>
      <c r="PGN61" s="124" t="s">
        <v>192</v>
      </c>
      <c r="PGO61" s="124" t="s">
        <v>192</v>
      </c>
      <c r="PGP61" s="124" t="s">
        <v>192</v>
      </c>
      <c r="PGQ61" s="124" t="s">
        <v>192</v>
      </c>
      <c r="PGR61" s="124" t="s">
        <v>192</v>
      </c>
      <c r="PGS61" s="124" t="s">
        <v>192</v>
      </c>
      <c r="PGT61" s="124" t="s">
        <v>192</v>
      </c>
      <c r="PGU61" s="124" t="s">
        <v>192</v>
      </c>
      <c r="PGV61" s="124" t="s">
        <v>192</v>
      </c>
      <c r="PGW61" s="124" t="s">
        <v>192</v>
      </c>
      <c r="PGX61" s="124" t="s">
        <v>192</v>
      </c>
      <c r="PGY61" s="124" t="s">
        <v>192</v>
      </c>
      <c r="PGZ61" s="124" t="s">
        <v>192</v>
      </c>
      <c r="PHA61" s="124" t="s">
        <v>192</v>
      </c>
      <c r="PHB61" s="124" t="s">
        <v>192</v>
      </c>
      <c r="PHC61" s="124" t="s">
        <v>192</v>
      </c>
      <c r="PHD61" s="124" t="s">
        <v>192</v>
      </c>
      <c r="PHE61" s="124" t="s">
        <v>192</v>
      </c>
      <c r="PHF61" s="124" t="s">
        <v>192</v>
      </c>
      <c r="PHG61" s="124" t="s">
        <v>192</v>
      </c>
      <c r="PHH61" s="124" t="s">
        <v>192</v>
      </c>
      <c r="PHI61" s="124" t="s">
        <v>192</v>
      </c>
      <c r="PHJ61" s="124" t="s">
        <v>192</v>
      </c>
      <c r="PHK61" s="124" t="s">
        <v>192</v>
      </c>
      <c r="PHL61" s="124" t="s">
        <v>192</v>
      </c>
      <c r="PHM61" s="124" t="s">
        <v>192</v>
      </c>
      <c r="PHN61" s="124" t="s">
        <v>192</v>
      </c>
      <c r="PHO61" s="124" t="s">
        <v>192</v>
      </c>
      <c r="PHP61" s="124" t="s">
        <v>192</v>
      </c>
      <c r="PHQ61" s="124" t="s">
        <v>192</v>
      </c>
      <c r="PHR61" s="124" t="s">
        <v>192</v>
      </c>
      <c r="PHS61" s="124" t="s">
        <v>192</v>
      </c>
      <c r="PHT61" s="124" t="s">
        <v>192</v>
      </c>
      <c r="PHU61" s="124" t="s">
        <v>192</v>
      </c>
      <c r="PHV61" s="124" t="s">
        <v>192</v>
      </c>
      <c r="PHW61" s="124" t="s">
        <v>192</v>
      </c>
      <c r="PHX61" s="124" t="s">
        <v>192</v>
      </c>
      <c r="PHY61" s="124" t="s">
        <v>192</v>
      </c>
      <c r="PHZ61" s="124" t="s">
        <v>192</v>
      </c>
      <c r="PIA61" s="124" t="s">
        <v>192</v>
      </c>
      <c r="PIB61" s="124" t="s">
        <v>192</v>
      </c>
      <c r="PIC61" s="124" t="s">
        <v>192</v>
      </c>
      <c r="PID61" s="124" t="s">
        <v>192</v>
      </c>
      <c r="PIE61" s="124" t="s">
        <v>192</v>
      </c>
      <c r="PIF61" s="124" t="s">
        <v>192</v>
      </c>
      <c r="PIG61" s="124" t="s">
        <v>192</v>
      </c>
      <c r="PIH61" s="124" t="s">
        <v>192</v>
      </c>
      <c r="PII61" s="124" t="s">
        <v>192</v>
      </c>
      <c r="PIJ61" s="124" t="s">
        <v>192</v>
      </c>
      <c r="PIK61" s="124" t="s">
        <v>192</v>
      </c>
      <c r="PIL61" s="124" t="s">
        <v>192</v>
      </c>
      <c r="PIM61" s="124" t="s">
        <v>192</v>
      </c>
      <c r="PIN61" s="124" t="s">
        <v>192</v>
      </c>
      <c r="PIO61" s="124" t="s">
        <v>192</v>
      </c>
      <c r="PIP61" s="124" t="s">
        <v>192</v>
      </c>
      <c r="PIQ61" s="124" t="s">
        <v>192</v>
      </c>
      <c r="PIR61" s="124" t="s">
        <v>192</v>
      </c>
      <c r="PIS61" s="124" t="s">
        <v>192</v>
      </c>
      <c r="PIT61" s="124" t="s">
        <v>192</v>
      </c>
      <c r="PIU61" s="124" t="s">
        <v>192</v>
      </c>
      <c r="PIV61" s="124" t="s">
        <v>192</v>
      </c>
      <c r="PIW61" s="124" t="s">
        <v>192</v>
      </c>
      <c r="PIX61" s="124" t="s">
        <v>192</v>
      </c>
      <c r="PIY61" s="124" t="s">
        <v>192</v>
      </c>
      <c r="PIZ61" s="124" t="s">
        <v>192</v>
      </c>
      <c r="PJA61" s="124" t="s">
        <v>192</v>
      </c>
      <c r="PJB61" s="124" t="s">
        <v>192</v>
      </c>
      <c r="PJC61" s="124" t="s">
        <v>192</v>
      </c>
      <c r="PJD61" s="124" t="s">
        <v>192</v>
      </c>
      <c r="PJE61" s="124" t="s">
        <v>192</v>
      </c>
      <c r="PJF61" s="124" t="s">
        <v>192</v>
      </c>
      <c r="PJG61" s="124" t="s">
        <v>192</v>
      </c>
      <c r="PJH61" s="124" t="s">
        <v>192</v>
      </c>
      <c r="PJI61" s="124" t="s">
        <v>192</v>
      </c>
      <c r="PJJ61" s="124" t="s">
        <v>192</v>
      </c>
      <c r="PJK61" s="124" t="s">
        <v>192</v>
      </c>
      <c r="PJL61" s="124" t="s">
        <v>192</v>
      </c>
      <c r="PJM61" s="124" t="s">
        <v>192</v>
      </c>
      <c r="PJN61" s="124" t="s">
        <v>192</v>
      </c>
      <c r="PJO61" s="124" t="s">
        <v>192</v>
      </c>
      <c r="PJP61" s="124" t="s">
        <v>192</v>
      </c>
      <c r="PJQ61" s="124" t="s">
        <v>192</v>
      </c>
      <c r="PJR61" s="124" t="s">
        <v>192</v>
      </c>
      <c r="PJS61" s="124" t="s">
        <v>192</v>
      </c>
      <c r="PJT61" s="124" t="s">
        <v>192</v>
      </c>
      <c r="PJU61" s="124" t="s">
        <v>192</v>
      </c>
      <c r="PJV61" s="124" t="s">
        <v>192</v>
      </c>
      <c r="PJW61" s="124" t="s">
        <v>192</v>
      </c>
      <c r="PJX61" s="124" t="s">
        <v>192</v>
      </c>
      <c r="PJY61" s="124" t="s">
        <v>192</v>
      </c>
      <c r="PJZ61" s="124" t="s">
        <v>192</v>
      </c>
      <c r="PKA61" s="124" t="s">
        <v>192</v>
      </c>
      <c r="PKB61" s="124" t="s">
        <v>192</v>
      </c>
      <c r="PKC61" s="124" t="s">
        <v>192</v>
      </c>
      <c r="PKD61" s="124" t="s">
        <v>192</v>
      </c>
      <c r="PKE61" s="124" t="s">
        <v>192</v>
      </c>
      <c r="PKF61" s="124" t="s">
        <v>192</v>
      </c>
      <c r="PKG61" s="124" t="s">
        <v>192</v>
      </c>
      <c r="PKH61" s="124" t="s">
        <v>192</v>
      </c>
      <c r="PKI61" s="124" t="s">
        <v>192</v>
      </c>
      <c r="PKJ61" s="124" t="s">
        <v>192</v>
      </c>
      <c r="PKK61" s="124" t="s">
        <v>192</v>
      </c>
      <c r="PKL61" s="124" t="s">
        <v>192</v>
      </c>
      <c r="PKM61" s="124" t="s">
        <v>192</v>
      </c>
      <c r="PKN61" s="124" t="s">
        <v>192</v>
      </c>
      <c r="PKO61" s="124" t="s">
        <v>192</v>
      </c>
      <c r="PKP61" s="124" t="s">
        <v>192</v>
      </c>
      <c r="PKQ61" s="124" t="s">
        <v>192</v>
      </c>
      <c r="PKR61" s="124" t="s">
        <v>192</v>
      </c>
      <c r="PKS61" s="124" t="s">
        <v>192</v>
      </c>
      <c r="PKT61" s="124" t="s">
        <v>192</v>
      </c>
      <c r="PKU61" s="124" t="s">
        <v>192</v>
      </c>
      <c r="PKV61" s="124" t="s">
        <v>192</v>
      </c>
      <c r="PKW61" s="124" t="s">
        <v>192</v>
      </c>
      <c r="PKX61" s="124" t="s">
        <v>192</v>
      </c>
      <c r="PKY61" s="124" t="s">
        <v>192</v>
      </c>
      <c r="PKZ61" s="124" t="s">
        <v>192</v>
      </c>
      <c r="PLA61" s="124" t="s">
        <v>192</v>
      </c>
      <c r="PLB61" s="124" t="s">
        <v>192</v>
      </c>
      <c r="PLC61" s="124" t="s">
        <v>192</v>
      </c>
      <c r="PLD61" s="124" t="s">
        <v>192</v>
      </c>
      <c r="PLE61" s="124" t="s">
        <v>192</v>
      </c>
      <c r="PLF61" s="124" t="s">
        <v>192</v>
      </c>
      <c r="PLG61" s="124" t="s">
        <v>192</v>
      </c>
      <c r="PLH61" s="124" t="s">
        <v>192</v>
      </c>
      <c r="PLI61" s="124" t="s">
        <v>192</v>
      </c>
      <c r="PLJ61" s="124" t="s">
        <v>192</v>
      </c>
      <c r="PLK61" s="124" t="s">
        <v>192</v>
      </c>
      <c r="PLL61" s="124" t="s">
        <v>192</v>
      </c>
      <c r="PLM61" s="124" t="s">
        <v>192</v>
      </c>
      <c r="PLN61" s="124" t="s">
        <v>192</v>
      </c>
      <c r="PLO61" s="124" t="s">
        <v>192</v>
      </c>
      <c r="PLP61" s="124" t="s">
        <v>192</v>
      </c>
      <c r="PLQ61" s="124" t="s">
        <v>192</v>
      </c>
      <c r="PLR61" s="124" t="s">
        <v>192</v>
      </c>
      <c r="PLS61" s="124" t="s">
        <v>192</v>
      </c>
      <c r="PLT61" s="124" t="s">
        <v>192</v>
      </c>
      <c r="PLU61" s="124" t="s">
        <v>192</v>
      </c>
      <c r="PLV61" s="124" t="s">
        <v>192</v>
      </c>
      <c r="PLW61" s="124" t="s">
        <v>192</v>
      </c>
      <c r="PLX61" s="124" t="s">
        <v>192</v>
      </c>
      <c r="PLY61" s="124" t="s">
        <v>192</v>
      </c>
      <c r="PLZ61" s="124" t="s">
        <v>192</v>
      </c>
      <c r="PMA61" s="124" t="s">
        <v>192</v>
      </c>
      <c r="PMB61" s="124" t="s">
        <v>192</v>
      </c>
      <c r="PMC61" s="124" t="s">
        <v>192</v>
      </c>
      <c r="PMD61" s="124" t="s">
        <v>192</v>
      </c>
      <c r="PME61" s="124" t="s">
        <v>192</v>
      </c>
      <c r="PMF61" s="124" t="s">
        <v>192</v>
      </c>
      <c r="PMG61" s="124" t="s">
        <v>192</v>
      </c>
      <c r="PMH61" s="124" t="s">
        <v>192</v>
      </c>
      <c r="PMI61" s="124" t="s">
        <v>192</v>
      </c>
      <c r="PMJ61" s="124" t="s">
        <v>192</v>
      </c>
      <c r="PMK61" s="124" t="s">
        <v>192</v>
      </c>
      <c r="PML61" s="124" t="s">
        <v>192</v>
      </c>
      <c r="PMM61" s="124" t="s">
        <v>192</v>
      </c>
      <c r="PMN61" s="124" t="s">
        <v>192</v>
      </c>
      <c r="PMO61" s="124" t="s">
        <v>192</v>
      </c>
      <c r="PMP61" s="124" t="s">
        <v>192</v>
      </c>
      <c r="PMQ61" s="124" t="s">
        <v>192</v>
      </c>
      <c r="PMR61" s="124" t="s">
        <v>192</v>
      </c>
      <c r="PMS61" s="124" t="s">
        <v>192</v>
      </c>
      <c r="PMT61" s="124" t="s">
        <v>192</v>
      </c>
      <c r="PMU61" s="124" t="s">
        <v>192</v>
      </c>
      <c r="PMV61" s="124" t="s">
        <v>192</v>
      </c>
      <c r="PMW61" s="124" t="s">
        <v>192</v>
      </c>
      <c r="PMX61" s="124" t="s">
        <v>192</v>
      </c>
      <c r="PMY61" s="124" t="s">
        <v>192</v>
      </c>
      <c r="PMZ61" s="124" t="s">
        <v>192</v>
      </c>
      <c r="PNA61" s="124" t="s">
        <v>192</v>
      </c>
      <c r="PNB61" s="124" t="s">
        <v>192</v>
      </c>
      <c r="PNC61" s="124" t="s">
        <v>192</v>
      </c>
      <c r="PND61" s="124" t="s">
        <v>192</v>
      </c>
      <c r="PNE61" s="124" t="s">
        <v>192</v>
      </c>
      <c r="PNF61" s="124" t="s">
        <v>192</v>
      </c>
      <c r="PNG61" s="124" t="s">
        <v>192</v>
      </c>
      <c r="PNH61" s="124" t="s">
        <v>192</v>
      </c>
      <c r="PNI61" s="124" t="s">
        <v>192</v>
      </c>
      <c r="PNJ61" s="124" t="s">
        <v>192</v>
      </c>
      <c r="PNK61" s="124" t="s">
        <v>192</v>
      </c>
      <c r="PNL61" s="124" t="s">
        <v>192</v>
      </c>
      <c r="PNM61" s="124" t="s">
        <v>192</v>
      </c>
      <c r="PNN61" s="124" t="s">
        <v>192</v>
      </c>
      <c r="PNO61" s="124" t="s">
        <v>192</v>
      </c>
      <c r="PNP61" s="124" t="s">
        <v>192</v>
      </c>
      <c r="PNQ61" s="124" t="s">
        <v>192</v>
      </c>
      <c r="PNR61" s="124" t="s">
        <v>192</v>
      </c>
      <c r="PNS61" s="124" t="s">
        <v>192</v>
      </c>
      <c r="PNT61" s="124" t="s">
        <v>192</v>
      </c>
      <c r="PNU61" s="124" t="s">
        <v>192</v>
      </c>
      <c r="PNV61" s="124" t="s">
        <v>192</v>
      </c>
      <c r="PNW61" s="124" t="s">
        <v>192</v>
      </c>
      <c r="PNX61" s="124" t="s">
        <v>192</v>
      </c>
      <c r="PNY61" s="124" t="s">
        <v>192</v>
      </c>
      <c r="PNZ61" s="124" t="s">
        <v>192</v>
      </c>
      <c r="POA61" s="124" t="s">
        <v>192</v>
      </c>
      <c r="POB61" s="124" t="s">
        <v>192</v>
      </c>
      <c r="POC61" s="124" t="s">
        <v>192</v>
      </c>
      <c r="POD61" s="124" t="s">
        <v>192</v>
      </c>
      <c r="POE61" s="124" t="s">
        <v>192</v>
      </c>
      <c r="POF61" s="124" t="s">
        <v>192</v>
      </c>
      <c r="POG61" s="124" t="s">
        <v>192</v>
      </c>
      <c r="POH61" s="124" t="s">
        <v>192</v>
      </c>
      <c r="POI61" s="124" t="s">
        <v>192</v>
      </c>
      <c r="POJ61" s="124" t="s">
        <v>192</v>
      </c>
      <c r="POK61" s="124" t="s">
        <v>192</v>
      </c>
      <c r="POL61" s="124" t="s">
        <v>192</v>
      </c>
      <c r="POM61" s="124" t="s">
        <v>192</v>
      </c>
      <c r="PON61" s="124" t="s">
        <v>192</v>
      </c>
      <c r="POO61" s="124" t="s">
        <v>192</v>
      </c>
      <c r="POP61" s="124" t="s">
        <v>192</v>
      </c>
      <c r="POQ61" s="124" t="s">
        <v>192</v>
      </c>
      <c r="POR61" s="124" t="s">
        <v>192</v>
      </c>
      <c r="POS61" s="124" t="s">
        <v>192</v>
      </c>
      <c r="POT61" s="124" t="s">
        <v>192</v>
      </c>
      <c r="POU61" s="124" t="s">
        <v>192</v>
      </c>
      <c r="POV61" s="124" t="s">
        <v>192</v>
      </c>
      <c r="POW61" s="124" t="s">
        <v>192</v>
      </c>
      <c r="POX61" s="124" t="s">
        <v>192</v>
      </c>
      <c r="POY61" s="124" t="s">
        <v>192</v>
      </c>
      <c r="POZ61" s="124" t="s">
        <v>192</v>
      </c>
      <c r="PPA61" s="124" t="s">
        <v>192</v>
      </c>
      <c r="PPB61" s="124" t="s">
        <v>192</v>
      </c>
      <c r="PPC61" s="124" t="s">
        <v>192</v>
      </c>
      <c r="PPD61" s="124" t="s">
        <v>192</v>
      </c>
      <c r="PPE61" s="124" t="s">
        <v>192</v>
      </c>
      <c r="PPF61" s="124" t="s">
        <v>192</v>
      </c>
      <c r="PPG61" s="124" t="s">
        <v>192</v>
      </c>
      <c r="PPH61" s="124" t="s">
        <v>192</v>
      </c>
      <c r="PPI61" s="124" t="s">
        <v>192</v>
      </c>
      <c r="PPJ61" s="124" t="s">
        <v>192</v>
      </c>
      <c r="PPK61" s="124" t="s">
        <v>192</v>
      </c>
      <c r="PPL61" s="124" t="s">
        <v>192</v>
      </c>
      <c r="PPM61" s="124" t="s">
        <v>192</v>
      </c>
      <c r="PPN61" s="124" t="s">
        <v>192</v>
      </c>
      <c r="PPO61" s="124" t="s">
        <v>192</v>
      </c>
      <c r="PPP61" s="124" t="s">
        <v>192</v>
      </c>
      <c r="PPQ61" s="124" t="s">
        <v>192</v>
      </c>
      <c r="PPR61" s="124" t="s">
        <v>192</v>
      </c>
      <c r="PPS61" s="124" t="s">
        <v>192</v>
      </c>
      <c r="PPT61" s="124" t="s">
        <v>192</v>
      </c>
      <c r="PPU61" s="124" t="s">
        <v>192</v>
      </c>
      <c r="PPV61" s="124" t="s">
        <v>192</v>
      </c>
      <c r="PPW61" s="124" t="s">
        <v>192</v>
      </c>
      <c r="PPX61" s="124" t="s">
        <v>192</v>
      </c>
      <c r="PPY61" s="124" t="s">
        <v>192</v>
      </c>
      <c r="PPZ61" s="124" t="s">
        <v>192</v>
      </c>
      <c r="PQA61" s="124" t="s">
        <v>192</v>
      </c>
      <c r="PQB61" s="124" t="s">
        <v>192</v>
      </c>
      <c r="PQC61" s="124" t="s">
        <v>192</v>
      </c>
      <c r="PQD61" s="124" t="s">
        <v>192</v>
      </c>
      <c r="PQE61" s="124" t="s">
        <v>192</v>
      </c>
      <c r="PQF61" s="124" t="s">
        <v>192</v>
      </c>
      <c r="PQG61" s="124" t="s">
        <v>192</v>
      </c>
      <c r="PQH61" s="124" t="s">
        <v>192</v>
      </c>
      <c r="PQI61" s="124" t="s">
        <v>192</v>
      </c>
      <c r="PQJ61" s="124" t="s">
        <v>192</v>
      </c>
      <c r="PQK61" s="124" t="s">
        <v>192</v>
      </c>
      <c r="PQL61" s="124" t="s">
        <v>192</v>
      </c>
      <c r="PQM61" s="124" t="s">
        <v>192</v>
      </c>
      <c r="PQN61" s="124" t="s">
        <v>192</v>
      </c>
      <c r="PQO61" s="124" t="s">
        <v>192</v>
      </c>
      <c r="PQP61" s="124" t="s">
        <v>192</v>
      </c>
      <c r="PQQ61" s="124" t="s">
        <v>192</v>
      </c>
      <c r="PQR61" s="124" t="s">
        <v>192</v>
      </c>
      <c r="PQS61" s="124" t="s">
        <v>192</v>
      </c>
      <c r="PQT61" s="124" t="s">
        <v>192</v>
      </c>
      <c r="PQU61" s="124" t="s">
        <v>192</v>
      </c>
      <c r="PQV61" s="124" t="s">
        <v>192</v>
      </c>
      <c r="PQW61" s="124" t="s">
        <v>192</v>
      </c>
      <c r="PQX61" s="124" t="s">
        <v>192</v>
      </c>
      <c r="PQY61" s="124" t="s">
        <v>192</v>
      </c>
      <c r="PQZ61" s="124" t="s">
        <v>192</v>
      </c>
      <c r="PRA61" s="124" t="s">
        <v>192</v>
      </c>
      <c r="PRB61" s="124" t="s">
        <v>192</v>
      </c>
      <c r="PRC61" s="124" t="s">
        <v>192</v>
      </c>
      <c r="PRD61" s="124" t="s">
        <v>192</v>
      </c>
      <c r="PRE61" s="124" t="s">
        <v>192</v>
      </c>
      <c r="PRF61" s="124" t="s">
        <v>192</v>
      </c>
      <c r="PRG61" s="124" t="s">
        <v>192</v>
      </c>
      <c r="PRH61" s="124" t="s">
        <v>192</v>
      </c>
      <c r="PRI61" s="124" t="s">
        <v>192</v>
      </c>
      <c r="PRJ61" s="124" t="s">
        <v>192</v>
      </c>
      <c r="PRK61" s="124" t="s">
        <v>192</v>
      </c>
      <c r="PRL61" s="124" t="s">
        <v>192</v>
      </c>
      <c r="PRM61" s="124" t="s">
        <v>192</v>
      </c>
      <c r="PRN61" s="124" t="s">
        <v>192</v>
      </c>
      <c r="PRO61" s="124" t="s">
        <v>192</v>
      </c>
      <c r="PRP61" s="124" t="s">
        <v>192</v>
      </c>
      <c r="PRQ61" s="124" t="s">
        <v>192</v>
      </c>
      <c r="PRR61" s="124" t="s">
        <v>192</v>
      </c>
      <c r="PRS61" s="124" t="s">
        <v>192</v>
      </c>
      <c r="PRT61" s="124" t="s">
        <v>192</v>
      </c>
      <c r="PRU61" s="124" t="s">
        <v>192</v>
      </c>
      <c r="PRV61" s="124" t="s">
        <v>192</v>
      </c>
      <c r="PRW61" s="124" t="s">
        <v>192</v>
      </c>
      <c r="PRX61" s="124" t="s">
        <v>192</v>
      </c>
      <c r="PRY61" s="124" t="s">
        <v>192</v>
      </c>
      <c r="PRZ61" s="124" t="s">
        <v>192</v>
      </c>
      <c r="PSA61" s="124" t="s">
        <v>192</v>
      </c>
      <c r="PSB61" s="124" t="s">
        <v>192</v>
      </c>
      <c r="PSC61" s="124" t="s">
        <v>192</v>
      </c>
      <c r="PSD61" s="124" t="s">
        <v>192</v>
      </c>
      <c r="PSE61" s="124" t="s">
        <v>192</v>
      </c>
      <c r="PSF61" s="124" t="s">
        <v>192</v>
      </c>
      <c r="PSG61" s="124" t="s">
        <v>192</v>
      </c>
      <c r="PSH61" s="124" t="s">
        <v>192</v>
      </c>
      <c r="PSI61" s="124" t="s">
        <v>192</v>
      </c>
      <c r="PSJ61" s="124" t="s">
        <v>192</v>
      </c>
      <c r="PSK61" s="124" t="s">
        <v>192</v>
      </c>
      <c r="PSL61" s="124" t="s">
        <v>192</v>
      </c>
      <c r="PSM61" s="124" t="s">
        <v>192</v>
      </c>
      <c r="PSN61" s="124" t="s">
        <v>192</v>
      </c>
      <c r="PSO61" s="124" t="s">
        <v>192</v>
      </c>
      <c r="PSP61" s="124" t="s">
        <v>192</v>
      </c>
      <c r="PSQ61" s="124" t="s">
        <v>192</v>
      </c>
      <c r="PSR61" s="124" t="s">
        <v>192</v>
      </c>
      <c r="PSS61" s="124" t="s">
        <v>192</v>
      </c>
      <c r="PST61" s="124" t="s">
        <v>192</v>
      </c>
      <c r="PSU61" s="124" t="s">
        <v>192</v>
      </c>
      <c r="PSV61" s="124" t="s">
        <v>192</v>
      </c>
      <c r="PSW61" s="124" t="s">
        <v>192</v>
      </c>
      <c r="PSX61" s="124" t="s">
        <v>192</v>
      </c>
      <c r="PSY61" s="124" t="s">
        <v>192</v>
      </c>
      <c r="PSZ61" s="124" t="s">
        <v>192</v>
      </c>
      <c r="PTA61" s="124" t="s">
        <v>192</v>
      </c>
      <c r="PTB61" s="124" t="s">
        <v>192</v>
      </c>
      <c r="PTC61" s="124" t="s">
        <v>192</v>
      </c>
      <c r="PTD61" s="124" t="s">
        <v>192</v>
      </c>
      <c r="PTE61" s="124" t="s">
        <v>192</v>
      </c>
      <c r="PTF61" s="124" t="s">
        <v>192</v>
      </c>
      <c r="PTG61" s="124" t="s">
        <v>192</v>
      </c>
      <c r="PTH61" s="124" t="s">
        <v>192</v>
      </c>
      <c r="PTI61" s="124" t="s">
        <v>192</v>
      </c>
      <c r="PTJ61" s="124" t="s">
        <v>192</v>
      </c>
      <c r="PTK61" s="124" t="s">
        <v>192</v>
      </c>
      <c r="PTL61" s="124" t="s">
        <v>192</v>
      </c>
      <c r="PTM61" s="124" t="s">
        <v>192</v>
      </c>
      <c r="PTN61" s="124" t="s">
        <v>192</v>
      </c>
      <c r="PTO61" s="124" t="s">
        <v>192</v>
      </c>
      <c r="PTP61" s="124" t="s">
        <v>192</v>
      </c>
      <c r="PTQ61" s="124" t="s">
        <v>192</v>
      </c>
      <c r="PTR61" s="124" t="s">
        <v>192</v>
      </c>
      <c r="PTS61" s="124" t="s">
        <v>192</v>
      </c>
      <c r="PTT61" s="124" t="s">
        <v>192</v>
      </c>
      <c r="PTU61" s="124" t="s">
        <v>192</v>
      </c>
      <c r="PTV61" s="124" t="s">
        <v>192</v>
      </c>
      <c r="PTW61" s="124" t="s">
        <v>192</v>
      </c>
      <c r="PTX61" s="124" t="s">
        <v>192</v>
      </c>
      <c r="PTY61" s="124" t="s">
        <v>192</v>
      </c>
      <c r="PTZ61" s="124" t="s">
        <v>192</v>
      </c>
      <c r="PUA61" s="124" t="s">
        <v>192</v>
      </c>
      <c r="PUB61" s="124" t="s">
        <v>192</v>
      </c>
      <c r="PUC61" s="124" t="s">
        <v>192</v>
      </c>
      <c r="PUD61" s="124" t="s">
        <v>192</v>
      </c>
      <c r="PUE61" s="124" t="s">
        <v>192</v>
      </c>
      <c r="PUF61" s="124" t="s">
        <v>192</v>
      </c>
      <c r="PUG61" s="124" t="s">
        <v>192</v>
      </c>
      <c r="PUH61" s="124" t="s">
        <v>192</v>
      </c>
      <c r="PUI61" s="124" t="s">
        <v>192</v>
      </c>
      <c r="PUJ61" s="124" t="s">
        <v>192</v>
      </c>
      <c r="PUK61" s="124" t="s">
        <v>192</v>
      </c>
      <c r="PUL61" s="124" t="s">
        <v>192</v>
      </c>
      <c r="PUM61" s="124" t="s">
        <v>192</v>
      </c>
      <c r="PUN61" s="124" t="s">
        <v>192</v>
      </c>
      <c r="PUO61" s="124" t="s">
        <v>192</v>
      </c>
      <c r="PUP61" s="124" t="s">
        <v>192</v>
      </c>
      <c r="PUQ61" s="124" t="s">
        <v>192</v>
      </c>
      <c r="PUR61" s="124" t="s">
        <v>192</v>
      </c>
      <c r="PUS61" s="124" t="s">
        <v>192</v>
      </c>
      <c r="PUT61" s="124" t="s">
        <v>192</v>
      </c>
      <c r="PUU61" s="124" t="s">
        <v>192</v>
      </c>
      <c r="PUV61" s="124" t="s">
        <v>192</v>
      </c>
      <c r="PUW61" s="124" t="s">
        <v>192</v>
      </c>
      <c r="PUX61" s="124" t="s">
        <v>192</v>
      </c>
      <c r="PUY61" s="124" t="s">
        <v>192</v>
      </c>
      <c r="PUZ61" s="124" t="s">
        <v>192</v>
      </c>
      <c r="PVA61" s="124" t="s">
        <v>192</v>
      </c>
      <c r="PVB61" s="124" t="s">
        <v>192</v>
      </c>
      <c r="PVC61" s="124" t="s">
        <v>192</v>
      </c>
      <c r="PVD61" s="124" t="s">
        <v>192</v>
      </c>
      <c r="PVE61" s="124" t="s">
        <v>192</v>
      </c>
      <c r="PVF61" s="124" t="s">
        <v>192</v>
      </c>
      <c r="PVG61" s="124" t="s">
        <v>192</v>
      </c>
      <c r="PVH61" s="124" t="s">
        <v>192</v>
      </c>
      <c r="PVI61" s="124" t="s">
        <v>192</v>
      </c>
      <c r="PVJ61" s="124" t="s">
        <v>192</v>
      </c>
      <c r="PVK61" s="124" t="s">
        <v>192</v>
      </c>
      <c r="PVL61" s="124" t="s">
        <v>192</v>
      </c>
      <c r="PVM61" s="124" t="s">
        <v>192</v>
      </c>
      <c r="PVN61" s="124" t="s">
        <v>192</v>
      </c>
      <c r="PVO61" s="124" t="s">
        <v>192</v>
      </c>
      <c r="PVP61" s="124" t="s">
        <v>192</v>
      </c>
      <c r="PVQ61" s="124" t="s">
        <v>192</v>
      </c>
      <c r="PVR61" s="124" t="s">
        <v>192</v>
      </c>
      <c r="PVS61" s="124" t="s">
        <v>192</v>
      </c>
      <c r="PVT61" s="124" t="s">
        <v>192</v>
      </c>
      <c r="PVU61" s="124" t="s">
        <v>192</v>
      </c>
      <c r="PVV61" s="124" t="s">
        <v>192</v>
      </c>
      <c r="PVW61" s="124" t="s">
        <v>192</v>
      </c>
      <c r="PVX61" s="124" t="s">
        <v>192</v>
      </c>
      <c r="PVY61" s="124" t="s">
        <v>192</v>
      </c>
      <c r="PVZ61" s="124" t="s">
        <v>192</v>
      </c>
      <c r="PWA61" s="124" t="s">
        <v>192</v>
      </c>
      <c r="PWB61" s="124" t="s">
        <v>192</v>
      </c>
      <c r="PWC61" s="124" t="s">
        <v>192</v>
      </c>
      <c r="PWD61" s="124" t="s">
        <v>192</v>
      </c>
      <c r="PWE61" s="124" t="s">
        <v>192</v>
      </c>
      <c r="PWF61" s="124" t="s">
        <v>192</v>
      </c>
      <c r="PWG61" s="124" t="s">
        <v>192</v>
      </c>
      <c r="PWH61" s="124" t="s">
        <v>192</v>
      </c>
      <c r="PWI61" s="124" t="s">
        <v>192</v>
      </c>
      <c r="PWJ61" s="124" t="s">
        <v>192</v>
      </c>
      <c r="PWK61" s="124" t="s">
        <v>192</v>
      </c>
      <c r="PWL61" s="124" t="s">
        <v>192</v>
      </c>
      <c r="PWM61" s="124" t="s">
        <v>192</v>
      </c>
      <c r="PWN61" s="124" t="s">
        <v>192</v>
      </c>
      <c r="PWO61" s="124" t="s">
        <v>192</v>
      </c>
      <c r="PWP61" s="124" t="s">
        <v>192</v>
      </c>
      <c r="PWQ61" s="124" t="s">
        <v>192</v>
      </c>
      <c r="PWR61" s="124" t="s">
        <v>192</v>
      </c>
      <c r="PWS61" s="124" t="s">
        <v>192</v>
      </c>
      <c r="PWT61" s="124" t="s">
        <v>192</v>
      </c>
      <c r="PWU61" s="124" t="s">
        <v>192</v>
      </c>
      <c r="PWV61" s="124" t="s">
        <v>192</v>
      </c>
      <c r="PWW61" s="124" t="s">
        <v>192</v>
      </c>
      <c r="PWX61" s="124" t="s">
        <v>192</v>
      </c>
      <c r="PWY61" s="124" t="s">
        <v>192</v>
      </c>
      <c r="PWZ61" s="124" t="s">
        <v>192</v>
      </c>
      <c r="PXA61" s="124" t="s">
        <v>192</v>
      </c>
      <c r="PXB61" s="124" t="s">
        <v>192</v>
      </c>
      <c r="PXC61" s="124" t="s">
        <v>192</v>
      </c>
      <c r="PXD61" s="124" t="s">
        <v>192</v>
      </c>
      <c r="PXE61" s="124" t="s">
        <v>192</v>
      </c>
      <c r="PXF61" s="124" t="s">
        <v>192</v>
      </c>
      <c r="PXG61" s="124" t="s">
        <v>192</v>
      </c>
      <c r="PXH61" s="124" t="s">
        <v>192</v>
      </c>
      <c r="PXI61" s="124" t="s">
        <v>192</v>
      </c>
      <c r="PXJ61" s="124" t="s">
        <v>192</v>
      </c>
      <c r="PXK61" s="124" t="s">
        <v>192</v>
      </c>
      <c r="PXL61" s="124" t="s">
        <v>192</v>
      </c>
      <c r="PXM61" s="124" t="s">
        <v>192</v>
      </c>
      <c r="PXN61" s="124" t="s">
        <v>192</v>
      </c>
      <c r="PXO61" s="124" t="s">
        <v>192</v>
      </c>
      <c r="PXP61" s="124" t="s">
        <v>192</v>
      </c>
      <c r="PXQ61" s="124" t="s">
        <v>192</v>
      </c>
      <c r="PXR61" s="124" t="s">
        <v>192</v>
      </c>
      <c r="PXS61" s="124" t="s">
        <v>192</v>
      </c>
      <c r="PXT61" s="124" t="s">
        <v>192</v>
      </c>
      <c r="PXU61" s="124" t="s">
        <v>192</v>
      </c>
      <c r="PXV61" s="124" t="s">
        <v>192</v>
      </c>
      <c r="PXW61" s="124" t="s">
        <v>192</v>
      </c>
      <c r="PXX61" s="124" t="s">
        <v>192</v>
      </c>
      <c r="PXY61" s="124" t="s">
        <v>192</v>
      </c>
      <c r="PXZ61" s="124" t="s">
        <v>192</v>
      </c>
      <c r="PYA61" s="124" t="s">
        <v>192</v>
      </c>
      <c r="PYB61" s="124" t="s">
        <v>192</v>
      </c>
      <c r="PYC61" s="124" t="s">
        <v>192</v>
      </c>
      <c r="PYD61" s="124" t="s">
        <v>192</v>
      </c>
      <c r="PYE61" s="124" t="s">
        <v>192</v>
      </c>
      <c r="PYF61" s="124" t="s">
        <v>192</v>
      </c>
      <c r="PYG61" s="124" t="s">
        <v>192</v>
      </c>
      <c r="PYH61" s="124" t="s">
        <v>192</v>
      </c>
      <c r="PYI61" s="124" t="s">
        <v>192</v>
      </c>
      <c r="PYJ61" s="124" t="s">
        <v>192</v>
      </c>
      <c r="PYK61" s="124" t="s">
        <v>192</v>
      </c>
      <c r="PYL61" s="124" t="s">
        <v>192</v>
      </c>
      <c r="PYM61" s="124" t="s">
        <v>192</v>
      </c>
      <c r="PYN61" s="124" t="s">
        <v>192</v>
      </c>
      <c r="PYO61" s="124" t="s">
        <v>192</v>
      </c>
      <c r="PYP61" s="124" t="s">
        <v>192</v>
      </c>
      <c r="PYQ61" s="124" t="s">
        <v>192</v>
      </c>
      <c r="PYR61" s="124" t="s">
        <v>192</v>
      </c>
      <c r="PYS61" s="124" t="s">
        <v>192</v>
      </c>
      <c r="PYT61" s="124" t="s">
        <v>192</v>
      </c>
      <c r="PYU61" s="124" t="s">
        <v>192</v>
      </c>
      <c r="PYV61" s="124" t="s">
        <v>192</v>
      </c>
      <c r="PYW61" s="124" t="s">
        <v>192</v>
      </c>
      <c r="PYX61" s="124" t="s">
        <v>192</v>
      </c>
      <c r="PYY61" s="124" t="s">
        <v>192</v>
      </c>
      <c r="PYZ61" s="124" t="s">
        <v>192</v>
      </c>
      <c r="PZA61" s="124" t="s">
        <v>192</v>
      </c>
      <c r="PZB61" s="124" t="s">
        <v>192</v>
      </c>
      <c r="PZC61" s="124" t="s">
        <v>192</v>
      </c>
      <c r="PZD61" s="124" t="s">
        <v>192</v>
      </c>
      <c r="PZE61" s="124" t="s">
        <v>192</v>
      </c>
      <c r="PZF61" s="124" t="s">
        <v>192</v>
      </c>
      <c r="PZG61" s="124" t="s">
        <v>192</v>
      </c>
      <c r="PZH61" s="124" t="s">
        <v>192</v>
      </c>
      <c r="PZI61" s="124" t="s">
        <v>192</v>
      </c>
      <c r="PZJ61" s="124" t="s">
        <v>192</v>
      </c>
      <c r="PZK61" s="124" t="s">
        <v>192</v>
      </c>
      <c r="PZL61" s="124" t="s">
        <v>192</v>
      </c>
      <c r="PZM61" s="124" t="s">
        <v>192</v>
      </c>
      <c r="PZN61" s="124" t="s">
        <v>192</v>
      </c>
      <c r="PZO61" s="124" t="s">
        <v>192</v>
      </c>
      <c r="PZP61" s="124" t="s">
        <v>192</v>
      </c>
      <c r="PZQ61" s="124" t="s">
        <v>192</v>
      </c>
      <c r="PZR61" s="124" t="s">
        <v>192</v>
      </c>
      <c r="PZS61" s="124" t="s">
        <v>192</v>
      </c>
      <c r="PZT61" s="124" t="s">
        <v>192</v>
      </c>
      <c r="PZU61" s="124" t="s">
        <v>192</v>
      </c>
      <c r="PZV61" s="124" t="s">
        <v>192</v>
      </c>
      <c r="PZW61" s="124" t="s">
        <v>192</v>
      </c>
      <c r="PZX61" s="124" t="s">
        <v>192</v>
      </c>
      <c r="PZY61" s="124" t="s">
        <v>192</v>
      </c>
      <c r="PZZ61" s="124" t="s">
        <v>192</v>
      </c>
      <c r="QAA61" s="124" t="s">
        <v>192</v>
      </c>
      <c r="QAB61" s="124" t="s">
        <v>192</v>
      </c>
      <c r="QAC61" s="124" t="s">
        <v>192</v>
      </c>
      <c r="QAD61" s="124" t="s">
        <v>192</v>
      </c>
      <c r="QAE61" s="124" t="s">
        <v>192</v>
      </c>
      <c r="QAF61" s="124" t="s">
        <v>192</v>
      </c>
      <c r="QAG61" s="124" t="s">
        <v>192</v>
      </c>
      <c r="QAH61" s="124" t="s">
        <v>192</v>
      </c>
      <c r="QAI61" s="124" t="s">
        <v>192</v>
      </c>
      <c r="QAJ61" s="124" t="s">
        <v>192</v>
      </c>
      <c r="QAK61" s="124" t="s">
        <v>192</v>
      </c>
      <c r="QAL61" s="124" t="s">
        <v>192</v>
      </c>
      <c r="QAM61" s="124" t="s">
        <v>192</v>
      </c>
      <c r="QAN61" s="124" t="s">
        <v>192</v>
      </c>
      <c r="QAO61" s="124" t="s">
        <v>192</v>
      </c>
      <c r="QAP61" s="124" t="s">
        <v>192</v>
      </c>
      <c r="QAQ61" s="124" t="s">
        <v>192</v>
      </c>
      <c r="QAR61" s="124" t="s">
        <v>192</v>
      </c>
      <c r="QAS61" s="124" t="s">
        <v>192</v>
      </c>
      <c r="QAT61" s="124" t="s">
        <v>192</v>
      </c>
      <c r="QAU61" s="124" t="s">
        <v>192</v>
      </c>
      <c r="QAV61" s="124" t="s">
        <v>192</v>
      </c>
      <c r="QAW61" s="124" t="s">
        <v>192</v>
      </c>
      <c r="QAX61" s="124" t="s">
        <v>192</v>
      </c>
      <c r="QAY61" s="124" t="s">
        <v>192</v>
      </c>
      <c r="QAZ61" s="124" t="s">
        <v>192</v>
      </c>
      <c r="QBA61" s="124" t="s">
        <v>192</v>
      </c>
      <c r="QBB61" s="124" t="s">
        <v>192</v>
      </c>
      <c r="QBC61" s="124" t="s">
        <v>192</v>
      </c>
      <c r="QBD61" s="124" t="s">
        <v>192</v>
      </c>
      <c r="QBE61" s="124" t="s">
        <v>192</v>
      </c>
      <c r="QBF61" s="124" t="s">
        <v>192</v>
      </c>
      <c r="QBG61" s="124" t="s">
        <v>192</v>
      </c>
      <c r="QBH61" s="124" t="s">
        <v>192</v>
      </c>
      <c r="QBI61" s="124" t="s">
        <v>192</v>
      </c>
      <c r="QBJ61" s="124" t="s">
        <v>192</v>
      </c>
      <c r="QBK61" s="124" t="s">
        <v>192</v>
      </c>
      <c r="QBL61" s="124" t="s">
        <v>192</v>
      </c>
      <c r="QBM61" s="124" t="s">
        <v>192</v>
      </c>
      <c r="QBN61" s="124" t="s">
        <v>192</v>
      </c>
      <c r="QBO61" s="124" t="s">
        <v>192</v>
      </c>
      <c r="QBP61" s="124" t="s">
        <v>192</v>
      </c>
      <c r="QBQ61" s="124" t="s">
        <v>192</v>
      </c>
      <c r="QBR61" s="124" t="s">
        <v>192</v>
      </c>
      <c r="QBS61" s="124" t="s">
        <v>192</v>
      </c>
      <c r="QBT61" s="124" t="s">
        <v>192</v>
      </c>
      <c r="QBU61" s="124" t="s">
        <v>192</v>
      </c>
      <c r="QBV61" s="124" t="s">
        <v>192</v>
      </c>
      <c r="QBW61" s="124" t="s">
        <v>192</v>
      </c>
      <c r="QBX61" s="124" t="s">
        <v>192</v>
      </c>
      <c r="QBY61" s="124" t="s">
        <v>192</v>
      </c>
      <c r="QBZ61" s="124" t="s">
        <v>192</v>
      </c>
      <c r="QCA61" s="124" t="s">
        <v>192</v>
      </c>
      <c r="QCB61" s="124" t="s">
        <v>192</v>
      </c>
      <c r="QCC61" s="124" t="s">
        <v>192</v>
      </c>
      <c r="QCD61" s="124" t="s">
        <v>192</v>
      </c>
      <c r="QCE61" s="124" t="s">
        <v>192</v>
      </c>
      <c r="QCF61" s="124" t="s">
        <v>192</v>
      </c>
      <c r="QCG61" s="124" t="s">
        <v>192</v>
      </c>
      <c r="QCH61" s="124" t="s">
        <v>192</v>
      </c>
      <c r="QCI61" s="124" t="s">
        <v>192</v>
      </c>
      <c r="QCJ61" s="124" t="s">
        <v>192</v>
      </c>
      <c r="QCK61" s="124" t="s">
        <v>192</v>
      </c>
      <c r="QCL61" s="124" t="s">
        <v>192</v>
      </c>
      <c r="QCM61" s="124" t="s">
        <v>192</v>
      </c>
      <c r="QCN61" s="124" t="s">
        <v>192</v>
      </c>
      <c r="QCO61" s="124" t="s">
        <v>192</v>
      </c>
      <c r="QCP61" s="124" t="s">
        <v>192</v>
      </c>
      <c r="QCQ61" s="124" t="s">
        <v>192</v>
      </c>
      <c r="QCR61" s="124" t="s">
        <v>192</v>
      </c>
      <c r="QCS61" s="124" t="s">
        <v>192</v>
      </c>
      <c r="QCT61" s="124" t="s">
        <v>192</v>
      </c>
      <c r="QCU61" s="124" t="s">
        <v>192</v>
      </c>
      <c r="QCV61" s="124" t="s">
        <v>192</v>
      </c>
      <c r="QCW61" s="124" t="s">
        <v>192</v>
      </c>
      <c r="QCX61" s="124" t="s">
        <v>192</v>
      </c>
      <c r="QCY61" s="124" t="s">
        <v>192</v>
      </c>
      <c r="QCZ61" s="124" t="s">
        <v>192</v>
      </c>
      <c r="QDA61" s="124" t="s">
        <v>192</v>
      </c>
      <c r="QDB61" s="124" t="s">
        <v>192</v>
      </c>
      <c r="QDC61" s="124" t="s">
        <v>192</v>
      </c>
      <c r="QDD61" s="124" t="s">
        <v>192</v>
      </c>
      <c r="QDE61" s="124" t="s">
        <v>192</v>
      </c>
      <c r="QDF61" s="124" t="s">
        <v>192</v>
      </c>
      <c r="QDG61" s="124" t="s">
        <v>192</v>
      </c>
      <c r="QDH61" s="124" t="s">
        <v>192</v>
      </c>
      <c r="QDI61" s="124" t="s">
        <v>192</v>
      </c>
      <c r="QDJ61" s="124" t="s">
        <v>192</v>
      </c>
      <c r="QDK61" s="124" t="s">
        <v>192</v>
      </c>
      <c r="QDL61" s="124" t="s">
        <v>192</v>
      </c>
      <c r="QDM61" s="124" t="s">
        <v>192</v>
      </c>
      <c r="QDN61" s="124" t="s">
        <v>192</v>
      </c>
      <c r="QDO61" s="124" t="s">
        <v>192</v>
      </c>
      <c r="QDP61" s="124" t="s">
        <v>192</v>
      </c>
      <c r="QDQ61" s="124" t="s">
        <v>192</v>
      </c>
      <c r="QDR61" s="124" t="s">
        <v>192</v>
      </c>
      <c r="QDS61" s="124" t="s">
        <v>192</v>
      </c>
      <c r="QDT61" s="124" t="s">
        <v>192</v>
      </c>
      <c r="QDU61" s="124" t="s">
        <v>192</v>
      </c>
      <c r="QDV61" s="124" t="s">
        <v>192</v>
      </c>
      <c r="QDW61" s="124" t="s">
        <v>192</v>
      </c>
      <c r="QDX61" s="124" t="s">
        <v>192</v>
      </c>
      <c r="QDY61" s="124" t="s">
        <v>192</v>
      </c>
      <c r="QDZ61" s="124" t="s">
        <v>192</v>
      </c>
      <c r="QEA61" s="124" t="s">
        <v>192</v>
      </c>
      <c r="QEB61" s="124" t="s">
        <v>192</v>
      </c>
      <c r="QEC61" s="124" t="s">
        <v>192</v>
      </c>
      <c r="QED61" s="124" t="s">
        <v>192</v>
      </c>
      <c r="QEE61" s="124" t="s">
        <v>192</v>
      </c>
      <c r="QEF61" s="124" t="s">
        <v>192</v>
      </c>
      <c r="QEG61" s="124" t="s">
        <v>192</v>
      </c>
      <c r="QEH61" s="124" t="s">
        <v>192</v>
      </c>
      <c r="QEI61" s="124" t="s">
        <v>192</v>
      </c>
      <c r="QEJ61" s="124" t="s">
        <v>192</v>
      </c>
      <c r="QEK61" s="124" t="s">
        <v>192</v>
      </c>
      <c r="QEL61" s="124" t="s">
        <v>192</v>
      </c>
      <c r="QEM61" s="124" t="s">
        <v>192</v>
      </c>
      <c r="QEN61" s="124" t="s">
        <v>192</v>
      </c>
      <c r="QEO61" s="124" t="s">
        <v>192</v>
      </c>
      <c r="QEP61" s="124" t="s">
        <v>192</v>
      </c>
      <c r="QEQ61" s="124" t="s">
        <v>192</v>
      </c>
      <c r="QER61" s="124" t="s">
        <v>192</v>
      </c>
      <c r="QES61" s="124" t="s">
        <v>192</v>
      </c>
      <c r="QET61" s="124" t="s">
        <v>192</v>
      </c>
      <c r="QEU61" s="124" t="s">
        <v>192</v>
      </c>
      <c r="QEV61" s="124" t="s">
        <v>192</v>
      </c>
      <c r="QEW61" s="124" t="s">
        <v>192</v>
      </c>
      <c r="QEX61" s="124" t="s">
        <v>192</v>
      </c>
      <c r="QEY61" s="124" t="s">
        <v>192</v>
      </c>
      <c r="QEZ61" s="124" t="s">
        <v>192</v>
      </c>
      <c r="QFA61" s="124" t="s">
        <v>192</v>
      </c>
      <c r="QFB61" s="124" t="s">
        <v>192</v>
      </c>
      <c r="QFC61" s="124" t="s">
        <v>192</v>
      </c>
      <c r="QFD61" s="124" t="s">
        <v>192</v>
      </c>
      <c r="QFE61" s="124" t="s">
        <v>192</v>
      </c>
      <c r="QFF61" s="124" t="s">
        <v>192</v>
      </c>
      <c r="QFG61" s="124" t="s">
        <v>192</v>
      </c>
      <c r="QFH61" s="124" t="s">
        <v>192</v>
      </c>
      <c r="QFI61" s="124" t="s">
        <v>192</v>
      </c>
      <c r="QFJ61" s="124" t="s">
        <v>192</v>
      </c>
      <c r="QFK61" s="124" t="s">
        <v>192</v>
      </c>
      <c r="QFL61" s="124" t="s">
        <v>192</v>
      </c>
      <c r="QFM61" s="124" t="s">
        <v>192</v>
      </c>
      <c r="QFN61" s="124" t="s">
        <v>192</v>
      </c>
      <c r="QFO61" s="124" t="s">
        <v>192</v>
      </c>
      <c r="QFP61" s="124" t="s">
        <v>192</v>
      </c>
      <c r="QFQ61" s="124" t="s">
        <v>192</v>
      </c>
      <c r="QFR61" s="124" t="s">
        <v>192</v>
      </c>
      <c r="QFS61" s="124" t="s">
        <v>192</v>
      </c>
      <c r="QFT61" s="124" t="s">
        <v>192</v>
      </c>
      <c r="QFU61" s="124" t="s">
        <v>192</v>
      </c>
      <c r="QFV61" s="124" t="s">
        <v>192</v>
      </c>
      <c r="QFW61" s="124" t="s">
        <v>192</v>
      </c>
      <c r="QFX61" s="124" t="s">
        <v>192</v>
      </c>
      <c r="QFY61" s="124" t="s">
        <v>192</v>
      </c>
      <c r="QFZ61" s="124" t="s">
        <v>192</v>
      </c>
      <c r="QGA61" s="124" t="s">
        <v>192</v>
      </c>
      <c r="QGB61" s="124" t="s">
        <v>192</v>
      </c>
      <c r="QGC61" s="124" t="s">
        <v>192</v>
      </c>
      <c r="QGD61" s="124" t="s">
        <v>192</v>
      </c>
      <c r="QGE61" s="124" t="s">
        <v>192</v>
      </c>
      <c r="QGF61" s="124" t="s">
        <v>192</v>
      </c>
      <c r="QGG61" s="124" t="s">
        <v>192</v>
      </c>
      <c r="QGH61" s="124" t="s">
        <v>192</v>
      </c>
      <c r="QGI61" s="124" t="s">
        <v>192</v>
      </c>
      <c r="QGJ61" s="124" t="s">
        <v>192</v>
      </c>
      <c r="QGK61" s="124" t="s">
        <v>192</v>
      </c>
      <c r="QGL61" s="124" t="s">
        <v>192</v>
      </c>
      <c r="QGM61" s="124" t="s">
        <v>192</v>
      </c>
      <c r="QGN61" s="124" t="s">
        <v>192</v>
      </c>
      <c r="QGO61" s="124" t="s">
        <v>192</v>
      </c>
      <c r="QGP61" s="124" t="s">
        <v>192</v>
      </c>
      <c r="QGQ61" s="124" t="s">
        <v>192</v>
      </c>
      <c r="QGR61" s="124" t="s">
        <v>192</v>
      </c>
      <c r="QGS61" s="124" t="s">
        <v>192</v>
      </c>
      <c r="QGT61" s="124" t="s">
        <v>192</v>
      </c>
      <c r="QGU61" s="124" t="s">
        <v>192</v>
      </c>
      <c r="QGV61" s="124" t="s">
        <v>192</v>
      </c>
      <c r="QGW61" s="124" t="s">
        <v>192</v>
      </c>
      <c r="QGX61" s="124" t="s">
        <v>192</v>
      </c>
      <c r="QGY61" s="124" t="s">
        <v>192</v>
      </c>
      <c r="QGZ61" s="124" t="s">
        <v>192</v>
      </c>
      <c r="QHA61" s="124" t="s">
        <v>192</v>
      </c>
      <c r="QHB61" s="124" t="s">
        <v>192</v>
      </c>
      <c r="QHC61" s="124" t="s">
        <v>192</v>
      </c>
      <c r="QHD61" s="124" t="s">
        <v>192</v>
      </c>
      <c r="QHE61" s="124" t="s">
        <v>192</v>
      </c>
      <c r="QHF61" s="124" t="s">
        <v>192</v>
      </c>
      <c r="QHG61" s="124" t="s">
        <v>192</v>
      </c>
      <c r="QHH61" s="124" t="s">
        <v>192</v>
      </c>
      <c r="QHI61" s="124" t="s">
        <v>192</v>
      </c>
      <c r="QHJ61" s="124" t="s">
        <v>192</v>
      </c>
      <c r="QHK61" s="124" t="s">
        <v>192</v>
      </c>
      <c r="QHL61" s="124" t="s">
        <v>192</v>
      </c>
      <c r="QHM61" s="124" t="s">
        <v>192</v>
      </c>
      <c r="QHN61" s="124" t="s">
        <v>192</v>
      </c>
      <c r="QHO61" s="124" t="s">
        <v>192</v>
      </c>
      <c r="QHP61" s="124" t="s">
        <v>192</v>
      </c>
      <c r="QHQ61" s="124" t="s">
        <v>192</v>
      </c>
      <c r="QHR61" s="124" t="s">
        <v>192</v>
      </c>
      <c r="QHS61" s="124" t="s">
        <v>192</v>
      </c>
      <c r="QHT61" s="124" t="s">
        <v>192</v>
      </c>
      <c r="QHU61" s="124" t="s">
        <v>192</v>
      </c>
      <c r="QHV61" s="124" t="s">
        <v>192</v>
      </c>
      <c r="QHW61" s="124" t="s">
        <v>192</v>
      </c>
      <c r="QHX61" s="124" t="s">
        <v>192</v>
      </c>
      <c r="QHY61" s="124" t="s">
        <v>192</v>
      </c>
      <c r="QHZ61" s="124" t="s">
        <v>192</v>
      </c>
      <c r="QIA61" s="124" t="s">
        <v>192</v>
      </c>
      <c r="QIB61" s="124" t="s">
        <v>192</v>
      </c>
      <c r="QIC61" s="124" t="s">
        <v>192</v>
      </c>
      <c r="QID61" s="124" t="s">
        <v>192</v>
      </c>
      <c r="QIE61" s="124" t="s">
        <v>192</v>
      </c>
      <c r="QIF61" s="124" t="s">
        <v>192</v>
      </c>
      <c r="QIG61" s="124" t="s">
        <v>192</v>
      </c>
      <c r="QIH61" s="124" t="s">
        <v>192</v>
      </c>
      <c r="QII61" s="124" t="s">
        <v>192</v>
      </c>
      <c r="QIJ61" s="124" t="s">
        <v>192</v>
      </c>
      <c r="QIK61" s="124" t="s">
        <v>192</v>
      </c>
      <c r="QIL61" s="124" t="s">
        <v>192</v>
      </c>
      <c r="QIM61" s="124" t="s">
        <v>192</v>
      </c>
      <c r="QIN61" s="124" t="s">
        <v>192</v>
      </c>
      <c r="QIO61" s="124" t="s">
        <v>192</v>
      </c>
      <c r="QIP61" s="124" t="s">
        <v>192</v>
      </c>
      <c r="QIQ61" s="124" t="s">
        <v>192</v>
      </c>
      <c r="QIR61" s="124" t="s">
        <v>192</v>
      </c>
      <c r="QIS61" s="124" t="s">
        <v>192</v>
      </c>
      <c r="QIT61" s="124" t="s">
        <v>192</v>
      </c>
      <c r="QIU61" s="124" t="s">
        <v>192</v>
      </c>
      <c r="QIV61" s="124" t="s">
        <v>192</v>
      </c>
      <c r="QIW61" s="124" t="s">
        <v>192</v>
      </c>
      <c r="QIX61" s="124" t="s">
        <v>192</v>
      </c>
      <c r="QIY61" s="124" t="s">
        <v>192</v>
      </c>
      <c r="QIZ61" s="124" t="s">
        <v>192</v>
      </c>
      <c r="QJA61" s="124" t="s">
        <v>192</v>
      </c>
      <c r="QJB61" s="124" t="s">
        <v>192</v>
      </c>
      <c r="QJC61" s="124" t="s">
        <v>192</v>
      </c>
      <c r="QJD61" s="124" t="s">
        <v>192</v>
      </c>
      <c r="QJE61" s="124" t="s">
        <v>192</v>
      </c>
      <c r="QJF61" s="124" t="s">
        <v>192</v>
      </c>
      <c r="QJG61" s="124" t="s">
        <v>192</v>
      </c>
      <c r="QJH61" s="124" t="s">
        <v>192</v>
      </c>
      <c r="QJI61" s="124" t="s">
        <v>192</v>
      </c>
      <c r="QJJ61" s="124" t="s">
        <v>192</v>
      </c>
      <c r="QJK61" s="124" t="s">
        <v>192</v>
      </c>
      <c r="QJL61" s="124" t="s">
        <v>192</v>
      </c>
      <c r="QJM61" s="124" t="s">
        <v>192</v>
      </c>
      <c r="QJN61" s="124" t="s">
        <v>192</v>
      </c>
      <c r="QJO61" s="124" t="s">
        <v>192</v>
      </c>
      <c r="QJP61" s="124" t="s">
        <v>192</v>
      </c>
      <c r="QJQ61" s="124" t="s">
        <v>192</v>
      </c>
      <c r="QJR61" s="124" t="s">
        <v>192</v>
      </c>
      <c r="QJS61" s="124" t="s">
        <v>192</v>
      </c>
      <c r="QJT61" s="124" t="s">
        <v>192</v>
      </c>
      <c r="QJU61" s="124" t="s">
        <v>192</v>
      </c>
      <c r="QJV61" s="124" t="s">
        <v>192</v>
      </c>
      <c r="QJW61" s="124" t="s">
        <v>192</v>
      </c>
      <c r="QJX61" s="124" t="s">
        <v>192</v>
      </c>
      <c r="QJY61" s="124" t="s">
        <v>192</v>
      </c>
      <c r="QJZ61" s="124" t="s">
        <v>192</v>
      </c>
      <c r="QKA61" s="124" t="s">
        <v>192</v>
      </c>
      <c r="QKB61" s="124" t="s">
        <v>192</v>
      </c>
      <c r="QKC61" s="124" t="s">
        <v>192</v>
      </c>
      <c r="QKD61" s="124" t="s">
        <v>192</v>
      </c>
      <c r="QKE61" s="124" t="s">
        <v>192</v>
      </c>
      <c r="QKF61" s="124" t="s">
        <v>192</v>
      </c>
      <c r="QKG61" s="124" t="s">
        <v>192</v>
      </c>
      <c r="QKH61" s="124" t="s">
        <v>192</v>
      </c>
      <c r="QKI61" s="124" t="s">
        <v>192</v>
      </c>
      <c r="QKJ61" s="124" t="s">
        <v>192</v>
      </c>
      <c r="QKK61" s="124" t="s">
        <v>192</v>
      </c>
      <c r="QKL61" s="124" t="s">
        <v>192</v>
      </c>
      <c r="QKM61" s="124" t="s">
        <v>192</v>
      </c>
      <c r="QKN61" s="124" t="s">
        <v>192</v>
      </c>
      <c r="QKO61" s="124" t="s">
        <v>192</v>
      </c>
      <c r="QKP61" s="124" t="s">
        <v>192</v>
      </c>
      <c r="QKQ61" s="124" t="s">
        <v>192</v>
      </c>
      <c r="QKR61" s="124" t="s">
        <v>192</v>
      </c>
      <c r="QKS61" s="124" t="s">
        <v>192</v>
      </c>
      <c r="QKT61" s="124" t="s">
        <v>192</v>
      </c>
      <c r="QKU61" s="124" t="s">
        <v>192</v>
      </c>
      <c r="QKV61" s="124" t="s">
        <v>192</v>
      </c>
      <c r="QKW61" s="124" t="s">
        <v>192</v>
      </c>
      <c r="QKX61" s="124" t="s">
        <v>192</v>
      </c>
      <c r="QKY61" s="124" t="s">
        <v>192</v>
      </c>
      <c r="QKZ61" s="124" t="s">
        <v>192</v>
      </c>
      <c r="QLA61" s="124" t="s">
        <v>192</v>
      </c>
      <c r="QLB61" s="124" t="s">
        <v>192</v>
      </c>
      <c r="QLC61" s="124" t="s">
        <v>192</v>
      </c>
      <c r="QLD61" s="124" t="s">
        <v>192</v>
      </c>
      <c r="QLE61" s="124" t="s">
        <v>192</v>
      </c>
      <c r="QLF61" s="124" t="s">
        <v>192</v>
      </c>
      <c r="QLG61" s="124" t="s">
        <v>192</v>
      </c>
      <c r="QLH61" s="124" t="s">
        <v>192</v>
      </c>
      <c r="QLI61" s="124" t="s">
        <v>192</v>
      </c>
      <c r="QLJ61" s="124" t="s">
        <v>192</v>
      </c>
      <c r="QLK61" s="124" t="s">
        <v>192</v>
      </c>
      <c r="QLL61" s="124" t="s">
        <v>192</v>
      </c>
      <c r="QLM61" s="124" t="s">
        <v>192</v>
      </c>
      <c r="QLN61" s="124" t="s">
        <v>192</v>
      </c>
      <c r="QLO61" s="124" t="s">
        <v>192</v>
      </c>
      <c r="QLP61" s="124" t="s">
        <v>192</v>
      </c>
      <c r="QLQ61" s="124" t="s">
        <v>192</v>
      </c>
      <c r="QLR61" s="124" t="s">
        <v>192</v>
      </c>
      <c r="QLS61" s="124" t="s">
        <v>192</v>
      </c>
      <c r="QLT61" s="124" t="s">
        <v>192</v>
      </c>
      <c r="QLU61" s="124" t="s">
        <v>192</v>
      </c>
      <c r="QLV61" s="124" t="s">
        <v>192</v>
      </c>
      <c r="QLW61" s="124" t="s">
        <v>192</v>
      </c>
      <c r="QLX61" s="124" t="s">
        <v>192</v>
      </c>
      <c r="QLY61" s="124" t="s">
        <v>192</v>
      </c>
      <c r="QLZ61" s="124" t="s">
        <v>192</v>
      </c>
      <c r="QMA61" s="124" t="s">
        <v>192</v>
      </c>
      <c r="QMB61" s="124" t="s">
        <v>192</v>
      </c>
      <c r="QMC61" s="124" t="s">
        <v>192</v>
      </c>
      <c r="QMD61" s="124" t="s">
        <v>192</v>
      </c>
      <c r="QME61" s="124" t="s">
        <v>192</v>
      </c>
      <c r="QMF61" s="124" t="s">
        <v>192</v>
      </c>
      <c r="QMG61" s="124" t="s">
        <v>192</v>
      </c>
      <c r="QMH61" s="124" t="s">
        <v>192</v>
      </c>
      <c r="QMI61" s="124" t="s">
        <v>192</v>
      </c>
      <c r="QMJ61" s="124" t="s">
        <v>192</v>
      </c>
      <c r="QMK61" s="124" t="s">
        <v>192</v>
      </c>
      <c r="QML61" s="124" t="s">
        <v>192</v>
      </c>
      <c r="QMM61" s="124" t="s">
        <v>192</v>
      </c>
      <c r="QMN61" s="124" t="s">
        <v>192</v>
      </c>
      <c r="QMO61" s="124" t="s">
        <v>192</v>
      </c>
      <c r="QMP61" s="124" t="s">
        <v>192</v>
      </c>
      <c r="QMQ61" s="124" t="s">
        <v>192</v>
      </c>
      <c r="QMR61" s="124" t="s">
        <v>192</v>
      </c>
      <c r="QMS61" s="124" t="s">
        <v>192</v>
      </c>
      <c r="QMT61" s="124" t="s">
        <v>192</v>
      </c>
      <c r="QMU61" s="124" t="s">
        <v>192</v>
      </c>
      <c r="QMV61" s="124" t="s">
        <v>192</v>
      </c>
      <c r="QMW61" s="124" t="s">
        <v>192</v>
      </c>
      <c r="QMX61" s="124" t="s">
        <v>192</v>
      </c>
      <c r="QMY61" s="124" t="s">
        <v>192</v>
      </c>
      <c r="QMZ61" s="124" t="s">
        <v>192</v>
      </c>
      <c r="QNA61" s="124" t="s">
        <v>192</v>
      </c>
      <c r="QNB61" s="124" t="s">
        <v>192</v>
      </c>
      <c r="QNC61" s="124" t="s">
        <v>192</v>
      </c>
      <c r="QND61" s="124" t="s">
        <v>192</v>
      </c>
      <c r="QNE61" s="124" t="s">
        <v>192</v>
      </c>
      <c r="QNF61" s="124" t="s">
        <v>192</v>
      </c>
      <c r="QNG61" s="124" t="s">
        <v>192</v>
      </c>
      <c r="QNH61" s="124" t="s">
        <v>192</v>
      </c>
      <c r="QNI61" s="124" t="s">
        <v>192</v>
      </c>
      <c r="QNJ61" s="124" t="s">
        <v>192</v>
      </c>
      <c r="QNK61" s="124" t="s">
        <v>192</v>
      </c>
      <c r="QNL61" s="124" t="s">
        <v>192</v>
      </c>
      <c r="QNM61" s="124" t="s">
        <v>192</v>
      </c>
      <c r="QNN61" s="124" t="s">
        <v>192</v>
      </c>
      <c r="QNO61" s="124" t="s">
        <v>192</v>
      </c>
      <c r="QNP61" s="124" t="s">
        <v>192</v>
      </c>
      <c r="QNQ61" s="124" t="s">
        <v>192</v>
      </c>
      <c r="QNR61" s="124" t="s">
        <v>192</v>
      </c>
      <c r="QNS61" s="124" t="s">
        <v>192</v>
      </c>
      <c r="QNT61" s="124" t="s">
        <v>192</v>
      </c>
      <c r="QNU61" s="124" t="s">
        <v>192</v>
      </c>
      <c r="QNV61" s="124" t="s">
        <v>192</v>
      </c>
      <c r="QNW61" s="124" t="s">
        <v>192</v>
      </c>
      <c r="QNX61" s="124" t="s">
        <v>192</v>
      </c>
      <c r="QNY61" s="124" t="s">
        <v>192</v>
      </c>
      <c r="QNZ61" s="124" t="s">
        <v>192</v>
      </c>
      <c r="QOA61" s="124" t="s">
        <v>192</v>
      </c>
      <c r="QOB61" s="124" t="s">
        <v>192</v>
      </c>
      <c r="QOC61" s="124" t="s">
        <v>192</v>
      </c>
      <c r="QOD61" s="124" t="s">
        <v>192</v>
      </c>
      <c r="QOE61" s="124" t="s">
        <v>192</v>
      </c>
      <c r="QOF61" s="124" t="s">
        <v>192</v>
      </c>
      <c r="QOG61" s="124" t="s">
        <v>192</v>
      </c>
      <c r="QOH61" s="124" t="s">
        <v>192</v>
      </c>
      <c r="QOI61" s="124" t="s">
        <v>192</v>
      </c>
      <c r="QOJ61" s="124" t="s">
        <v>192</v>
      </c>
      <c r="QOK61" s="124" t="s">
        <v>192</v>
      </c>
      <c r="QOL61" s="124" t="s">
        <v>192</v>
      </c>
      <c r="QOM61" s="124" t="s">
        <v>192</v>
      </c>
      <c r="QON61" s="124" t="s">
        <v>192</v>
      </c>
      <c r="QOO61" s="124" t="s">
        <v>192</v>
      </c>
      <c r="QOP61" s="124" t="s">
        <v>192</v>
      </c>
      <c r="QOQ61" s="124" t="s">
        <v>192</v>
      </c>
      <c r="QOR61" s="124" t="s">
        <v>192</v>
      </c>
      <c r="QOS61" s="124" t="s">
        <v>192</v>
      </c>
      <c r="QOT61" s="124" t="s">
        <v>192</v>
      </c>
      <c r="QOU61" s="124" t="s">
        <v>192</v>
      </c>
      <c r="QOV61" s="124" t="s">
        <v>192</v>
      </c>
      <c r="QOW61" s="124" t="s">
        <v>192</v>
      </c>
      <c r="QOX61" s="124" t="s">
        <v>192</v>
      </c>
      <c r="QOY61" s="124" t="s">
        <v>192</v>
      </c>
      <c r="QOZ61" s="124" t="s">
        <v>192</v>
      </c>
      <c r="QPA61" s="124" t="s">
        <v>192</v>
      </c>
      <c r="QPB61" s="124" t="s">
        <v>192</v>
      </c>
      <c r="QPC61" s="124" t="s">
        <v>192</v>
      </c>
      <c r="QPD61" s="124" t="s">
        <v>192</v>
      </c>
      <c r="QPE61" s="124" t="s">
        <v>192</v>
      </c>
      <c r="QPF61" s="124" t="s">
        <v>192</v>
      </c>
      <c r="QPG61" s="124" t="s">
        <v>192</v>
      </c>
      <c r="QPH61" s="124" t="s">
        <v>192</v>
      </c>
      <c r="QPI61" s="124" t="s">
        <v>192</v>
      </c>
      <c r="QPJ61" s="124" t="s">
        <v>192</v>
      </c>
      <c r="QPK61" s="124" t="s">
        <v>192</v>
      </c>
      <c r="QPL61" s="124" t="s">
        <v>192</v>
      </c>
      <c r="QPM61" s="124" t="s">
        <v>192</v>
      </c>
      <c r="QPN61" s="124" t="s">
        <v>192</v>
      </c>
      <c r="QPO61" s="124" t="s">
        <v>192</v>
      </c>
      <c r="QPP61" s="124" t="s">
        <v>192</v>
      </c>
      <c r="QPQ61" s="124" t="s">
        <v>192</v>
      </c>
      <c r="QPR61" s="124" t="s">
        <v>192</v>
      </c>
      <c r="QPS61" s="124" t="s">
        <v>192</v>
      </c>
      <c r="QPT61" s="124" t="s">
        <v>192</v>
      </c>
      <c r="QPU61" s="124" t="s">
        <v>192</v>
      </c>
      <c r="QPV61" s="124" t="s">
        <v>192</v>
      </c>
      <c r="QPW61" s="124" t="s">
        <v>192</v>
      </c>
      <c r="QPX61" s="124" t="s">
        <v>192</v>
      </c>
      <c r="QPY61" s="124" t="s">
        <v>192</v>
      </c>
      <c r="QPZ61" s="124" t="s">
        <v>192</v>
      </c>
      <c r="QQA61" s="124" t="s">
        <v>192</v>
      </c>
      <c r="QQB61" s="124" t="s">
        <v>192</v>
      </c>
      <c r="QQC61" s="124" t="s">
        <v>192</v>
      </c>
      <c r="QQD61" s="124" t="s">
        <v>192</v>
      </c>
      <c r="QQE61" s="124" t="s">
        <v>192</v>
      </c>
      <c r="QQF61" s="124" t="s">
        <v>192</v>
      </c>
      <c r="QQG61" s="124" t="s">
        <v>192</v>
      </c>
      <c r="QQH61" s="124" t="s">
        <v>192</v>
      </c>
      <c r="QQI61" s="124" t="s">
        <v>192</v>
      </c>
      <c r="QQJ61" s="124" t="s">
        <v>192</v>
      </c>
      <c r="QQK61" s="124" t="s">
        <v>192</v>
      </c>
      <c r="QQL61" s="124" t="s">
        <v>192</v>
      </c>
      <c r="QQM61" s="124" t="s">
        <v>192</v>
      </c>
      <c r="QQN61" s="124" t="s">
        <v>192</v>
      </c>
      <c r="QQO61" s="124" t="s">
        <v>192</v>
      </c>
      <c r="QQP61" s="124" t="s">
        <v>192</v>
      </c>
      <c r="QQQ61" s="124" t="s">
        <v>192</v>
      </c>
      <c r="QQR61" s="124" t="s">
        <v>192</v>
      </c>
      <c r="QQS61" s="124" t="s">
        <v>192</v>
      </c>
      <c r="QQT61" s="124" t="s">
        <v>192</v>
      </c>
      <c r="QQU61" s="124" t="s">
        <v>192</v>
      </c>
      <c r="QQV61" s="124" t="s">
        <v>192</v>
      </c>
      <c r="QQW61" s="124" t="s">
        <v>192</v>
      </c>
      <c r="QQX61" s="124" t="s">
        <v>192</v>
      </c>
      <c r="QQY61" s="124" t="s">
        <v>192</v>
      </c>
      <c r="QQZ61" s="124" t="s">
        <v>192</v>
      </c>
      <c r="QRA61" s="124" t="s">
        <v>192</v>
      </c>
      <c r="QRB61" s="124" t="s">
        <v>192</v>
      </c>
      <c r="QRC61" s="124" t="s">
        <v>192</v>
      </c>
      <c r="QRD61" s="124" t="s">
        <v>192</v>
      </c>
      <c r="QRE61" s="124" t="s">
        <v>192</v>
      </c>
      <c r="QRF61" s="124" t="s">
        <v>192</v>
      </c>
      <c r="QRG61" s="124" t="s">
        <v>192</v>
      </c>
      <c r="QRH61" s="124" t="s">
        <v>192</v>
      </c>
      <c r="QRI61" s="124" t="s">
        <v>192</v>
      </c>
      <c r="QRJ61" s="124" t="s">
        <v>192</v>
      </c>
      <c r="QRK61" s="124" t="s">
        <v>192</v>
      </c>
      <c r="QRL61" s="124" t="s">
        <v>192</v>
      </c>
      <c r="QRM61" s="124" t="s">
        <v>192</v>
      </c>
      <c r="QRN61" s="124" t="s">
        <v>192</v>
      </c>
      <c r="QRO61" s="124" t="s">
        <v>192</v>
      </c>
      <c r="QRP61" s="124" t="s">
        <v>192</v>
      </c>
      <c r="QRQ61" s="124" t="s">
        <v>192</v>
      </c>
      <c r="QRR61" s="124" t="s">
        <v>192</v>
      </c>
      <c r="QRS61" s="124" t="s">
        <v>192</v>
      </c>
      <c r="QRT61" s="124" t="s">
        <v>192</v>
      </c>
      <c r="QRU61" s="124" t="s">
        <v>192</v>
      </c>
      <c r="QRV61" s="124" t="s">
        <v>192</v>
      </c>
      <c r="QRW61" s="124" t="s">
        <v>192</v>
      </c>
      <c r="QRX61" s="124" t="s">
        <v>192</v>
      </c>
      <c r="QRY61" s="124" t="s">
        <v>192</v>
      </c>
      <c r="QRZ61" s="124" t="s">
        <v>192</v>
      </c>
      <c r="QSA61" s="124" t="s">
        <v>192</v>
      </c>
      <c r="QSB61" s="124" t="s">
        <v>192</v>
      </c>
      <c r="QSC61" s="124" t="s">
        <v>192</v>
      </c>
      <c r="QSD61" s="124" t="s">
        <v>192</v>
      </c>
      <c r="QSE61" s="124" t="s">
        <v>192</v>
      </c>
      <c r="QSF61" s="124" t="s">
        <v>192</v>
      </c>
      <c r="QSG61" s="124" t="s">
        <v>192</v>
      </c>
      <c r="QSH61" s="124" t="s">
        <v>192</v>
      </c>
      <c r="QSI61" s="124" t="s">
        <v>192</v>
      </c>
      <c r="QSJ61" s="124" t="s">
        <v>192</v>
      </c>
      <c r="QSK61" s="124" t="s">
        <v>192</v>
      </c>
      <c r="QSL61" s="124" t="s">
        <v>192</v>
      </c>
      <c r="QSM61" s="124" t="s">
        <v>192</v>
      </c>
      <c r="QSN61" s="124" t="s">
        <v>192</v>
      </c>
      <c r="QSO61" s="124" t="s">
        <v>192</v>
      </c>
      <c r="QSP61" s="124" t="s">
        <v>192</v>
      </c>
      <c r="QSQ61" s="124" t="s">
        <v>192</v>
      </c>
      <c r="QSR61" s="124" t="s">
        <v>192</v>
      </c>
      <c r="QSS61" s="124" t="s">
        <v>192</v>
      </c>
      <c r="QST61" s="124" t="s">
        <v>192</v>
      </c>
      <c r="QSU61" s="124" t="s">
        <v>192</v>
      </c>
      <c r="QSV61" s="124" t="s">
        <v>192</v>
      </c>
      <c r="QSW61" s="124" t="s">
        <v>192</v>
      </c>
      <c r="QSX61" s="124" t="s">
        <v>192</v>
      </c>
      <c r="QSY61" s="124" t="s">
        <v>192</v>
      </c>
      <c r="QSZ61" s="124" t="s">
        <v>192</v>
      </c>
      <c r="QTA61" s="124" t="s">
        <v>192</v>
      </c>
      <c r="QTB61" s="124" t="s">
        <v>192</v>
      </c>
      <c r="QTC61" s="124" t="s">
        <v>192</v>
      </c>
      <c r="QTD61" s="124" t="s">
        <v>192</v>
      </c>
      <c r="QTE61" s="124" t="s">
        <v>192</v>
      </c>
      <c r="QTF61" s="124" t="s">
        <v>192</v>
      </c>
      <c r="QTG61" s="124" t="s">
        <v>192</v>
      </c>
      <c r="QTH61" s="124" t="s">
        <v>192</v>
      </c>
      <c r="QTI61" s="124" t="s">
        <v>192</v>
      </c>
      <c r="QTJ61" s="124" t="s">
        <v>192</v>
      </c>
      <c r="QTK61" s="124" t="s">
        <v>192</v>
      </c>
      <c r="QTL61" s="124" t="s">
        <v>192</v>
      </c>
      <c r="QTM61" s="124" t="s">
        <v>192</v>
      </c>
      <c r="QTN61" s="124" t="s">
        <v>192</v>
      </c>
      <c r="QTO61" s="124" t="s">
        <v>192</v>
      </c>
      <c r="QTP61" s="124" t="s">
        <v>192</v>
      </c>
      <c r="QTQ61" s="124" t="s">
        <v>192</v>
      </c>
      <c r="QTR61" s="124" t="s">
        <v>192</v>
      </c>
      <c r="QTS61" s="124" t="s">
        <v>192</v>
      </c>
      <c r="QTT61" s="124" t="s">
        <v>192</v>
      </c>
      <c r="QTU61" s="124" t="s">
        <v>192</v>
      </c>
      <c r="QTV61" s="124" t="s">
        <v>192</v>
      </c>
      <c r="QTW61" s="124" t="s">
        <v>192</v>
      </c>
      <c r="QTX61" s="124" t="s">
        <v>192</v>
      </c>
      <c r="QTY61" s="124" t="s">
        <v>192</v>
      </c>
      <c r="QTZ61" s="124" t="s">
        <v>192</v>
      </c>
      <c r="QUA61" s="124" t="s">
        <v>192</v>
      </c>
      <c r="QUB61" s="124" t="s">
        <v>192</v>
      </c>
      <c r="QUC61" s="124" t="s">
        <v>192</v>
      </c>
      <c r="QUD61" s="124" t="s">
        <v>192</v>
      </c>
      <c r="QUE61" s="124" t="s">
        <v>192</v>
      </c>
      <c r="QUF61" s="124" t="s">
        <v>192</v>
      </c>
      <c r="QUG61" s="124" t="s">
        <v>192</v>
      </c>
      <c r="QUH61" s="124" t="s">
        <v>192</v>
      </c>
      <c r="QUI61" s="124" t="s">
        <v>192</v>
      </c>
      <c r="QUJ61" s="124" t="s">
        <v>192</v>
      </c>
      <c r="QUK61" s="124" t="s">
        <v>192</v>
      </c>
      <c r="QUL61" s="124" t="s">
        <v>192</v>
      </c>
      <c r="QUM61" s="124" t="s">
        <v>192</v>
      </c>
      <c r="QUN61" s="124" t="s">
        <v>192</v>
      </c>
      <c r="QUO61" s="124" t="s">
        <v>192</v>
      </c>
      <c r="QUP61" s="124" t="s">
        <v>192</v>
      </c>
      <c r="QUQ61" s="124" t="s">
        <v>192</v>
      </c>
      <c r="QUR61" s="124" t="s">
        <v>192</v>
      </c>
      <c r="QUS61" s="124" t="s">
        <v>192</v>
      </c>
      <c r="QUT61" s="124" t="s">
        <v>192</v>
      </c>
      <c r="QUU61" s="124" t="s">
        <v>192</v>
      </c>
      <c r="QUV61" s="124" t="s">
        <v>192</v>
      </c>
      <c r="QUW61" s="124" t="s">
        <v>192</v>
      </c>
      <c r="QUX61" s="124" t="s">
        <v>192</v>
      </c>
      <c r="QUY61" s="124" t="s">
        <v>192</v>
      </c>
      <c r="QUZ61" s="124" t="s">
        <v>192</v>
      </c>
      <c r="QVA61" s="124" t="s">
        <v>192</v>
      </c>
      <c r="QVB61" s="124" t="s">
        <v>192</v>
      </c>
      <c r="QVC61" s="124" t="s">
        <v>192</v>
      </c>
      <c r="QVD61" s="124" t="s">
        <v>192</v>
      </c>
      <c r="QVE61" s="124" t="s">
        <v>192</v>
      </c>
      <c r="QVF61" s="124" t="s">
        <v>192</v>
      </c>
      <c r="QVG61" s="124" t="s">
        <v>192</v>
      </c>
      <c r="QVH61" s="124" t="s">
        <v>192</v>
      </c>
      <c r="QVI61" s="124" t="s">
        <v>192</v>
      </c>
      <c r="QVJ61" s="124" t="s">
        <v>192</v>
      </c>
      <c r="QVK61" s="124" t="s">
        <v>192</v>
      </c>
      <c r="QVL61" s="124" t="s">
        <v>192</v>
      </c>
      <c r="QVM61" s="124" t="s">
        <v>192</v>
      </c>
      <c r="QVN61" s="124" t="s">
        <v>192</v>
      </c>
      <c r="QVO61" s="124" t="s">
        <v>192</v>
      </c>
      <c r="QVP61" s="124" t="s">
        <v>192</v>
      </c>
      <c r="QVQ61" s="124" t="s">
        <v>192</v>
      </c>
      <c r="QVR61" s="124" t="s">
        <v>192</v>
      </c>
      <c r="QVS61" s="124" t="s">
        <v>192</v>
      </c>
      <c r="QVT61" s="124" t="s">
        <v>192</v>
      </c>
      <c r="QVU61" s="124" t="s">
        <v>192</v>
      </c>
      <c r="QVV61" s="124" t="s">
        <v>192</v>
      </c>
      <c r="QVW61" s="124" t="s">
        <v>192</v>
      </c>
      <c r="QVX61" s="124" t="s">
        <v>192</v>
      </c>
      <c r="QVY61" s="124" t="s">
        <v>192</v>
      </c>
      <c r="QVZ61" s="124" t="s">
        <v>192</v>
      </c>
      <c r="QWA61" s="124" t="s">
        <v>192</v>
      </c>
      <c r="QWB61" s="124" t="s">
        <v>192</v>
      </c>
      <c r="QWC61" s="124" t="s">
        <v>192</v>
      </c>
      <c r="QWD61" s="124" t="s">
        <v>192</v>
      </c>
      <c r="QWE61" s="124" t="s">
        <v>192</v>
      </c>
      <c r="QWF61" s="124" t="s">
        <v>192</v>
      </c>
      <c r="QWG61" s="124" t="s">
        <v>192</v>
      </c>
      <c r="QWH61" s="124" t="s">
        <v>192</v>
      </c>
      <c r="QWI61" s="124" t="s">
        <v>192</v>
      </c>
      <c r="QWJ61" s="124" t="s">
        <v>192</v>
      </c>
      <c r="QWK61" s="124" t="s">
        <v>192</v>
      </c>
      <c r="QWL61" s="124" t="s">
        <v>192</v>
      </c>
      <c r="QWM61" s="124" t="s">
        <v>192</v>
      </c>
      <c r="QWN61" s="124" t="s">
        <v>192</v>
      </c>
      <c r="QWO61" s="124" t="s">
        <v>192</v>
      </c>
      <c r="QWP61" s="124" t="s">
        <v>192</v>
      </c>
      <c r="QWQ61" s="124" t="s">
        <v>192</v>
      </c>
      <c r="QWR61" s="124" t="s">
        <v>192</v>
      </c>
      <c r="QWS61" s="124" t="s">
        <v>192</v>
      </c>
      <c r="QWT61" s="124" t="s">
        <v>192</v>
      </c>
      <c r="QWU61" s="124" t="s">
        <v>192</v>
      </c>
      <c r="QWV61" s="124" t="s">
        <v>192</v>
      </c>
      <c r="QWW61" s="124" t="s">
        <v>192</v>
      </c>
      <c r="QWX61" s="124" t="s">
        <v>192</v>
      </c>
      <c r="QWY61" s="124" t="s">
        <v>192</v>
      </c>
      <c r="QWZ61" s="124" t="s">
        <v>192</v>
      </c>
      <c r="QXA61" s="124" t="s">
        <v>192</v>
      </c>
      <c r="QXB61" s="124" t="s">
        <v>192</v>
      </c>
      <c r="QXC61" s="124" t="s">
        <v>192</v>
      </c>
      <c r="QXD61" s="124" t="s">
        <v>192</v>
      </c>
      <c r="QXE61" s="124" t="s">
        <v>192</v>
      </c>
      <c r="QXF61" s="124" t="s">
        <v>192</v>
      </c>
      <c r="QXG61" s="124" t="s">
        <v>192</v>
      </c>
      <c r="QXH61" s="124" t="s">
        <v>192</v>
      </c>
      <c r="QXI61" s="124" t="s">
        <v>192</v>
      </c>
      <c r="QXJ61" s="124" t="s">
        <v>192</v>
      </c>
      <c r="QXK61" s="124" t="s">
        <v>192</v>
      </c>
      <c r="QXL61" s="124" t="s">
        <v>192</v>
      </c>
      <c r="QXM61" s="124" t="s">
        <v>192</v>
      </c>
      <c r="QXN61" s="124" t="s">
        <v>192</v>
      </c>
      <c r="QXO61" s="124" t="s">
        <v>192</v>
      </c>
      <c r="QXP61" s="124" t="s">
        <v>192</v>
      </c>
      <c r="QXQ61" s="124" t="s">
        <v>192</v>
      </c>
      <c r="QXR61" s="124" t="s">
        <v>192</v>
      </c>
      <c r="QXS61" s="124" t="s">
        <v>192</v>
      </c>
      <c r="QXT61" s="124" t="s">
        <v>192</v>
      </c>
      <c r="QXU61" s="124" t="s">
        <v>192</v>
      </c>
      <c r="QXV61" s="124" t="s">
        <v>192</v>
      </c>
      <c r="QXW61" s="124" t="s">
        <v>192</v>
      </c>
      <c r="QXX61" s="124" t="s">
        <v>192</v>
      </c>
      <c r="QXY61" s="124" t="s">
        <v>192</v>
      </c>
      <c r="QXZ61" s="124" t="s">
        <v>192</v>
      </c>
      <c r="QYA61" s="124" t="s">
        <v>192</v>
      </c>
      <c r="QYB61" s="124" t="s">
        <v>192</v>
      </c>
      <c r="QYC61" s="124" t="s">
        <v>192</v>
      </c>
      <c r="QYD61" s="124" t="s">
        <v>192</v>
      </c>
      <c r="QYE61" s="124" t="s">
        <v>192</v>
      </c>
      <c r="QYF61" s="124" t="s">
        <v>192</v>
      </c>
      <c r="QYG61" s="124" t="s">
        <v>192</v>
      </c>
      <c r="QYH61" s="124" t="s">
        <v>192</v>
      </c>
      <c r="QYI61" s="124" t="s">
        <v>192</v>
      </c>
      <c r="QYJ61" s="124" t="s">
        <v>192</v>
      </c>
      <c r="QYK61" s="124" t="s">
        <v>192</v>
      </c>
      <c r="QYL61" s="124" t="s">
        <v>192</v>
      </c>
      <c r="QYM61" s="124" t="s">
        <v>192</v>
      </c>
      <c r="QYN61" s="124" t="s">
        <v>192</v>
      </c>
      <c r="QYO61" s="124" t="s">
        <v>192</v>
      </c>
      <c r="QYP61" s="124" t="s">
        <v>192</v>
      </c>
      <c r="QYQ61" s="124" t="s">
        <v>192</v>
      </c>
      <c r="QYR61" s="124" t="s">
        <v>192</v>
      </c>
      <c r="QYS61" s="124" t="s">
        <v>192</v>
      </c>
      <c r="QYT61" s="124" t="s">
        <v>192</v>
      </c>
      <c r="QYU61" s="124" t="s">
        <v>192</v>
      </c>
      <c r="QYV61" s="124" t="s">
        <v>192</v>
      </c>
      <c r="QYW61" s="124" t="s">
        <v>192</v>
      </c>
      <c r="QYX61" s="124" t="s">
        <v>192</v>
      </c>
      <c r="QYY61" s="124" t="s">
        <v>192</v>
      </c>
      <c r="QYZ61" s="124" t="s">
        <v>192</v>
      </c>
      <c r="QZA61" s="124" t="s">
        <v>192</v>
      </c>
      <c r="QZB61" s="124" t="s">
        <v>192</v>
      </c>
      <c r="QZC61" s="124" t="s">
        <v>192</v>
      </c>
      <c r="QZD61" s="124" t="s">
        <v>192</v>
      </c>
      <c r="QZE61" s="124" t="s">
        <v>192</v>
      </c>
      <c r="QZF61" s="124" t="s">
        <v>192</v>
      </c>
      <c r="QZG61" s="124" t="s">
        <v>192</v>
      </c>
      <c r="QZH61" s="124" t="s">
        <v>192</v>
      </c>
      <c r="QZI61" s="124" t="s">
        <v>192</v>
      </c>
      <c r="QZJ61" s="124" t="s">
        <v>192</v>
      </c>
      <c r="QZK61" s="124" t="s">
        <v>192</v>
      </c>
      <c r="QZL61" s="124" t="s">
        <v>192</v>
      </c>
      <c r="QZM61" s="124" t="s">
        <v>192</v>
      </c>
      <c r="QZN61" s="124" t="s">
        <v>192</v>
      </c>
      <c r="QZO61" s="124" t="s">
        <v>192</v>
      </c>
      <c r="QZP61" s="124" t="s">
        <v>192</v>
      </c>
      <c r="QZQ61" s="124" t="s">
        <v>192</v>
      </c>
      <c r="QZR61" s="124" t="s">
        <v>192</v>
      </c>
      <c r="QZS61" s="124" t="s">
        <v>192</v>
      </c>
      <c r="QZT61" s="124" t="s">
        <v>192</v>
      </c>
      <c r="QZU61" s="124" t="s">
        <v>192</v>
      </c>
      <c r="QZV61" s="124" t="s">
        <v>192</v>
      </c>
      <c r="QZW61" s="124" t="s">
        <v>192</v>
      </c>
      <c r="QZX61" s="124" t="s">
        <v>192</v>
      </c>
      <c r="QZY61" s="124" t="s">
        <v>192</v>
      </c>
      <c r="QZZ61" s="124" t="s">
        <v>192</v>
      </c>
      <c r="RAA61" s="124" t="s">
        <v>192</v>
      </c>
      <c r="RAB61" s="124" t="s">
        <v>192</v>
      </c>
      <c r="RAC61" s="124" t="s">
        <v>192</v>
      </c>
      <c r="RAD61" s="124" t="s">
        <v>192</v>
      </c>
      <c r="RAE61" s="124" t="s">
        <v>192</v>
      </c>
      <c r="RAF61" s="124" t="s">
        <v>192</v>
      </c>
      <c r="RAG61" s="124" t="s">
        <v>192</v>
      </c>
      <c r="RAH61" s="124" t="s">
        <v>192</v>
      </c>
      <c r="RAI61" s="124" t="s">
        <v>192</v>
      </c>
      <c r="RAJ61" s="124" t="s">
        <v>192</v>
      </c>
      <c r="RAK61" s="124" t="s">
        <v>192</v>
      </c>
      <c r="RAL61" s="124" t="s">
        <v>192</v>
      </c>
      <c r="RAM61" s="124" t="s">
        <v>192</v>
      </c>
      <c r="RAN61" s="124" t="s">
        <v>192</v>
      </c>
      <c r="RAO61" s="124" t="s">
        <v>192</v>
      </c>
      <c r="RAP61" s="124" t="s">
        <v>192</v>
      </c>
      <c r="RAQ61" s="124" t="s">
        <v>192</v>
      </c>
      <c r="RAR61" s="124" t="s">
        <v>192</v>
      </c>
      <c r="RAS61" s="124" t="s">
        <v>192</v>
      </c>
      <c r="RAT61" s="124" t="s">
        <v>192</v>
      </c>
      <c r="RAU61" s="124" t="s">
        <v>192</v>
      </c>
      <c r="RAV61" s="124" t="s">
        <v>192</v>
      </c>
      <c r="RAW61" s="124" t="s">
        <v>192</v>
      </c>
      <c r="RAX61" s="124" t="s">
        <v>192</v>
      </c>
      <c r="RAY61" s="124" t="s">
        <v>192</v>
      </c>
      <c r="RAZ61" s="124" t="s">
        <v>192</v>
      </c>
      <c r="RBA61" s="124" t="s">
        <v>192</v>
      </c>
      <c r="RBB61" s="124" t="s">
        <v>192</v>
      </c>
      <c r="RBC61" s="124" t="s">
        <v>192</v>
      </c>
      <c r="RBD61" s="124" t="s">
        <v>192</v>
      </c>
      <c r="RBE61" s="124" t="s">
        <v>192</v>
      </c>
      <c r="RBF61" s="124" t="s">
        <v>192</v>
      </c>
      <c r="RBG61" s="124" t="s">
        <v>192</v>
      </c>
      <c r="RBH61" s="124" t="s">
        <v>192</v>
      </c>
      <c r="RBI61" s="124" t="s">
        <v>192</v>
      </c>
      <c r="RBJ61" s="124" t="s">
        <v>192</v>
      </c>
      <c r="RBK61" s="124" t="s">
        <v>192</v>
      </c>
      <c r="RBL61" s="124" t="s">
        <v>192</v>
      </c>
      <c r="RBM61" s="124" t="s">
        <v>192</v>
      </c>
      <c r="RBN61" s="124" t="s">
        <v>192</v>
      </c>
      <c r="RBO61" s="124" t="s">
        <v>192</v>
      </c>
      <c r="RBP61" s="124" t="s">
        <v>192</v>
      </c>
      <c r="RBQ61" s="124" t="s">
        <v>192</v>
      </c>
      <c r="RBR61" s="124" t="s">
        <v>192</v>
      </c>
      <c r="RBS61" s="124" t="s">
        <v>192</v>
      </c>
      <c r="RBT61" s="124" t="s">
        <v>192</v>
      </c>
      <c r="RBU61" s="124" t="s">
        <v>192</v>
      </c>
      <c r="RBV61" s="124" t="s">
        <v>192</v>
      </c>
      <c r="RBW61" s="124" t="s">
        <v>192</v>
      </c>
      <c r="RBX61" s="124" t="s">
        <v>192</v>
      </c>
      <c r="RBY61" s="124" t="s">
        <v>192</v>
      </c>
      <c r="RBZ61" s="124" t="s">
        <v>192</v>
      </c>
      <c r="RCA61" s="124" t="s">
        <v>192</v>
      </c>
      <c r="RCB61" s="124" t="s">
        <v>192</v>
      </c>
      <c r="RCC61" s="124" t="s">
        <v>192</v>
      </c>
      <c r="RCD61" s="124" t="s">
        <v>192</v>
      </c>
      <c r="RCE61" s="124" t="s">
        <v>192</v>
      </c>
      <c r="RCF61" s="124" t="s">
        <v>192</v>
      </c>
      <c r="RCG61" s="124" t="s">
        <v>192</v>
      </c>
      <c r="RCH61" s="124" t="s">
        <v>192</v>
      </c>
      <c r="RCI61" s="124" t="s">
        <v>192</v>
      </c>
      <c r="RCJ61" s="124" t="s">
        <v>192</v>
      </c>
      <c r="RCK61" s="124" t="s">
        <v>192</v>
      </c>
      <c r="RCL61" s="124" t="s">
        <v>192</v>
      </c>
      <c r="RCM61" s="124" t="s">
        <v>192</v>
      </c>
      <c r="RCN61" s="124" t="s">
        <v>192</v>
      </c>
      <c r="RCO61" s="124" t="s">
        <v>192</v>
      </c>
      <c r="RCP61" s="124" t="s">
        <v>192</v>
      </c>
      <c r="RCQ61" s="124" t="s">
        <v>192</v>
      </c>
      <c r="RCR61" s="124" t="s">
        <v>192</v>
      </c>
      <c r="RCS61" s="124" t="s">
        <v>192</v>
      </c>
      <c r="RCT61" s="124" t="s">
        <v>192</v>
      </c>
      <c r="RCU61" s="124" t="s">
        <v>192</v>
      </c>
      <c r="RCV61" s="124" t="s">
        <v>192</v>
      </c>
      <c r="RCW61" s="124" t="s">
        <v>192</v>
      </c>
      <c r="RCX61" s="124" t="s">
        <v>192</v>
      </c>
      <c r="RCY61" s="124" t="s">
        <v>192</v>
      </c>
      <c r="RCZ61" s="124" t="s">
        <v>192</v>
      </c>
      <c r="RDA61" s="124" t="s">
        <v>192</v>
      </c>
      <c r="RDB61" s="124" t="s">
        <v>192</v>
      </c>
      <c r="RDC61" s="124" t="s">
        <v>192</v>
      </c>
      <c r="RDD61" s="124" t="s">
        <v>192</v>
      </c>
      <c r="RDE61" s="124" t="s">
        <v>192</v>
      </c>
      <c r="RDF61" s="124" t="s">
        <v>192</v>
      </c>
      <c r="RDG61" s="124" t="s">
        <v>192</v>
      </c>
      <c r="RDH61" s="124" t="s">
        <v>192</v>
      </c>
      <c r="RDI61" s="124" t="s">
        <v>192</v>
      </c>
      <c r="RDJ61" s="124" t="s">
        <v>192</v>
      </c>
      <c r="RDK61" s="124" t="s">
        <v>192</v>
      </c>
      <c r="RDL61" s="124" t="s">
        <v>192</v>
      </c>
      <c r="RDM61" s="124" t="s">
        <v>192</v>
      </c>
      <c r="RDN61" s="124" t="s">
        <v>192</v>
      </c>
      <c r="RDO61" s="124" t="s">
        <v>192</v>
      </c>
      <c r="RDP61" s="124" t="s">
        <v>192</v>
      </c>
      <c r="RDQ61" s="124" t="s">
        <v>192</v>
      </c>
      <c r="RDR61" s="124" t="s">
        <v>192</v>
      </c>
      <c r="RDS61" s="124" t="s">
        <v>192</v>
      </c>
      <c r="RDT61" s="124" t="s">
        <v>192</v>
      </c>
      <c r="RDU61" s="124" t="s">
        <v>192</v>
      </c>
      <c r="RDV61" s="124" t="s">
        <v>192</v>
      </c>
      <c r="RDW61" s="124" t="s">
        <v>192</v>
      </c>
      <c r="RDX61" s="124" t="s">
        <v>192</v>
      </c>
      <c r="RDY61" s="124" t="s">
        <v>192</v>
      </c>
      <c r="RDZ61" s="124" t="s">
        <v>192</v>
      </c>
      <c r="REA61" s="124" t="s">
        <v>192</v>
      </c>
      <c r="REB61" s="124" t="s">
        <v>192</v>
      </c>
      <c r="REC61" s="124" t="s">
        <v>192</v>
      </c>
      <c r="RED61" s="124" t="s">
        <v>192</v>
      </c>
      <c r="REE61" s="124" t="s">
        <v>192</v>
      </c>
      <c r="REF61" s="124" t="s">
        <v>192</v>
      </c>
      <c r="REG61" s="124" t="s">
        <v>192</v>
      </c>
      <c r="REH61" s="124" t="s">
        <v>192</v>
      </c>
      <c r="REI61" s="124" t="s">
        <v>192</v>
      </c>
      <c r="REJ61" s="124" t="s">
        <v>192</v>
      </c>
      <c r="REK61" s="124" t="s">
        <v>192</v>
      </c>
      <c r="REL61" s="124" t="s">
        <v>192</v>
      </c>
      <c r="REM61" s="124" t="s">
        <v>192</v>
      </c>
      <c r="REN61" s="124" t="s">
        <v>192</v>
      </c>
      <c r="REO61" s="124" t="s">
        <v>192</v>
      </c>
      <c r="REP61" s="124" t="s">
        <v>192</v>
      </c>
      <c r="REQ61" s="124" t="s">
        <v>192</v>
      </c>
      <c r="RER61" s="124" t="s">
        <v>192</v>
      </c>
      <c r="RES61" s="124" t="s">
        <v>192</v>
      </c>
      <c r="RET61" s="124" t="s">
        <v>192</v>
      </c>
      <c r="REU61" s="124" t="s">
        <v>192</v>
      </c>
      <c r="REV61" s="124" t="s">
        <v>192</v>
      </c>
      <c r="REW61" s="124" t="s">
        <v>192</v>
      </c>
      <c r="REX61" s="124" t="s">
        <v>192</v>
      </c>
      <c r="REY61" s="124" t="s">
        <v>192</v>
      </c>
      <c r="REZ61" s="124" t="s">
        <v>192</v>
      </c>
      <c r="RFA61" s="124" t="s">
        <v>192</v>
      </c>
      <c r="RFB61" s="124" t="s">
        <v>192</v>
      </c>
      <c r="RFC61" s="124" t="s">
        <v>192</v>
      </c>
      <c r="RFD61" s="124" t="s">
        <v>192</v>
      </c>
      <c r="RFE61" s="124" t="s">
        <v>192</v>
      </c>
      <c r="RFF61" s="124" t="s">
        <v>192</v>
      </c>
      <c r="RFG61" s="124" t="s">
        <v>192</v>
      </c>
      <c r="RFH61" s="124" t="s">
        <v>192</v>
      </c>
      <c r="RFI61" s="124" t="s">
        <v>192</v>
      </c>
      <c r="RFJ61" s="124" t="s">
        <v>192</v>
      </c>
      <c r="RFK61" s="124" t="s">
        <v>192</v>
      </c>
      <c r="RFL61" s="124" t="s">
        <v>192</v>
      </c>
      <c r="RFM61" s="124" t="s">
        <v>192</v>
      </c>
      <c r="RFN61" s="124" t="s">
        <v>192</v>
      </c>
      <c r="RFO61" s="124" t="s">
        <v>192</v>
      </c>
      <c r="RFP61" s="124" t="s">
        <v>192</v>
      </c>
      <c r="RFQ61" s="124" t="s">
        <v>192</v>
      </c>
      <c r="RFR61" s="124" t="s">
        <v>192</v>
      </c>
      <c r="RFS61" s="124" t="s">
        <v>192</v>
      </c>
      <c r="RFT61" s="124" t="s">
        <v>192</v>
      </c>
      <c r="RFU61" s="124" t="s">
        <v>192</v>
      </c>
      <c r="RFV61" s="124" t="s">
        <v>192</v>
      </c>
      <c r="RFW61" s="124" t="s">
        <v>192</v>
      </c>
      <c r="RFX61" s="124" t="s">
        <v>192</v>
      </c>
      <c r="RFY61" s="124" t="s">
        <v>192</v>
      </c>
      <c r="RFZ61" s="124" t="s">
        <v>192</v>
      </c>
      <c r="RGA61" s="124" t="s">
        <v>192</v>
      </c>
      <c r="RGB61" s="124" t="s">
        <v>192</v>
      </c>
      <c r="RGC61" s="124" t="s">
        <v>192</v>
      </c>
      <c r="RGD61" s="124" t="s">
        <v>192</v>
      </c>
      <c r="RGE61" s="124" t="s">
        <v>192</v>
      </c>
      <c r="RGF61" s="124" t="s">
        <v>192</v>
      </c>
      <c r="RGG61" s="124" t="s">
        <v>192</v>
      </c>
      <c r="RGH61" s="124" t="s">
        <v>192</v>
      </c>
      <c r="RGI61" s="124" t="s">
        <v>192</v>
      </c>
      <c r="RGJ61" s="124" t="s">
        <v>192</v>
      </c>
      <c r="RGK61" s="124" t="s">
        <v>192</v>
      </c>
      <c r="RGL61" s="124" t="s">
        <v>192</v>
      </c>
      <c r="RGM61" s="124" t="s">
        <v>192</v>
      </c>
      <c r="RGN61" s="124" t="s">
        <v>192</v>
      </c>
      <c r="RGO61" s="124" t="s">
        <v>192</v>
      </c>
      <c r="RGP61" s="124" t="s">
        <v>192</v>
      </c>
      <c r="RGQ61" s="124" t="s">
        <v>192</v>
      </c>
      <c r="RGR61" s="124" t="s">
        <v>192</v>
      </c>
      <c r="RGS61" s="124" t="s">
        <v>192</v>
      </c>
      <c r="RGT61" s="124" t="s">
        <v>192</v>
      </c>
      <c r="RGU61" s="124" t="s">
        <v>192</v>
      </c>
      <c r="RGV61" s="124" t="s">
        <v>192</v>
      </c>
      <c r="RGW61" s="124" t="s">
        <v>192</v>
      </c>
      <c r="RGX61" s="124" t="s">
        <v>192</v>
      </c>
      <c r="RGY61" s="124" t="s">
        <v>192</v>
      </c>
      <c r="RGZ61" s="124" t="s">
        <v>192</v>
      </c>
      <c r="RHA61" s="124" t="s">
        <v>192</v>
      </c>
      <c r="RHB61" s="124" t="s">
        <v>192</v>
      </c>
      <c r="RHC61" s="124" t="s">
        <v>192</v>
      </c>
      <c r="RHD61" s="124" t="s">
        <v>192</v>
      </c>
      <c r="RHE61" s="124" t="s">
        <v>192</v>
      </c>
      <c r="RHF61" s="124" t="s">
        <v>192</v>
      </c>
      <c r="RHG61" s="124" t="s">
        <v>192</v>
      </c>
      <c r="RHH61" s="124" t="s">
        <v>192</v>
      </c>
      <c r="RHI61" s="124" t="s">
        <v>192</v>
      </c>
      <c r="RHJ61" s="124" t="s">
        <v>192</v>
      </c>
      <c r="RHK61" s="124" t="s">
        <v>192</v>
      </c>
      <c r="RHL61" s="124" t="s">
        <v>192</v>
      </c>
      <c r="RHM61" s="124" t="s">
        <v>192</v>
      </c>
      <c r="RHN61" s="124" t="s">
        <v>192</v>
      </c>
      <c r="RHO61" s="124" t="s">
        <v>192</v>
      </c>
      <c r="RHP61" s="124" t="s">
        <v>192</v>
      </c>
      <c r="RHQ61" s="124" t="s">
        <v>192</v>
      </c>
      <c r="RHR61" s="124" t="s">
        <v>192</v>
      </c>
      <c r="RHS61" s="124" t="s">
        <v>192</v>
      </c>
      <c r="RHT61" s="124" t="s">
        <v>192</v>
      </c>
      <c r="RHU61" s="124" t="s">
        <v>192</v>
      </c>
      <c r="RHV61" s="124" t="s">
        <v>192</v>
      </c>
      <c r="RHW61" s="124" t="s">
        <v>192</v>
      </c>
      <c r="RHX61" s="124" t="s">
        <v>192</v>
      </c>
      <c r="RHY61" s="124" t="s">
        <v>192</v>
      </c>
      <c r="RHZ61" s="124" t="s">
        <v>192</v>
      </c>
      <c r="RIA61" s="124" t="s">
        <v>192</v>
      </c>
      <c r="RIB61" s="124" t="s">
        <v>192</v>
      </c>
      <c r="RIC61" s="124" t="s">
        <v>192</v>
      </c>
      <c r="RID61" s="124" t="s">
        <v>192</v>
      </c>
      <c r="RIE61" s="124" t="s">
        <v>192</v>
      </c>
      <c r="RIF61" s="124" t="s">
        <v>192</v>
      </c>
      <c r="RIG61" s="124" t="s">
        <v>192</v>
      </c>
      <c r="RIH61" s="124" t="s">
        <v>192</v>
      </c>
      <c r="RII61" s="124" t="s">
        <v>192</v>
      </c>
      <c r="RIJ61" s="124" t="s">
        <v>192</v>
      </c>
      <c r="RIK61" s="124" t="s">
        <v>192</v>
      </c>
      <c r="RIL61" s="124" t="s">
        <v>192</v>
      </c>
      <c r="RIM61" s="124" t="s">
        <v>192</v>
      </c>
      <c r="RIN61" s="124" t="s">
        <v>192</v>
      </c>
      <c r="RIO61" s="124" t="s">
        <v>192</v>
      </c>
      <c r="RIP61" s="124" t="s">
        <v>192</v>
      </c>
      <c r="RIQ61" s="124" t="s">
        <v>192</v>
      </c>
      <c r="RIR61" s="124" t="s">
        <v>192</v>
      </c>
      <c r="RIS61" s="124" t="s">
        <v>192</v>
      </c>
      <c r="RIT61" s="124" t="s">
        <v>192</v>
      </c>
      <c r="RIU61" s="124" t="s">
        <v>192</v>
      </c>
      <c r="RIV61" s="124" t="s">
        <v>192</v>
      </c>
      <c r="RIW61" s="124" t="s">
        <v>192</v>
      </c>
      <c r="RIX61" s="124" t="s">
        <v>192</v>
      </c>
      <c r="RIY61" s="124" t="s">
        <v>192</v>
      </c>
      <c r="RIZ61" s="124" t="s">
        <v>192</v>
      </c>
      <c r="RJA61" s="124" t="s">
        <v>192</v>
      </c>
      <c r="RJB61" s="124" t="s">
        <v>192</v>
      </c>
      <c r="RJC61" s="124" t="s">
        <v>192</v>
      </c>
      <c r="RJD61" s="124" t="s">
        <v>192</v>
      </c>
      <c r="RJE61" s="124" t="s">
        <v>192</v>
      </c>
      <c r="RJF61" s="124" t="s">
        <v>192</v>
      </c>
      <c r="RJG61" s="124" t="s">
        <v>192</v>
      </c>
      <c r="RJH61" s="124" t="s">
        <v>192</v>
      </c>
      <c r="RJI61" s="124" t="s">
        <v>192</v>
      </c>
      <c r="RJJ61" s="124" t="s">
        <v>192</v>
      </c>
      <c r="RJK61" s="124" t="s">
        <v>192</v>
      </c>
      <c r="RJL61" s="124" t="s">
        <v>192</v>
      </c>
      <c r="RJM61" s="124" t="s">
        <v>192</v>
      </c>
      <c r="RJN61" s="124" t="s">
        <v>192</v>
      </c>
      <c r="RJO61" s="124" t="s">
        <v>192</v>
      </c>
      <c r="RJP61" s="124" t="s">
        <v>192</v>
      </c>
      <c r="RJQ61" s="124" t="s">
        <v>192</v>
      </c>
      <c r="RJR61" s="124" t="s">
        <v>192</v>
      </c>
      <c r="RJS61" s="124" t="s">
        <v>192</v>
      </c>
      <c r="RJT61" s="124" t="s">
        <v>192</v>
      </c>
      <c r="RJU61" s="124" t="s">
        <v>192</v>
      </c>
      <c r="RJV61" s="124" t="s">
        <v>192</v>
      </c>
      <c r="RJW61" s="124" t="s">
        <v>192</v>
      </c>
      <c r="RJX61" s="124" t="s">
        <v>192</v>
      </c>
      <c r="RJY61" s="124" t="s">
        <v>192</v>
      </c>
      <c r="RJZ61" s="124" t="s">
        <v>192</v>
      </c>
      <c r="RKA61" s="124" t="s">
        <v>192</v>
      </c>
      <c r="RKB61" s="124" t="s">
        <v>192</v>
      </c>
      <c r="RKC61" s="124" t="s">
        <v>192</v>
      </c>
      <c r="RKD61" s="124" t="s">
        <v>192</v>
      </c>
      <c r="RKE61" s="124" t="s">
        <v>192</v>
      </c>
      <c r="RKF61" s="124" t="s">
        <v>192</v>
      </c>
      <c r="RKG61" s="124" t="s">
        <v>192</v>
      </c>
      <c r="RKH61" s="124" t="s">
        <v>192</v>
      </c>
      <c r="RKI61" s="124" t="s">
        <v>192</v>
      </c>
      <c r="RKJ61" s="124" t="s">
        <v>192</v>
      </c>
      <c r="RKK61" s="124" t="s">
        <v>192</v>
      </c>
      <c r="RKL61" s="124" t="s">
        <v>192</v>
      </c>
      <c r="RKM61" s="124" t="s">
        <v>192</v>
      </c>
      <c r="RKN61" s="124" t="s">
        <v>192</v>
      </c>
      <c r="RKO61" s="124" t="s">
        <v>192</v>
      </c>
      <c r="RKP61" s="124" t="s">
        <v>192</v>
      </c>
      <c r="RKQ61" s="124" t="s">
        <v>192</v>
      </c>
      <c r="RKR61" s="124" t="s">
        <v>192</v>
      </c>
      <c r="RKS61" s="124" t="s">
        <v>192</v>
      </c>
      <c r="RKT61" s="124" t="s">
        <v>192</v>
      </c>
      <c r="RKU61" s="124" t="s">
        <v>192</v>
      </c>
      <c r="RKV61" s="124" t="s">
        <v>192</v>
      </c>
      <c r="RKW61" s="124" t="s">
        <v>192</v>
      </c>
      <c r="RKX61" s="124" t="s">
        <v>192</v>
      </c>
      <c r="RKY61" s="124" t="s">
        <v>192</v>
      </c>
      <c r="RKZ61" s="124" t="s">
        <v>192</v>
      </c>
      <c r="RLA61" s="124" t="s">
        <v>192</v>
      </c>
      <c r="RLB61" s="124" t="s">
        <v>192</v>
      </c>
      <c r="RLC61" s="124" t="s">
        <v>192</v>
      </c>
      <c r="RLD61" s="124" t="s">
        <v>192</v>
      </c>
      <c r="RLE61" s="124" t="s">
        <v>192</v>
      </c>
      <c r="RLF61" s="124" t="s">
        <v>192</v>
      </c>
      <c r="RLG61" s="124" t="s">
        <v>192</v>
      </c>
      <c r="RLH61" s="124" t="s">
        <v>192</v>
      </c>
      <c r="RLI61" s="124" t="s">
        <v>192</v>
      </c>
      <c r="RLJ61" s="124" t="s">
        <v>192</v>
      </c>
      <c r="RLK61" s="124" t="s">
        <v>192</v>
      </c>
      <c r="RLL61" s="124" t="s">
        <v>192</v>
      </c>
      <c r="RLM61" s="124" t="s">
        <v>192</v>
      </c>
      <c r="RLN61" s="124" t="s">
        <v>192</v>
      </c>
      <c r="RLO61" s="124" t="s">
        <v>192</v>
      </c>
      <c r="RLP61" s="124" t="s">
        <v>192</v>
      </c>
      <c r="RLQ61" s="124" t="s">
        <v>192</v>
      </c>
      <c r="RLR61" s="124" t="s">
        <v>192</v>
      </c>
      <c r="RLS61" s="124" t="s">
        <v>192</v>
      </c>
      <c r="RLT61" s="124" t="s">
        <v>192</v>
      </c>
      <c r="RLU61" s="124" t="s">
        <v>192</v>
      </c>
      <c r="RLV61" s="124" t="s">
        <v>192</v>
      </c>
      <c r="RLW61" s="124" t="s">
        <v>192</v>
      </c>
      <c r="RLX61" s="124" t="s">
        <v>192</v>
      </c>
      <c r="RLY61" s="124" t="s">
        <v>192</v>
      </c>
      <c r="RLZ61" s="124" t="s">
        <v>192</v>
      </c>
      <c r="RMA61" s="124" t="s">
        <v>192</v>
      </c>
      <c r="RMB61" s="124" t="s">
        <v>192</v>
      </c>
      <c r="RMC61" s="124" t="s">
        <v>192</v>
      </c>
      <c r="RMD61" s="124" t="s">
        <v>192</v>
      </c>
      <c r="RME61" s="124" t="s">
        <v>192</v>
      </c>
      <c r="RMF61" s="124" t="s">
        <v>192</v>
      </c>
      <c r="RMG61" s="124" t="s">
        <v>192</v>
      </c>
      <c r="RMH61" s="124" t="s">
        <v>192</v>
      </c>
      <c r="RMI61" s="124" t="s">
        <v>192</v>
      </c>
      <c r="RMJ61" s="124" t="s">
        <v>192</v>
      </c>
      <c r="RMK61" s="124" t="s">
        <v>192</v>
      </c>
      <c r="RML61" s="124" t="s">
        <v>192</v>
      </c>
      <c r="RMM61" s="124" t="s">
        <v>192</v>
      </c>
      <c r="RMN61" s="124" t="s">
        <v>192</v>
      </c>
      <c r="RMO61" s="124" t="s">
        <v>192</v>
      </c>
      <c r="RMP61" s="124" t="s">
        <v>192</v>
      </c>
      <c r="RMQ61" s="124" t="s">
        <v>192</v>
      </c>
      <c r="RMR61" s="124" t="s">
        <v>192</v>
      </c>
      <c r="RMS61" s="124" t="s">
        <v>192</v>
      </c>
      <c r="RMT61" s="124" t="s">
        <v>192</v>
      </c>
      <c r="RMU61" s="124" t="s">
        <v>192</v>
      </c>
      <c r="RMV61" s="124" t="s">
        <v>192</v>
      </c>
      <c r="RMW61" s="124" t="s">
        <v>192</v>
      </c>
      <c r="RMX61" s="124" t="s">
        <v>192</v>
      </c>
      <c r="RMY61" s="124" t="s">
        <v>192</v>
      </c>
      <c r="RMZ61" s="124" t="s">
        <v>192</v>
      </c>
      <c r="RNA61" s="124" t="s">
        <v>192</v>
      </c>
      <c r="RNB61" s="124" t="s">
        <v>192</v>
      </c>
      <c r="RNC61" s="124" t="s">
        <v>192</v>
      </c>
      <c r="RND61" s="124" t="s">
        <v>192</v>
      </c>
      <c r="RNE61" s="124" t="s">
        <v>192</v>
      </c>
      <c r="RNF61" s="124" t="s">
        <v>192</v>
      </c>
      <c r="RNG61" s="124" t="s">
        <v>192</v>
      </c>
      <c r="RNH61" s="124" t="s">
        <v>192</v>
      </c>
      <c r="RNI61" s="124" t="s">
        <v>192</v>
      </c>
      <c r="RNJ61" s="124" t="s">
        <v>192</v>
      </c>
      <c r="RNK61" s="124" t="s">
        <v>192</v>
      </c>
      <c r="RNL61" s="124" t="s">
        <v>192</v>
      </c>
      <c r="RNM61" s="124" t="s">
        <v>192</v>
      </c>
      <c r="RNN61" s="124" t="s">
        <v>192</v>
      </c>
      <c r="RNO61" s="124" t="s">
        <v>192</v>
      </c>
      <c r="RNP61" s="124" t="s">
        <v>192</v>
      </c>
      <c r="RNQ61" s="124" t="s">
        <v>192</v>
      </c>
      <c r="RNR61" s="124" t="s">
        <v>192</v>
      </c>
      <c r="RNS61" s="124" t="s">
        <v>192</v>
      </c>
      <c r="RNT61" s="124" t="s">
        <v>192</v>
      </c>
      <c r="RNU61" s="124" t="s">
        <v>192</v>
      </c>
      <c r="RNV61" s="124" t="s">
        <v>192</v>
      </c>
      <c r="RNW61" s="124" t="s">
        <v>192</v>
      </c>
      <c r="RNX61" s="124" t="s">
        <v>192</v>
      </c>
      <c r="RNY61" s="124" t="s">
        <v>192</v>
      </c>
      <c r="RNZ61" s="124" t="s">
        <v>192</v>
      </c>
      <c r="ROA61" s="124" t="s">
        <v>192</v>
      </c>
      <c r="ROB61" s="124" t="s">
        <v>192</v>
      </c>
      <c r="ROC61" s="124" t="s">
        <v>192</v>
      </c>
      <c r="ROD61" s="124" t="s">
        <v>192</v>
      </c>
      <c r="ROE61" s="124" t="s">
        <v>192</v>
      </c>
      <c r="ROF61" s="124" t="s">
        <v>192</v>
      </c>
      <c r="ROG61" s="124" t="s">
        <v>192</v>
      </c>
      <c r="ROH61" s="124" t="s">
        <v>192</v>
      </c>
      <c r="ROI61" s="124" t="s">
        <v>192</v>
      </c>
      <c r="ROJ61" s="124" t="s">
        <v>192</v>
      </c>
      <c r="ROK61" s="124" t="s">
        <v>192</v>
      </c>
      <c r="ROL61" s="124" t="s">
        <v>192</v>
      </c>
      <c r="ROM61" s="124" t="s">
        <v>192</v>
      </c>
      <c r="RON61" s="124" t="s">
        <v>192</v>
      </c>
      <c r="ROO61" s="124" t="s">
        <v>192</v>
      </c>
      <c r="ROP61" s="124" t="s">
        <v>192</v>
      </c>
      <c r="ROQ61" s="124" t="s">
        <v>192</v>
      </c>
      <c r="ROR61" s="124" t="s">
        <v>192</v>
      </c>
      <c r="ROS61" s="124" t="s">
        <v>192</v>
      </c>
      <c r="ROT61" s="124" t="s">
        <v>192</v>
      </c>
      <c r="ROU61" s="124" t="s">
        <v>192</v>
      </c>
      <c r="ROV61" s="124" t="s">
        <v>192</v>
      </c>
      <c r="ROW61" s="124" t="s">
        <v>192</v>
      </c>
      <c r="ROX61" s="124" t="s">
        <v>192</v>
      </c>
      <c r="ROY61" s="124" t="s">
        <v>192</v>
      </c>
      <c r="ROZ61" s="124" t="s">
        <v>192</v>
      </c>
      <c r="RPA61" s="124" t="s">
        <v>192</v>
      </c>
      <c r="RPB61" s="124" t="s">
        <v>192</v>
      </c>
      <c r="RPC61" s="124" t="s">
        <v>192</v>
      </c>
      <c r="RPD61" s="124" t="s">
        <v>192</v>
      </c>
      <c r="RPE61" s="124" t="s">
        <v>192</v>
      </c>
      <c r="RPF61" s="124" t="s">
        <v>192</v>
      </c>
      <c r="RPG61" s="124" t="s">
        <v>192</v>
      </c>
      <c r="RPH61" s="124" t="s">
        <v>192</v>
      </c>
      <c r="RPI61" s="124" t="s">
        <v>192</v>
      </c>
      <c r="RPJ61" s="124" t="s">
        <v>192</v>
      </c>
      <c r="RPK61" s="124" t="s">
        <v>192</v>
      </c>
      <c r="RPL61" s="124" t="s">
        <v>192</v>
      </c>
      <c r="RPM61" s="124" t="s">
        <v>192</v>
      </c>
      <c r="RPN61" s="124" t="s">
        <v>192</v>
      </c>
      <c r="RPO61" s="124" t="s">
        <v>192</v>
      </c>
      <c r="RPP61" s="124" t="s">
        <v>192</v>
      </c>
      <c r="RPQ61" s="124" t="s">
        <v>192</v>
      </c>
      <c r="RPR61" s="124" t="s">
        <v>192</v>
      </c>
      <c r="RPS61" s="124" t="s">
        <v>192</v>
      </c>
      <c r="RPT61" s="124" t="s">
        <v>192</v>
      </c>
      <c r="RPU61" s="124" t="s">
        <v>192</v>
      </c>
      <c r="RPV61" s="124" t="s">
        <v>192</v>
      </c>
      <c r="RPW61" s="124" t="s">
        <v>192</v>
      </c>
      <c r="RPX61" s="124" t="s">
        <v>192</v>
      </c>
      <c r="RPY61" s="124" t="s">
        <v>192</v>
      </c>
      <c r="RPZ61" s="124" t="s">
        <v>192</v>
      </c>
      <c r="RQA61" s="124" t="s">
        <v>192</v>
      </c>
      <c r="RQB61" s="124" t="s">
        <v>192</v>
      </c>
      <c r="RQC61" s="124" t="s">
        <v>192</v>
      </c>
      <c r="RQD61" s="124" t="s">
        <v>192</v>
      </c>
      <c r="RQE61" s="124" t="s">
        <v>192</v>
      </c>
      <c r="RQF61" s="124" t="s">
        <v>192</v>
      </c>
      <c r="RQG61" s="124" t="s">
        <v>192</v>
      </c>
      <c r="RQH61" s="124" t="s">
        <v>192</v>
      </c>
      <c r="RQI61" s="124" t="s">
        <v>192</v>
      </c>
      <c r="RQJ61" s="124" t="s">
        <v>192</v>
      </c>
      <c r="RQK61" s="124" t="s">
        <v>192</v>
      </c>
      <c r="RQL61" s="124" t="s">
        <v>192</v>
      </c>
      <c r="RQM61" s="124" t="s">
        <v>192</v>
      </c>
      <c r="RQN61" s="124" t="s">
        <v>192</v>
      </c>
      <c r="RQO61" s="124" t="s">
        <v>192</v>
      </c>
      <c r="RQP61" s="124" t="s">
        <v>192</v>
      </c>
      <c r="RQQ61" s="124" t="s">
        <v>192</v>
      </c>
      <c r="RQR61" s="124" t="s">
        <v>192</v>
      </c>
      <c r="RQS61" s="124" t="s">
        <v>192</v>
      </c>
      <c r="RQT61" s="124" t="s">
        <v>192</v>
      </c>
      <c r="RQU61" s="124" t="s">
        <v>192</v>
      </c>
      <c r="RQV61" s="124" t="s">
        <v>192</v>
      </c>
      <c r="RQW61" s="124" t="s">
        <v>192</v>
      </c>
      <c r="RQX61" s="124" t="s">
        <v>192</v>
      </c>
      <c r="RQY61" s="124" t="s">
        <v>192</v>
      </c>
      <c r="RQZ61" s="124" t="s">
        <v>192</v>
      </c>
      <c r="RRA61" s="124" t="s">
        <v>192</v>
      </c>
      <c r="RRB61" s="124" t="s">
        <v>192</v>
      </c>
      <c r="RRC61" s="124" t="s">
        <v>192</v>
      </c>
      <c r="RRD61" s="124" t="s">
        <v>192</v>
      </c>
      <c r="RRE61" s="124" t="s">
        <v>192</v>
      </c>
      <c r="RRF61" s="124" t="s">
        <v>192</v>
      </c>
      <c r="RRG61" s="124" t="s">
        <v>192</v>
      </c>
      <c r="RRH61" s="124" t="s">
        <v>192</v>
      </c>
      <c r="RRI61" s="124" t="s">
        <v>192</v>
      </c>
      <c r="RRJ61" s="124" t="s">
        <v>192</v>
      </c>
      <c r="RRK61" s="124" t="s">
        <v>192</v>
      </c>
      <c r="RRL61" s="124" t="s">
        <v>192</v>
      </c>
      <c r="RRM61" s="124" t="s">
        <v>192</v>
      </c>
      <c r="RRN61" s="124" t="s">
        <v>192</v>
      </c>
      <c r="RRO61" s="124" t="s">
        <v>192</v>
      </c>
      <c r="RRP61" s="124" t="s">
        <v>192</v>
      </c>
      <c r="RRQ61" s="124" t="s">
        <v>192</v>
      </c>
      <c r="RRR61" s="124" t="s">
        <v>192</v>
      </c>
      <c r="RRS61" s="124" t="s">
        <v>192</v>
      </c>
      <c r="RRT61" s="124" t="s">
        <v>192</v>
      </c>
      <c r="RRU61" s="124" t="s">
        <v>192</v>
      </c>
      <c r="RRV61" s="124" t="s">
        <v>192</v>
      </c>
      <c r="RRW61" s="124" t="s">
        <v>192</v>
      </c>
      <c r="RRX61" s="124" t="s">
        <v>192</v>
      </c>
      <c r="RRY61" s="124" t="s">
        <v>192</v>
      </c>
      <c r="RRZ61" s="124" t="s">
        <v>192</v>
      </c>
      <c r="RSA61" s="124" t="s">
        <v>192</v>
      </c>
      <c r="RSB61" s="124" t="s">
        <v>192</v>
      </c>
      <c r="RSC61" s="124" t="s">
        <v>192</v>
      </c>
      <c r="RSD61" s="124" t="s">
        <v>192</v>
      </c>
      <c r="RSE61" s="124" t="s">
        <v>192</v>
      </c>
      <c r="RSF61" s="124" t="s">
        <v>192</v>
      </c>
      <c r="RSG61" s="124" t="s">
        <v>192</v>
      </c>
      <c r="RSH61" s="124" t="s">
        <v>192</v>
      </c>
      <c r="RSI61" s="124" t="s">
        <v>192</v>
      </c>
      <c r="RSJ61" s="124" t="s">
        <v>192</v>
      </c>
      <c r="RSK61" s="124" t="s">
        <v>192</v>
      </c>
      <c r="RSL61" s="124" t="s">
        <v>192</v>
      </c>
      <c r="RSM61" s="124" t="s">
        <v>192</v>
      </c>
      <c r="RSN61" s="124" t="s">
        <v>192</v>
      </c>
      <c r="RSO61" s="124" t="s">
        <v>192</v>
      </c>
      <c r="RSP61" s="124" t="s">
        <v>192</v>
      </c>
      <c r="RSQ61" s="124" t="s">
        <v>192</v>
      </c>
      <c r="RSR61" s="124" t="s">
        <v>192</v>
      </c>
      <c r="RSS61" s="124" t="s">
        <v>192</v>
      </c>
      <c r="RST61" s="124" t="s">
        <v>192</v>
      </c>
      <c r="RSU61" s="124" t="s">
        <v>192</v>
      </c>
      <c r="RSV61" s="124" t="s">
        <v>192</v>
      </c>
      <c r="RSW61" s="124" t="s">
        <v>192</v>
      </c>
      <c r="RSX61" s="124" t="s">
        <v>192</v>
      </c>
      <c r="RSY61" s="124" t="s">
        <v>192</v>
      </c>
      <c r="RSZ61" s="124" t="s">
        <v>192</v>
      </c>
      <c r="RTA61" s="124" t="s">
        <v>192</v>
      </c>
      <c r="RTB61" s="124" t="s">
        <v>192</v>
      </c>
      <c r="RTC61" s="124" t="s">
        <v>192</v>
      </c>
      <c r="RTD61" s="124" t="s">
        <v>192</v>
      </c>
      <c r="RTE61" s="124" t="s">
        <v>192</v>
      </c>
      <c r="RTF61" s="124" t="s">
        <v>192</v>
      </c>
      <c r="RTG61" s="124" t="s">
        <v>192</v>
      </c>
      <c r="RTH61" s="124" t="s">
        <v>192</v>
      </c>
      <c r="RTI61" s="124" t="s">
        <v>192</v>
      </c>
      <c r="RTJ61" s="124" t="s">
        <v>192</v>
      </c>
      <c r="RTK61" s="124" t="s">
        <v>192</v>
      </c>
      <c r="RTL61" s="124" t="s">
        <v>192</v>
      </c>
      <c r="RTM61" s="124" t="s">
        <v>192</v>
      </c>
      <c r="RTN61" s="124" t="s">
        <v>192</v>
      </c>
      <c r="RTO61" s="124" t="s">
        <v>192</v>
      </c>
      <c r="RTP61" s="124" t="s">
        <v>192</v>
      </c>
      <c r="RTQ61" s="124" t="s">
        <v>192</v>
      </c>
      <c r="RTR61" s="124" t="s">
        <v>192</v>
      </c>
      <c r="RTS61" s="124" t="s">
        <v>192</v>
      </c>
      <c r="RTT61" s="124" t="s">
        <v>192</v>
      </c>
      <c r="RTU61" s="124" t="s">
        <v>192</v>
      </c>
      <c r="RTV61" s="124" t="s">
        <v>192</v>
      </c>
      <c r="RTW61" s="124" t="s">
        <v>192</v>
      </c>
      <c r="RTX61" s="124" t="s">
        <v>192</v>
      </c>
      <c r="RTY61" s="124" t="s">
        <v>192</v>
      </c>
      <c r="RTZ61" s="124" t="s">
        <v>192</v>
      </c>
      <c r="RUA61" s="124" t="s">
        <v>192</v>
      </c>
      <c r="RUB61" s="124" t="s">
        <v>192</v>
      </c>
      <c r="RUC61" s="124" t="s">
        <v>192</v>
      </c>
      <c r="RUD61" s="124" t="s">
        <v>192</v>
      </c>
      <c r="RUE61" s="124" t="s">
        <v>192</v>
      </c>
      <c r="RUF61" s="124" t="s">
        <v>192</v>
      </c>
      <c r="RUG61" s="124" t="s">
        <v>192</v>
      </c>
      <c r="RUH61" s="124" t="s">
        <v>192</v>
      </c>
      <c r="RUI61" s="124" t="s">
        <v>192</v>
      </c>
      <c r="RUJ61" s="124" t="s">
        <v>192</v>
      </c>
      <c r="RUK61" s="124" t="s">
        <v>192</v>
      </c>
      <c r="RUL61" s="124" t="s">
        <v>192</v>
      </c>
      <c r="RUM61" s="124" t="s">
        <v>192</v>
      </c>
      <c r="RUN61" s="124" t="s">
        <v>192</v>
      </c>
      <c r="RUO61" s="124" t="s">
        <v>192</v>
      </c>
      <c r="RUP61" s="124" t="s">
        <v>192</v>
      </c>
      <c r="RUQ61" s="124" t="s">
        <v>192</v>
      </c>
      <c r="RUR61" s="124" t="s">
        <v>192</v>
      </c>
      <c r="RUS61" s="124" t="s">
        <v>192</v>
      </c>
      <c r="RUT61" s="124" t="s">
        <v>192</v>
      </c>
      <c r="RUU61" s="124" t="s">
        <v>192</v>
      </c>
      <c r="RUV61" s="124" t="s">
        <v>192</v>
      </c>
      <c r="RUW61" s="124" t="s">
        <v>192</v>
      </c>
      <c r="RUX61" s="124" t="s">
        <v>192</v>
      </c>
      <c r="RUY61" s="124" t="s">
        <v>192</v>
      </c>
      <c r="RUZ61" s="124" t="s">
        <v>192</v>
      </c>
      <c r="RVA61" s="124" t="s">
        <v>192</v>
      </c>
      <c r="RVB61" s="124" t="s">
        <v>192</v>
      </c>
      <c r="RVC61" s="124" t="s">
        <v>192</v>
      </c>
      <c r="RVD61" s="124" t="s">
        <v>192</v>
      </c>
      <c r="RVE61" s="124" t="s">
        <v>192</v>
      </c>
      <c r="RVF61" s="124" t="s">
        <v>192</v>
      </c>
      <c r="RVG61" s="124" t="s">
        <v>192</v>
      </c>
      <c r="RVH61" s="124" t="s">
        <v>192</v>
      </c>
      <c r="RVI61" s="124" t="s">
        <v>192</v>
      </c>
      <c r="RVJ61" s="124" t="s">
        <v>192</v>
      </c>
      <c r="RVK61" s="124" t="s">
        <v>192</v>
      </c>
      <c r="RVL61" s="124" t="s">
        <v>192</v>
      </c>
      <c r="RVM61" s="124" t="s">
        <v>192</v>
      </c>
      <c r="RVN61" s="124" t="s">
        <v>192</v>
      </c>
      <c r="RVO61" s="124" t="s">
        <v>192</v>
      </c>
      <c r="RVP61" s="124" t="s">
        <v>192</v>
      </c>
      <c r="RVQ61" s="124" t="s">
        <v>192</v>
      </c>
      <c r="RVR61" s="124" t="s">
        <v>192</v>
      </c>
      <c r="RVS61" s="124" t="s">
        <v>192</v>
      </c>
      <c r="RVT61" s="124" t="s">
        <v>192</v>
      </c>
      <c r="RVU61" s="124" t="s">
        <v>192</v>
      </c>
      <c r="RVV61" s="124" t="s">
        <v>192</v>
      </c>
      <c r="RVW61" s="124" t="s">
        <v>192</v>
      </c>
      <c r="RVX61" s="124" t="s">
        <v>192</v>
      </c>
      <c r="RVY61" s="124" t="s">
        <v>192</v>
      </c>
      <c r="RVZ61" s="124" t="s">
        <v>192</v>
      </c>
      <c r="RWA61" s="124" t="s">
        <v>192</v>
      </c>
      <c r="RWB61" s="124" t="s">
        <v>192</v>
      </c>
      <c r="RWC61" s="124" t="s">
        <v>192</v>
      </c>
      <c r="RWD61" s="124" t="s">
        <v>192</v>
      </c>
      <c r="RWE61" s="124" t="s">
        <v>192</v>
      </c>
      <c r="RWF61" s="124" t="s">
        <v>192</v>
      </c>
      <c r="RWG61" s="124" t="s">
        <v>192</v>
      </c>
      <c r="RWH61" s="124" t="s">
        <v>192</v>
      </c>
      <c r="RWI61" s="124" t="s">
        <v>192</v>
      </c>
      <c r="RWJ61" s="124" t="s">
        <v>192</v>
      </c>
      <c r="RWK61" s="124" t="s">
        <v>192</v>
      </c>
      <c r="RWL61" s="124" t="s">
        <v>192</v>
      </c>
      <c r="RWM61" s="124" t="s">
        <v>192</v>
      </c>
      <c r="RWN61" s="124" t="s">
        <v>192</v>
      </c>
      <c r="RWO61" s="124" t="s">
        <v>192</v>
      </c>
      <c r="RWP61" s="124" t="s">
        <v>192</v>
      </c>
      <c r="RWQ61" s="124" t="s">
        <v>192</v>
      </c>
      <c r="RWR61" s="124" t="s">
        <v>192</v>
      </c>
      <c r="RWS61" s="124" t="s">
        <v>192</v>
      </c>
      <c r="RWT61" s="124" t="s">
        <v>192</v>
      </c>
      <c r="RWU61" s="124" t="s">
        <v>192</v>
      </c>
      <c r="RWV61" s="124" t="s">
        <v>192</v>
      </c>
      <c r="RWW61" s="124" t="s">
        <v>192</v>
      </c>
      <c r="RWX61" s="124" t="s">
        <v>192</v>
      </c>
      <c r="RWY61" s="124" t="s">
        <v>192</v>
      </c>
      <c r="RWZ61" s="124" t="s">
        <v>192</v>
      </c>
      <c r="RXA61" s="124" t="s">
        <v>192</v>
      </c>
      <c r="RXB61" s="124" t="s">
        <v>192</v>
      </c>
      <c r="RXC61" s="124" t="s">
        <v>192</v>
      </c>
      <c r="RXD61" s="124" t="s">
        <v>192</v>
      </c>
      <c r="RXE61" s="124" t="s">
        <v>192</v>
      </c>
      <c r="RXF61" s="124" t="s">
        <v>192</v>
      </c>
      <c r="RXG61" s="124" t="s">
        <v>192</v>
      </c>
      <c r="RXH61" s="124" t="s">
        <v>192</v>
      </c>
      <c r="RXI61" s="124" t="s">
        <v>192</v>
      </c>
      <c r="RXJ61" s="124" t="s">
        <v>192</v>
      </c>
      <c r="RXK61" s="124" t="s">
        <v>192</v>
      </c>
      <c r="RXL61" s="124" t="s">
        <v>192</v>
      </c>
      <c r="RXM61" s="124" t="s">
        <v>192</v>
      </c>
      <c r="RXN61" s="124" t="s">
        <v>192</v>
      </c>
      <c r="RXO61" s="124" t="s">
        <v>192</v>
      </c>
      <c r="RXP61" s="124" t="s">
        <v>192</v>
      </c>
      <c r="RXQ61" s="124" t="s">
        <v>192</v>
      </c>
      <c r="RXR61" s="124" t="s">
        <v>192</v>
      </c>
      <c r="RXS61" s="124" t="s">
        <v>192</v>
      </c>
      <c r="RXT61" s="124" t="s">
        <v>192</v>
      </c>
      <c r="RXU61" s="124" t="s">
        <v>192</v>
      </c>
      <c r="RXV61" s="124" t="s">
        <v>192</v>
      </c>
      <c r="RXW61" s="124" t="s">
        <v>192</v>
      </c>
      <c r="RXX61" s="124" t="s">
        <v>192</v>
      </c>
      <c r="RXY61" s="124" t="s">
        <v>192</v>
      </c>
      <c r="RXZ61" s="124" t="s">
        <v>192</v>
      </c>
      <c r="RYA61" s="124" t="s">
        <v>192</v>
      </c>
      <c r="RYB61" s="124" t="s">
        <v>192</v>
      </c>
      <c r="RYC61" s="124" t="s">
        <v>192</v>
      </c>
      <c r="RYD61" s="124" t="s">
        <v>192</v>
      </c>
      <c r="RYE61" s="124" t="s">
        <v>192</v>
      </c>
      <c r="RYF61" s="124" t="s">
        <v>192</v>
      </c>
      <c r="RYG61" s="124" t="s">
        <v>192</v>
      </c>
      <c r="RYH61" s="124" t="s">
        <v>192</v>
      </c>
      <c r="RYI61" s="124" t="s">
        <v>192</v>
      </c>
      <c r="RYJ61" s="124" t="s">
        <v>192</v>
      </c>
      <c r="RYK61" s="124" t="s">
        <v>192</v>
      </c>
      <c r="RYL61" s="124" t="s">
        <v>192</v>
      </c>
      <c r="RYM61" s="124" t="s">
        <v>192</v>
      </c>
      <c r="RYN61" s="124" t="s">
        <v>192</v>
      </c>
      <c r="RYO61" s="124" t="s">
        <v>192</v>
      </c>
      <c r="RYP61" s="124" t="s">
        <v>192</v>
      </c>
      <c r="RYQ61" s="124" t="s">
        <v>192</v>
      </c>
      <c r="RYR61" s="124" t="s">
        <v>192</v>
      </c>
      <c r="RYS61" s="124" t="s">
        <v>192</v>
      </c>
      <c r="RYT61" s="124" t="s">
        <v>192</v>
      </c>
      <c r="RYU61" s="124" t="s">
        <v>192</v>
      </c>
      <c r="RYV61" s="124" t="s">
        <v>192</v>
      </c>
      <c r="RYW61" s="124" t="s">
        <v>192</v>
      </c>
      <c r="RYX61" s="124" t="s">
        <v>192</v>
      </c>
      <c r="RYY61" s="124" t="s">
        <v>192</v>
      </c>
      <c r="RYZ61" s="124" t="s">
        <v>192</v>
      </c>
      <c r="RZA61" s="124" t="s">
        <v>192</v>
      </c>
      <c r="RZB61" s="124" t="s">
        <v>192</v>
      </c>
      <c r="RZC61" s="124" t="s">
        <v>192</v>
      </c>
      <c r="RZD61" s="124" t="s">
        <v>192</v>
      </c>
      <c r="RZE61" s="124" t="s">
        <v>192</v>
      </c>
      <c r="RZF61" s="124" t="s">
        <v>192</v>
      </c>
      <c r="RZG61" s="124" t="s">
        <v>192</v>
      </c>
      <c r="RZH61" s="124" t="s">
        <v>192</v>
      </c>
      <c r="RZI61" s="124" t="s">
        <v>192</v>
      </c>
      <c r="RZJ61" s="124" t="s">
        <v>192</v>
      </c>
      <c r="RZK61" s="124" t="s">
        <v>192</v>
      </c>
      <c r="RZL61" s="124" t="s">
        <v>192</v>
      </c>
      <c r="RZM61" s="124" t="s">
        <v>192</v>
      </c>
      <c r="RZN61" s="124" t="s">
        <v>192</v>
      </c>
      <c r="RZO61" s="124" t="s">
        <v>192</v>
      </c>
      <c r="RZP61" s="124" t="s">
        <v>192</v>
      </c>
      <c r="RZQ61" s="124" t="s">
        <v>192</v>
      </c>
      <c r="RZR61" s="124" t="s">
        <v>192</v>
      </c>
      <c r="RZS61" s="124" t="s">
        <v>192</v>
      </c>
      <c r="RZT61" s="124" t="s">
        <v>192</v>
      </c>
      <c r="RZU61" s="124" t="s">
        <v>192</v>
      </c>
      <c r="RZV61" s="124" t="s">
        <v>192</v>
      </c>
      <c r="RZW61" s="124" t="s">
        <v>192</v>
      </c>
      <c r="RZX61" s="124" t="s">
        <v>192</v>
      </c>
      <c r="RZY61" s="124" t="s">
        <v>192</v>
      </c>
      <c r="RZZ61" s="124" t="s">
        <v>192</v>
      </c>
      <c r="SAA61" s="124" t="s">
        <v>192</v>
      </c>
      <c r="SAB61" s="124" t="s">
        <v>192</v>
      </c>
      <c r="SAC61" s="124" t="s">
        <v>192</v>
      </c>
      <c r="SAD61" s="124" t="s">
        <v>192</v>
      </c>
      <c r="SAE61" s="124" t="s">
        <v>192</v>
      </c>
      <c r="SAF61" s="124" t="s">
        <v>192</v>
      </c>
      <c r="SAG61" s="124" t="s">
        <v>192</v>
      </c>
      <c r="SAH61" s="124" t="s">
        <v>192</v>
      </c>
      <c r="SAI61" s="124" t="s">
        <v>192</v>
      </c>
      <c r="SAJ61" s="124" t="s">
        <v>192</v>
      </c>
      <c r="SAK61" s="124" t="s">
        <v>192</v>
      </c>
      <c r="SAL61" s="124" t="s">
        <v>192</v>
      </c>
      <c r="SAM61" s="124" t="s">
        <v>192</v>
      </c>
      <c r="SAN61" s="124" t="s">
        <v>192</v>
      </c>
      <c r="SAO61" s="124" t="s">
        <v>192</v>
      </c>
      <c r="SAP61" s="124" t="s">
        <v>192</v>
      </c>
      <c r="SAQ61" s="124" t="s">
        <v>192</v>
      </c>
      <c r="SAR61" s="124" t="s">
        <v>192</v>
      </c>
      <c r="SAS61" s="124" t="s">
        <v>192</v>
      </c>
      <c r="SAT61" s="124" t="s">
        <v>192</v>
      </c>
      <c r="SAU61" s="124" t="s">
        <v>192</v>
      </c>
      <c r="SAV61" s="124" t="s">
        <v>192</v>
      </c>
      <c r="SAW61" s="124" t="s">
        <v>192</v>
      </c>
      <c r="SAX61" s="124" t="s">
        <v>192</v>
      </c>
      <c r="SAY61" s="124" t="s">
        <v>192</v>
      </c>
      <c r="SAZ61" s="124" t="s">
        <v>192</v>
      </c>
      <c r="SBA61" s="124" t="s">
        <v>192</v>
      </c>
      <c r="SBB61" s="124" t="s">
        <v>192</v>
      </c>
      <c r="SBC61" s="124" t="s">
        <v>192</v>
      </c>
      <c r="SBD61" s="124" t="s">
        <v>192</v>
      </c>
      <c r="SBE61" s="124" t="s">
        <v>192</v>
      </c>
      <c r="SBF61" s="124" t="s">
        <v>192</v>
      </c>
      <c r="SBG61" s="124" t="s">
        <v>192</v>
      </c>
      <c r="SBH61" s="124" t="s">
        <v>192</v>
      </c>
      <c r="SBI61" s="124" t="s">
        <v>192</v>
      </c>
      <c r="SBJ61" s="124" t="s">
        <v>192</v>
      </c>
      <c r="SBK61" s="124" t="s">
        <v>192</v>
      </c>
      <c r="SBL61" s="124" t="s">
        <v>192</v>
      </c>
      <c r="SBM61" s="124" t="s">
        <v>192</v>
      </c>
      <c r="SBN61" s="124" t="s">
        <v>192</v>
      </c>
      <c r="SBO61" s="124" t="s">
        <v>192</v>
      </c>
      <c r="SBP61" s="124" t="s">
        <v>192</v>
      </c>
      <c r="SBQ61" s="124" t="s">
        <v>192</v>
      </c>
      <c r="SBR61" s="124" t="s">
        <v>192</v>
      </c>
      <c r="SBS61" s="124" t="s">
        <v>192</v>
      </c>
      <c r="SBT61" s="124" t="s">
        <v>192</v>
      </c>
      <c r="SBU61" s="124" t="s">
        <v>192</v>
      </c>
      <c r="SBV61" s="124" t="s">
        <v>192</v>
      </c>
      <c r="SBW61" s="124" t="s">
        <v>192</v>
      </c>
      <c r="SBX61" s="124" t="s">
        <v>192</v>
      </c>
      <c r="SBY61" s="124" t="s">
        <v>192</v>
      </c>
      <c r="SBZ61" s="124" t="s">
        <v>192</v>
      </c>
      <c r="SCA61" s="124" t="s">
        <v>192</v>
      </c>
      <c r="SCB61" s="124" t="s">
        <v>192</v>
      </c>
      <c r="SCC61" s="124" t="s">
        <v>192</v>
      </c>
      <c r="SCD61" s="124" t="s">
        <v>192</v>
      </c>
      <c r="SCE61" s="124" t="s">
        <v>192</v>
      </c>
      <c r="SCF61" s="124" t="s">
        <v>192</v>
      </c>
      <c r="SCG61" s="124" t="s">
        <v>192</v>
      </c>
      <c r="SCH61" s="124" t="s">
        <v>192</v>
      </c>
      <c r="SCI61" s="124" t="s">
        <v>192</v>
      </c>
      <c r="SCJ61" s="124" t="s">
        <v>192</v>
      </c>
      <c r="SCK61" s="124" t="s">
        <v>192</v>
      </c>
      <c r="SCL61" s="124" t="s">
        <v>192</v>
      </c>
      <c r="SCM61" s="124" t="s">
        <v>192</v>
      </c>
      <c r="SCN61" s="124" t="s">
        <v>192</v>
      </c>
      <c r="SCO61" s="124" t="s">
        <v>192</v>
      </c>
      <c r="SCP61" s="124" t="s">
        <v>192</v>
      </c>
      <c r="SCQ61" s="124" t="s">
        <v>192</v>
      </c>
      <c r="SCR61" s="124" t="s">
        <v>192</v>
      </c>
      <c r="SCS61" s="124" t="s">
        <v>192</v>
      </c>
      <c r="SCT61" s="124" t="s">
        <v>192</v>
      </c>
      <c r="SCU61" s="124" t="s">
        <v>192</v>
      </c>
      <c r="SCV61" s="124" t="s">
        <v>192</v>
      </c>
      <c r="SCW61" s="124" t="s">
        <v>192</v>
      </c>
      <c r="SCX61" s="124" t="s">
        <v>192</v>
      </c>
      <c r="SCY61" s="124" t="s">
        <v>192</v>
      </c>
      <c r="SCZ61" s="124" t="s">
        <v>192</v>
      </c>
      <c r="SDA61" s="124" t="s">
        <v>192</v>
      </c>
      <c r="SDB61" s="124" t="s">
        <v>192</v>
      </c>
      <c r="SDC61" s="124" t="s">
        <v>192</v>
      </c>
      <c r="SDD61" s="124" t="s">
        <v>192</v>
      </c>
      <c r="SDE61" s="124" t="s">
        <v>192</v>
      </c>
      <c r="SDF61" s="124" t="s">
        <v>192</v>
      </c>
      <c r="SDG61" s="124" t="s">
        <v>192</v>
      </c>
      <c r="SDH61" s="124" t="s">
        <v>192</v>
      </c>
      <c r="SDI61" s="124" t="s">
        <v>192</v>
      </c>
      <c r="SDJ61" s="124" t="s">
        <v>192</v>
      </c>
      <c r="SDK61" s="124" t="s">
        <v>192</v>
      </c>
      <c r="SDL61" s="124" t="s">
        <v>192</v>
      </c>
      <c r="SDM61" s="124" t="s">
        <v>192</v>
      </c>
      <c r="SDN61" s="124" t="s">
        <v>192</v>
      </c>
      <c r="SDO61" s="124" t="s">
        <v>192</v>
      </c>
      <c r="SDP61" s="124" t="s">
        <v>192</v>
      </c>
      <c r="SDQ61" s="124" t="s">
        <v>192</v>
      </c>
      <c r="SDR61" s="124" t="s">
        <v>192</v>
      </c>
      <c r="SDS61" s="124" t="s">
        <v>192</v>
      </c>
      <c r="SDT61" s="124" t="s">
        <v>192</v>
      </c>
      <c r="SDU61" s="124" t="s">
        <v>192</v>
      </c>
      <c r="SDV61" s="124" t="s">
        <v>192</v>
      </c>
      <c r="SDW61" s="124" t="s">
        <v>192</v>
      </c>
      <c r="SDX61" s="124" t="s">
        <v>192</v>
      </c>
      <c r="SDY61" s="124" t="s">
        <v>192</v>
      </c>
      <c r="SDZ61" s="124" t="s">
        <v>192</v>
      </c>
      <c r="SEA61" s="124" t="s">
        <v>192</v>
      </c>
      <c r="SEB61" s="124" t="s">
        <v>192</v>
      </c>
      <c r="SEC61" s="124" t="s">
        <v>192</v>
      </c>
      <c r="SED61" s="124" t="s">
        <v>192</v>
      </c>
      <c r="SEE61" s="124" t="s">
        <v>192</v>
      </c>
      <c r="SEF61" s="124" t="s">
        <v>192</v>
      </c>
      <c r="SEG61" s="124" t="s">
        <v>192</v>
      </c>
      <c r="SEH61" s="124" t="s">
        <v>192</v>
      </c>
      <c r="SEI61" s="124" t="s">
        <v>192</v>
      </c>
      <c r="SEJ61" s="124" t="s">
        <v>192</v>
      </c>
      <c r="SEK61" s="124" t="s">
        <v>192</v>
      </c>
      <c r="SEL61" s="124" t="s">
        <v>192</v>
      </c>
      <c r="SEM61" s="124" t="s">
        <v>192</v>
      </c>
      <c r="SEN61" s="124" t="s">
        <v>192</v>
      </c>
      <c r="SEO61" s="124" t="s">
        <v>192</v>
      </c>
      <c r="SEP61" s="124" t="s">
        <v>192</v>
      </c>
      <c r="SEQ61" s="124" t="s">
        <v>192</v>
      </c>
      <c r="SER61" s="124" t="s">
        <v>192</v>
      </c>
      <c r="SES61" s="124" t="s">
        <v>192</v>
      </c>
      <c r="SET61" s="124" t="s">
        <v>192</v>
      </c>
      <c r="SEU61" s="124" t="s">
        <v>192</v>
      </c>
      <c r="SEV61" s="124" t="s">
        <v>192</v>
      </c>
      <c r="SEW61" s="124" t="s">
        <v>192</v>
      </c>
      <c r="SEX61" s="124" t="s">
        <v>192</v>
      </c>
      <c r="SEY61" s="124" t="s">
        <v>192</v>
      </c>
      <c r="SEZ61" s="124" t="s">
        <v>192</v>
      </c>
      <c r="SFA61" s="124" t="s">
        <v>192</v>
      </c>
      <c r="SFB61" s="124" t="s">
        <v>192</v>
      </c>
      <c r="SFC61" s="124" t="s">
        <v>192</v>
      </c>
      <c r="SFD61" s="124" t="s">
        <v>192</v>
      </c>
      <c r="SFE61" s="124" t="s">
        <v>192</v>
      </c>
      <c r="SFF61" s="124" t="s">
        <v>192</v>
      </c>
      <c r="SFG61" s="124" t="s">
        <v>192</v>
      </c>
      <c r="SFH61" s="124" t="s">
        <v>192</v>
      </c>
      <c r="SFI61" s="124" t="s">
        <v>192</v>
      </c>
      <c r="SFJ61" s="124" t="s">
        <v>192</v>
      </c>
      <c r="SFK61" s="124" t="s">
        <v>192</v>
      </c>
      <c r="SFL61" s="124" t="s">
        <v>192</v>
      </c>
      <c r="SFM61" s="124" t="s">
        <v>192</v>
      </c>
      <c r="SFN61" s="124" t="s">
        <v>192</v>
      </c>
      <c r="SFO61" s="124" t="s">
        <v>192</v>
      </c>
      <c r="SFP61" s="124" t="s">
        <v>192</v>
      </c>
      <c r="SFQ61" s="124" t="s">
        <v>192</v>
      </c>
      <c r="SFR61" s="124" t="s">
        <v>192</v>
      </c>
      <c r="SFS61" s="124" t="s">
        <v>192</v>
      </c>
      <c r="SFT61" s="124" t="s">
        <v>192</v>
      </c>
      <c r="SFU61" s="124" t="s">
        <v>192</v>
      </c>
      <c r="SFV61" s="124" t="s">
        <v>192</v>
      </c>
      <c r="SFW61" s="124" t="s">
        <v>192</v>
      </c>
      <c r="SFX61" s="124" t="s">
        <v>192</v>
      </c>
      <c r="SFY61" s="124" t="s">
        <v>192</v>
      </c>
      <c r="SFZ61" s="124" t="s">
        <v>192</v>
      </c>
      <c r="SGA61" s="124" t="s">
        <v>192</v>
      </c>
      <c r="SGB61" s="124" t="s">
        <v>192</v>
      </c>
      <c r="SGC61" s="124" t="s">
        <v>192</v>
      </c>
      <c r="SGD61" s="124" t="s">
        <v>192</v>
      </c>
      <c r="SGE61" s="124" t="s">
        <v>192</v>
      </c>
      <c r="SGF61" s="124" t="s">
        <v>192</v>
      </c>
      <c r="SGG61" s="124" t="s">
        <v>192</v>
      </c>
      <c r="SGH61" s="124" t="s">
        <v>192</v>
      </c>
      <c r="SGI61" s="124" t="s">
        <v>192</v>
      </c>
      <c r="SGJ61" s="124" t="s">
        <v>192</v>
      </c>
      <c r="SGK61" s="124" t="s">
        <v>192</v>
      </c>
      <c r="SGL61" s="124" t="s">
        <v>192</v>
      </c>
      <c r="SGM61" s="124" t="s">
        <v>192</v>
      </c>
      <c r="SGN61" s="124" t="s">
        <v>192</v>
      </c>
      <c r="SGO61" s="124" t="s">
        <v>192</v>
      </c>
      <c r="SGP61" s="124" t="s">
        <v>192</v>
      </c>
      <c r="SGQ61" s="124" t="s">
        <v>192</v>
      </c>
      <c r="SGR61" s="124" t="s">
        <v>192</v>
      </c>
      <c r="SGS61" s="124" t="s">
        <v>192</v>
      </c>
      <c r="SGT61" s="124" t="s">
        <v>192</v>
      </c>
      <c r="SGU61" s="124" t="s">
        <v>192</v>
      </c>
      <c r="SGV61" s="124" t="s">
        <v>192</v>
      </c>
      <c r="SGW61" s="124" t="s">
        <v>192</v>
      </c>
      <c r="SGX61" s="124" t="s">
        <v>192</v>
      </c>
      <c r="SGY61" s="124" t="s">
        <v>192</v>
      </c>
      <c r="SGZ61" s="124" t="s">
        <v>192</v>
      </c>
      <c r="SHA61" s="124" t="s">
        <v>192</v>
      </c>
      <c r="SHB61" s="124" t="s">
        <v>192</v>
      </c>
      <c r="SHC61" s="124" t="s">
        <v>192</v>
      </c>
      <c r="SHD61" s="124" t="s">
        <v>192</v>
      </c>
      <c r="SHE61" s="124" t="s">
        <v>192</v>
      </c>
      <c r="SHF61" s="124" t="s">
        <v>192</v>
      </c>
      <c r="SHG61" s="124" t="s">
        <v>192</v>
      </c>
      <c r="SHH61" s="124" t="s">
        <v>192</v>
      </c>
      <c r="SHI61" s="124" t="s">
        <v>192</v>
      </c>
      <c r="SHJ61" s="124" t="s">
        <v>192</v>
      </c>
      <c r="SHK61" s="124" t="s">
        <v>192</v>
      </c>
      <c r="SHL61" s="124" t="s">
        <v>192</v>
      </c>
      <c r="SHM61" s="124" t="s">
        <v>192</v>
      </c>
      <c r="SHN61" s="124" t="s">
        <v>192</v>
      </c>
      <c r="SHO61" s="124" t="s">
        <v>192</v>
      </c>
      <c r="SHP61" s="124" t="s">
        <v>192</v>
      </c>
      <c r="SHQ61" s="124" t="s">
        <v>192</v>
      </c>
      <c r="SHR61" s="124" t="s">
        <v>192</v>
      </c>
      <c r="SHS61" s="124" t="s">
        <v>192</v>
      </c>
      <c r="SHT61" s="124" t="s">
        <v>192</v>
      </c>
      <c r="SHU61" s="124" t="s">
        <v>192</v>
      </c>
      <c r="SHV61" s="124" t="s">
        <v>192</v>
      </c>
      <c r="SHW61" s="124" t="s">
        <v>192</v>
      </c>
      <c r="SHX61" s="124" t="s">
        <v>192</v>
      </c>
      <c r="SHY61" s="124" t="s">
        <v>192</v>
      </c>
      <c r="SHZ61" s="124" t="s">
        <v>192</v>
      </c>
      <c r="SIA61" s="124" t="s">
        <v>192</v>
      </c>
      <c r="SIB61" s="124" t="s">
        <v>192</v>
      </c>
      <c r="SIC61" s="124" t="s">
        <v>192</v>
      </c>
      <c r="SID61" s="124" t="s">
        <v>192</v>
      </c>
      <c r="SIE61" s="124" t="s">
        <v>192</v>
      </c>
      <c r="SIF61" s="124" t="s">
        <v>192</v>
      </c>
      <c r="SIG61" s="124" t="s">
        <v>192</v>
      </c>
      <c r="SIH61" s="124" t="s">
        <v>192</v>
      </c>
      <c r="SII61" s="124" t="s">
        <v>192</v>
      </c>
      <c r="SIJ61" s="124" t="s">
        <v>192</v>
      </c>
      <c r="SIK61" s="124" t="s">
        <v>192</v>
      </c>
      <c r="SIL61" s="124" t="s">
        <v>192</v>
      </c>
      <c r="SIM61" s="124" t="s">
        <v>192</v>
      </c>
      <c r="SIN61" s="124" t="s">
        <v>192</v>
      </c>
      <c r="SIO61" s="124" t="s">
        <v>192</v>
      </c>
      <c r="SIP61" s="124" t="s">
        <v>192</v>
      </c>
      <c r="SIQ61" s="124" t="s">
        <v>192</v>
      </c>
      <c r="SIR61" s="124" t="s">
        <v>192</v>
      </c>
      <c r="SIS61" s="124" t="s">
        <v>192</v>
      </c>
      <c r="SIT61" s="124" t="s">
        <v>192</v>
      </c>
      <c r="SIU61" s="124" t="s">
        <v>192</v>
      </c>
      <c r="SIV61" s="124" t="s">
        <v>192</v>
      </c>
      <c r="SIW61" s="124" t="s">
        <v>192</v>
      </c>
      <c r="SIX61" s="124" t="s">
        <v>192</v>
      </c>
      <c r="SIY61" s="124" t="s">
        <v>192</v>
      </c>
      <c r="SIZ61" s="124" t="s">
        <v>192</v>
      </c>
      <c r="SJA61" s="124" t="s">
        <v>192</v>
      </c>
      <c r="SJB61" s="124" t="s">
        <v>192</v>
      </c>
      <c r="SJC61" s="124" t="s">
        <v>192</v>
      </c>
      <c r="SJD61" s="124" t="s">
        <v>192</v>
      </c>
      <c r="SJE61" s="124" t="s">
        <v>192</v>
      </c>
      <c r="SJF61" s="124" t="s">
        <v>192</v>
      </c>
      <c r="SJG61" s="124" t="s">
        <v>192</v>
      </c>
      <c r="SJH61" s="124" t="s">
        <v>192</v>
      </c>
      <c r="SJI61" s="124" t="s">
        <v>192</v>
      </c>
      <c r="SJJ61" s="124" t="s">
        <v>192</v>
      </c>
      <c r="SJK61" s="124" t="s">
        <v>192</v>
      </c>
      <c r="SJL61" s="124" t="s">
        <v>192</v>
      </c>
      <c r="SJM61" s="124" t="s">
        <v>192</v>
      </c>
      <c r="SJN61" s="124" t="s">
        <v>192</v>
      </c>
      <c r="SJO61" s="124" t="s">
        <v>192</v>
      </c>
      <c r="SJP61" s="124" t="s">
        <v>192</v>
      </c>
      <c r="SJQ61" s="124" t="s">
        <v>192</v>
      </c>
      <c r="SJR61" s="124" t="s">
        <v>192</v>
      </c>
      <c r="SJS61" s="124" t="s">
        <v>192</v>
      </c>
      <c r="SJT61" s="124" t="s">
        <v>192</v>
      </c>
      <c r="SJU61" s="124" t="s">
        <v>192</v>
      </c>
      <c r="SJV61" s="124" t="s">
        <v>192</v>
      </c>
      <c r="SJW61" s="124" t="s">
        <v>192</v>
      </c>
      <c r="SJX61" s="124" t="s">
        <v>192</v>
      </c>
      <c r="SJY61" s="124" t="s">
        <v>192</v>
      </c>
      <c r="SJZ61" s="124" t="s">
        <v>192</v>
      </c>
      <c r="SKA61" s="124" t="s">
        <v>192</v>
      </c>
      <c r="SKB61" s="124" t="s">
        <v>192</v>
      </c>
      <c r="SKC61" s="124" t="s">
        <v>192</v>
      </c>
      <c r="SKD61" s="124" t="s">
        <v>192</v>
      </c>
      <c r="SKE61" s="124" t="s">
        <v>192</v>
      </c>
      <c r="SKF61" s="124" t="s">
        <v>192</v>
      </c>
      <c r="SKG61" s="124" t="s">
        <v>192</v>
      </c>
      <c r="SKH61" s="124" t="s">
        <v>192</v>
      </c>
      <c r="SKI61" s="124" t="s">
        <v>192</v>
      </c>
      <c r="SKJ61" s="124" t="s">
        <v>192</v>
      </c>
      <c r="SKK61" s="124" t="s">
        <v>192</v>
      </c>
      <c r="SKL61" s="124" t="s">
        <v>192</v>
      </c>
      <c r="SKM61" s="124" t="s">
        <v>192</v>
      </c>
      <c r="SKN61" s="124" t="s">
        <v>192</v>
      </c>
      <c r="SKO61" s="124" t="s">
        <v>192</v>
      </c>
      <c r="SKP61" s="124" t="s">
        <v>192</v>
      </c>
      <c r="SKQ61" s="124" t="s">
        <v>192</v>
      </c>
      <c r="SKR61" s="124" t="s">
        <v>192</v>
      </c>
      <c r="SKS61" s="124" t="s">
        <v>192</v>
      </c>
      <c r="SKT61" s="124" t="s">
        <v>192</v>
      </c>
      <c r="SKU61" s="124" t="s">
        <v>192</v>
      </c>
      <c r="SKV61" s="124" t="s">
        <v>192</v>
      </c>
      <c r="SKW61" s="124" t="s">
        <v>192</v>
      </c>
      <c r="SKX61" s="124" t="s">
        <v>192</v>
      </c>
      <c r="SKY61" s="124" t="s">
        <v>192</v>
      </c>
      <c r="SKZ61" s="124" t="s">
        <v>192</v>
      </c>
      <c r="SLA61" s="124" t="s">
        <v>192</v>
      </c>
      <c r="SLB61" s="124" t="s">
        <v>192</v>
      </c>
      <c r="SLC61" s="124" t="s">
        <v>192</v>
      </c>
      <c r="SLD61" s="124" t="s">
        <v>192</v>
      </c>
      <c r="SLE61" s="124" t="s">
        <v>192</v>
      </c>
      <c r="SLF61" s="124" t="s">
        <v>192</v>
      </c>
      <c r="SLG61" s="124" t="s">
        <v>192</v>
      </c>
      <c r="SLH61" s="124" t="s">
        <v>192</v>
      </c>
      <c r="SLI61" s="124" t="s">
        <v>192</v>
      </c>
      <c r="SLJ61" s="124" t="s">
        <v>192</v>
      </c>
      <c r="SLK61" s="124" t="s">
        <v>192</v>
      </c>
      <c r="SLL61" s="124" t="s">
        <v>192</v>
      </c>
      <c r="SLM61" s="124" t="s">
        <v>192</v>
      </c>
      <c r="SLN61" s="124" t="s">
        <v>192</v>
      </c>
      <c r="SLO61" s="124" t="s">
        <v>192</v>
      </c>
      <c r="SLP61" s="124" t="s">
        <v>192</v>
      </c>
      <c r="SLQ61" s="124" t="s">
        <v>192</v>
      </c>
      <c r="SLR61" s="124" t="s">
        <v>192</v>
      </c>
      <c r="SLS61" s="124" t="s">
        <v>192</v>
      </c>
      <c r="SLT61" s="124" t="s">
        <v>192</v>
      </c>
      <c r="SLU61" s="124" t="s">
        <v>192</v>
      </c>
      <c r="SLV61" s="124" t="s">
        <v>192</v>
      </c>
      <c r="SLW61" s="124" t="s">
        <v>192</v>
      </c>
      <c r="SLX61" s="124" t="s">
        <v>192</v>
      </c>
      <c r="SLY61" s="124" t="s">
        <v>192</v>
      </c>
      <c r="SLZ61" s="124" t="s">
        <v>192</v>
      </c>
      <c r="SMA61" s="124" t="s">
        <v>192</v>
      </c>
      <c r="SMB61" s="124" t="s">
        <v>192</v>
      </c>
      <c r="SMC61" s="124" t="s">
        <v>192</v>
      </c>
      <c r="SMD61" s="124" t="s">
        <v>192</v>
      </c>
      <c r="SME61" s="124" t="s">
        <v>192</v>
      </c>
      <c r="SMF61" s="124" t="s">
        <v>192</v>
      </c>
      <c r="SMG61" s="124" t="s">
        <v>192</v>
      </c>
      <c r="SMH61" s="124" t="s">
        <v>192</v>
      </c>
      <c r="SMI61" s="124" t="s">
        <v>192</v>
      </c>
      <c r="SMJ61" s="124" t="s">
        <v>192</v>
      </c>
      <c r="SMK61" s="124" t="s">
        <v>192</v>
      </c>
      <c r="SML61" s="124" t="s">
        <v>192</v>
      </c>
      <c r="SMM61" s="124" t="s">
        <v>192</v>
      </c>
      <c r="SMN61" s="124" t="s">
        <v>192</v>
      </c>
      <c r="SMO61" s="124" t="s">
        <v>192</v>
      </c>
      <c r="SMP61" s="124" t="s">
        <v>192</v>
      </c>
      <c r="SMQ61" s="124" t="s">
        <v>192</v>
      </c>
      <c r="SMR61" s="124" t="s">
        <v>192</v>
      </c>
      <c r="SMS61" s="124" t="s">
        <v>192</v>
      </c>
      <c r="SMT61" s="124" t="s">
        <v>192</v>
      </c>
      <c r="SMU61" s="124" t="s">
        <v>192</v>
      </c>
      <c r="SMV61" s="124" t="s">
        <v>192</v>
      </c>
      <c r="SMW61" s="124" t="s">
        <v>192</v>
      </c>
      <c r="SMX61" s="124" t="s">
        <v>192</v>
      </c>
      <c r="SMY61" s="124" t="s">
        <v>192</v>
      </c>
      <c r="SMZ61" s="124" t="s">
        <v>192</v>
      </c>
      <c r="SNA61" s="124" t="s">
        <v>192</v>
      </c>
      <c r="SNB61" s="124" t="s">
        <v>192</v>
      </c>
      <c r="SNC61" s="124" t="s">
        <v>192</v>
      </c>
      <c r="SND61" s="124" t="s">
        <v>192</v>
      </c>
      <c r="SNE61" s="124" t="s">
        <v>192</v>
      </c>
      <c r="SNF61" s="124" t="s">
        <v>192</v>
      </c>
      <c r="SNG61" s="124" t="s">
        <v>192</v>
      </c>
      <c r="SNH61" s="124" t="s">
        <v>192</v>
      </c>
      <c r="SNI61" s="124" t="s">
        <v>192</v>
      </c>
      <c r="SNJ61" s="124" t="s">
        <v>192</v>
      </c>
      <c r="SNK61" s="124" t="s">
        <v>192</v>
      </c>
      <c r="SNL61" s="124" t="s">
        <v>192</v>
      </c>
      <c r="SNM61" s="124" t="s">
        <v>192</v>
      </c>
      <c r="SNN61" s="124" t="s">
        <v>192</v>
      </c>
      <c r="SNO61" s="124" t="s">
        <v>192</v>
      </c>
      <c r="SNP61" s="124" t="s">
        <v>192</v>
      </c>
      <c r="SNQ61" s="124" t="s">
        <v>192</v>
      </c>
      <c r="SNR61" s="124" t="s">
        <v>192</v>
      </c>
      <c r="SNS61" s="124" t="s">
        <v>192</v>
      </c>
      <c r="SNT61" s="124" t="s">
        <v>192</v>
      </c>
      <c r="SNU61" s="124" t="s">
        <v>192</v>
      </c>
      <c r="SNV61" s="124" t="s">
        <v>192</v>
      </c>
      <c r="SNW61" s="124" t="s">
        <v>192</v>
      </c>
      <c r="SNX61" s="124" t="s">
        <v>192</v>
      </c>
      <c r="SNY61" s="124" t="s">
        <v>192</v>
      </c>
      <c r="SNZ61" s="124" t="s">
        <v>192</v>
      </c>
      <c r="SOA61" s="124" t="s">
        <v>192</v>
      </c>
      <c r="SOB61" s="124" t="s">
        <v>192</v>
      </c>
      <c r="SOC61" s="124" t="s">
        <v>192</v>
      </c>
      <c r="SOD61" s="124" t="s">
        <v>192</v>
      </c>
      <c r="SOE61" s="124" t="s">
        <v>192</v>
      </c>
      <c r="SOF61" s="124" t="s">
        <v>192</v>
      </c>
      <c r="SOG61" s="124" t="s">
        <v>192</v>
      </c>
      <c r="SOH61" s="124" t="s">
        <v>192</v>
      </c>
      <c r="SOI61" s="124" t="s">
        <v>192</v>
      </c>
      <c r="SOJ61" s="124" t="s">
        <v>192</v>
      </c>
      <c r="SOK61" s="124" t="s">
        <v>192</v>
      </c>
      <c r="SOL61" s="124" t="s">
        <v>192</v>
      </c>
      <c r="SOM61" s="124" t="s">
        <v>192</v>
      </c>
      <c r="SON61" s="124" t="s">
        <v>192</v>
      </c>
      <c r="SOO61" s="124" t="s">
        <v>192</v>
      </c>
      <c r="SOP61" s="124" t="s">
        <v>192</v>
      </c>
      <c r="SOQ61" s="124" t="s">
        <v>192</v>
      </c>
      <c r="SOR61" s="124" t="s">
        <v>192</v>
      </c>
      <c r="SOS61" s="124" t="s">
        <v>192</v>
      </c>
      <c r="SOT61" s="124" t="s">
        <v>192</v>
      </c>
      <c r="SOU61" s="124" t="s">
        <v>192</v>
      </c>
      <c r="SOV61" s="124" t="s">
        <v>192</v>
      </c>
      <c r="SOW61" s="124" t="s">
        <v>192</v>
      </c>
      <c r="SOX61" s="124" t="s">
        <v>192</v>
      </c>
      <c r="SOY61" s="124" t="s">
        <v>192</v>
      </c>
      <c r="SOZ61" s="124" t="s">
        <v>192</v>
      </c>
      <c r="SPA61" s="124" t="s">
        <v>192</v>
      </c>
      <c r="SPB61" s="124" t="s">
        <v>192</v>
      </c>
      <c r="SPC61" s="124" t="s">
        <v>192</v>
      </c>
      <c r="SPD61" s="124" t="s">
        <v>192</v>
      </c>
      <c r="SPE61" s="124" t="s">
        <v>192</v>
      </c>
      <c r="SPF61" s="124" t="s">
        <v>192</v>
      </c>
      <c r="SPG61" s="124" t="s">
        <v>192</v>
      </c>
      <c r="SPH61" s="124" t="s">
        <v>192</v>
      </c>
      <c r="SPI61" s="124" t="s">
        <v>192</v>
      </c>
      <c r="SPJ61" s="124" t="s">
        <v>192</v>
      </c>
      <c r="SPK61" s="124" t="s">
        <v>192</v>
      </c>
      <c r="SPL61" s="124" t="s">
        <v>192</v>
      </c>
      <c r="SPM61" s="124" t="s">
        <v>192</v>
      </c>
      <c r="SPN61" s="124" t="s">
        <v>192</v>
      </c>
      <c r="SPO61" s="124" t="s">
        <v>192</v>
      </c>
      <c r="SPP61" s="124" t="s">
        <v>192</v>
      </c>
      <c r="SPQ61" s="124" t="s">
        <v>192</v>
      </c>
      <c r="SPR61" s="124" t="s">
        <v>192</v>
      </c>
      <c r="SPS61" s="124" t="s">
        <v>192</v>
      </c>
      <c r="SPT61" s="124" t="s">
        <v>192</v>
      </c>
      <c r="SPU61" s="124" t="s">
        <v>192</v>
      </c>
      <c r="SPV61" s="124" t="s">
        <v>192</v>
      </c>
      <c r="SPW61" s="124" t="s">
        <v>192</v>
      </c>
      <c r="SPX61" s="124" t="s">
        <v>192</v>
      </c>
      <c r="SPY61" s="124" t="s">
        <v>192</v>
      </c>
      <c r="SPZ61" s="124" t="s">
        <v>192</v>
      </c>
      <c r="SQA61" s="124" t="s">
        <v>192</v>
      </c>
      <c r="SQB61" s="124" t="s">
        <v>192</v>
      </c>
      <c r="SQC61" s="124" t="s">
        <v>192</v>
      </c>
      <c r="SQD61" s="124" t="s">
        <v>192</v>
      </c>
      <c r="SQE61" s="124" t="s">
        <v>192</v>
      </c>
      <c r="SQF61" s="124" t="s">
        <v>192</v>
      </c>
      <c r="SQG61" s="124" t="s">
        <v>192</v>
      </c>
      <c r="SQH61" s="124" t="s">
        <v>192</v>
      </c>
      <c r="SQI61" s="124" t="s">
        <v>192</v>
      </c>
      <c r="SQJ61" s="124" t="s">
        <v>192</v>
      </c>
      <c r="SQK61" s="124" t="s">
        <v>192</v>
      </c>
      <c r="SQL61" s="124" t="s">
        <v>192</v>
      </c>
      <c r="SQM61" s="124" t="s">
        <v>192</v>
      </c>
      <c r="SQN61" s="124" t="s">
        <v>192</v>
      </c>
      <c r="SQO61" s="124" t="s">
        <v>192</v>
      </c>
      <c r="SQP61" s="124" t="s">
        <v>192</v>
      </c>
      <c r="SQQ61" s="124" t="s">
        <v>192</v>
      </c>
      <c r="SQR61" s="124" t="s">
        <v>192</v>
      </c>
      <c r="SQS61" s="124" t="s">
        <v>192</v>
      </c>
      <c r="SQT61" s="124" t="s">
        <v>192</v>
      </c>
      <c r="SQU61" s="124" t="s">
        <v>192</v>
      </c>
      <c r="SQV61" s="124" t="s">
        <v>192</v>
      </c>
      <c r="SQW61" s="124" t="s">
        <v>192</v>
      </c>
      <c r="SQX61" s="124" t="s">
        <v>192</v>
      </c>
      <c r="SQY61" s="124" t="s">
        <v>192</v>
      </c>
      <c r="SQZ61" s="124" t="s">
        <v>192</v>
      </c>
      <c r="SRA61" s="124" t="s">
        <v>192</v>
      </c>
      <c r="SRB61" s="124" t="s">
        <v>192</v>
      </c>
      <c r="SRC61" s="124" t="s">
        <v>192</v>
      </c>
      <c r="SRD61" s="124" t="s">
        <v>192</v>
      </c>
      <c r="SRE61" s="124" t="s">
        <v>192</v>
      </c>
      <c r="SRF61" s="124" t="s">
        <v>192</v>
      </c>
      <c r="SRG61" s="124" t="s">
        <v>192</v>
      </c>
      <c r="SRH61" s="124" t="s">
        <v>192</v>
      </c>
      <c r="SRI61" s="124" t="s">
        <v>192</v>
      </c>
      <c r="SRJ61" s="124" t="s">
        <v>192</v>
      </c>
      <c r="SRK61" s="124" t="s">
        <v>192</v>
      </c>
      <c r="SRL61" s="124" t="s">
        <v>192</v>
      </c>
      <c r="SRM61" s="124" t="s">
        <v>192</v>
      </c>
      <c r="SRN61" s="124" t="s">
        <v>192</v>
      </c>
      <c r="SRO61" s="124" t="s">
        <v>192</v>
      </c>
      <c r="SRP61" s="124" t="s">
        <v>192</v>
      </c>
      <c r="SRQ61" s="124" t="s">
        <v>192</v>
      </c>
      <c r="SRR61" s="124" t="s">
        <v>192</v>
      </c>
      <c r="SRS61" s="124" t="s">
        <v>192</v>
      </c>
      <c r="SRT61" s="124" t="s">
        <v>192</v>
      </c>
      <c r="SRU61" s="124" t="s">
        <v>192</v>
      </c>
      <c r="SRV61" s="124" t="s">
        <v>192</v>
      </c>
      <c r="SRW61" s="124" t="s">
        <v>192</v>
      </c>
      <c r="SRX61" s="124" t="s">
        <v>192</v>
      </c>
      <c r="SRY61" s="124" t="s">
        <v>192</v>
      </c>
      <c r="SRZ61" s="124" t="s">
        <v>192</v>
      </c>
      <c r="SSA61" s="124" t="s">
        <v>192</v>
      </c>
      <c r="SSB61" s="124" t="s">
        <v>192</v>
      </c>
      <c r="SSC61" s="124" t="s">
        <v>192</v>
      </c>
      <c r="SSD61" s="124" t="s">
        <v>192</v>
      </c>
      <c r="SSE61" s="124" t="s">
        <v>192</v>
      </c>
      <c r="SSF61" s="124" t="s">
        <v>192</v>
      </c>
      <c r="SSG61" s="124" t="s">
        <v>192</v>
      </c>
      <c r="SSH61" s="124" t="s">
        <v>192</v>
      </c>
      <c r="SSI61" s="124" t="s">
        <v>192</v>
      </c>
      <c r="SSJ61" s="124" t="s">
        <v>192</v>
      </c>
      <c r="SSK61" s="124" t="s">
        <v>192</v>
      </c>
      <c r="SSL61" s="124" t="s">
        <v>192</v>
      </c>
      <c r="SSM61" s="124" t="s">
        <v>192</v>
      </c>
      <c r="SSN61" s="124" t="s">
        <v>192</v>
      </c>
      <c r="SSO61" s="124" t="s">
        <v>192</v>
      </c>
      <c r="SSP61" s="124" t="s">
        <v>192</v>
      </c>
      <c r="SSQ61" s="124" t="s">
        <v>192</v>
      </c>
      <c r="SSR61" s="124" t="s">
        <v>192</v>
      </c>
      <c r="SSS61" s="124" t="s">
        <v>192</v>
      </c>
      <c r="SST61" s="124" t="s">
        <v>192</v>
      </c>
      <c r="SSU61" s="124" t="s">
        <v>192</v>
      </c>
      <c r="SSV61" s="124" t="s">
        <v>192</v>
      </c>
      <c r="SSW61" s="124" t="s">
        <v>192</v>
      </c>
      <c r="SSX61" s="124" t="s">
        <v>192</v>
      </c>
      <c r="SSY61" s="124" t="s">
        <v>192</v>
      </c>
      <c r="SSZ61" s="124" t="s">
        <v>192</v>
      </c>
      <c r="STA61" s="124" t="s">
        <v>192</v>
      </c>
      <c r="STB61" s="124" t="s">
        <v>192</v>
      </c>
      <c r="STC61" s="124" t="s">
        <v>192</v>
      </c>
      <c r="STD61" s="124" t="s">
        <v>192</v>
      </c>
      <c r="STE61" s="124" t="s">
        <v>192</v>
      </c>
      <c r="STF61" s="124" t="s">
        <v>192</v>
      </c>
      <c r="STG61" s="124" t="s">
        <v>192</v>
      </c>
      <c r="STH61" s="124" t="s">
        <v>192</v>
      </c>
      <c r="STI61" s="124" t="s">
        <v>192</v>
      </c>
      <c r="STJ61" s="124" t="s">
        <v>192</v>
      </c>
      <c r="STK61" s="124" t="s">
        <v>192</v>
      </c>
      <c r="STL61" s="124" t="s">
        <v>192</v>
      </c>
      <c r="STM61" s="124" t="s">
        <v>192</v>
      </c>
      <c r="STN61" s="124" t="s">
        <v>192</v>
      </c>
      <c r="STO61" s="124" t="s">
        <v>192</v>
      </c>
      <c r="STP61" s="124" t="s">
        <v>192</v>
      </c>
      <c r="STQ61" s="124" t="s">
        <v>192</v>
      </c>
      <c r="STR61" s="124" t="s">
        <v>192</v>
      </c>
      <c r="STS61" s="124" t="s">
        <v>192</v>
      </c>
      <c r="STT61" s="124" t="s">
        <v>192</v>
      </c>
      <c r="STU61" s="124" t="s">
        <v>192</v>
      </c>
      <c r="STV61" s="124" t="s">
        <v>192</v>
      </c>
      <c r="STW61" s="124" t="s">
        <v>192</v>
      </c>
      <c r="STX61" s="124" t="s">
        <v>192</v>
      </c>
      <c r="STY61" s="124" t="s">
        <v>192</v>
      </c>
      <c r="STZ61" s="124" t="s">
        <v>192</v>
      </c>
      <c r="SUA61" s="124" t="s">
        <v>192</v>
      </c>
      <c r="SUB61" s="124" t="s">
        <v>192</v>
      </c>
      <c r="SUC61" s="124" t="s">
        <v>192</v>
      </c>
      <c r="SUD61" s="124" t="s">
        <v>192</v>
      </c>
      <c r="SUE61" s="124" t="s">
        <v>192</v>
      </c>
      <c r="SUF61" s="124" t="s">
        <v>192</v>
      </c>
      <c r="SUG61" s="124" t="s">
        <v>192</v>
      </c>
      <c r="SUH61" s="124" t="s">
        <v>192</v>
      </c>
      <c r="SUI61" s="124" t="s">
        <v>192</v>
      </c>
      <c r="SUJ61" s="124" t="s">
        <v>192</v>
      </c>
      <c r="SUK61" s="124" t="s">
        <v>192</v>
      </c>
      <c r="SUL61" s="124" t="s">
        <v>192</v>
      </c>
      <c r="SUM61" s="124" t="s">
        <v>192</v>
      </c>
      <c r="SUN61" s="124" t="s">
        <v>192</v>
      </c>
      <c r="SUO61" s="124" t="s">
        <v>192</v>
      </c>
      <c r="SUP61" s="124" t="s">
        <v>192</v>
      </c>
      <c r="SUQ61" s="124" t="s">
        <v>192</v>
      </c>
      <c r="SUR61" s="124" t="s">
        <v>192</v>
      </c>
      <c r="SUS61" s="124" t="s">
        <v>192</v>
      </c>
      <c r="SUT61" s="124" t="s">
        <v>192</v>
      </c>
      <c r="SUU61" s="124" t="s">
        <v>192</v>
      </c>
      <c r="SUV61" s="124" t="s">
        <v>192</v>
      </c>
      <c r="SUW61" s="124" t="s">
        <v>192</v>
      </c>
      <c r="SUX61" s="124" t="s">
        <v>192</v>
      </c>
      <c r="SUY61" s="124" t="s">
        <v>192</v>
      </c>
      <c r="SUZ61" s="124" t="s">
        <v>192</v>
      </c>
      <c r="SVA61" s="124" t="s">
        <v>192</v>
      </c>
      <c r="SVB61" s="124" t="s">
        <v>192</v>
      </c>
      <c r="SVC61" s="124" t="s">
        <v>192</v>
      </c>
      <c r="SVD61" s="124" t="s">
        <v>192</v>
      </c>
      <c r="SVE61" s="124" t="s">
        <v>192</v>
      </c>
      <c r="SVF61" s="124" t="s">
        <v>192</v>
      </c>
      <c r="SVG61" s="124" t="s">
        <v>192</v>
      </c>
      <c r="SVH61" s="124" t="s">
        <v>192</v>
      </c>
      <c r="SVI61" s="124" t="s">
        <v>192</v>
      </c>
      <c r="SVJ61" s="124" t="s">
        <v>192</v>
      </c>
      <c r="SVK61" s="124" t="s">
        <v>192</v>
      </c>
      <c r="SVL61" s="124" t="s">
        <v>192</v>
      </c>
      <c r="SVM61" s="124" t="s">
        <v>192</v>
      </c>
      <c r="SVN61" s="124" t="s">
        <v>192</v>
      </c>
      <c r="SVO61" s="124" t="s">
        <v>192</v>
      </c>
      <c r="SVP61" s="124" t="s">
        <v>192</v>
      </c>
      <c r="SVQ61" s="124" t="s">
        <v>192</v>
      </c>
      <c r="SVR61" s="124" t="s">
        <v>192</v>
      </c>
      <c r="SVS61" s="124" t="s">
        <v>192</v>
      </c>
      <c r="SVT61" s="124" t="s">
        <v>192</v>
      </c>
      <c r="SVU61" s="124" t="s">
        <v>192</v>
      </c>
      <c r="SVV61" s="124" t="s">
        <v>192</v>
      </c>
      <c r="SVW61" s="124" t="s">
        <v>192</v>
      </c>
      <c r="SVX61" s="124" t="s">
        <v>192</v>
      </c>
      <c r="SVY61" s="124" t="s">
        <v>192</v>
      </c>
      <c r="SVZ61" s="124" t="s">
        <v>192</v>
      </c>
      <c r="SWA61" s="124" t="s">
        <v>192</v>
      </c>
      <c r="SWB61" s="124" t="s">
        <v>192</v>
      </c>
      <c r="SWC61" s="124" t="s">
        <v>192</v>
      </c>
      <c r="SWD61" s="124" t="s">
        <v>192</v>
      </c>
      <c r="SWE61" s="124" t="s">
        <v>192</v>
      </c>
      <c r="SWF61" s="124" t="s">
        <v>192</v>
      </c>
      <c r="SWG61" s="124" t="s">
        <v>192</v>
      </c>
      <c r="SWH61" s="124" t="s">
        <v>192</v>
      </c>
      <c r="SWI61" s="124" t="s">
        <v>192</v>
      </c>
      <c r="SWJ61" s="124" t="s">
        <v>192</v>
      </c>
      <c r="SWK61" s="124" t="s">
        <v>192</v>
      </c>
      <c r="SWL61" s="124" t="s">
        <v>192</v>
      </c>
      <c r="SWM61" s="124" t="s">
        <v>192</v>
      </c>
      <c r="SWN61" s="124" t="s">
        <v>192</v>
      </c>
      <c r="SWO61" s="124" t="s">
        <v>192</v>
      </c>
      <c r="SWP61" s="124" t="s">
        <v>192</v>
      </c>
      <c r="SWQ61" s="124" t="s">
        <v>192</v>
      </c>
      <c r="SWR61" s="124" t="s">
        <v>192</v>
      </c>
      <c r="SWS61" s="124" t="s">
        <v>192</v>
      </c>
      <c r="SWT61" s="124" t="s">
        <v>192</v>
      </c>
      <c r="SWU61" s="124" t="s">
        <v>192</v>
      </c>
      <c r="SWV61" s="124" t="s">
        <v>192</v>
      </c>
      <c r="SWW61" s="124" t="s">
        <v>192</v>
      </c>
      <c r="SWX61" s="124" t="s">
        <v>192</v>
      </c>
      <c r="SWY61" s="124" t="s">
        <v>192</v>
      </c>
      <c r="SWZ61" s="124" t="s">
        <v>192</v>
      </c>
      <c r="SXA61" s="124" t="s">
        <v>192</v>
      </c>
      <c r="SXB61" s="124" t="s">
        <v>192</v>
      </c>
      <c r="SXC61" s="124" t="s">
        <v>192</v>
      </c>
      <c r="SXD61" s="124" t="s">
        <v>192</v>
      </c>
      <c r="SXE61" s="124" t="s">
        <v>192</v>
      </c>
      <c r="SXF61" s="124" t="s">
        <v>192</v>
      </c>
      <c r="SXG61" s="124" t="s">
        <v>192</v>
      </c>
      <c r="SXH61" s="124" t="s">
        <v>192</v>
      </c>
      <c r="SXI61" s="124" t="s">
        <v>192</v>
      </c>
      <c r="SXJ61" s="124" t="s">
        <v>192</v>
      </c>
      <c r="SXK61" s="124" t="s">
        <v>192</v>
      </c>
      <c r="SXL61" s="124" t="s">
        <v>192</v>
      </c>
      <c r="SXM61" s="124" t="s">
        <v>192</v>
      </c>
      <c r="SXN61" s="124" t="s">
        <v>192</v>
      </c>
      <c r="SXO61" s="124" t="s">
        <v>192</v>
      </c>
      <c r="SXP61" s="124" t="s">
        <v>192</v>
      </c>
      <c r="SXQ61" s="124" t="s">
        <v>192</v>
      </c>
      <c r="SXR61" s="124" t="s">
        <v>192</v>
      </c>
      <c r="SXS61" s="124" t="s">
        <v>192</v>
      </c>
      <c r="SXT61" s="124" t="s">
        <v>192</v>
      </c>
      <c r="SXU61" s="124" t="s">
        <v>192</v>
      </c>
      <c r="SXV61" s="124" t="s">
        <v>192</v>
      </c>
      <c r="SXW61" s="124" t="s">
        <v>192</v>
      </c>
      <c r="SXX61" s="124" t="s">
        <v>192</v>
      </c>
      <c r="SXY61" s="124" t="s">
        <v>192</v>
      </c>
      <c r="SXZ61" s="124" t="s">
        <v>192</v>
      </c>
      <c r="SYA61" s="124" t="s">
        <v>192</v>
      </c>
      <c r="SYB61" s="124" t="s">
        <v>192</v>
      </c>
      <c r="SYC61" s="124" t="s">
        <v>192</v>
      </c>
      <c r="SYD61" s="124" t="s">
        <v>192</v>
      </c>
      <c r="SYE61" s="124" t="s">
        <v>192</v>
      </c>
      <c r="SYF61" s="124" t="s">
        <v>192</v>
      </c>
      <c r="SYG61" s="124" t="s">
        <v>192</v>
      </c>
      <c r="SYH61" s="124" t="s">
        <v>192</v>
      </c>
      <c r="SYI61" s="124" t="s">
        <v>192</v>
      </c>
      <c r="SYJ61" s="124" t="s">
        <v>192</v>
      </c>
      <c r="SYK61" s="124" t="s">
        <v>192</v>
      </c>
      <c r="SYL61" s="124" t="s">
        <v>192</v>
      </c>
      <c r="SYM61" s="124" t="s">
        <v>192</v>
      </c>
      <c r="SYN61" s="124" t="s">
        <v>192</v>
      </c>
      <c r="SYO61" s="124" t="s">
        <v>192</v>
      </c>
      <c r="SYP61" s="124" t="s">
        <v>192</v>
      </c>
      <c r="SYQ61" s="124" t="s">
        <v>192</v>
      </c>
      <c r="SYR61" s="124" t="s">
        <v>192</v>
      </c>
      <c r="SYS61" s="124" t="s">
        <v>192</v>
      </c>
      <c r="SYT61" s="124" t="s">
        <v>192</v>
      </c>
      <c r="SYU61" s="124" t="s">
        <v>192</v>
      </c>
      <c r="SYV61" s="124" t="s">
        <v>192</v>
      </c>
      <c r="SYW61" s="124" t="s">
        <v>192</v>
      </c>
      <c r="SYX61" s="124" t="s">
        <v>192</v>
      </c>
      <c r="SYY61" s="124" t="s">
        <v>192</v>
      </c>
      <c r="SYZ61" s="124" t="s">
        <v>192</v>
      </c>
      <c r="SZA61" s="124" t="s">
        <v>192</v>
      </c>
      <c r="SZB61" s="124" t="s">
        <v>192</v>
      </c>
      <c r="SZC61" s="124" t="s">
        <v>192</v>
      </c>
      <c r="SZD61" s="124" t="s">
        <v>192</v>
      </c>
      <c r="SZE61" s="124" t="s">
        <v>192</v>
      </c>
      <c r="SZF61" s="124" t="s">
        <v>192</v>
      </c>
      <c r="SZG61" s="124" t="s">
        <v>192</v>
      </c>
      <c r="SZH61" s="124" t="s">
        <v>192</v>
      </c>
      <c r="SZI61" s="124" t="s">
        <v>192</v>
      </c>
      <c r="SZJ61" s="124" t="s">
        <v>192</v>
      </c>
      <c r="SZK61" s="124" t="s">
        <v>192</v>
      </c>
      <c r="SZL61" s="124" t="s">
        <v>192</v>
      </c>
      <c r="SZM61" s="124" t="s">
        <v>192</v>
      </c>
      <c r="SZN61" s="124" t="s">
        <v>192</v>
      </c>
      <c r="SZO61" s="124" t="s">
        <v>192</v>
      </c>
      <c r="SZP61" s="124" t="s">
        <v>192</v>
      </c>
      <c r="SZQ61" s="124" t="s">
        <v>192</v>
      </c>
      <c r="SZR61" s="124" t="s">
        <v>192</v>
      </c>
      <c r="SZS61" s="124" t="s">
        <v>192</v>
      </c>
      <c r="SZT61" s="124" t="s">
        <v>192</v>
      </c>
      <c r="SZU61" s="124" t="s">
        <v>192</v>
      </c>
      <c r="SZV61" s="124" t="s">
        <v>192</v>
      </c>
      <c r="SZW61" s="124" t="s">
        <v>192</v>
      </c>
      <c r="SZX61" s="124" t="s">
        <v>192</v>
      </c>
      <c r="SZY61" s="124" t="s">
        <v>192</v>
      </c>
      <c r="SZZ61" s="124" t="s">
        <v>192</v>
      </c>
      <c r="TAA61" s="124" t="s">
        <v>192</v>
      </c>
      <c r="TAB61" s="124" t="s">
        <v>192</v>
      </c>
      <c r="TAC61" s="124" t="s">
        <v>192</v>
      </c>
      <c r="TAD61" s="124" t="s">
        <v>192</v>
      </c>
      <c r="TAE61" s="124" t="s">
        <v>192</v>
      </c>
      <c r="TAF61" s="124" t="s">
        <v>192</v>
      </c>
      <c r="TAG61" s="124" t="s">
        <v>192</v>
      </c>
      <c r="TAH61" s="124" t="s">
        <v>192</v>
      </c>
      <c r="TAI61" s="124" t="s">
        <v>192</v>
      </c>
      <c r="TAJ61" s="124" t="s">
        <v>192</v>
      </c>
      <c r="TAK61" s="124" t="s">
        <v>192</v>
      </c>
      <c r="TAL61" s="124" t="s">
        <v>192</v>
      </c>
      <c r="TAM61" s="124" t="s">
        <v>192</v>
      </c>
      <c r="TAN61" s="124" t="s">
        <v>192</v>
      </c>
      <c r="TAO61" s="124" t="s">
        <v>192</v>
      </c>
      <c r="TAP61" s="124" t="s">
        <v>192</v>
      </c>
      <c r="TAQ61" s="124" t="s">
        <v>192</v>
      </c>
      <c r="TAR61" s="124" t="s">
        <v>192</v>
      </c>
      <c r="TAS61" s="124" t="s">
        <v>192</v>
      </c>
      <c r="TAT61" s="124" t="s">
        <v>192</v>
      </c>
      <c r="TAU61" s="124" t="s">
        <v>192</v>
      </c>
      <c r="TAV61" s="124" t="s">
        <v>192</v>
      </c>
      <c r="TAW61" s="124" t="s">
        <v>192</v>
      </c>
      <c r="TAX61" s="124" t="s">
        <v>192</v>
      </c>
      <c r="TAY61" s="124" t="s">
        <v>192</v>
      </c>
      <c r="TAZ61" s="124" t="s">
        <v>192</v>
      </c>
      <c r="TBA61" s="124" t="s">
        <v>192</v>
      </c>
      <c r="TBB61" s="124" t="s">
        <v>192</v>
      </c>
      <c r="TBC61" s="124" t="s">
        <v>192</v>
      </c>
      <c r="TBD61" s="124" t="s">
        <v>192</v>
      </c>
      <c r="TBE61" s="124" t="s">
        <v>192</v>
      </c>
      <c r="TBF61" s="124" t="s">
        <v>192</v>
      </c>
      <c r="TBG61" s="124" t="s">
        <v>192</v>
      </c>
      <c r="TBH61" s="124" t="s">
        <v>192</v>
      </c>
      <c r="TBI61" s="124" t="s">
        <v>192</v>
      </c>
      <c r="TBJ61" s="124" t="s">
        <v>192</v>
      </c>
      <c r="TBK61" s="124" t="s">
        <v>192</v>
      </c>
      <c r="TBL61" s="124" t="s">
        <v>192</v>
      </c>
      <c r="TBM61" s="124" t="s">
        <v>192</v>
      </c>
      <c r="TBN61" s="124" t="s">
        <v>192</v>
      </c>
      <c r="TBO61" s="124" t="s">
        <v>192</v>
      </c>
      <c r="TBP61" s="124" t="s">
        <v>192</v>
      </c>
      <c r="TBQ61" s="124" t="s">
        <v>192</v>
      </c>
      <c r="TBR61" s="124" t="s">
        <v>192</v>
      </c>
      <c r="TBS61" s="124" t="s">
        <v>192</v>
      </c>
      <c r="TBT61" s="124" t="s">
        <v>192</v>
      </c>
      <c r="TBU61" s="124" t="s">
        <v>192</v>
      </c>
      <c r="TBV61" s="124" t="s">
        <v>192</v>
      </c>
      <c r="TBW61" s="124" t="s">
        <v>192</v>
      </c>
      <c r="TBX61" s="124" t="s">
        <v>192</v>
      </c>
      <c r="TBY61" s="124" t="s">
        <v>192</v>
      </c>
      <c r="TBZ61" s="124" t="s">
        <v>192</v>
      </c>
      <c r="TCA61" s="124" t="s">
        <v>192</v>
      </c>
      <c r="TCB61" s="124" t="s">
        <v>192</v>
      </c>
      <c r="TCC61" s="124" t="s">
        <v>192</v>
      </c>
      <c r="TCD61" s="124" t="s">
        <v>192</v>
      </c>
      <c r="TCE61" s="124" t="s">
        <v>192</v>
      </c>
      <c r="TCF61" s="124" t="s">
        <v>192</v>
      </c>
      <c r="TCG61" s="124" t="s">
        <v>192</v>
      </c>
      <c r="TCH61" s="124" t="s">
        <v>192</v>
      </c>
      <c r="TCI61" s="124" t="s">
        <v>192</v>
      </c>
      <c r="TCJ61" s="124" t="s">
        <v>192</v>
      </c>
      <c r="TCK61" s="124" t="s">
        <v>192</v>
      </c>
      <c r="TCL61" s="124" t="s">
        <v>192</v>
      </c>
      <c r="TCM61" s="124" t="s">
        <v>192</v>
      </c>
      <c r="TCN61" s="124" t="s">
        <v>192</v>
      </c>
      <c r="TCO61" s="124" t="s">
        <v>192</v>
      </c>
      <c r="TCP61" s="124" t="s">
        <v>192</v>
      </c>
      <c r="TCQ61" s="124" t="s">
        <v>192</v>
      </c>
      <c r="TCR61" s="124" t="s">
        <v>192</v>
      </c>
      <c r="TCS61" s="124" t="s">
        <v>192</v>
      </c>
      <c r="TCT61" s="124" t="s">
        <v>192</v>
      </c>
      <c r="TCU61" s="124" t="s">
        <v>192</v>
      </c>
      <c r="TCV61" s="124" t="s">
        <v>192</v>
      </c>
      <c r="TCW61" s="124" t="s">
        <v>192</v>
      </c>
      <c r="TCX61" s="124" t="s">
        <v>192</v>
      </c>
      <c r="TCY61" s="124" t="s">
        <v>192</v>
      </c>
      <c r="TCZ61" s="124" t="s">
        <v>192</v>
      </c>
      <c r="TDA61" s="124" t="s">
        <v>192</v>
      </c>
      <c r="TDB61" s="124" t="s">
        <v>192</v>
      </c>
      <c r="TDC61" s="124" t="s">
        <v>192</v>
      </c>
      <c r="TDD61" s="124" t="s">
        <v>192</v>
      </c>
      <c r="TDE61" s="124" t="s">
        <v>192</v>
      </c>
      <c r="TDF61" s="124" t="s">
        <v>192</v>
      </c>
      <c r="TDG61" s="124" t="s">
        <v>192</v>
      </c>
      <c r="TDH61" s="124" t="s">
        <v>192</v>
      </c>
      <c r="TDI61" s="124" t="s">
        <v>192</v>
      </c>
      <c r="TDJ61" s="124" t="s">
        <v>192</v>
      </c>
      <c r="TDK61" s="124" t="s">
        <v>192</v>
      </c>
      <c r="TDL61" s="124" t="s">
        <v>192</v>
      </c>
      <c r="TDM61" s="124" t="s">
        <v>192</v>
      </c>
      <c r="TDN61" s="124" t="s">
        <v>192</v>
      </c>
      <c r="TDO61" s="124" t="s">
        <v>192</v>
      </c>
      <c r="TDP61" s="124" t="s">
        <v>192</v>
      </c>
      <c r="TDQ61" s="124" t="s">
        <v>192</v>
      </c>
      <c r="TDR61" s="124" t="s">
        <v>192</v>
      </c>
      <c r="TDS61" s="124" t="s">
        <v>192</v>
      </c>
      <c r="TDT61" s="124" t="s">
        <v>192</v>
      </c>
      <c r="TDU61" s="124" t="s">
        <v>192</v>
      </c>
      <c r="TDV61" s="124" t="s">
        <v>192</v>
      </c>
      <c r="TDW61" s="124" t="s">
        <v>192</v>
      </c>
      <c r="TDX61" s="124" t="s">
        <v>192</v>
      </c>
      <c r="TDY61" s="124" t="s">
        <v>192</v>
      </c>
      <c r="TDZ61" s="124" t="s">
        <v>192</v>
      </c>
      <c r="TEA61" s="124" t="s">
        <v>192</v>
      </c>
      <c r="TEB61" s="124" t="s">
        <v>192</v>
      </c>
      <c r="TEC61" s="124" t="s">
        <v>192</v>
      </c>
      <c r="TED61" s="124" t="s">
        <v>192</v>
      </c>
      <c r="TEE61" s="124" t="s">
        <v>192</v>
      </c>
      <c r="TEF61" s="124" t="s">
        <v>192</v>
      </c>
      <c r="TEG61" s="124" t="s">
        <v>192</v>
      </c>
      <c r="TEH61" s="124" t="s">
        <v>192</v>
      </c>
      <c r="TEI61" s="124" t="s">
        <v>192</v>
      </c>
      <c r="TEJ61" s="124" t="s">
        <v>192</v>
      </c>
      <c r="TEK61" s="124" t="s">
        <v>192</v>
      </c>
      <c r="TEL61" s="124" t="s">
        <v>192</v>
      </c>
      <c r="TEM61" s="124" t="s">
        <v>192</v>
      </c>
      <c r="TEN61" s="124" t="s">
        <v>192</v>
      </c>
      <c r="TEO61" s="124" t="s">
        <v>192</v>
      </c>
      <c r="TEP61" s="124" t="s">
        <v>192</v>
      </c>
      <c r="TEQ61" s="124" t="s">
        <v>192</v>
      </c>
      <c r="TER61" s="124" t="s">
        <v>192</v>
      </c>
      <c r="TES61" s="124" t="s">
        <v>192</v>
      </c>
      <c r="TET61" s="124" t="s">
        <v>192</v>
      </c>
      <c r="TEU61" s="124" t="s">
        <v>192</v>
      </c>
      <c r="TEV61" s="124" t="s">
        <v>192</v>
      </c>
      <c r="TEW61" s="124" t="s">
        <v>192</v>
      </c>
      <c r="TEX61" s="124" t="s">
        <v>192</v>
      </c>
      <c r="TEY61" s="124" t="s">
        <v>192</v>
      </c>
      <c r="TEZ61" s="124" t="s">
        <v>192</v>
      </c>
      <c r="TFA61" s="124" t="s">
        <v>192</v>
      </c>
      <c r="TFB61" s="124" t="s">
        <v>192</v>
      </c>
      <c r="TFC61" s="124" t="s">
        <v>192</v>
      </c>
      <c r="TFD61" s="124" t="s">
        <v>192</v>
      </c>
      <c r="TFE61" s="124" t="s">
        <v>192</v>
      </c>
      <c r="TFF61" s="124" t="s">
        <v>192</v>
      </c>
      <c r="TFG61" s="124" t="s">
        <v>192</v>
      </c>
      <c r="TFH61" s="124" t="s">
        <v>192</v>
      </c>
      <c r="TFI61" s="124" t="s">
        <v>192</v>
      </c>
      <c r="TFJ61" s="124" t="s">
        <v>192</v>
      </c>
      <c r="TFK61" s="124" t="s">
        <v>192</v>
      </c>
      <c r="TFL61" s="124" t="s">
        <v>192</v>
      </c>
      <c r="TFM61" s="124" t="s">
        <v>192</v>
      </c>
      <c r="TFN61" s="124" t="s">
        <v>192</v>
      </c>
      <c r="TFO61" s="124" t="s">
        <v>192</v>
      </c>
      <c r="TFP61" s="124" t="s">
        <v>192</v>
      </c>
      <c r="TFQ61" s="124" t="s">
        <v>192</v>
      </c>
      <c r="TFR61" s="124" t="s">
        <v>192</v>
      </c>
      <c r="TFS61" s="124" t="s">
        <v>192</v>
      </c>
      <c r="TFT61" s="124" t="s">
        <v>192</v>
      </c>
      <c r="TFU61" s="124" t="s">
        <v>192</v>
      </c>
      <c r="TFV61" s="124" t="s">
        <v>192</v>
      </c>
      <c r="TFW61" s="124" t="s">
        <v>192</v>
      </c>
      <c r="TFX61" s="124" t="s">
        <v>192</v>
      </c>
      <c r="TFY61" s="124" t="s">
        <v>192</v>
      </c>
      <c r="TFZ61" s="124" t="s">
        <v>192</v>
      </c>
      <c r="TGA61" s="124" t="s">
        <v>192</v>
      </c>
      <c r="TGB61" s="124" t="s">
        <v>192</v>
      </c>
      <c r="TGC61" s="124" t="s">
        <v>192</v>
      </c>
      <c r="TGD61" s="124" t="s">
        <v>192</v>
      </c>
      <c r="TGE61" s="124" t="s">
        <v>192</v>
      </c>
      <c r="TGF61" s="124" t="s">
        <v>192</v>
      </c>
      <c r="TGG61" s="124" t="s">
        <v>192</v>
      </c>
      <c r="TGH61" s="124" t="s">
        <v>192</v>
      </c>
      <c r="TGI61" s="124" t="s">
        <v>192</v>
      </c>
      <c r="TGJ61" s="124" t="s">
        <v>192</v>
      </c>
      <c r="TGK61" s="124" t="s">
        <v>192</v>
      </c>
      <c r="TGL61" s="124" t="s">
        <v>192</v>
      </c>
      <c r="TGM61" s="124" t="s">
        <v>192</v>
      </c>
      <c r="TGN61" s="124" t="s">
        <v>192</v>
      </c>
      <c r="TGO61" s="124" t="s">
        <v>192</v>
      </c>
      <c r="TGP61" s="124" t="s">
        <v>192</v>
      </c>
      <c r="TGQ61" s="124" t="s">
        <v>192</v>
      </c>
      <c r="TGR61" s="124" t="s">
        <v>192</v>
      </c>
      <c r="TGS61" s="124" t="s">
        <v>192</v>
      </c>
      <c r="TGT61" s="124" t="s">
        <v>192</v>
      </c>
      <c r="TGU61" s="124" t="s">
        <v>192</v>
      </c>
      <c r="TGV61" s="124" t="s">
        <v>192</v>
      </c>
      <c r="TGW61" s="124" t="s">
        <v>192</v>
      </c>
      <c r="TGX61" s="124" t="s">
        <v>192</v>
      </c>
      <c r="TGY61" s="124" t="s">
        <v>192</v>
      </c>
      <c r="TGZ61" s="124" t="s">
        <v>192</v>
      </c>
      <c r="THA61" s="124" t="s">
        <v>192</v>
      </c>
      <c r="THB61" s="124" t="s">
        <v>192</v>
      </c>
      <c r="THC61" s="124" t="s">
        <v>192</v>
      </c>
      <c r="THD61" s="124" t="s">
        <v>192</v>
      </c>
      <c r="THE61" s="124" t="s">
        <v>192</v>
      </c>
      <c r="THF61" s="124" t="s">
        <v>192</v>
      </c>
      <c r="THG61" s="124" t="s">
        <v>192</v>
      </c>
      <c r="THH61" s="124" t="s">
        <v>192</v>
      </c>
      <c r="THI61" s="124" t="s">
        <v>192</v>
      </c>
      <c r="THJ61" s="124" t="s">
        <v>192</v>
      </c>
      <c r="THK61" s="124" t="s">
        <v>192</v>
      </c>
      <c r="THL61" s="124" t="s">
        <v>192</v>
      </c>
      <c r="THM61" s="124" t="s">
        <v>192</v>
      </c>
      <c r="THN61" s="124" t="s">
        <v>192</v>
      </c>
      <c r="THO61" s="124" t="s">
        <v>192</v>
      </c>
      <c r="THP61" s="124" t="s">
        <v>192</v>
      </c>
      <c r="THQ61" s="124" t="s">
        <v>192</v>
      </c>
      <c r="THR61" s="124" t="s">
        <v>192</v>
      </c>
      <c r="THS61" s="124" t="s">
        <v>192</v>
      </c>
      <c r="THT61" s="124" t="s">
        <v>192</v>
      </c>
      <c r="THU61" s="124" t="s">
        <v>192</v>
      </c>
      <c r="THV61" s="124" t="s">
        <v>192</v>
      </c>
      <c r="THW61" s="124" t="s">
        <v>192</v>
      </c>
      <c r="THX61" s="124" t="s">
        <v>192</v>
      </c>
      <c r="THY61" s="124" t="s">
        <v>192</v>
      </c>
      <c r="THZ61" s="124" t="s">
        <v>192</v>
      </c>
      <c r="TIA61" s="124" t="s">
        <v>192</v>
      </c>
      <c r="TIB61" s="124" t="s">
        <v>192</v>
      </c>
      <c r="TIC61" s="124" t="s">
        <v>192</v>
      </c>
      <c r="TID61" s="124" t="s">
        <v>192</v>
      </c>
      <c r="TIE61" s="124" t="s">
        <v>192</v>
      </c>
      <c r="TIF61" s="124" t="s">
        <v>192</v>
      </c>
      <c r="TIG61" s="124" t="s">
        <v>192</v>
      </c>
      <c r="TIH61" s="124" t="s">
        <v>192</v>
      </c>
      <c r="TII61" s="124" t="s">
        <v>192</v>
      </c>
      <c r="TIJ61" s="124" t="s">
        <v>192</v>
      </c>
      <c r="TIK61" s="124" t="s">
        <v>192</v>
      </c>
      <c r="TIL61" s="124" t="s">
        <v>192</v>
      </c>
      <c r="TIM61" s="124" t="s">
        <v>192</v>
      </c>
      <c r="TIN61" s="124" t="s">
        <v>192</v>
      </c>
      <c r="TIO61" s="124" t="s">
        <v>192</v>
      </c>
      <c r="TIP61" s="124" t="s">
        <v>192</v>
      </c>
      <c r="TIQ61" s="124" t="s">
        <v>192</v>
      </c>
      <c r="TIR61" s="124" t="s">
        <v>192</v>
      </c>
      <c r="TIS61" s="124" t="s">
        <v>192</v>
      </c>
      <c r="TIT61" s="124" t="s">
        <v>192</v>
      </c>
      <c r="TIU61" s="124" t="s">
        <v>192</v>
      </c>
      <c r="TIV61" s="124" t="s">
        <v>192</v>
      </c>
      <c r="TIW61" s="124" t="s">
        <v>192</v>
      </c>
      <c r="TIX61" s="124" t="s">
        <v>192</v>
      </c>
      <c r="TIY61" s="124" t="s">
        <v>192</v>
      </c>
      <c r="TIZ61" s="124" t="s">
        <v>192</v>
      </c>
      <c r="TJA61" s="124" t="s">
        <v>192</v>
      </c>
      <c r="TJB61" s="124" t="s">
        <v>192</v>
      </c>
      <c r="TJC61" s="124" t="s">
        <v>192</v>
      </c>
      <c r="TJD61" s="124" t="s">
        <v>192</v>
      </c>
      <c r="TJE61" s="124" t="s">
        <v>192</v>
      </c>
      <c r="TJF61" s="124" t="s">
        <v>192</v>
      </c>
      <c r="TJG61" s="124" t="s">
        <v>192</v>
      </c>
      <c r="TJH61" s="124" t="s">
        <v>192</v>
      </c>
      <c r="TJI61" s="124" t="s">
        <v>192</v>
      </c>
      <c r="TJJ61" s="124" t="s">
        <v>192</v>
      </c>
      <c r="TJK61" s="124" t="s">
        <v>192</v>
      </c>
      <c r="TJL61" s="124" t="s">
        <v>192</v>
      </c>
      <c r="TJM61" s="124" t="s">
        <v>192</v>
      </c>
      <c r="TJN61" s="124" t="s">
        <v>192</v>
      </c>
      <c r="TJO61" s="124" t="s">
        <v>192</v>
      </c>
      <c r="TJP61" s="124" t="s">
        <v>192</v>
      </c>
      <c r="TJQ61" s="124" t="s">
        <v>192</v>
      </c>
      <c r="TJR61" s="124" t="s">
        <v>192</v>
      </c>
      <c r="TJS61" s="124" t="s">
        <v>192</v>
      </c>
      <c r="TJT61" s="124" t="s">
        <v>192</v>
      </c>
      <c r="TJU61" s="124" t="s">
        <v>192</v>
      </c>
      <c r="TJV61" s="124" t="s">
        <v>192</v>
      </c>
      <c r="TJW61" s="124" t="s">
        <v>192</v>
      </c>
      <c r="TJX61" s="124" t="s">
        <v>192</v>
      </c>
      <c r="TJY61" s="124" t="s">
        <v>192</v>
      </c>
      <c r="TJZ61" s="124" t="s">
        <v>192</v>
      </c>
      <c r="TKA61" s="124" t="s">
        <v>192</v>
      </c>
      <c r="TKB61" s="124" t="s">
        <v>192</v>
      </c>
      <c r="TKC61" s="124" t="s">
        <v>192</v>
      </c>
      <c r="TKD61" s="124" t="s">
        <v>192</v>
      </c>
      <c r="TKE61" s="124" t="s">
        <v>192</v>
      </c>
      <c r="TKF61" s="124" t="s">
        <v>192</v>
      </c>
      <c r="TKG61" s="124" t="s">
        <v>192</v>
      </c>
      <c r="TKH61" s="124" t="s">
        <v>192</v>
      </c>
      <c r="TKI61" s="124" t="s">
        <v>192</v>
      </c>
      <c r="TKJ61" s="124" t="s">
        <v>192</v>
      </c>
      <c r="TKK61" s="124" t="s">
        <v>192</v>
      </c>
      <c r="TKL61" s="124" t="s">
        <v>192</v>
      </c>
      <c r="TKM61" s="124" t="s">
        <v>192</v>
      </c>
      <c r="TKN61" s="124" t="s">
        <v>192</v>
      </c>
      <c r="TKO61" s="124" t="s">
        <v>192</v>
      </c>
      <c r="TKP61" s="124" t="s">
        <v>192</v>
      </c>
      <c r="TKQ61" s="124" t="s">
        <v>192</v>
      </c>
      <c r="TKR61" s="124" t="s">
        <v>192</v>
      </c>
      <c r="TKS61" s="124" t="s">
        <v>192</v>
      </c>
      <c r="TKT61" s="124" t="s">
        <v>192</v>
      </c>
      <c r="TKU61" s="124" t="s">
        <v>192</v>
      </c>
      <c r="TKV61" s="124" t="s">
        <v>192</v>
      </c>
      <c r="TKW61" s="124" t="s">
        <v>192</v>
      </c>
      <c r="TKX61" s="124" t="s">
        <v>192</v>
      </c>
      <c r="TKY61" s="124" t="s">
        <v>192</v>
      </c>
      <c r="TKZ61" s="124" t="s">
        <v>192</v>
      </c>
      <c r="TLA61" s="124" t="s">
        <v>192</v>
      </c>
      <c r="TLB61" s="124" t="s">
        <v>192</v>
      </c>
      <c r="TLC61" s="124" t="s">
        <v>192</v>
      </c>
      <c r="TLD61" s="124" t="s">
        <v>192</v>
      </c>
      <c r="TLE61" s="124" t="s">
        <v>192</v>
      </c>
      <c r="TLF61" s="124" t="s">
        <v>192</v>
      </c>
      <c r="TLG61" s="124" t="s">
        <v>192</v>
      </c>
      <c r="TLH61" s="124" t="s">
        <v>192</v>
      </c>
      <c r="TLI61" s="124" t="s">
        <v>192</v>
      </c>
      <c r="TLJ61" s="124" t="s">
        <v>192</v>
      </c>
      <c r="TLK61" s="124" t="s">
        <v>192</v>
      </c>
      <c r="TLL61" s="124" t="s">
        <v>192</v>
      </c>
      <c r="TLM61" s="124" t="s">
        <v>192</v>
      </c>
      <c r="TLN61" s="124" t="s">
        <v>192</v>
      </c>
      <c r="TLO61" s="124" t="s">
        <v>192</v>
      </c>
      <c r="TLP61" s="124" t="s">
        <v>192</v>
      </c>
      <c r="TLQ61" s="124" t="s">
        <v>192</v>
      </c>
      <c r="TLR61" s="124" t="s">
        <v>192</v>
      </c>
      <c r="TLS61" s="124" t="s">
        <v>192</v>
      </c>
      <c r="TLT61" s="124" t="s">
        <v>192</v>
      </c>
      <c r="TLU61" s="124" t="s">
        <v>192</v>
      </c>
      <c r="TLV61" s="124" t="s">
        <v>192</v>
      </c>
      <c r="TLW61" s="124" t="s">
        <v>192</v>
      </c>
      <c r="TLX61" s="124" t="s">
        <v>192</v>
      </c>
      <c r="TLY61" s="124" t="s">
        <v>192</v>
      </c>
      <c r="TLZ61" s="124" t="s">
        <v>192</v>
      </c>
      <c r="TMA61" s="124" t="s">
        <v>192</v>
      </c>
      <c r="TMB61" s="124" t="s">
        <v>192</v>
      </c>
      <c r="TMC61" s="124" t="s">
        <v>192</v>
      </c>
      <c r="TMD61" s="124" t="s">
        <v>192</v>
      </c>
      <c r="TME61" s="124" t="s">
        <v>192</v>
      </c>
      <c r="TMF61" s="124" t="s">
        <v>192</v>
      </c>
      <c r="TMG61" s="124" t="s">
        <v>192</v>
      </c>
      <c r="TMH61" s="124" t="s">
        <v>192</v>
      </c>
      <c r="TMI61" s="124" t="s">
        <v>192</v>
      </c>
      <c r="TMJ61" s="124" t="s">
        <v>192</v>
      </c>
      <c r="TMK61" s="124" t="s">
        <v>192</v>
      </c>
      <c r="TML61" s="124" t="s">
        <v>192</v>
      </c>
      <c r="TMM61" s="124" t="s">
        <v>192</v>
      </c>
      <c r="TMN61" s="124" t="s">
        <v>192</v>
      </c>
      <c r="TMO61" s="124" t="s">
        <v>192</v>
      </c>
      <c r="TMP61" s="124" t="s">
        <v>192</v>
      </c>
      <c r="TMQ61" s="124" t="s">
        <v>192</v>
      </c>
      <c r="TMR61" s="124" t="s">
        <v>192</v>
      </c>
      <c r="TMS61" s="124" t="s">
        <v>192</v>
      </c>
      <c r="TMT61" s="124" t="s">
        <v>192</v>
      </c>
      <c r="TMU61" s="124" t="s">
        <v>192</v>
      </c>
      <c r="TMV61" s="124" t="s">
        <v>192</v>
      </c>
      <c r="TMW61" s="124" t="s">
        <v>192</v>
      </c>
      <c r="TMX61" s="124" t="s">
        <v>192</v>
      </c>
      <c r="TMY61" s="124" t="s">
        <v>192</v>
      </c>
      <c r="TMZ61" s="124" t="s">
        <v>192</v>
      </c>
      <c r="TNA61" s="124" t="s">
        <v>192</v>
      </c>
      <c r="TNB61" s="124" t="s">
        <v>192</v>
      </c>
      <c r="TNC61" s="124" t="s">
        <v>192</v>
      </c>
      <c r="TND61" s="124" t="s">
        <v>192</v>
      </c>
      <c r="TNE61" s="124" t="s">
        <v>192</v>
      </c>
      <c r="TNF61" s="124" t="s">
        <v>192</v>
      </c>
      <c r="TNG61" s="124" t="s">
        <v>192</v>
      </c>
      <c r="TNH61" s="124" t="s">
        <v>192</v>
      </c>
      <c r="TNI61" s="124" t="s">
        <v>192</v>
      </c>
      <c r="TNJ61" s="124" t="s">
        <v>192</v>
      </c>
      <c r="TNK61" s="124" t="s">
        <v>192</v>
      </c>
      <c r="TNL61" s="124" t="s">
        <v>192</v>
      </c>
      <c r="TNM61" s="124" t="s">
        <v>192</v>
      </c>
      <c r="TNN61" s="124" t="s">
        <v>192</v>
      </c>
      <c r="TNO61" s="124" t="s">
        <v>192</v>
      </c>
      <c r="TNP61" s="124" t="s">
        <v>192</v>
      </c>
      <c r="TNQ61" s="124" t="s">
        <v>192</v>
      </c>
      <c r="TNR61" s="124" t="s">
        <v>192</v>
      </c>
      <c r="TNS61" s="124" t="s">
        <v>192</v>
      </c>
      <c r="TNT61" s="124" t="s">
        <v>192</v>
      </c>
      <c r="TNU61" s="124" t="s">
        <v>192</v>
      </c>
      <c r="TNV61" s="124" t="s">
        <v>192</v>
      </c>
      <c r="TNW61" s="124" t="s">
        <v>192</v>
      </c>
      <c r="TNX61" s="124" t="s">
        <v>192</v>
      </c>
      <c r="TNY61" s="124" t="s">
        <v>192</v>
      </c>
      <c r="TNZ61" s="124" t="s">
        <v>192</v>
      </c>
      <c r="TOA61" s="124" t="s">
        <v>192</v>
      </c>
      <c r="TOB61" s="124" t="s">
        <v>192</v>
      </c>
      <c r="TOC61" s="124" t="s">
        <v>192</v>
      </c>
      <c r="TOD61" s="124" t="s">
        <v>192</v>
      </c>
      <c r="TOE61" s="124" t="s">
        <v>192</v>
      </c>
      <c r="TOF61" s="124" t="s">
        <v>192</v>
      </c>
      <c r="TOG61" s="124" t="s">
        <v>192</v>
      </c>
      <c r="TOH61" s="124" t="s">
        <v>192</v>
      </c>
      <c r="TOI61" s="124" t="s">
        <v>192</v>
      </c>
      <c r="TOJ61" s="124" t="s">
        <v>192</v>
      </c>
      <c r="TOK61" s="124" t="s">
        <v>192</v>
      </c>
      <c r="TOL61" s="124" t="s">
        <v>192</v>
      </c>
      <c r="TOM61" s="124" t="s">
        <v>192</v>
      </c>
      <c r="TON61" s="124" t="s">
        <v>192</v>
      </c>
      <c r="TOO61" s="124" t="s">
        <v>192</v>
      </c>
      <c r="TOP61" s="124" t="s">
        <v>192</v>
      </c>
      <c r="TOQ61" s="124" t="s">
        <v>192</v>
      </c>
      <c r="TOR61" s="124" t="s">
        <v>192</v>
      </c>
      <c r="TOS61" s="124" t="s">
        <v>192</v>
      </c>
      <c r="TOT61" s="124" t="s">
        <v>192</v>
      </c>
      <c r="TOU61" s="124" t="s">
        <v>192</v>
      </c>
      <c r="TOV61" s="124" t="s">
        <v>192</v>
      </c>
      <c r="TOW61" s="124" t="s">
        <v>192</v>
      </c>
      <c r="TOX61" s="124" t="s">
        <v>192</v>
      </c>
      <c r="TOY61" s="124" t="s">
        <v>192</v>
      </c>
      <c r="TOZ61" s="124" t="s">
        <v>192</v>
      </c>
      <c r="TPA61" s="124" t="s">
        <v>192</v>
      </c>
      <c r="TPB61" s="124" t="s">
        <v>192</v>
      </c>
      <c r="TPC61" s="124" t="s">
        <v>192</v>
      </c>
      <c r="TPD61" s="124" t="s">
        <v>192</v>
      </c>
      <c r="TPE61" s="124" t="s">
        <v>192</v>
      </c>
      <c r="TPF61" s="124" t="s">
        <v>192</v>
      </c>
      <c r="TPG61" s="124" t="s">
        <v>192</v>
      </c>
      <c r="TPH61" s="124" t="s">
        <v>192</v>
      </c>
      <c r="TPI61" s="124" t="s">
        <v>192</v>
      </c>
      <c r="TPJ61" s="124" t="s">
        <v>192</v>
      </c>
      <c r="TPK61" s="124" t="s">
        <v>192</v>
      </c>
      <c r="TPL61" s="124" t="s">
        <v>192</v>
      </c>
      <c r="TPM61" s="124" t="s">
        <v>192</v>
      </c>
      <c r="TPN61" s="124" t="s">
        <v>192</v>
      </c>
      <c r="TPO61" s="124" t="s">
        <v>192</v>
      </c>
      <c r="TPP61" s="124" t="s">
        <v>192</v>
      </c>
      <c r="TPQ61" s="124" t="s">
        <v>192</v>
      </c>
      <c r="TPR61" s="124" t="s">
        <v>192</v>
      </c>
      <c r="TPS61" s="124" t="s">
        <v>192</v>
      </c>
      <c r="TPT61" s="124" t="s">
        <v>192</v>
      </c>
      <c r="TPU61" s="124" t="s">
        <v>192</v>
      </c>
      <c r="TPV61" s="124" t="s">
        <v>192</v>
      </c>
      <c r="TPW61" s="124" t="s">
        <v>192</v>
      </c>
      <c r="TPX61" s="124" t="s">
        <v>192</v>
      </c>
      <c r="TPY61" s="124" t="s">
        <v>192</v>
      </c>
      <c r="TPZ61" s="124" t="s">
        <v>192</v>
      </c>
      <c r="TQA61" s="124" t="s">
        <v>192</v>
      </c>
      <c r="TQB61" s="124" t="s">
        <v>192</v>
      </c>
      <c r="TQC61" s="124" t="s">
        <v>192</v>
      </c>
      <c r="TQD61" s="124" t="s">
        <v>192</v>
      </c>
      <c r="TQE61" s="124" t="s">
        <v>192</v>
      </c>
      <c r="TQF61" s="124" t="s">
        <v>192</v>
      </c>
      <c r="TQG61" s="124" t="s">
        <v>192</v>
      </c>
      <c r="TQH61" s="124" t="s">
        <v>192</v>
      </c>
      <c r="TQI61" s="124" t="s">
        <v>192</v>
      </c>
      <c r="TQJ61" s="124" t="s">
        <v>192</v>
      </c>
      <c r="TQK61" s="124" t="s">
        <v>192</v>
      </c>
      <c r="TQL61" s="124" t="s">
        <v>192</v>
      </c>
      <c r="TQM61" s="124" t="s">
        <v>192</v>
      </c>
      <c r="TQN61" s="124" t="s">
        <v>192</v>
      </c>
      <c r="TQO61" s="124" t="s">
        <v>192</v>
      </c>
      <c r="TQP61" s="124" t="s">
        <v>192</v>
      </c>
      <c r="TQQ61" s="124" t="s">
        <v>192</v>
      </c>
      <c r="TQR61" s="124" t="s">
        <v>192</v>
      </c>
      <c r="TQS61" s="124" t="s">
        <v>192</v>
      </c>
      <c r="TQT61" s="124" t="s">
        <v>192</v>
      </c>
      <c r="TQU61" s="124" t="s">
        <v>192</v>
      </c>
      <c r="TQV61" s="124" t="s">
        <v>192</v>
      </c>
      <c r="TQW61" s="124" t="s">
        <v>192</v>
      </c>
      <c r="TQX61" s="124" t="s">
        <v>192</v>
      </c>
      <c r="TQY61" s="124" t="s">
        <v>192</v>
      </c>
      <c r="TQZ61" s="124" t="s">
        <v>192</v>
      </c>
      <c r="TRA61" s="124" t="s">
        <v>192</v>
      </c>
      <c r="TRB61" s="124" t="s">
        <v>192</v>
      </c>
      <c r="TRC61" s="124" t="s">
        <v>192</v>
      </c>
      <c r="TRD61" s="124" t="s">
        <v>192</v>
      </c>
      <c r="TRE61" s="124" t="s">
        <v>192</v>
      </c>
      <c r="TRF61" s="124" t="s">
        <v>192</v>
      </c>
      <c r="TRG61" s="124" t="s">
        <v>192</v>
      </c>
      <c r="TRH61" s="124" t="s">
        <v>192</v>
      </c>
      <c r="TRI61" s="124" t="s">
        <v>192</v>
      </c>
      <c r="TRJ61" s="124" t="s">
        <v>192</v>
      </c>
      <c r="TRK61" s="124" t="s">
        <v>192</v>
      </c>
      <c r="TRL61" s="124" t="s">
        <v>192</v>
      </c>
      <c r="TRM61" s="124" t="s">
        <v>192</v>
      </c>
      <c r="TRN61" s="124" t="s">
        <v>192</v>
      </c>
      <c r="TRO61" s="124" t="s">
        <v>192</v>
      </c>
      <c r="TRP61" s="124" t="s">
        <v>192</v>
      </c>
      <c r="TRQ61" s="124" t="s">
        <v>192</v>
      </c>
      <c r="TRR61" s="124" t="s">
        <v>192</v>
      </c>
      <c r="TRS61" s="124" t="s">
        <v>192</v>
      </c>
      <c r="TRT61" s="124" t="s">
        <v>192</v>
      </c>
      <c r="TRU61" s="124" t="s">
        <v>192</v>
      </c>
      <c r="TRV61" s="124" t="s">
        <v>192</v>
      </c>
      <c r="TRW61" s="124" t="s">
        <v>192</v>
      </c>
      <c r="TRX61" s="124" t="s">
        <v>192</v>
      </c>
      <c r="TRY61" s="124" t="s">
        <v>192</v>
      </c>
      <c r="TRZ61" s="124" t="s">
        <v>192</v>
      </c>
      <c r="TSA61" s="124" t="s">
        <v>192</v>
      </c>
      <c r="TSB61" s="124" t="s">
        <v>192</v>
      </c>
      <c r="TSC61" s="124" t="s">
        <v>192</v>
      </c>
      <c r="TSD61" s="124" t="s">
        <v>192</v>
      </c>
      <c r="TSE61" s="124" t="s">
        <v>192</v>
      </c>
      <c r="TSF61" s="124" t="s">
        <v>192</v>
      </c>
      <c r="TSG61" s="124" t="s">
        <v>192</v>
      </c>
      <c r="TSH61" s="124" t="s">
        <v>192</v>
      </c>
      <c r="TSI61" s="124" t="s">
        <v>192</v>
      </c>
      <c r="TSJ61" s="124" t="s">
        <v>192</v>
      </c>
      <c r="TSK61" s="124" t="s">
        <v>192</v>
      </c>
      <c r="TSL61" s="124" t="s">
        <v>192</v>
      </c>
      <c r="TSM61" s="124" t="s">
        <v>192</v>
      </c>
      <c r="TSN61" s="124" t="s">
        <v>192</v>
      </c>
      <c r="TSO61" s="124" t="s">
        <v>192</v>
      </c>
      <c r="TSP61" s="124" t="s">
        <v>192</v>
      </c>
      <c r="TSQ61" s="124" t="s">
        <v>192</v>
      </c>
      <c r="TSR61" s="124" t="s">
        <v>192</v>
      </c>
      <c r="TSS61" s="124" t="s">
        <v>192</v>
      </c>
      <c r="TST61" s="124" t="s">
        <v>192</v>
      </c>
      <c r="TSU61" s="124" t="s">
        <v>192</v>
      </c>
      <c r="TSV61" s="124" t="s">
        <v>192</v>
      </c>
      <c r="TSW61" s="124" t="s">
        <v>192</v>
      </c>
      <c r="TSX61" s="124" t="s">
        <v>192</v>
      </c>
      <c r="TSY61" s="124" t="s">
        <v>192</v>
      </c>
      <c r="TSZ61" s="124" t="s">
        <v>192</v>
      </c>
      <c r="TTA61" s="124" t="s">
        <v>192</v>
      </c>
      <c r="TTB61" s="124" t="s">
        <v>192</v>
      </c>
      <c r="TTC61" s="124" t="s">
        <v>192</v>
      </c>
      <c r="TTD61" s="124" t="s">
        <v>192</v>
      </c>
      <c r="TTE61" s="124" t="s">
        <v>192</v>
      </c>
      <c r="TTF61" s="124" t="s">
        <v>192</v>
      </c>
      <c r="TTG61" s="124" t="s">
        <v>192</v>
      </c>
      <c r="TTH61" s="124" t="s">
        <v>192</v>
      </c>
      <c r="TTI61" s="124" t="s">
        <v>192</v>
      </c>
      <c r="TTJ61" s="124" t="s">
        <v>192</v>
      </c>
      <c r="TTK61" s="124" t="s">
        <v>192</v>
      </c>
      <c r="TTL61" s="124" t="s">
        <v>192</v>
      </c>
      <c r="TTM61" s="124" t="s">
        <v>192</v>
      </c>
      <c r="TTN61" s="124" t="s">
        <v>192</v>
      </c>
      <c r="TTO61" s="124" t="s">
        <v>192</v>
      </c>
      <c r="TTP61" s="124" t="s">
        <v>192</v>
      </c>
      <c r="TTQ61" s="124" t="s">
        <v>192</v>
      </c>
      <c r="TTR61" s="124" t="s">
        <v>192</v>
      </c>
      <c r="TTS61" s="124" t="s">
        <v>192</v>
      </c>
      <c r="TTT61" s="124" t="s">
        <v>192</v>
      </c>
      <c r="TTU61" s="124" t="s">
        <v>192</v>
      </c>
      <c r="TTV61" s="124" t="s">
        <v>192</v>
      </c>
      <c r="TTW61" s="124" t="s">
        <v>192</v>
      </c>
      <c r="TTX61" s="124" t="s">
        <v>192</v>
      </c>
      <c r="TTY61" s="124" t="s">
        <v>192</v>
      </c>
      <c r="TTZ61" s="124" t="s">
        <v>192</v>
      </c>
      <c r="TUA61" s="124" t="s">
        <v>192</v>
      </c>
      <c r="TUB61" s="124" t="s">
        <v>192</v>
      </c>
      <c r="TUC61" s="124" t="s">
        <v>192</v>
      </c>
      <c r="TUD61" s="124" t="s">
        <v>192</v>
      </c>
      <c r="TUE61" s="124" t="s">
        <v>192</v>
      </c>
      <c r="TUF61" s="124" t="s">
        <v>192</v>
      </c>
      <c r="TUG61" s="124" t="s">
        <v>192</v>
      </c>
      <c r="TUH61" s="124" t="s">
        <v>192</v>
      </c>
      <c r="TUI61" s="124" t="s">
        <v>192</v>
      </c>
      <c r="TUJ61" s="124" t="s">
        <v>192</v>
      </c>
      <c r="TUK61" s="124" t="s">
        <v>192</v>
      </c>
      <c r="TUL61" s="124" t="s">
        <v>192</v>
      </c>
      <c r="TUM61" s="124" t="s">
        <v>192</v>
      </c>
      <c r="TUN61" s="124" t="s">
        <v>192</v>
      </c>
      <c r="TUO61" s="124" t="s">
        <v>192</v>
      </c>
      <c r="TUP61" s="124" t="s">
        <v>192</v>
      </c>
      <c r="TUQ61" s="124" t="s">
        <v>192</v>
      </c>
      <c r="TUR61" s="124" t="s">
        <v>192</v>
      </c>
      <c r="TUS61" s="124" t="s">
        <v>192</v>
      </c>
      <c r="TUT61" s="124" t="s">
        <v>192</v>
      </c>
      <c r="TUU61" s="124" t="s">
        <v>192</v>
      </c>
      <c r="TUV61" s="124" t="s">
        <v>192</v>
      </c>
      <c r="TUW61" s="124" t="s">
        <v>192</v>
      </c>
      <c r="TUX61" s="124" t="s">
        <v>192</v>
      </c>
      <c r="TUY61" s="124" t="s">
        <v>192</v>
      </c>
      <c r="TUZ61" s="124" t="s">
        <v>192</v>
      </c>
      <c r="TVA61" s="124" t="s">
        <v>192</v>
      </c>
      <c r="TVB61" s="124" t="s">
        <v>192</v>
      </c>
      <c r="TVC61" s="124" t="s">
        <v>192</v>
      </c>
      <c r="TVD61" s="124" t="s">
        <v>192</v>
      </c>
      <c r="TVE61" s="124" t="s">
        <v>192</v>
      </c>
      <c r="TVF61" s="124" t="s">
        <v>192</v>
      </c>
      <c r="TVG61" s="124" t="s">
        <v>192</v>
      </c>
      <c r="TVH61" s="124" t="s">
        <v>192</v>
      </c>
      <c r="TVI61" s="124" t="s">
        <v>192</v>
      </c>
      <c r="TVJ61" s="124" t="s">
        <v>192</v>
      </c>
      <c r="TVK61" s="124" t="s">
        <v>192</v>
      </c>
      <c r="TVL61" s="124" t="s">
        <v>192</v>
      </c>
      <c r="TVM61" s="124" t="s">
        <v>192</v>
      </c>
      <c r="TVN61" s="124" t="s">
        <v>192</v>
      </c>
      <c r="TVO61" s="124" t="s">
        <v>192</v>
      </c>
      <c r="TVP61" s="124" t="s">
        <v>192</v>
      </c>
      <c r="TVQ61" s="124" t="s">
        <v>192</v>
      </c>
      <c r="TVR61" s="124" t="s">
        <v>192</v>
      </c>
      <c r="TVS61" s="124" t="s">
        <v>192</v>
      </c>
      <c r="TVT61" s="124" t="s">
        <v>192</v>
      </c>
      <c r="TVU61" s="124" t="s">
        <v>192</v>
      </c>
      <c r="TVV61" s="124" t="s">
        <v>192</v>
      </c>
      <c r="TVW61" s="124" t="s">
        <v>192</v>
      </c>
      <c r="TVX61" s="124" t="s">
        <v>192</v>
      </c>
      <c r="TVY61" s="124" t="s">
        <v>192</v>
      </c>
      <c r="TVZ61" s="124" t="s">
        <v>192</v>
      </c>
      <c r="TWA61" s="124" t="s">
        <v>192</v>
      </c>
      <c r="TWB61" s="124" t="s">
        <v>192</v>
      </c>
      <c r="TWC61" s="124" t="s">
        <v>192</v>
      </c>
      <c r="TWD61" s="124" t="s">
        <v>192</v>
      </c>
      <c r="TWE61" s="124" t="s">
        <v>192</v>
      </c>
      <c r="TWF61" s="124" t="s">
        <v>192</v>
      </c>
      <c r="TWG61" s="124" t="s">
        <v>192</v>
      </c>
      <c r="TWH61" s="124" t="s">
        <v>192</v>
      </c>
      <c r="TWI61" s="124" t="s">
        <v>192</v>
      </c>
      <c r="TWJ61" s="124" t="s">
        <v>192</v>
      </c>
      <c r="TWK61" s="124" t="s">
        <v>192</v>
      </c>
      <c r="TWL61" s="124" t="s">
        <v>192</v>
      </c>
      <c r="TWM61" s="124" t="s">
        <v>192</v>
      </c>
      <c r="TWN61" s="124" t="s">
        <v>192</v>
      </c>
      <c r="TWO61" s="124" t="s">
        <v>192</v>
      </c>
      <c r="TWP61" s="124" t="s">
        <v>192</v>
      </c>
      <c r="TWQ61" s="124" t="s">
        <v>192</v>
      </c>
      <c r="TWR61" s="124" t="s">
        <v>192</v>
      </c>
      <c r="TWS61" s="124" t="s">
        <v>192</v>
      </c>
      <c r="TWT61" s="124" t="s">
        <v>192</v>
      </c>
      <c r="TWU61" s="124" t="s">
        <v>192</v>
      </c>
      <c r="TWV61" s="124" t="s">
        <v>192</v>
      </c>
      <c r="TWW61" s="124" t="s">
        <v>192</v>
      </c>
      <c r="TWX61" s="124" t="s">
        <v>192</v>
      </c>
      <c r="TWY61" s="124" t="s">
        <v>192</v>
      </c>
      <c r="TWZ61" s="124" t="s">
        <v>192</v>
      </c>
      <c r="TXA61" s="124" t="s">
        <v>192</v>
      </c>
      <c r="TXB61" s="124" t="s">
        <v>192</v>
      </c>
      <c r="TXC61" s="124" t="s">
        <v>192</v>
      </c>
      <c r="TXD61" s="124" t="s">
        <v>192</v>
      </c>
      <c r="TXE61" s="124" t="s">
        <v>192</v>
      </c>
      <c r="TXF61" s="124" t="s">
        <v>192</v>
      </c>
      <c r="TXG61" s="124" t="s">
        <v>192</v>
      </c>
      <c r="TXH61" s="124" t="s">
        <v>192</v>
      </c>
      <c r="TXI61" s="124" t="s">
        <v>192</v>
      </c>
      <c r="TXJ61" s="124" t="s">
        <v>192</v>
      </c>
      <c r="TXK61" s="124" t="s">
        <v>192</v>
      </c>
      <c r="TXL61" s="124" t="s">
        <v>192</v>
      </c>
      <c r="TXM61" s="124" t="s">
        <v>192</v>
      </c>
      <c r="TXN61" s="124" t="s">
        <v>192</v>
      </c>
      <c r="TXO61" s="124" t="s">
        <v>192</v>
      </c>
      <c r="TXP61" s="124" t="s">
        <v>192</v>
      </c>
      <c r="TXQ61" s="124" t="s">
        <v>192</v>
      </c>
      <c r="TXR61" s="124" t="s">
        <v>192</v>
      </c>
      <c r="TXS61" s="124" t="s">
        <v>192</v>
      </c>
      <c r="TXT61" s="124" t="s">
        <v>192</v>
      </c>
      <c r="TXU61" s="124" t="s">
        <v>192</v>
      </c>
      <c r="TXV61" s="124" t="s">
        <v>192</v>
      </c>
      <c r="TXW61" s="124" t="s">
        <v>192</v>
      </c>
      <c r="TXX61" s="124" t="s">
        <v>192</v>
      </c>
      <c r="TXY61" s="124" t="s">
        <v>192</v>
      </c>
      <c r="TXZ61" s="124" t="s">
        <v>192</v>
      </c>
      <c r="TYA61" s="124" t="s">
        <v>192</v>
      </c>
      <c r="TYB61" s="124" t="s">
        <v>192</v>
      </c>
      <c r="TYC61" s="124" t="s">
        <v>192</v>
      </c>
      <c r="TYD61" s="124" t="s">
        <v>192</v>
      </c>
      <c r="TYE61" s="124" t="s">
        <v>192</v>
      </c>
      <c r="TYF61" s="124" t="s">
        <v>192</v>
      </c>
      <c r="TYG61" s="124" t="s">
        <v>192</v>
      </c>
      <c r="TYH61" s="124" t="s">
        <v>192</v>
      </c>
      <c r="TYI61" s="124" t="s">
        <v>192</v>
      </c>
      <c r="TYJ61" s="124" t="s">
        <v>192</v>
      </c>
      <c r="TYK61" s="124" t="s">
        <v>192</v>
      </c>
      <c r="TYL61" s="124" t="s">
        <v>192</v>
      </c>
      <c r="TYM61" s="124" t="s">
        <v>192</v>
      </c>
      <c r="TYN61" s="124" t="s">
        <v>192</v>
      </c>
      <c r="TYO61" s="124" t="s">
        <v>192</v>
      </c>
      <c r="TYP61" s="124" t="s">
        <v>192</v>
      </c>
      <c r="TYQ61" s="124" t="s">
        <v>192</v>
      </c>
      <c r="TYR61" s="124" t="s">
        <v>192</v>
      </c>
      <c r="TYS61" s="124" t="s">
        <v>192</v>
      </c>
      <c r="TYT61" s="124" t="s">
        <v>192</v>
      </c>
      <c r="TYU61" s="124" t="s">
        <v>192</v>
      </c>
      <c r="TYV61" s="124" t="s">
        <v>192</v>
      </c>
      <c r="TYW61" s="124" t="s">
        <v>192</v>
      </c>
      <c r="TYX61" s="124" t="s">
        <v>192</v>
      </c>
      <c r="TYY61" s="124" t="s">
        <v>192</v>
      </c>
      <c r="TYZ61" s="124" t="s">
        <v>192</v>
      </c>
      <c r="TZA61" s="124" t="s">
        <v>192</v>
      </c>
      <c r="TZB61" s="124" t="s">
        <v>192</v>
      </c>
      <c r="TZC61" s="124" t="s">
        <v>192</v>
      </c>
      <c r="TZD61" s="124" t="s">
        <v>192</v>
      </c>
      <c r="TZE61" s="124" t="s">
        <v>192</v>
      </c>
      <c r="TZF61" s="124" t="s">
        <v>192</v>
      </c>
      <c r="TZG61" s="124" t="s">
        <v>192</v>
      </c>
      <c r="TZH61" s="124" t="s">
        <v>192</v>
      </c>
      <c r="TZI61" s="124" t="s">
        <v>192</v>
      </c>
      <c r="TZJ61" s="124" t="s">
        <v>192</v>
      </c>
      <c r="TZK61" s="124" t="s">
        <v>192</v>
      </c>
      <c r="TZL61" s="124" t="s">
        <v>192</v>
      </c>
      <c r="TZM61" s="124" t="s">
        <v>192</v>
      </c>
      <c r="TZN61" s="124" t="s">
        <v>192</v>
      </c>
      <c r="TZO61" s="124" t="s">
        <v>192</v>
      </c>
      <c r="TZP61" s="124" t="s">
        <v>192</v>
      </c>
      <c r="TZQ61" s="124" t="s">
        <v>192</v>
      </c>
      <c r="TZR61" s="124" t="s">
        <v>192</v>
      </c>
      <c r="TZS61" s="124" t="s">
        <v>192</v>
      </c>
      <c r="TZT61" s="124" t="s">
        <v>192</v>
      </c>
      <c r="TZU61" s="124" t="s">
        <v>192</v>
      </c>
      <c r="TZV61" s="124" t="s">
        <v>192</v>
      </c>
      <c r="TZW61" s="124" t="s">
        <v>192</v>
      </c>
      <c r="TZX61" s="124" t="s">
        <v>192</v>
      </c>
      <c r="TZY61" s="124" t="s">
        <v>192</v>
      </c>
      <c r="TZZ61" s="124" t="s">
        <v>192</v>
      </c>
      <c r="UAA61" s="124" t="s">
        <v>192</v>
      </c>
      <c r="UAB61" s="124" t="s">
        <v>192</v>
      </c>
      <c r="UAC61" s="124" t="s">
        <v>192</v>
      </c>
      <c r="UAD61" s="124" t="s">
        <v>192</v>
      </c>
      <c r="UAE61" s="124" t="s">
        <v>192</v>
      </c>
      <c r="UAF61" s="124" t="s">
        <v>192</v>
      </c>
      <c r="UAG61" s="124" t="s">
        <v>192</v>
      </c>
      <c r="UAH61" s="124" t="s">
        <v>192</v>
      </c>
      <c r="UAI61" s="124" t="s">
        <v>192</v>
      </c>
      <c r="UAJ61" s="124" t="s">
        <v>192</v>
      </c>
      <c r="UAK61" s="124" t="s">
        <v>192</v>
      </c>
      <c r="UAL61" s="124" t="s">
        <v>192</v>
      </c>
      <c r="UAM61" s="124" t="s">
        <v>192</v>
      </c>
      <c r="UAN61" s="124" t="s">
        <v>192</v>
      </c>
      <c r="UAO61" s="124" t="s">
        <v>192</v>
      </c>
      <c r="UAP61" s="124" t="s">
        <v>192</v>
      </c>
      <c r="UAQ61" s="124" t="s">
        <v>192</v>
      </c>
      <c r="UAR61" s="124" t="s">
        <v>192</v>
      </c>
      <c r="UAS61" s="124" t="s">
        <v>192</v>
      </c>
      <c r="UAT61" s="124" t="s">
        <v>192</v>
      </c>
      <c r="UAU61" s="124" t="s">
        <v>192</v>
      </c>
      <c r="UAV61" s="124" t="s">
        <v>192</v>
      </c>
      <c r="UAW61" s="124" t="s">
        <v>192</v>
      </c>
      <c r="UAX61" s="124" t="s">
        <v>192</v>
      </c>
      <c r="UAY61" s="124" t="s">
        <v>192</v>
      </c>
      <c r="UAZ61" s="124" t="s">
        <v>192</v>
      </c>
      <c r="UBA61" s="124" t="s">
        <v>192</v>
      </c>
      <c r="UBB61" s="124" t="s">
        <v>192</v>
      </c>
      <c r="UBC61" s="124" t="s">
        <v>192</v>
      </c>
      <c r="UBD61" s="124" t="s">
        <v>192</v>
      </c>
      <c r="UBE61" s="124" t="s">
        <v>192</v>
      </c>
      <c r="UBF61" s="124" t="s">
        <v>192</v>
      </c>
      <c r="UBG61" s="124" t="s">
        <v>192</v>
      </c>
      <c r="UBH61" s="124" t="s">
        <v>192</v>
      </c>
      <c r="UBI61" s="124" t="s">
        <v>192</v>
      </c>
      <c r="UBJ61" s="124" t="s">
        <v>192</v>
      </c>
      <c r="UBK61" s="124" t="s">
        <v>192</v>
      </c>
      <c r="UBL61" s="124" t="s">
        <v>192</v>
      </c>
      <c r="UBM61" s="124" t="s">
        <v>192</v>
      </c>
      <c r="UBN61" s="124" t="s">
        <v>192</v>
      </c>
      <c r="UBO61" s="124" t="s">
        <v>192</v>
      </c>
      <c r="UBP61" s="124" t="s">
        <v>192</v>
      </c>
      <c r="UBQ61" s="124" t="s">
        <v>192</v>
      </c>
      <c r="UBR61" s="124" t="s">
        <v>192</v>
      </c>
      <c r="UBS61" s="124" t="s">
        <v>192</v>
      </c>
      <c r="UBT61" s="124" t="s">
        <v>192</v>
      </c>
      <c r="UBU61" s="124" t="s">
        <v>192</v>
      </c>
      <c r="UBV61" s="124" t="s">
        <v>192</v>
      </c>
      <c r="UBW61" s="124" t="s">
        <v>192</v>
      </c>
      <c r="UBX61" s="124" t="s">
        <v>192</v>
      </c>
      <c r="UBY61" s="124" t="s">
        <v>192</v>
      </c>
      <c r="UBZ61" s="124" t="s">
        <v>192</v>
      </c>
      <c r="UCA61" s="124" t="s">
        <v>192</v>
      </c>
      <c r="UCB61" s="124" t="s">
        <v>192</v>
      </c>
      <c r="UCC61" s="124" t="s">
        <v>192</v>
      </c>
      <c r="UCD61" s="124" t="s">
        <v>192</v>
      </c>
      <c r="UCE61" s="124" t="s">
        <v>192</v>
      </c>
      <c r="UCF61" s="124" t="s">
        <v>192</v>
      </c>
      <c r="UCG61" s="124" t="s">
        <v>192</v>
      </c>
      <c r="UCH61" s="124" t="s">
        <v>192</v>
      </c>
      <c r="UCI61" s="124" t="s">
        <v>192</v>
      </c>
      <c r="UCJ61" s="124" t="s">
        <v>192</v>
      </c>
      <c r="UCK61" s="124" t="s">
        <v>192</v>
      </c>
      <c r="UCL61" s="124" t="s">
        <v>192</v>
      </c>
      <c r="UCM61" s="124" t="s">
        <v>192</v>
      </c>
      <c r="UCN61" s="124" t="s">
        <v>192</v>
      </c>
      <c r="UCO61" s="124" t="s">
        <v>192</v>
      </c>
      <c r="UCP61" s="124" t="s">
        <v>192</v>
      </c>
      <c r="UCQ61" s="124" t="s">
        <v>192</v>
      </c>
      <c r="UCR61" s="124" t="s">
        <v>192</v>
      </c>
      <c r="UCS61" s="124" t="s">
        <v>192</v>
      </c>
      <c r="UCT61" s="124" t="s">
        <v>192</v>
      </c>
      <c r="UCU61" s="124" t="s">
        <v>192</v>
      </c>
      <c r="UCV61" s="124" t="s">
        <v>192</v>
      </c>
      <c r="UCW61" s="124" t="s">
        <v>192</v>
      </c>
      <c r="UCX61" s="124" t="s">
        <v>192</v>
      </c>
      <c r="UCY61" s="124" t="s">
        <v>192</v>
      </c>
      <c r="UCZ61" s="124" t="s">
        <v>192</v>
      </c>
      <c r="UDA61" s="124" t="s">
        <v>192</v>
      </c>
      <c r="UDB61" s="124" t="s">
        <v>192</v>
      </c>
      <c r="UDC61" s="124" t="s">
        <v>192</v>
      </c>
      <c r="UDD61" s="124" t="s">
        <v>192</v>
      </c>
      <c r="UDE61" s="124" t="s">
        <v>192</v>
      </c>
      <c r="UDF61" s="124" t="s">
        <v>192</v>
      </c>
      <c r="UDG61" s="124" t="s">
        <v>192</v>
      </c>
      <c r="UDH61" s="124" t="s">
        <v>192</v>
      </c>
      <c r="UDI61" s="124" t="s">
        <v>192</v>
      </c>
      <c r="UDJ61" s="124" t="s">
        <v>192</v>
      </c>
      <c r="UDK61" s="124" t="s">
        <v>192</v>
      </c>
      <c r="UDL61" s="124" t="s">
        <v>192</v>
      </c>
      <c r="UDM61" s="124" t="s">
        <v>192</v>
      </c>
      <c r="UDN61" s="124" t="s">
        <v>192</v>
      </c>
      <c r="UDO61" s="124" t="s">
        <v>192</v>
      </c>
      <c r="UDP61" s="124" t="s">
        <v>192</v>
      </c>
      <c r="UDQ61" s="124" t="s">
        <v>192</v>
      </c>
      <c r="UDR61" s="124" t="s">
        <v>192</v>
      </c>
      <c r="UDS61" s="124" t="s">
        <v>192</v>
      </c>
      <c r="UDT61" s="124" t="s">
        <v>192</v>
      </c>
      <c r="UDU61" s="124" t="s">
        <v>192</v>
      </c>
      <c r="UDV61" s="124" t="s">
        <v>192</v>
      </c>
      <c r="UDW61" s="124" t="s">
        <v>192</v>
      </c>
      <c r="UDX61" s="124" t="s">
        <v>192</v>
      </c>
      <c r="UDY61" s="124" t="s">
        <v>192</v>
      </c>
      <c r="UDZ61" s="124" t="s">
        <v>192</v>
      </c>
      <c r="UEA61" s="124" t="s">
        <v>192</v>
      </c>
      <c r="UEB61" s="124" t="s">
        <v>192</v>
      </c>
      <c r="UEC61" s="124" t="s">
        <v>192</v>
      </c>
      <c r="UED61" s="124" t="s">
        <v>192</v>
      </c>
      <c r="UEE61" s="124" t="s">
        <v>192</v>
      </c>
      <c r="UEF61" s="124" t="s">
        <v>192</v>
      </c>
      <c r="UEG61" s="124" t="s">
        <v>192</v>
      </c>
      <c r="UEH61" s="124" t="s">
        <v>192</v>
      </c>
      <c r="UEI61" s="124" t="s">
        <v>192</v>
      </c>
      <c r="UEJ61" s="124" t="s">
        <v>192</v>
      </c>
      <c r="UEK61" s="124" t="s">
        <v>192</v>
      </c>
      <c r="UEL61" s="124" t="s">
        <v>192</v>
      </c>
      <c r="UEM61" s="124" t="s">
        <v>192</v>
      </c>
      <c r="UEN61" s="124" t="s">
        <v>192</v>
      </c>
      <c r="UEO61" s="124" t="s">
        <v>192</v>
      </c>
      <c r="UEP61" s="124" t="s">
        <v>192</v>
      </c>
      <c r="UEQ61" s="124" t="s">
        <v>192</v>
      </c>
      <c r="UER61" s="124" t="s">
        <v>192</v>
      </c>
      <c r="UES61" s="124" t="s">
        <v>192</v>
      </c>
      <c r="UET61" s="124" t="s">
        <v>192</v>
      </c>
      <c r="UEU61" s="124" t="s">
        <v>192</v>
      </c>
      <c r="UEV61" s="124" t="s">
        <v>192</v>
      </c>
      <c r="UEW61" s="124" t="s">
        <v>192</v>
      </c>
      <c r="UEX61" s="124" t="s">
        <v>192</v>
      </c>
      <c r="UEY61" s="124" t="s">
        <v>192</v>
      </c>
      <c r="UEZ61" s="124" t="s">
        <v>192</v>
      </c>
      <c r="UFA61" s="124" t="s">
        <v>192</v>
      </c>
      <c r="UFB61" s="124" t="s">
        <v>192</v>
      </c>
      <c r="UFC61" s="124" t="s">
        <v>192</v>
      </c>
      <c r="UFD61" s="124" t="s">
        <v>192</v>
      </c>
      <c r="UFE61" s="124" t="s">
        <v>192</v>
      </c>
      <c r="UFF61" s="124" t="s">
        <v>192</v>
      </c>
      <c r="UFG61" s="124" t="s">
        <v>192</v>
      </c>
      <c r="UFH61" s="124" t="s">
        <v>192</v>
      </c>
      <c r="UFI61" s="124" t="s">
        <v>192</v>
      </c>
      <c r="UFJ61" s="124" t="s">
        <v>192</v>
      </c>
      <c r="UFK61" s="124" t="s">
        <v>192</v>
      </c>
      <c r="UFL61" s="124" t="s">
        <v>192</v>
      </c>
      <c r="UFM61" s="124" t="s">
        <v>192</v>
      </c>
      <c r="UFN61" s="124" t="s">
        <v>192</v>
      </c>
      <c r="UFO61" s="124" t="s">
        <v>192</v>
      </c>
      <c r="UFP61" s="124" t="s">
        <v>192</v>
      </c>
      <c r="UFQ61" s="124" t="s">
        <v>192</v>
      </c>
      <c r="UFR61" s="124" t="s">
        <v>192</v>
      </c>
      <c r="UFS61" s="124" t="s">
        <v>192</v>
      </c>
      <c r="UFT61" s="124" t="s">
        <v>192</v>
      </c>
      <c r="UFU61" s="124" t="s">
        <v>192</v>
      </c>
      <c r="UFV61" s="124" t="s">
        <v>192</v>
      </c>
      <c r="UFW61" s="124" t="s">
        <v>192</v>
      </c>
      <c r="UFX61" s="124" t="s">
        <v>192</v>
      </c>
      <c r="UFY61" s="124" t="s">
        <v>192</v>
      </c>
      <c r="UFZ61" s="124" t="s">
        <v>192</v>
      </c>
      <c r="UGA61" s="124" t="s">
        <v>192</v>
      </c>
      <c r="UGB61" s="124" t="s">
        <v>192</v>
      </c>
      <c r="UGC61" s="124" t="s">
        <v>192</v>
      </c>
      <c r="UGD61" s="124" t="s">
        <v>192</v>
      </c>
      <c r="UGE61" s="124" t="s">
        <v>192</v>
      </c>
      <c r="UGF61" s="124" t="s">
        <v>192</v>
      </c>
      <c r="UGG61" s="124" t="s">
        <v>192</v>
      </c>
      <c r="UGH61" s="124" t="s">
        <v>192</v>
      </c>
      <c r="UGI61" s="124" t="s">
        <v>192</v>
      </c>
      <c r="UGJ61" s="124" t="s">
        <v>192</v>
      </c>
      <c r="UGK61" s="124" t="s">
        <v>192</v>
      </c>
      <c r="UGL61" s="124" t="s">
        <v>192</v>
      </c>
      <c r="UGM61" s="124" t="s">
        <v>192</v>
      </c>
      <c r="UGN61" s="124" t="s">
        <v>192</v>
      </c>
      <c r="UGO61" s="124" t="s">
        <v>192</v>
      </c>
      <c r="UGP61" s="124" t="s">
        <v>192</v>
      </c>
      <c r="UGQ61" s="124" t="s">
        <v>192</v>
      </c>
      <c r="UGR61" s="124" t="s">
        <v>192</v>
      </c>
      <c r="UGS61" s="124" t="s">
        <v>192</v>
      </c>
      <c r="UGT61" s="124" t="s">
        <v>192</v>
      </c>
      <c r="UGU61" s="124" t="s">
        <v>192</v>
      </c>
      <c r="UGV61" s="124" t="s">
        <v>192</v>
      </c>
      <c r="UGW61" s="124" t="s">
        <v>192</v>
      </c>
      <c r="UGX61" s="124" t="s">
        <v>192</v>
      </c>
      <c r="UGY61" s="124" t="s">
        <v>192</v>
      </c>
      <c r="UGZ61" s="124" t="s">
        <v>192</v>
      </c>
      <c r="UHA61" s="124" t="s">
        <v>192</v>
      </c>
      <c r="UHB61" s="124" t="s">
        <v>192</v>
      </c>
      <c r="UHC61" s="124" t="s">
        <v>192</v>
      </c>
      <c r="UHD61" s="124" t="s">
        <v>192</v>
      </c>
      <c r="UHE61" s="124" t="s">
        <v>192</v>
      </c>
      <c r="UHF61" s="124" t="s">
        <v>192</v>
      </c>
      <c r="UHG61" s="124" t="s">
        <v>192</v>
      </c>
      <c r="UHH61" s="124" t="s">
        <v>192</v>
      </c>
      <c r="UHI61" s="124" t="s">
        <v>192</v>
      </c>
      <c r="UHJ61" s="124" t="s">
        <v>192</v>
      </c>
      <c r="UHK61" s="124" t="s">
        <v>192</v>
      </c>
      <c r="UHL61" s="124" t="s">
        <v>192</v>
      </c>
      <c r="UHM61" s="124" t="s">
        <v>192</v>
      </c>
      <c r="UHN61" s="124" t="s">
        <v>192</v>
      </c>
      <c r="UHO61" s="124" t="s">
        <v>192</v>
      </c>
      <c r="UHP61" s="124" t="s">
        <v>192</v>
      </c>
      <c r="UHQ61" s="124" t="s">
        <v>192</v>
      </c>
      <c r="UHR61" s="124" t="s">
        <v>192</v>
      </c>
      <c r="UHS61" s="124" t="s">
        <v>192</v>
      </c>
      <c r="UHT61" s="124" t="s">
        <v>192</v>
      </c>
      <c r="UHU61" s="124" t="s">
        <v>192</v>
      </c>
      <c r="UHV61" s="124" t="s">
        <v>192</v>
      </c>
      <c r="UHW61" s="124" t="s">
        <v>192</v>
      </c>
      <c r="UHX61" s="124" t="s">
        <v>192</v>
      </c>
      <c r="UHY61" s="124" t="s">
        <v>192</v>
      </c>
      <c r="UHZ61" s="124" t="s">
        <v>192</v>
      </c>
      <c r="UIA61" s="124" t="s">
        <v>192</v>
      </c>
      <c r="UIB61" s="124" t="s">
        <v>192</v>
      </c>
      <c r="UIC61" s="124" t="s">
        <v>192</v>
      </c>
      <c r="UID61" s="124" t="s">
        <v>192</v>
      </c>
      <c r="UIE61" s="124" t="s">
        <v>192</v>
      </c>
      <c r="UIF61" s="124" t="s">
        <v>192</v>
      </c>
      <c r="UIG61" s="124" t="s">
        <v>192</v>
      </c>
      <c r="UIH61" s="124" t="s">
        <v>192</v>
      </c>
      <c r="UII61" s="124" t="s">
        <v>192</v>
      </c>
      <c r="UIJ61" s="124" t="s">
        <v>192</v>
      </c>
      <c r="UIK61" s="124" t="s">
        <v>192</v>
      </c>
      <c r="UIL61" s="124" t="s">
        <v>192</v>
      </c>
      <c r="UIM61" s="124" t="s">
        <v>192</v>
      </c>
      <c r="UIN61" s="124" t="s">
        <v>192</v>
      </c>
      <c r="UIO61" s="124" t="s">
        <v>192</v>
      </c>
      <c r="UIP61" s="124" t="s">
        <v>192</v>
      </c>
      <c r="UIQ61" s="124" t="s">
        <v>192</v>
      </c>
      <c r="UIR61" s="124" t="s">
        <v>192</v>
      </c>
      <c r="UIS61" s="124" t="s">
        <v>192</v>
      </c>
      <c r="UIT61" s="124" t="s">
        <v>192</v>
      </c>
      <c r="UIU61" s="124" t="s">
        <v>192</v>
      </c>
      <c r="UIV61" s="124" t="s">
        <v>192</v>
      </c>
      <c r="UIW61" s="124" t="s">
        <v>192</v>
      </c>
      <c r="UIX61" s="124" t="s">
        <v>192</v>
      </c>
      <c r="UIY61" s="124" t="s">
        <v>192</v>
      </c>
      <c r="UIZ61" s="124" t="s">
        <v>192</v>
      </c>
      <c r="UJA61" s="124" t="s">
        <v>192</v>
      </c>
      <c r="UJB61" s="124" t="s">
        <v>192</v>
      </c>
      <c r="UJC61" s="124" t="s">
        <v>192</v>
      </c>
      <c r="UJD61" s="124" t="s">
        <v>192</v>
      </c>
      <c r="UJE61" s="124" t="s">
        <v>192</v>
      </c>
      <c r="UJF61" s="124" t="s">
        <v>192</v>
      </c>
      <c r="UJG61" s="124" t="s">
        <v>192</v>
      </c>
      <c r="UJH61" s="124" t="s">
        <v>192</v>
      </c>
      <c r="UJI61" s="124" t="s">
        <v>192</v>
      </c>
      <c r="UJJ61" s="124" t="s">
        <v>192</v>
      </c>
      <c r="UJK61" s="124" t="s">
        <v>192</v>
      </c>
      <c r="UJL61" s="124" t="s">
        <v>192</v>
      </c>
      <c r="UJM61" s="124" t="s">
        <v>192</v>
      </c>
      <c r="UJN61" s="124" t="s">
        <v>192</v>
      </c>
      <c r="UJO61" s="124" t="s">
        <v>192</v>
      </c>
      <c r="UJP61" s="124" t="s">
        <v>192</v>
      </c>
      <c r="UJQ61" s="124" t="s">
        <v>192</v>
      </c>
      <c r="UJR61" s="124" t="s">
        <v>192</v>
      </c>
      <c r="UJS61" s="124" t="s">
        <v>192</v>
      </c>
      <c r="UJT61" s="124" t="s">
        <v>192</v>
      </c>
      <c r="UJU61" s="124" t="s">
        <v>192</v>
      </c>
      <c r="UJV61" s="124" t="s">
        <v>192</v>
      </c>
      <c r="UJW61" s="124" t="s">
        <v>192</v>
      </c>
      <c r="UJX61" s="124" t="s">
        <v>192</v>
      </c>
      <c r="UJY61" s="124" t="s">
        <v>192</v>
      </c>
      <c r="UJZ61" s="124" t="s">
        <v>192</v>
      </c>
      <c r="UKA61" s="124" t="s">
        <v>192</v>
      </c>
      <c r="UKB61" s="124" t="s">
        <v>192</v>
      </c>
      <c r="UKC61" s="124" t="s">
        <v>192</v>
      </c>
      <c r="UKD61" s="124" t="s">
        <v>192</v>
      </c>
      <c r="UKE61" s="124" t="s">
        <v>192</v>
      </c>
      <c r="UKF61" s="124" t="s">
        <v>192</v>
      </c>
      <c r="UKG61" s="124" t="s">
        <v>192</v>
      </c>
      <c r="UKH61" s="124" t="s">
        <v>192</v>
      </c>
      <c r="UKI61" s="124" t="s">
        <v>192</v>
      </c>
      <c r="UKJ61" s="124" t="s">
        <v>192</v>
      </c>
      <c r="UKK61" s="124" t="s">
        <v>192</v>
      </c>
      <c r="UKL61" s="124" t="s">
        <v>192</v>
      </c>
      <c r="UKM61" s="124" t="s">
        <v>192</v>
      </c>
      <c r="UKN61" s="124" t="s">
        <v>192</v>
      </c>
      <c r="UKO61" s="124" t="s">
        <v>192</v>
      </c>
      <c r="UKP61" s="124" t="s">
        <v>192</v>
      </c>
      <c r="UKQ61" s="124" t="s">
        <v>192</v>
      </c>
      <c r="UKR61" s="124" t="s">
        <v>192</v>
      </c>
      <c r="UKS61" s="124" t="s">
        <v>192</v>
      </c>
      <c r="UKT61" s="124" t="s">
        <v>192</v>
      </c>
      <c r="UKU61" s="124" t="s">
        <v>192</v>
      </c>
      <c r="UKV61" s="124" t="s">
        <v>192</v>
      </c>
      <c r="UKW61" s="124" t="s">
        <v>192</v>
      </c>
      <c r="UKX61" s="124" t="s">
        <v>192</v>
      </c>
      <c r="UKY61" s="124" t="s">
        <v>192</v>
      </c>
      <c r="UKZ61" s="124" t="s">
        <v>192</v>
      </c>
      <c r="ULA61" s="124" t="s">
        <v>192</v>
      </c>
      <c r="ULB61" s="124" t="s">
        <v>192</v>
      </c>
      <c r="ULC61" s="124" t="s">
        <v>192</v>
      </c>
      <c r="ULD61" s="124" t="s">
        <v>192</v>
      </c>
      <c r="ULE61" s="124" t="s">
        <v>192</v>
      </c>
      <c r="ULF61" s="124" t="s">
        <v>192</v>
      </c>
      <c r="ULG61" s="124" t="s">
        <v>192</v>
      </c>
      <c r="ULH61" s="124" t="s">
        <v>192</v>
      </c>
      <c r="ULI61" s="124" t="s">
        <v>192</v>
      </c>
      <c r="ULJ61" s="124" t="s">
        <v>192</v>
      </c>
      <c r="ULK61" s="124" t="s">
        <v>192</v>
      </c>
      <c r="ULL61" s="124" t="s">
        <v>192</v>
      </c>
      <c r="ULM61" s="124" t="s">
        <v>192</v>
      </c>
      <c r="ULN61" s="124" t="s">
        <v>192</v>
      </c>
      <c r="ULO61" s="124" t="s">
        <v>192</v>
      </c>
      <c r="ULP61" s="124" t="s">
        <v>192</v>
      </c>
      <c r="ULQ61" s="124" t="s">
        <v>192</v>
      </c>
      <c r="ULR61" s="124" t="s">
        <v>192</v>
      </c>
      <c r="ULS61" s="124" t="s">
        <v>192</v>
      </c>
      <c r="ULT61" s="124" t="s">
        <v>192</v>
      </c>
      <c r="ULU61" s="124" t="s">
        <v>192</v>
      </c>
      <c r="ULV61" s="124" t="s">
        <v>192</v>
      </c>
      <c r="ULW61" s="124" t="s">
        <v>192</v>
      </c>
      <c r="ULX61" s="124" t="s">
        <v>192</v>
      </c>
      <c r="ULY61" s="124" t="s">
        <v>192</v>
      </c>
      <c r="ULZ61" s="124" t="s">
        <v>192</v>
      </c>
      <c r="UMA61" s="124" t="s">
        <v>192</v>
      </c>
      <c r="UMB61" s="124" t="s">
        <v>192</v>
      </c>
      <c r="UMC61" s="124" t="s">
        <v>192</v>
      </c>
      <c r="UMD61" s="124" t="s">
        <v>192</v>
      </c>
      <c r="UME61" s="124" t="s">
        <v>192</v>
      </c>
      <c r="UMF61" s="124" t="s">
        <v>192</v>
      </c>
      <c r="UMG61" s="124" t="s">
        <v>192</v>
      </c>
      <c r="UMH61" s="124" t="s">
        <v>192</v>
      </c>
      <c r="UMI61" s="124" t="s">
        <v>192</v>
      </c>
      <c r="UMJ61" s="124" t="s">
        <v>192</v>
      </c>
      <c r="UMK61" s="124" t="s">
        <v>192</v>
      </c>
      <c r="UML61" s="124" t="s">
        <v>192</v>
      </c>
      <c r="UMM61" s="124" t="s">
        <v>192</v>
      </c>
      <c r="UMN61" s="124" t="s">
        <v>192</v>
      </c>
      <c r="UMO61" s="124" t="s">
        <v>192</v>
      </c>
      <c r="UMP61" s="124" t="s">
        <v>192</v>
      </c>
      <c r="UMQ61" s="124" t="s">
        <v>192</v>
      </c>
      <c r="UMR61" s="124" t="s">
        <v>192</v>
      </c>
      <c r="UMS61" s="124" t="s">
        <v>192</v>
      </c>
      <c r="UMT61" s="124" t="s">
        <v>192</v>
      </c>
      <c r="UMU61" s="124" t="s">
        <v>192</v>
      </c>
      <c r="UMV61" s="124" t="s">
        <v>192</v>
      </c>
      <c r="UMW61" s="124" t="s">
        <v>192</v>
      </c>
      <c r="UMX61" s="124" t="s">
        <v>192</v>
      </c>
      <c r="UMY61" s="124" t="s">
        <v>192</v>
      </c>
      <c r="UMZ61" s="124" t="s">
        <v>192</v>
      </c>
      <c r="UNA61" s="124" t="s">
        <v>192</v>
      </c>
      <c r="UNB61" s="124" t="s">
        <v>192</v>
      </c>
      <c r="UNC61" s="124" t="s">
        <v>192</v>
      </c>
      <c r="UND61" s="124" t="s">
        <v>192</v>
      </c>
      <c r="UNE61" s="124" t="s">
        <v>192</v>
      </c>
      <c r="UNF61" s="124" t="s">
        <v>192</v>
      </c>
      <c r="UNG61" s="124" t="s">
        <v>192</v>
      </c>
      <c r="UNH61" s="124" t="s">
        <v>192</v>
      </c>
      <c r="UNI61" s="124" t="s">
        <v>192</v>
      </c>
      <c r="UNJ61" s="124" t="s">
        <v>192</v>
      </c>
      <c r="UNK61" s="124" t="s">
        <v>192</v>
      </c>
      <c r="UNL61" s="124" t="s">
        <v>192</v>
      </c>
      <c r="UNM61" s="124" t="s">
        <v>192</v>
      </c>
      <c r="UNN61" s="124" t="s">
        <v>192</v>
      </c>
      <c r="UNO61" s="124" t="s">
        <v>192</v>
      </c>
      <c r="UNP61" s="124" t="s">
        <v>192</v>
      </c>
      <c r="UNQ61" s="124" t="s">
        <v>192</v>
      </c>
      <c r="UNR61" s="124" t="s">
        <v>192</v>
      </c>
      <c r="UNS61" s="124" t="s">
        <v>192</v>
      </c>
      <c r="UNT61" s="124" t="s">
        <v>192</v>
      </c>
      <c r="UNU61" s="124" t="s">
        <v>192</v>
      </c>
      <c r="UNV61" s="124" t="s">
        <v>192</v>
      </c>
      <c r="UNW61" s="124" t="s">
        <v>192</v>
      </c>
      <c r="UNX61" s="124" t="s">
        <v>192</v>
      </c>
      <c r="UNY61" s="124" t="s">
        <v>192</v>
      </c>
      <c r="UNZ61" s="124" t="s">
        <v>192</v>
      </c>
      <c r="UOA61" s="124" t="s">
        <v>192</v>
      </c>
      <c r="UOB61" s="124" t="s">
        <v>192</v>
      </c>
      <c r="UOC61" s="124" t="s">
        <v>192</v>
      </c>
      <c r="UOD61" s="124" t="s">
        <v>192</v>
      </c>
      <c r="UOE61" s="124" t="s">
        <v>192</v>
      </c>
      <c r="UOF61" s="124" t="s">
        <v>192</v>
      </c>
      <c r="UOG61" s="124" t="s">
        <v>192</v>
      </c>
      <c r="UOH61" s="124" t="s">
        <v>192</v>
      </c>
      <c r="UOI61" s="124" t="s">
        <v>192</v>
      </c>
      <c r="UOJ61" s="124" t="s">
        <v>192</v>
      </c>
      <c r="UOK61" s="124" t="s">
        <v>192</v>
      </c>
      <c r="UOL61" s="124" t="s">
        <v>192</v>
      </c>
      <c r="UOM61" s="124" t="s">
        <v>192</v>
      </c>
      <c r="UON61" s="124" t="s">
        <v>192</v>
      </c>
      <c r="UOO61" s="124" t="s">
        <v>192</v>
      </c>
      <c r="UOP61" s="124" t="s">
        <v>192</v>
      </c>
      <c r="UOQ61" s="124" t="s">
        <v>192</v>
      </c>
      <c r="UOR61" s="124" t="s">
        <v>192</v>
      </c>
      <c r="UOS61" s="124" t="s">
        <v>192</v>
      </c>
      <c r="UOT61" s="124" t="s">
        <v>192</v>
      </c>
      <c r="UOU61" s="124" t="s">
        <v>192</v>
      </c>
      <c r="UOV61" s="124" t="s">
        <v>192</v>
      </c>
      <c r="UOW61" s="124" t="s">
        <v>192</v>
      </c>
      <c r="UOX61" s="124" t="s">
        <v>192</v>
      </c>
      <c r="UOY61" s="124" t="s">
        <v>192</v>
      </c>
      <c r="UOZ61" s="124" t="s">
        <v>192</v>
      </c>
      <c r="UPA61" s="124" t="s">
        <v>192</v>
      </c>
      <c r="UPB61" s="124" t="s">
        <v>192</v>
      </c>
      <c r="UPC61" s="124" t="s">
        <v>192</v>
      </c>
      <c r="UPD61" s="124" t="s">
        <v>192</v>
      </c>
      <c r="UPE61" s="124" t="s">
        <v>192</v>
      </c>
      <c r="UPF61" s="124" t="s">
        <v>192</v>
      </c>
      <c r="UPG61" s="124" t="s">
        <v>192</v>
      </c>
      <c r="UPH61" s="124" t="s">
        <v>192</v>
      </c>
      <c r="UPI61" s="124" t="s">
        <v>192</v>
      </c>
      <c r="UPJ61" s="124" t="s">
        <v>192</v>
      </c>
      <c r="UPK61" s="124" t="s">
        <v>192</v>
      </c>
      <c r="UPL61" s="124" t="s">
        <v>192</v>
      </c>
      <c r="UPM61" s="124" t="s">
        <v>192</v>
      </c>
      <c r="UPN61" s="124" t="s">
        <v>192</v>
      </c>
      <c r="UPO61" s="124" t="s">
        <v>192</v>
      </c>
      <c r="UPP61" s="124" t="s">
        <v>192</v>
      </c>
      <c r="UPQ61" s="124" t="s">
        <v>192</v>
      </c>
      <c r="UPR61" s="124" t="s">
        <v>192</v>
      </c>
      <c r="UPS61" s="124" t="s">
        <v>192</v>
      </c>
      <c r="UPT61" s="124" t="s">
        <v>192</v>
      </c>
      <c r="UPU61" s="124" t="s">
        <v>192</v>
      </c>
      <c r="UPV61" s="124" t="s">
        <v>192</v>
      </c>
      <c r="UPW61" s="124" t="s">
        <v>192</v>
      </c>
      <c r="UPX61" s="124" t="s">
        <v>192</v>
      </c>
      <c r="UPY61" s="124" t="s">
        <v>192</v>
      </c>
      <c r="UPZ61" s="124" t="s">
        <v>192</v>
      </c>
      <c r="UQA61" s="124" t="s">
        <v>192</v>
      </c>
      <c r="UQB61" s="124" t="s">
        <v>192</v>
      </c>
      <c r="UQC61" s="124" t="s">
        <v>192</v>
      </c>
      <c r="UQD61" s="124" t="s">
        <v>192</v>
      </c>
      <c r="UQE61" s="124" t="s">
        <v>192</v>
      </c>
      <c r="UQF61" s="124" t="s">
        <v>192</v>
      </c>
      <c r="UQG61" s="124" t="s">
        <v>192</v>
      </c>
      <c r="UQH61" s="124" t="s">
        <v>192</v>
      </c>
      <c r="UQI61" s="124" t="s">
        <v>192</v>
      </c>
      <c r="UQJ61" s="124" t="s">
        <v>192</v>
      </c>
      <c r="UQK61" s="124" t="s">
        <v>192</v>
      </c>
      <c r="UQL61" s="124" t="s">
        <v>192</v>
      </c>
      <c r="UQM61" s="124" t="s">
        <v>192</v>
      </c>
      <c r="UQN61" s="124" t="s">
        <v>192</v>
      </c>
      <c r="UQO61" s="124" t="s">
        <v>192</v>
      </c>
      <c r="UQP61" s="124" t="s">
        <v>192</v>
      </c>
      <c r="UQQ61" s="124" t="s">
        <v>192</v>
      </c>
      <c r="UQR61" s="124" t="s">
        <v>192</v>
      </c>
      <c r="UQS61" s="124" t="s">
        <v>192</v>
      </c>
      <c r="UQT61" s="124" t="s">
        <v>192</v>
      </c>
      <c r="UQU61" s="124" t="s">
        <v>192</v>
      </c>
      <c r="UQV61" s="124" t="s">
        <v>192</v>
      </c>
      <c r="UQW61" s="124" t="s">
        <v>192</v>
      </c>
      <c r="UQX61" s="124" t="s">
        <v>192</v>
      </c>
      <c r="UQY61" s="124" t="s">
        <v>192</v>
      </c>
      <c r="UQZ61" s="124" t="s">
        <v>192</v>
      </c>
      <c r="URA61" s="124" t="s">
        <v>192</v>
      </c>
      <c r="URB61" s="124" t="s">
        <v>192</v>
      </c>
      <c r="URC61" s="124" t="s">
        <v>192</v>
      </c>
      <c r="URD61" s="124" t="s">
        <v>192</v>
      </c>
      <c r="URE61" s="124" t="s">
        <v>192</v>
      </c>
      <c r="URF61" s="124" t="s">
        <v>192</v>
      </c>
      <c r="URG61" s="124" t="s">
        <v>192</v>
      </c>
      <c r="URH61" s="124" t="s">
        <v>192</v>
      </c>
      <c r="URI61" s="124" t="s">
        <v>192</v>
      </c>
      <c r="URJ61" s="124" t="s">
        <v>192</v>
      </c>
      <c r="URK61" s="124" t="s">
        <v>192</v>
      </c>
      <c r="URL61" s="124" t="s">
        <v>192</v>
      </c>
      <c r="URM61" s="124" t="s">
        <v>192</v>
      </c>
      <c r="URN61" s="124" t="s">
        <v>192</v>
      </c>
      <c r="URO61" s="124" t="s">
        <v>192</v>
      </c>
      <c r="URP61" s="124" t="s">
        <v>192</v>
      </c>
      <c r="URQ61" s="124" t="s">
        <v>192</v>
      </c>
      <c r="URR61" s="124" t="s">
        <v>192</v>
      </c>
      <c r="URS61" s="124" t="s">
        <v>192</v>
      </c>
      <c r="URT61" s="124" t="s">
        <v>192</v>
      </c>
      <c r="URU61" s="124" t="s">
        <v>192</v>
      </c>
      <c r="URV61" s="124" t="s">
        <v>192</v>
      </c>
      <c r="URW61" s="124" t="s">
        <v>192</v>
      </c>
      <c r="URX61" s="124" t="s">
        <v>192</v>
      </c>
      <c r="URY61" s="124" t="s">
        <v>192</v>
      </c>
      <c r="URZ61" s="124" t="s">
        <v>192</v>
      </c>
      <c r="USA61" s="124" t="s">
        <v>192</v>
      </c>
      <c r="USB61" s="124" t="s">
        <v>192</v>
      </c>
      <c r="USC61" s="124" t="s">
        <v>192</v>
      </c>
      <c r="USD61" s="124" t="s">
        <v>192</v>
      </c>
      <c r="USE61" s="124" t="s">
        <v>192</v>
      </c>
      <c r="USF61" s="124" t="s">
        <v>192</v>
      </c>
      <c r="USG61" s="124" t="s">
        <v>192</v>
      </c>
      <c r="USH61" s="124" t="s">
        <v>192</v>
      </c>
      <c r="USI61" s="124" t="s">
        <v>192</v>
      </c>
      <c r="USJ61" s="124" t="s">
        <v>192</v>
      </c>
      <c r="USK61" s="124" t="s">
        <v>192</v>
      </c>
      <c r="USL61" s="124" t="s">
        <v>192</v>
      </c>
      <c r="USM61" s="124" t="s">
        <v>192</v>
      </c>
      <c r="USN61" s="124" t="s">
        <v>192</v>
      </c>
      <c r="USO61" s="124" t="s">
        <v>192</v>
      </c>
      <c r="USP61" s="124" t="s">
        <v>192</v>
      </c>
      <c r="USQ61" s="124" t="s">
        <v>192</v>
      </c>
      <c r="USR61" s="124" t="s">
        <v>192</v>
      </c>
      <c r="USS61" s="124" t="s">
        <v>192</v>
      </c>
      <c r="UST61" s="124" t="s">
        <v>192</v>
      </c>
      <c r="USU61" s="124" t="s">
        <v>192</v>
      </c>
      <c r="USV61" s="124" t="s">
        <v>192</v>
      </c>
      <c r="USW61" s="124" t="s">
        <v>192</v>
      </c>
      <c r="USX61" s="124" t="s">
        <v>192</v>
      </c>
      <c r="USY61" s="124" t="s">
        <v>192</v>
      </c>
      <c r="USZ61" s="124" t="s">
        <v>192</v>
      </c>
      <c r="UTA61" s="124" t="s">
        <v>192</v>
      </c>
      <c r="UTB61" s="124" t="s">
        <v>192</v>
      </c>
      <c r="UTC61" s="124" t="s">
        <v>192</v>
      </c>
      <c r="UTD61" s="124" t="s">
        <v>192</v>
      </c>
      <c r="UTE61" s="124" t="s">
        <v>192</v>
      </c>
      <c r="UTF61" s="124" t="s">
        <v>192</v>
      </c>
      <c r="UTG61" s="124" t="s">
        <v>192</v>
      </c>
      <c r="UTH61" s="124" t="s">
        <v>192</v>
      </c>
      <c r="UTI61" s="124" t="s">
        <v>192</v>
      </c>
      <c r="UTJ61" s="124" t="s">
        <v>192</v>
      </c>
      <c r="UTK61" s="124" t="s">
        <v>192</v>
      </c>
      <c r="UTL61" s="124" t="s">
        <v>192</v>
      </c>
      <c r="UTM61" s="124" t="s">
        <v>192</v>
      </c>
      <c r="UTN61" s="124" t="s">
        <v>192</v>
      </c>
      <c r="UTO61" s="124" t="s">
        <v>192</v>
      </c>
      <c r="UTP61" s="124" t="s">
        <v>192</v>
      </c>
      <c r="UTQ61" s="124" t="s">
        <v>192</v>
      </c>
      <c r="UTR61" s="124" t="s">
        <v>192</v>
      </c>
      <c r="UTS61" s="124" t="s">
        <v>192</v>
      </c>
      <c r="UTT61" s="124" t="s">
        <v>192</v>
      </c>
      <c r="UTU61" s="124" t="s">
        <v>192</v>
      </c>
      <c r="UTV61" s="124" t="s">
        <v>192</v>
      </c>
      <c r="UTW61" s="124" t="s">
        <v>192</v>
      </c>
      <c r="UTX61" s="124" t="s">
        <v>192</v>
      </c>
      <c r="UTY61" s="124" t="s">
        <v>192</v>
      </c>
      <c r="UTZ61" s="124" t="s">
        <v>192</v>
      </c>
      <c r="UUA61" s="124" t="s">
        <v>192</v>
      </c>
      <c r="UUB61" s="124" t="s">
        <v>192</v>
      </c>
      <c r="UUC61" s="124" t="s">
        <v>192</v>
      </c>
      <c r="UUD61" s="124" t="s">
        <v>192</v>
      </c>
      <c r="UUE61" s="124" t="s">
        <v>192</v>
      </c>
      <c r="UUF61" s="124" t="s">
        <v>192</v>
      </c>
      <c r="UUG61" s="124" t="s">
        <v>192</v>
      </c>
      <c r="UUH61" s="124" t="s">
        <v>192</v>
      </c>
      <c r="UUI61" s="124" t="s">
        <v>192</v>
      </c>
      <c r="UUJ61" s="124" t="s">
        <v>192</v>
      </c>
      <c r="UUK61" s="124" t="s">
        <v>192</v>
      </c>
      <c r="UUL61" s="124" t="s">
        <v>192</v>
      </c>
      <c r="UUM61" s="124" t="s">
        <v>192</v>
      </c>
      <c r="UUN61" s="124" t="s">
        <v>192</v>
      </c>
      <c r="UUO61" s="124" t="s">
        <v>192</v>
      </c>
      <c r="UUP61" s="124" t="s">
        <v>192</v>
      </c>
      <c r="UUQ61" s="124" t="s">
        <v>192</v>
      </c>
      <c r="UUR61" s="124" t="s">
        <v>192</v>
      </c>
      <c r="UUS61" s="124" t="s">
        <v>192</v>
      </c>
      <c r="UUT61" s="124" t="s">
        <v>192</v>
      </c>
      <c r="UUU61" s="124" t="s">
        <v>192</v>
      </c>
      <c r="UUV61" s="124" t="s">
        <v>192</v>
      </c>
      <c r="UUW61" s="124" t="s">
        <v>192</v>
      </c>
      <c r="UUX61" s="124" t="s">
        <v>192</v>
      </c>
      <c r="UUY61" s="124" t="s">
        <v>192</v>
      </c>
      <c r="UUZ61" s="124" t="s">
        <v>192</v>
      </c>
      <c r="UVA61" s="124" t="s">
        <v>192</v>
      </c>
      <c r="UVB61" s="124" t="s">
        <v>192</v>
      </c>
      <c r="UVC61" s="124" t="s">
        <v>192</v>
      </c>
      <c r="UVD61" s="124" t="s">
        <v>192</v>
      </c>
      <c r="UVE61" s="124" t="s">
        <v>192</v>
      </c>
      <c r="UVF61" s="124" t="s">
        <v>192</v>
      </c>
      <c r="UVG61" s="124" t="s">
        <v>192</v>
      </c>
      <c r="UVH61" s="124" t="s">
        <v>192</v>
      </c>
      <c r="UVI61" s="124" t="s">
        <v>192</v>
      </c>
      <c r="UVJ61" s="124" t="s">
        <v>192</v>
      </c>
      <c r="UVK61" s="124" t="s">
        <v>192</v>
      </c>
      <c r="UVL61" s="124" t="s">
        <v>192</v>
      </c>
      <c r="UVM61" s="124" t="s">
        <v>192</v>
      </c>
      <c r="UVN61" s="124" t="s">
        <v>192</v>
      </c>
      <c r="UVO61" s="124" t="s">
        <v>192</v>
      </c>
      <c r="UVP61" s="124" t="s">
        <v>192</v>
      </c>
      <c r="UVQ61" s="124" t="s">
        <v>192</v>
      </c>
      <c r="UVR61" s="124" t="s">
        <v>192</v>
      </c>
      <c r="UVS61" s="124" t="s">
        <v>192</v>
      </c>
      <c r="UVT61" s="124" t="s">
        <v>192</v>
      </c>
      <c r="UVU61" s="124" t="s">
        <v>192</v>
      </c>
      <c r="UVV61" s="124" t="s">
        <v>192</v>
      </c>
      <c r="UVW61" s="124" t="s">
        <v>192</v>
      </c>
      <c r="UVX61" s="124" t="s">
        <v>192</v>
      </c>
      <c r="UVY61" s="124" t="s">
        <v>192</v>
      </c>
      <c r="UVZ61" s="124" t="s">
        <v>192</v>
      </c>
      <c r="UWA61" s="124" t="s">
        <v>192</v>
      </c>
      <c r="UWB61" s="124" t="s">
        <v>192</v>
      </c>
      <c r="UWC61" s="124" t="s">
        <v>192</v>
      </c>
      <c r="UWD61" s="124" t="s">
        <v>192</v>
      </c>
      <c r="UWE61" s="124" t="s">
        <v>192</v>
      </c>
      <c r="UWF61" s="124" t="s">
        <v>192</v>
      </c>
      <c r="UWG61" s="124" t="s">
        <v>192</v>
      </c>
      <c r="UWH61" s="124" t="s">
        <v>192</v>
      </c>
      <c r="UWI61" s="124" t="s">
        <v>192</v>
      </c>
      <c r="UWJ61" s="124" t="s">
        <v>192</v>
      </c>
      <c r="UWK61" s="124" t="s">
        <v>192</v>
      </c>
      <c r="UWL61" s="124" t="s">
        <v>192</v>
      </c>
      <c r="UWM61" s="124" t="s">
        <v>192</v>
      </c>
      <c r="UWN61" s="124" t="s">
        <v>192</v>
      </c>
      <c r="UWO61" s="124" t="s">
        <v>192</v>
      </c>
      <c r="UWP61" s="124" t="s">
        <v>192</v>
      </c>
      <c r="UWQ61" s="124" t="s">
        <v>192</v>
      </c>
      <c r="UWR61" s="124" t="s">
        <v>192</v>
      </c>
      <c r="UWS61" s="124" t="s">
        <v>192</v>
      </c>
      <c r="UWT61" s="124" t="s">
        <v>192</v>
      </c>
      <c r="UWU61" s="124" t="s">
        <v>192</v>
      </c>
      <c r="UWV61" s="124" t="s">
        <v>192</v>
      </c>
      <c r="UWW61" s="124" t="s">
        <v>192</v>
      </c>
      <c r="UWX61" s="124" t="s">
        <v>192</v>
      </c>
      <c r="UWY61" s="124" t="s">
        <v>192</v>
      </c>
      <c r="UWZ61" s="124" t="s">
        <v>192</v>
      </c>
      <c r="UXA61" s="124" t="s">
        <v>192</v>
      </c>
      <c r="UXB61" s="124" t="s">
        <v>192</v>
      </c>
      <c r="UXC61" s="124" t="s">
        <v>192</v>
      </c>
      <c r="UXD61" s="124" t="s">
        <v>192</v>
      </c>
      <c r="UXE61" s="124" t="s">
        <v>192</v>
      </c>
      <c r="UXF61" s="124" t="s">
        <v>192</v>
      </c>
      <c r="UXG61" s="124" t="s">
        <v>192</v>
      </c>
      <c r="UXH61" s="124" t="s">
        <v>192</v>
      </c>
      <c r="UXI61" s="124" t="s">
        <v>192</v>
      </c>
      <c r="UXJ61" s="124" t="s">
        <v>192</v>
      </c>
      <c r="UXK61" s="124" t="s">
        <v>192</v>
      </c>
      <c r="UXL61" s="124" t="s">
        <v>192</v>
      </c>
      <c r="UXM61" s="124" t="s">
        <v>192</v>
      </c>
      <c r="UXN61" s="124" t="s">
        <v>192</v>
      </c>
      <c r="UXO61" s="124" t="s">
        <v>192</v>
      </c>
      <c r="UXP61" s="124" t="s">
        <v>192</v>
      </c>
      <c r="UXQ61" s="124" t="s">
        <v>192</v>
      </c>
      <c r="UXR61" s="124" t="s">
        <v>192</v>
      </c>
      <c r="UXS61" s="124" t="s">
        <v>192</v>
      </c>
      <c r="UXT61" s="124" t="s">
        <v>192</v>
      </c>
      <c r="UXU61" s="124" t="s">
        <v>192</v>
      </c>
      <c r="UXV61" s="124" t="s">
        <v>192</v>
      </c>
      <c r="UXW61" s="124" t="s">
        <v>192</v>
      </c>
      <c r="UXX61" s="124" t="s">
        <v>192</v>
      </c>
      <c r="UXY61" s="124" t="s">
        <v>192</v>
      </c>
      <c r="UXZ61" s="124" t="s">
        <v>192</v>
      </c>
      <c r="UYA61" s="124" t="s">
        <v>192</v>
      </c>
      <c r="UYB61" s="124" t="s">
        <v>192</v>
      </c>
      <c r="UYC61" s="124" t="s">
        <v>192</v>
      </c>
      <c r="UYD61" s="124" t="s">
        <v>192</v>
      </c>
      <c r="UYE61" s="124" t="s">
        <v>192</v>
      </c>
      <c r="UYF61" s="124" t="s">
        <v>192</v>
      </c>
      <c r="UYG61" s="124" t="s">
        <v>192</v>
      </c>
      <c r="UYH61" s="124" t="s">
        <v>192</v>
      </c>
      <c r="UYI61" s="124" t="s">
        <v>192</v>
      </c>
      <c r="UYJ61" s="124" t="s">
        <v>192</v>
      </c>
      <c r="UYK61" s="124" t="s">
        <v>192</v>
      </c>
      <c r="UYL61" s="124" t="s">
        <v>192</v>
      </c>
      <c r="UYM61" s="124" t="s">
        <v>192</v>
      </c>
      <c r="UYN61" s="124" t="s">
        <v>192</v>
      </c>
      <c r="UYO61" s="124" t="s">
        <v>192</v>
      </c>
      <c r="UYP61" s="124" t="s">
        <v>192</v>
      </c>
      <c r="UYQ61" s="124" t="s">
        <v>192</v>
      </c>
      <c r="UYR61" s="124" t="s">
        <v>192</v>
      </c>
      <c r="UYS61" s="124" t="s">
        <v>192</v>
      </c>
      <c r="UYT61" s="124" t="s">
        <v>192</v>
      </c>
      <c r="UYU61" s="124" t="s">
        <v>192</v>
      </c>
      <c r="UYV61" s="124" t="s">
        <v>192</v>
      </c>
      <c r="UYW61" s="124" t="s">
        <v>192</v>
      </c>
      <c r="UYX61" s="124" t="s">
        <v>192</v>
      </c>
      <c r="UYY61" s="124" t="s">
        <v>192</v>
      </c>
      <c r="UYZ61" s="124" t="s">
        <v>192</v>
      </c>
      <c r="UZA61" s="124" t="s">
        <v>192</v>
      </c>
      <c r="UZB61" s="124" t="s">
        <v>192</v>
      </c>
      <c r="UZC61" s="124" t="s">
        <v>192</v>
      </c>
      <c r="UZD61" s="124" t="s">
        <v>192</v>
      </c>
      <c r="UZE61" s="124" t="s">
        <v>192</v>
      </c>
      <c r="UZF61" s="124" t="s">
        <v>192</v>
      </c>
      <c r="UZG61" s="124" t="s">
        <v>192</v>
      </c>
      <c r="UZH61" s="124" t="s">
        <v>192</v>
      </c>
      <c r="UZI61" s="124" t="s">
        <v>192</v>
      </c>
      <c r="UZJ61" s="124" t="s">
        <v>192</v>
      </c>
      <c r="UZK61" s="124" t="s">
        <v>192</v>
      </c>
      <c r="UZL61" s="124" t="s">
        <v>192</v>
      </c>
      <c r="UZM61" s="124" t="s">
        <v>192</v>
      </c>
      <c r="UZN61" s="124" t="s">
        <v>192</v>
      </c>
      <c r="UZO61" s="124" t="s">
        <v>192</v>
      </c>
      <c r="UZP61" s="124" t="s">
        <v>192</v>
      </c>
      <c r="UZQ61" s="124" t="s">
        <v>192</v>
      </c>
      <c r="UZR61" s="124" t="s">
        <v>192</v>
      </c>
      <c r="UZS61" s="124" t="s">
        <v>192</v>
      </c>
      <c r="UZT61" s="124" t="s">
        <v>192</v>
      </c>
      <c r="UZU61" s="124" t="s">
        <v>192</v>
      </c>
      <c r="UZV61" s="124" t="s">
        <v>192</v>
      </c>
      <c r="UZW61" s="124" t="s">
        <v>192</v>
      </c>
      <c r="UZX61" s="124" t="s">
        <v>192</v>
      </c>
      <c r="UZY61" s="124" t="s">
        <v>192</v>
      </c>
      <c r="UZZ61" s="124" t="s">
        <v>192</v>
      </c>
      <c r="VAA61" s="124" t="s">
        <v>192</v>
      </c>
      <c r="VAB61" s="124" t="s">
        <v>192</v>
      </c>
      <c r="VAC61" s="124" t="s">
        <v>192</v>
      </c>
      <c r="VAD61" s="124" t="s">
        <v>192</v>
      </c>
      <c r="VAE61" s="124" t="s">
        <v>192</v>
      </c>
      <c r="VAF61" s="124" t="s">
        <v>192</v>
      </c>
      <c r="VAG61" s="124" t="s">
        <v>192</v>
      </c>
      <c r="VAH61" s="124" t="s">
        <v>192</v>
      </c>
      <c r="VAI61" s="124" t="s">
        <v>192</v>
      </c>
      <c r="VAJ61" s="124" t="s">
        <v>192</v>
      </c>
      <c r="VAK61" s="124" t="s">
        <v>192</v>
      </c>
      <c r="VAL61" s="124" t="s">
        <v>192</v>
      </c>
      <c r="VAM61" s="124" t="s">
        <v>192</v>
      </c>
      <c r="VAN61" s="124" t="s">
        <v>192</v>
      </c>
      <c r="VAO61" s="124" t="s">
        <v>192</v>
      </c>
      <c r="VAP61" s="124" t="s">
        <v>192</v>
      </c>
      <c r="VAQ61" s="124" t="s">
        <v>192</v>
      </c>
      <c r="VAR61" s="124" t="s">
        <v>192</v>
      </c>
      <c r="VAS61" s="124" t="s">
        <v>192</v>
      </c>
      <c r="VAT61" s="124" t="s">
        <v>192</v>
      </c>
      <c r="VAU61" s="124" t="s">
        <v>192</v>
      </c>
      <c r="VAV61" s="124" t="s">
        <v>192</v>
      </c>
      <c r="VAW61" s="124" t="s">
        <v>192</v>
      </c>
      <c r="VAX61" s="124" t="s">
        <v>192</v>
      </c>
      <c r="VAY61" s="124" t="s">
        <v>192</v>
      </c>
      <c r="VAZ61" s="124" t="s">
        <v>192</v>
      </c>
      <c r="VBA61" s="124" t="s">
        <v>192</v>
      </c>
      <c r="VBB61" s="124" t="s">
        <v>192</v>
      </c>
      <c r="VBC61" s="124" t="s">
        <v>192</v>
      </c>
      <c r="VBD61" s="124" t="s">
        <v>192</v>
      </c>
      <c r="VBE61" s="124" t="s">
        <v>192</v>
      </c>
      <c r="VBF61" s="124" t="s">
        <v>192</v>
      </c>
      <c r="VBG61" s="124" t="s">
        <v>192</v>
      </c>
      <c r="VBH61" s="124" t="s">
        <v>192</v>
      </c>
      <c r="VBI61" s="124" t="s">
        <v>192</v>
      </c>
      <c r="VBJ61" s="124" t="s">
        <v>192</v>
      </c>
      <c r="VBK61" s="124" t="s">
        <v>192</v>
      </c>
      <c r="VBL61" s="124" t="s">
        <v>192</v>
      </c>
      <c r="VBM61" s="124" t="s">
        <v>192</v>
      </c>
      <c r="VBN61" s="124" t="s">
        <v>192</v>
      </c>
      <c r="VBO61" s="124" t="s">
        <v>192</v>
      </c>
      <c r="VBP61" s="124" t="s">
        <v>192</v>
      </c>
      <c r="VBQ61" s="124" t="s">
        <v>192</v>
      </c>
      <c r="VBR61" s="124" t="s">
        <v>192</v>
      </c>
      <c r="VBS61" s="124" t="s">
        <v>192</v>
      </c>
      <c r="VBT61" s="124" t="s">
        <v>192</v>
      </c>
      <c r="VBU61" s="124" t="s">
        <v>192</v>
      </c>
      <c r="VBV61" s="124" t="s">
        <v>192</v>
      </c>
      <c r="VBW61" s="124" t="s">
        <v>192</v>
      </c>
      <c r="VBX61" s="124" t="s">
        <v>192</v>
      </c>
      <c r="VBY61" s="124" t="s">
        <v>192</v>
      </c>
      <c r="VBZ61" s="124" t="s">
        <v>192</v>
      </c>
      <c r="VCA61" s="124" t="s">
        <v>192</v>
      </c>
      <c r="VCB61" s="124" t="s">
        <v>192</v>
      </c>
      <c r="VCC61" s="124" t="s">
        <v>192</v>
      </c>
      <c r="VCD61" s="124" t="s">
        <v>192</v>
      </c>
      <c r="VCE61" s="124" t="s">
        <v>192</v>
      </c>
      <c r="VCF61" s="124" t="s">
        <v>192</v>
      </c>
      <c r="VCG61" s="124" t="s">
        <v>192</v>
      </c>
      <c r="VCH61" s="124" t="s">
        <v>192</v>
      </c>
      <c r="VCI61" s="124" t="s">
        <v>192</v>
      </c>
      <c r="VCJ61" s="124" t="s">
        <v>192</v>
      </c>
      <c r="VCK61" s="124" t="s">
        <v>192</v>
      </c>
      <c r="VCL61" s="124" t="s">
        <v>192</v>
      </c>
      <c r="VCM61" s="124" t="s">
        <v>192</v>
      </c>
      <c r="VCN61" s="124" t="s">
        <v>192</v>
      </c>
      <c r="VCO61" s="124" t="s">
        <v>192</v>
      </c>
      <c r="VCP61" s="124" t="s">
        <v>192</v>
      </c>
      <c r="VCQ61" s="124" t="s">
        <v>192</v>
      </c>
      <c r="VCR61" s="124" t="s">
        <v>192</v>
      </c>
      <c r="VCS61" s="124" t="s">
        <v>192</v>
      </c>
      <c r="VCT61" s="124" t="s">
        <v>192</v>
      </c>
      <c r="VCU61" s="124" t="s">
        <v>192</v>
      </c>
      <c r="VCV61" s="124" t="s">
        <v>192</v>
      </c>
      <c r="VCW61" s="124" t="s">
        <v>192</v>
      </c>
      <c r="VCX61" s="124" t="s">
        <v>192</v>
      </c>
      <c r="VCY61" s="124" t="s">
        <v>192</v>
      </c>
      <c r="VCZ61" s="124" t="s">
        <v>192</v>
      </c>
      <c r="VDA61" s="124" t="s">
        <v>192</v>
      </c>
      <c r="VDB61" s="124" t="s">
        <v>192</v>
      </c>
      <c r="VDC61" s="124" t="s">
        <v>192</v>
      </c>
      <c r="VDD61" s="124" t="s">
        <v>192</v>
      </c>
      <c r="VDE61" s="124" t="s">
        <v>192</v>
      </c>
      <c r="VDF61" s="124" t="s">
        <v>192</v>
      </c>
      <c r="VDG61" s="124" t="s">
        <v>192</v>
      </c>
      <c r="VDH61" s="124" t="s">
        <v>192</v>
      </c>
      <c r="VDI61" s="124" t="s">
        <v>192</v>
      </c>
      <c r="VDJ61" s="124" t="s">
        <v>192</v>
      </c>
      <c r="VDK61" s="124" t="s">
        <v>192</v>
      </c>
      <c r="VDL61" s="124" t="s">
        <v>192</v>
      </c>
      <c r="VDM61" s="124" t="s">
        <v>192</v>
      </c>
      <c r="VDN61" s="124" t="s">
        <v>192</v>
      </c>
      <c r="VDO61" s="124" t="s">
        <v>192</v>
      </c>
      <c r="VDP61" s="124" t="s">
        <v>192</v>
      </c>
      <c r="VDQ61" s="124" t="s">
        <v>192</v>
      </c>
      <c r="VDR61" s="124" t="s">
        <v>192</v>
      </c>
      <c r="VDS61" s="124" t="s">
        <v>192</v>
      </c>
      <c r="VDT61" s="124" t="s">
        <v>192</v>
      </c>
      <c r="VDU61" s="124" t="s">
        <v>192</v>
      </c>
      <c r="VDV61" s="124" t="s">
        <v>192</v>
      </c>
      <c r="VDW61" s="124" t="s">
        <v>192</v>
      </c>
      <c r="VDX61" s="124" t="s">
        <v>192</v>
      </c>
      <c r="VDY61" s="124" t="s">
        <v>192</v>
      </c>
      <c r="VDZ61" s="124" t="s">
        <v>192</v>
      </c>
      <c r="VEA61" s="124" t="s">
        <v>192</v>
      </c>
      <c r="VEB61" s="124" t="s">
        <v>192</v>
      </c>
      <c r="VEC61" s="124" t="s">
        <v>192</v>
      </c>
      <c r="VED61" s="124" t="s">
        <v>192</v>
      </c>
      <c r="VEE61" s="124" t="s">
        <v>192</v>
      </c>
      <c r="VEF61" s="124" t="s">
        <v>192</v>
      </c>
      <c r="VEG61" s="124" t="s">
        <v>192</v>
      </c>
      <c r="VEH61" s="124" t="s">
        <v>192</v>
      </c>
      <c r="VEI61" s="124" t="s">
        <v>192</v>
      </c>
      <c r="VEJ61" s="124" t="s">
        <v>192</v>
      </c>
      <c r="VEK61" s="124" t="s">
        <v>192</v>
      </c>
      <c r="VEL61" s="124" t="s">
        <v>192</v>
      </c>
      <c r="VEM61" s="124" t="s">
        <v>192</v>
      </c>
      <c r="VEN61" s="124" t="s">
        <v>192</v>
      </c>
      <c r="VEO61" s="124" t="s">
        <v>192</v>
      </c>
      <c r="VEP61" s="124" t="s">
        <v>192</v>
      </c>
      <c r="VEQ61" s="124" t="s">
        <v>192</v>
      </c>
      <c r="VER61" s="124" t="s">
        <v>192</v>
      </c>
      <c r="VES61" s="124" t="s">
        <v>192</v>
      </c>
      <c r="VET61" s="124" t="s">
        <v>192</v>
      </c>
      <c r="VEU61" s="124" t="s">
        <v>192</v>
      </c>
      <c r="VEV61" s="124" t="s">
        <v>192</v>
      </c>
      <c r="VEW61" s="124" t="s">
        <v>192</v>
      </c>
      <c r="VEX61" s="124" t="s">
        <v>192</v>
      </c>
      <c r="VEY61" s="124" t="s">
        <v>192</v>
      </c>
      <c r="VEZ61" s="124" t="s">
        <v>192</v>
      </c>
      <c r="VFA61" s="124" t="s">
        <v>192</v>
      </c>
      <c r="VFB61" s="124" t="s">
        <v>192</v>
      </c>
      <c r="VFC61" s="124" t="s">
        <v>192</v>
      </c>
      <c r="VFD61" s="124" t="s">
        <v>192</v>
      </c>
      <c r="VFE61" s="124" t="s">
        <v>192</v>
      </c>
      <c r="VFF61" s="124" t="s">
        <v>192</v>
      </c>
      <c r="VFG61" s="124" t="s">
        <v>192</v>
      </c>
      <c r="VFH61" s="124" t="s">
        <v>192</v>
      </c>
      <c r="VFI61" s="124" t="s">
        <v>192</v>
      </c>
      <c r="VFJ61" s="124" t="s">
        <v>192</v>
      </c>
      <c r="VFK61" s="124" t="s">
        <v>192</v>
      </c>
      <c r="VFL61" s="124" t="s">
        <v>192</v>
      </c>
      <c r="VFM61" s="124" t="s">
        <v>192</v>
      </c>
      <c r="VFN61" s="124" t="s">
        <v>192</v>
      </c>
      <c r="VFO61" s="124" t="s">
        <v>192</v>
      </c>
      <c r="VFP61" s="124" t="s">
        <v>192</v>
      </c>
      <c r="VFQ61" s="124" t="s">
        <v>192</v>
      </c>
      <c r="VFR61" s="124" t="s">
        <v>192</v>
      </c>
      <c r="VFS61" s="124" t="s">
        <v>192</v>
      </c>
      <c r="VFT61" s="124" t="s">
        <v>192</v>
      </c>
      <c r="VFU61" s="124" t="s">
        <v>192</v>
      </c>
      <c r="VFV61" s="124" t="s">
        <v>192</v>
      </c>
      <c r="VFW61" s="124" t="s">
        <v>192</v>
      </c>
      <c r="VFX61" s="124" t="s">
        <v>192</v>
      </c>
      <c r="VFY61" s="124" t="s">
        <v>192</v>
      </c>
      <c r="VFZ61" s="124" t="s">
        <v>192</v>
      </c>
      <c r="VGA61" s="124" t="s">
        <v>192</v>
      </c>
      <c r="VGB61" s="124" t="s">
        <v>192</v>
      </c>
      <c r="VGC61" s="124" t="s">
        <v>192</v>
      </c>
      <c r="VGD61" s="124" t="s">
        <v>192</v>
      </c>
      <c r="VGE61" s="124" t="s">
        <v>192</v>
      </c>
      <c r="VGF61" s="124" t="s">
        <v>192</v>
      </c>
      <c r="VGG61" s="124" t="s">
        <v>192</v>
      </c>
      <c r="VGH61" s="124" t="s">
        <v>192</v>
      </c>
      <c r="VGI61" s="124" t="s">
        <v>192</v>
      </c>
      <c r="VGJ61" s="124" t="s">
        <v>192</v>
      </c>
      <c r="VGK61" s="124" t="s">
        <v>192</v>
      </c>
      <c r="VGL61" s="124" t="s">
        <v>192</v>
      </c>
      <c r="VGM61" s="124" t="s">
        <v>192</v>
      </c>
      <c r="VGN61" s="124" t="s">
        <v>192</v>
      </c>
      <c r="VGO61" s="124" t="s">
        <v>192</v>
      </c>
      <c r="VGP61" s="124" t="s">
        <v>192</v>
      </c>
      <c r="VGQ61" s="124" t="s">
        <v>192</v>
      </c>
      <c r="VGR61" s="124" t="s">
        <v>192</v>
      </c>
      <c r="VGS61" s="124" t="s">
        <v>192</v>
      </c>
      <c r="VGT61" s="124" t="s">
        <v>192</v>
      </c>
      <c r="VGU61" s="124" t="s">
        <v>192</v>
      </c>
      <c r="VGV61" s="124" t="s">
        <v>192</v>
      </c>
      <c r="VGW61" s="124" t="s">
        <v>192</v>
      </c>
      <c r="VGX61" s="124" t="s">
        <v>192</v>
      </c>
      <c r="VGY61" s="124" t="s">
        <v>192</v>
      </c>
      <c r="VGZ61" s="124" t="s">
        <v>192</v>
      </c>
      <c r="VHA61" s="124" t="s">
        <v>192</v>
      </c>
      <c r="VHB61" s="124" t="s">
        <v>192</v>
      </c>
      <c r="VHC61" s="124" t="s">
        <v>192</v>
      </c>
      <c r="VHD61" s="124" t="s">
        <v>192</v>
      </c>
      <c r="VHE61" s="124" t="s">
        <v>192</v>
      </c>
      <c r="VHF61" s="124" t="s">
        <v>192</v>
      </c>
      <c r="VHG61" s="124" t="s">
        <v>192</v>
      </c>
      <c r="VHH61" s="124" t="s">
        <v>192</v>
      </c>
      <c r="VHI61" s="124" t="s">
        <v>192</v>
      </c>
      <c r="VHJ61" s="124" t="s">
        <v>192</v>
      </c>
      <c r="VHK61" s="124" t="s">
        <v>192</v>
      </c>
      <c r="VHL61" s="124" t="s">
        <v>192</v>
      </c>
      <c r="VHM61" s="124" t="s">
        <v>192</v>
      </c>
      <c r="VHN61" s="124" t="s">
        <v>192</v>
      </c>
      <c r="VHO61" s="124" t="s">
        <v>192</v>
      </c>
      <c r="VHP61" s="124" t="s">
        <v>192</v>
      </c>
      <c r="VHQ61" s="124" t="s">
        <v>192</v>
      </c>
      <c r="VHR61" s="124" t="s">
        <v>192</v>
      </c>
      <c r="VHS61" s="124" t="s">
        <v>192</v>
      </c>
      <c r="VHT61" s="124" t="s">
        <v>192</v>
      </c>
      <c r="VHU61" s="124" t="s">
        <v>192</v>
      </c>
      <c r="VHV61" s="124" t="s">
        <v>192</v>
      </c>
      <c r="VHW61" s="124" t="s">
        <v>192</v>
      </c>
      <c r="VHX61" s="124" t="s">
        <v>192</v>
      </c>
      <c r="VHY61" s="124" t="s">
        <v>192</v>
      </c>
      <c r="VHZ61" s="124" t="s">
        <v>192</v>
      </c>
      <c r="VIA61" s="124" t="s">
        <v>192</v>
      </c>
      <c r="VIB61" s="124" t="s">
        <v>192</v>
      </c>
      <c r="VIC61" s="124" t="s">
        <v>192</v>
      </c>
      <c r="VID61" s="124" t="s">
        <v>192</v>
      </c>
      <c r="VIE61" s="124" t="s">
        <v>192</v>
      </c>
      <c r="VIF61" s="124" t="s">
        <v>192</v>
      </c>
      <c r="VIG61" s="124" t="s">
        <v>192</v>
      </c>
      <c r="VIH61" s="124" t="s">
        <v>192</v>
      </c>
      <c r="VII61" s="124" t="s">
        <v>192</v>
      </c>
      <c r="VIJ61" s="124" t="s">
        <v>192</v>
      </c>
      <c r="VIK61" s="124" t="s">
        <v>192</v>
      </c>
      <c r="VIL61" s="124" t="s">
        <v>192</v>
      </c>
      <c r="VIM61" s="124" t="s">
        <v>192</v>
      </c>
      <c r="VIN61" s="124" t="s">
        <v>192</v>
      </c>
      <c r="VIO61" s="124" t="s">
        <v>192</v>
      </c>
      <c r="VIP61" s="124" t="s">
        <v>192</v>
      </c>
      <c r="VIQ61" s="124" t="s">
        <v>192</v>
      </c>
      <c r="VIR61" s="124" t="s">
        <v>192</v>
      </c>
      <c r="VIS61" s="124" t="s">
        <v>192</v>
      </c>
      <c r="VIT61" s="124" t="s">
        <v>192</v>
      </c>
      <c r="VIU61" s="124" t="s">
        <v>192</v>
      </c>
      <c r="VIV61" s="124" t="s">
        <v>192</v>
      </c>
      <c r="VIW61" s="124" t="s">
        <v>192</v>
      </c>
      <c r="VIX61" s="124" t="s">
        <v>192</v>
      </c>
      <c r="VIY61" s="124" t="s">
        <v>192</v>
      </c>
      <c r="VIZ61" s="124" t="s">
        <v>192</v>
      </c>
      <c r="VJA61" s="124" t="s">
        <v>192</v>
      </c>
      <c r="VJB61" s="124" t="s">
        <v>192</v>
      </c>
      <c r="VJC61" s="124" t="s">
        <v>192</v>
      </c>
      <c r="VJD61" s="124" t="s">
        <v>192</v>
      </c>
      <c r="VJE61" s="124" t="s">
        <v>192</v>
      </c>
      <c r="VJF61" s="124" t="s">
        <v>192</v>
      </c>
      <c r="VJG61" s="124" t="s">
        <v>192</v>
      </c>
      <c r="VJH61" s="124" t="s">
        <v>192</v>
      </c>
      <c r="VJI61" s="124" t="s">
        <v>192</v>
      </c>
      <c r="VJJ61" s="124" t="s">
        <v>192</v>
      </c>
      <c r="VJK61" s="124" t="s">
        <v>192</v>
      </c>
      <c r="VJL61" s="124" t="s">
        <v>192</v>
      </c>
      <c r="VJM61" s="124" t="s">
        <v>192</v>
      </c>
      <c r="VJN61" s="124" t="s">
        <v>192</v>
      </c>
      <c r="VJO61" s="124" t="s">
        <v>192</v>
      </c>
      <c r="VJP61" s="124" t="s">
        <v>192</v>
      </c>
      <c r="VJQ61" s="124" t="s">
        <v>192</v>
      </c>
      <c r="VJR61" s="124" t="s">
        <v>192</v>
      </c>
      <c r="VJS61" s="124" t="s">
        <v>192</v>
      </c>
      <c r="VJT61" s="124" t="s">
        <v>192</v>
      </c>
      <c r="VJU61" s="124" t="s">
        <v>192</v>
      </c>
      <c r="VJV61" s="124" t="s">
        <v>192</v>
      </c>
      <c r="VJW61" s="124" t="s">
        <v>192</v>
      </c>
      <c r="VJX61" s="124" t="s">
        <v>192</v>
      </c>
      <c r="VJY61" s="124" t="s">
        <v>192</v>
      </c>
      <c r="VJZ61" s="124" t="s">
        <v>192</v>
      </c>
      <c r="VKA61" s="124" t="s">
        <v>192</v>
      </c>
      <c r="VKB61" s="124" t="s">
        <v>192</v>
      </c>
      <c r="VKC61" s="124" t="s">
        <v>192</v>
      </c>
      <c r="VKD61" s="124" t="s">
        <v>192</v>
      </c>
      <c r="VKE61" s="124" t="s">
        <v>192</v>
      </c>
      <c r="VKF61" s="124" t="s">
        <v>192</v>
      </c>
      <c r="VKG61" s="124" t="s">
        <v>192</v>
      </c>
      <c r="VKH61" s="124" t="s">
        <v>192</v>
      </c>
      <c r="VKI61" s="124" t="s">
        <v>192</v>
      </c>
      <c r="VKJ61" s="124" t="s">
        <v>192</v>
      </c>
      <c r="VKK61" s="124" t="s">
        <v>192</v>
      </c>
      <c r="VKL61" s="124" t="s">
        <v>192</v>
      </c>
      <c r="VKM61" s="124" t="s">
        <v>192</v>
      </c>
      <c r="VKN61" s="124" t="s">
        <v>192</v>
      </c>
      <c r="VKO61" s="124" t="s">
        <v>192</v>
      </c>
      <c r="VKP61" s="124" t="s">
        <v>192</v>
      </c>
      <c r="VKQ61" s="124" t="s">
        <v>192</v>
      </c>
      <c r="VKR61" s="124" t="s">
        <v>192</v>
      </c>
      <c r="VKS61" s="124" t="s">
        <v>192</v>
      </c>
      <c r="VKT61" s="124" t="s">
        <v>192</v>
      </c>
      <c r="VKU61" s="124" t="s">
        <v>192</v>
      </c>
      <c r="VKV61" s="124" t="s">
        <v>192</v>
      </c>
      <c r="VKW61" s="124" t="s">
        <v>192</v>
      </c>
      <c r="VKX61" s="124" t="s">
        <v>192</v>
      </c>
      <c r="VKY61" s="124" t="s">
        <v>192</v>
      </c>
      <c r="VKZ61" s="124" t="s">
        <v>192</v>
      </c>
      <c r="VLA61" s="124" t="s">
        <v>192</v>
      </c>
      <c r="VLB61" s="124" t="s">
        <v>192</v>
      </c>
      <c r="VLC61" s="124" t="s">
        <v>192</v>
      </c>
      <c r="VLD61" s="124" t="s">
        <v>192</v>
      </c>
      <c r="VLE61" s="124" t="s">
        <v>192</v>
      </c>
      <c r="VLF61" s="124" t="s">
        <v>192</v>
      </c>
      <c r="VLG61" s="124" t="s">
        <v>192</v>
      </c>
      <c r="VLH61" s="124" t="s">
        <v>192</v>
      </c>
      <c r="VLI61" s="124" t="s">
        <v>192</v>
      </c>
      <c r="VLJ61" s="124" t="s">
        <v>192</v>
      </c>
      <c r="VLK61" s="124" t="s">
        <v>192</v>
      </c>
      <c r="VLL61" s="124" t="s">
        <v>192</v>
      </c>
      <c r="VLM61" s="124" t="s">
        <v>192</v>
      </c>
      <c r="VLN61" s="124" t="s">
        <v>192</v>
      </c>
      <c r="VLO61" s="124" t="s">
        <v>192</v>
      </c>
      <c r="VLP61" s="124" t="s">
        <v>192</v>
      </c>
      <c r="VLQ61" s="124" t="s">
        <v>192</v>
      </c>
      <c r="VLR61" s="124" t="s">
        <v>192</v>
      </c>
      <c r="VLS61" s="124" t="s">
        <v>192</v>
      </c>
      <c r="VLT61" s="124" t="s">
        <v>192</v>
      </c>
      <c r="VLU61" s="124" t="s">
        <v>192</v>
      </c>
      <c r="VLV61" s="124" t="s">
        <v>192</v>
      </c>
      <c r="VLW61" s="124" t="s">
        <v>192</v>
      </c>
      <c r="VLX61" s="124" t="s">
        <v>192</v>
      </c>
      <c r="VLY61" s="124" t="s">
        <v>192</v>
      </c>
      <c r="VLZ61" s="124" t="s">
        <v>192</v>
      </c>
      <c r="VMA61" s="124" t="s">
        <v>192</v>
      </c>
      <c r="VMB61" s="124" t="s">
        <v>192</v>
      </c>
      <c r="VMC61" s="124" t="s">
        <v>192</v>
      </c>
      <c r="VMD61" s="124" t="s">
        <v>192</v>
      </c>
      <c r="VME61" s="124" t="s">
        <v>192</v>
      </c>
      <c r="VMF61" s="124" t="s">
        <v>192</v>
      </c>
      <c r="VMG61" s="124" t="s">
        <v>192</v>
      </c>
      <c r="VMH61" s="124" t="s">
        <v>192</v>
      </c>
      <c r="VMI61" s="124" t="s">
        <v>192</v>
      </c>
      <c r="VMJ61" s="124" t="s">
        <v>192</v>
      </c>
      <c r="VMK61" s="124" t="s">
        <v>192</v>
      </c>
      <c r="VML61" s="124" t="s">
        <v>192</v>
      </c>
      <c r="VMM61" s="124" t="s">
        <v>192</v>
      </c>
      <c r="VMN61" s="124" t="s">
        <v>192</v>
      </c>
      <c r="VMO61" s="124" t="s">
        <v>192</v>
      </c>
      <c r="VMP61" s="124" t="s">
        <v>192</v>
      </c>
      <c r="VMQ61" s="124" t="s">
        <v>192</v>
      </c>
      <c r="VMR61" s="124" t="s">
        <v>192</v>
      </c>
      <c r="VMS61" s="124" t="s">
        <v>192</v>
      </c>
      <c r="VMT61" s="124" t="s">
        <v>192</v>
      </c>
      <c r="VMU61" s="124" t="s">
        <v>192</v>
      </c>
      <c r="VMV61" s="124" t="s">
        <v>192</v>
      </c>
      <c r="VMW61" s="124" t="s">
        <v>192</v>
      </c>
      <c r="VMX61" s="124" t="s">
        <v>192</v>
      </c>
      <c r="VMY61" s="124" t="s">
        <v>192</v>
      </c>
      <c r="VMZ61" s="124" t="s">
        <v>192</v>
      </c>
      <c r="VNA61" s="124" t="s">
        <v>192</v>
      </c>
      <c r="VNB61" s="124" t="s">
        <v>192</v>
      </c>
      <c r="VNC61" s="124" t="s">
        <v>192</v>
      </c>
      <c r="VND61" s="124" t="s">
        <v>192</v>
      </c>
      <c r="VNE61" s="124" t="s">
        <v>192</v>
      </c>
      <c r="VNF61" s="124" t="s">
        <v>192</v>
      </c>
      <c r="VNG61" s="124" t="s">
        <v>192</v>
      </c>
      <c r="VNH61" s="124" t="s">
        <v>192</v>
      </c>
      <c r="VNI61" s="124" t="s">
        <v>192</v>
      </c>
      <c r="VNJ61" s="124" t="s">
        <v>192</v>
      </c>
      <c r="VNK61" s="124" t="s">
        <v>192</v>
      </c>
      <c r="VNL61" s="124" t="s">
        <v>192</v>
      </c>
      <c r="VNM61" s="124" t="s">
        <v>192</v>
      </c>
      <c r="VNN61" s="124" t="s">
        <v>192</v>
      </c>
      <c r="VNO61" s="124" t="s">
        <v>192</v>
      </c>
      <c r="VNP61" s="124" t="s">
        <v>192</v>
      </c>
      <c r="VNQ61" s="124" t="s">
        <v>192</v>
      </c>
      <c r="VNR61" s="124" t="s">
        <v>192</v>
      </c>
      <c r="VNS61" s="124" t="s">
        <v>192</v>
      </c>
      <c r="VNT61" s="124" t="s">
        <v>192</v>
      </c>
      <c r="VNU61" s="124" t="s">
        <v>192</v>
      </c>
      <c r="VNV61" s="124" t="s">
        <v>192</v>
      </c>
      <c r="VNW61" s="124" t="s">
        <v>192</v>
      </c>
      <c r="VNX61" s="124" t="s">
        <v>192</v>
      </c>
      <c r="VNY61" s="124" t="s">
        <v>192</v>
      </c>
      <c r="VNZ61" s="124" t="s">
        <v>192</v>
      </c>
      <c r="VOA61" s="124" t="s">
        <v>192</v>
      </c>
      <c r="VOB61" s="124" t="s">
        <v>192</v>
      </c>
      <c r="VOC61" s="124" t="s">
        <v>192</v>
      </c>
      <c r="VOD61" s="124" t="s">
        <v>192</v>
      </c>
      <c r="VOE61" s="124" t="s">
        <v>192</v>
      </c>
      <c r="VOF61" s="124" t="s">
        <v>192</v>
      </c>
      <c r="VOG61" s="124" t="s">
        <v>192</v>
      </c>
      <c r="VOH61" s="124" t="s">
        <v>192</v>
      </c>
      <c r="VOI61" s="124" t="s">
        <v>192</v>
      </c>
      <c r="VOJ61" s="124" t="s">
        <v>192</v>
      </c>
      <c r="VOK61" s="124" t="s">
        <v>192</v>
      </c>
      <c r="VOL61" s="124" t="s">
        <v>192</v>
      </c>
      <c r="VOM61" s="124" t="s">
        <v>192</v>
      </c>
      <c r="VON61" s="124" t="s">
        <v>192</v>
      </c>
      <c r="VOO61" s="124" t="s">
        <v>192</v>
      </c>
      <c r="VOP61" s="124" t="s">
        <v>192</v>
      </c>
      <c r="VOQ61" s="124" t="s">
        <v>192</v>
      </c>
      <c r="VOR61" s="124" t="s">
        <v>192</v>
      </c>
      <c r="VOS61" s="124" t="s">
        <v>192</v>
      </c>
      <c r="VOT61" s="124" t="s">
        <v>192</v>
      </c>
      <c r="VOU61" s="124" t="s">
        <v>192</v>
      </c>
      <c r="VOV61" s="124" t="s">
        <v>192</v>
      </c>
      <c r="VOW61" s="124" t="s">
        <v>192</v>
      </c>
      <c r="VOX61" s="124" t="s">
        <v>192</v>
      </c>
      <c r="VOY61" s="124" t="s">
        <v>192</v>
      </c>
      <c r="VOZ61" s="124" t="s">
        <v>192</v>
      </c>
      <c r="VPA61" s="124" t="s">
        <v>192</v>
      </c>
      <c r="VPB61" s="124" t="s">
        <v>192</v>
      </c>
      <c r="VPC61" s="124" t="s">
        <v>192</v>
      </c>
      <c r="VPD61" s="124" t="s">
        <v>192</v>
      </c>
      <c r="VPE61" s="124" t="s">
        <v>192</v>
      </c>
      <c r="VPF61" s="124" t="s">
        <v>192</v>
      </c>
      <c r="VPG61" s="124" t="s">
        <v>192</v>
      </c>
      <c r="VPH61" s="124" t="s">
        <v>192</v>
      </c>
      <c r="VPI61" s="124" t="s">
        <v>192</v>
      </c>
      <c r="VPJ61" s="124" t="s">
        <v>192</v>
      </c>
      <c r="VPK61" s="124" t="s">
        <v>192</v>
      </c>
      <c r="VPL61" s="124" t="s">
        <v>192</v>
      </c>
      <c r="VPM61" s="124" t="s">
        <v>192</v>
      </c>
      <c r="VPN61" s="124" t="s">
        <v>192</v>
      </c>
      <c r="VPO61" s="124" t="s">
        <v>192</v>
      </c>
      <c r="VPP61" s="124" t="s">
        <v>192</v>
      </c>
      <c r="VPQ61" s="124" t="s">
        <v>192</v>
      </c>
      <c r="VPR61" s="124" t="s">
        <v>192</v>
      </c>
      <c r="VPS61" s="124" t="s">
        <v>192</v>
      </c>
      <c r="VPT61" s="124" t="s">
        <v>192</v>
      </c>
      <c r="VPU61" s="124" t="s">
        <v>192</v>
      </c>
      <c r="VPV61" s="124" t="s">
        <v>192</v>
      </c>
      <c r="VPW61" s="124" t="s">
        <v>192</v>
      </c>
      <c r="VPX61" s="124" t="s">
        <v>192</v>
      </c>
      <c r="VPY61" s="124" t="s">
        <v>192</v>
      </c>
      <c r="VPZ61" s="124" t="s">
        <v>192</v>
      </c>
      <c r="VQA61" s="124" t="s">
        <v>192</v>
      </c>
      <c r="VQB61" s="124" t="s">
        <v>192</v>
      </c>
      <c r="VQC61" s="124" t="s">
        <v>192</v>
      </c>
      <c r="VQD61" s="124" t="s">
        <v>192</v>
      </c>
      <c r="VQE61" s="124" t="s">
        <v>192</v>
      </c>
      <c r="VQF61" s="124" t="s">
        <v>192</v>
      </c>
      <c r="VQG61" s="124" t="s">
        <v>192</v>
      </c>
      <c r="VQH61" s="124" t="s">
        <v>192</v>
      </c>
      <c r="VQI61" s="124" t="s">
        <v>192</v>
      </c>
      <c r="VQJ61" s="124" t="s">
        <v>192</v>
      </c>
      <c r="VQK61" s="124" t="s">
        <v>192</v>
      </c>
      <c r="VQL61" s="124" t="s">
        <v>192</v>
      </c>
      <c r="VQM61" s="124" t="s">
        <v>192</v>
      </c>
      <c r="VQN61" s="124" t="s">
        <v>192</v>
      </c>
      <c r="VQO61" s="124" t="s">
        <v>192</v>
      </c>
      <c r="VQP61" s="124" t="s">
        <v>192</v>
      </c>
      <c r="VQQ61" s="124" t="s">
        <v>192</v>
      </c>
      <c r="VQR61" s="124" t="s">
        <v>192</v>
      </c>
      <c r="VQS61" s="124" t="s">
        <v>192</v>
      </c>
      <c r="VQT61" s="124" t="s">
        <v>192</v>
      </c>
      <c r="VQU61" s="124" t="s">
        <v>192</v>
      </c>
      <c r="VQV61" s="124" t="s">
        <v>192</v>
      </c>
      <c r="VQW61" s="124" t="s">
        <v>192</v>
      </c>
      <c r="VQX61" s="124" t="s">
        <v>192</v>
      </c>
      <c r="VQY61" s="124" t="s">
        <v>192</v>
      </c>
      <c r="VQZ61" s="124" t="s">
        <v>192</v>
      </c>
      <c r="VRA61" s="124" t="s">
        <v>192</v>
      </c>
      <c r="VRB61" s="124" t="s">
        <v>192</v>
      </c>
      <c r="VRC61" s="124" t="s">
        <v>192</v>
      </c>
      <c r="VRD61" s="124" t="s">
        <v>192</v>
      </c>
      <c r="VRE61" s="124" t="s">
        <v>192</v>
      </c>
      <c r="VRF61" s="124" t="s">
        <v>192</v>
      </c>
      <c r="VRG61" s="124" t="s">
        <v>192</v>
      </c>
      <c r="VRH61" s="124" t="s">
        <v>192</v>
      </c>
      <c r="VRI61" s="124" t="s">
        <v>192</v>
      </c>
      <c r="VRJ61" s="124" t="s">
        <v>192</v>
      </c>
      <c r="VRK61" s="124" t="s">
        <v>192</v>
      </c>
      <c r="VRL61" s="124" t="s">
        <v>192</v>
      </c>
      <c r="VRM61" s="124" t="s">
        <v>192</v>
      </c>
      <c r="VRN61" s="124" t="s">
        <v>192</v>
      </c>
      <c r="VRO61" s="124" t="s">
        <v>192</v>
      </c>
      <c r="VRP61" s="124" t="s">
        <v>192</v>
      </c>
      <c r="VRQ61" s="124" t="s">
        <v>192</v>
      </c>
      <c r="VRR61" s="124" t="s">
        <v>192</v>
      </c>
      <c r="VRS61" s="124" t="s">
        <v>192</v>
      </c>
      <c r="VRT61" s="124" t="s">
        <v>192</v>
      </c>
      <c r="VRU61" s="124" t="s">
        <v>192</v>
      </c>
      <c r="VRV61" s="124" t="s">
        <v>192</v>
      </c>
      <c r="VRW61" s="124" t="s">
        <v>192</v>
      </c>
      <c r="VRX61" s="124" t="s">
        <v>192</v>
      </c>
      <c r="VRY61" s="124" t="s">
        <v>192</v>
      </c>
      <c r="VRZ61" s="124" t="s">
        <v>192</v>
      </c>
      <c r="VSA61" s="124" t="s">
        <v>192</v>
      </c>
      <c r="VSB61" s="124" t="s">
        <v>192</v>
      </c>
      <c r="VSC61" s="124" t="s">
        <v>192</v>
      </c>
      <c r="VSD61" s="124" t="s">
        <v>192</v>
      </c>
      <c r="VSE61" s="124" t="s">
        <v>192</v>
      </c>
      <c r="VSF61" s="124" t="s">
        <v>192</v>
      </c>
      <c r="VSG61" s="124" t="s">
        <v>192</v>
      </c>
      <c r="VSH61" s="124" t="s">
        <v>192</v>
      </c>
      <c r="VSI61" s="124" t="s">
        <v>192</v>
      </c>
      <c r="VSJ61" s="124" t="s">
        <v>192</v>
      </c>
      <c r="VSK61" s="124" t="s">
        <v>192</v>
      </c>
      <c r="VSL61" s="124" t="s">
        <v>192</v>
      </c>
      <c r="VSM61" s="124" t="s">
        <v>192</v>
      </c>
      <c r="VSN61" s="124" t="s">
        <v>192</v>
      </c>
      <c r="VSO61" s="124" t="s">
        <v>192</v>
      </c>
      <c r="VSP61" s="124" t="s">
        <v>192</v>
      </c>
      <c r="VSQ61" s="124" t="s">
        <v>192</v>
      </c>
      <c r="VSR61" s="124" t="s">
        <v>192</v>
      </c>
      <c r="VSS61" s="124" t="s">
        <v>192</v>
      </c>
      <c r="VST61" s="124" t="s">
        <v>192</v>
      </c>
      <c r="VSU61" s="124" t="s">
        <v>192</v>
      </c>
      <c r="VSV61" s="124" t="s">
        <v>192</v>
      </c>
      <c r="VSW61" s="124" t="s">
        <v>192</v>
      </c>
      <c r="VSX61" s="124" t="s">
        <v>192</v>
      </c>
      <c r="VSY61" s="124" t="s">
        <v>192</v>
      </c>
      <c r="VSZ61" s="124" t="s">
        <v>192</v>
      </c>
      <c r="VTA61" s="124" t="s">
        <v>192</v>
      </c>
      <c r="VTB61" s="124" t="s">
        <v>192</v>
      </c>
      <c r="VTC61" s="124" t="s">
        <v>192</v>
      </c>
      <c r="VTD61" s="124" t="s">
        <v>192</v>
      </c>
      <c r="VTE61" s="124" t="s">
        <v>192</v>
      </c>
      <c r="VTF61" s="124" t="s">
        <v>192</v>
      </c>
      <c r="VTG61" s="124" t="s">
        <v>192</v>
      </c>
      <c r="VTH61" s="124" t="s">
        <v>192</v>
      </c>
      <c r="VTI61" s="124" t="s">
        <v>192</v>
      </c>
      <c r="VTJ61" s="124" t="s">
        <v>192</v>
      </c>
      <c r="VTK61" s="124" t="s">
        <v>192</v>
      </c>
      <c r="VTL61" s="124" t="s">
        <v>192</v>
      </c>
      <c r="VTM61" s="124" t="s">
        <v>192</v>
      </c>
      <c r="VTN61" s="124" t="s">
        <v>192</v>
      </c>
      <c r="VTO61" s="124" t="s">
        <v>192</v>
      </c>
      <c r="VTP61" s="124" t="s">
        <v>192</v>
      </c>
      <c r="VTQ61" s="124" t="s">
        <v>192</v>
      </c>
      <c r="VTR61" s="124" t="s">
        <v>192</v>
      </c>
      <c r="VTS61" s="124" t="s">
        <v>192</v>
      </c>
      <c r="VTT61" s="124" t="s">
        <v>192</v>
      </c>
      <c r="VTU61" s="124" t="s">
        <v>192</v>
      </c>
      <c r="VTV61" s="124" t="s">
        <v>192</v>
      </c>
      <c r="VTW61" s="124" t="s">
        <v>192</v>
      </c>
      <c r="VTX61" s="124" t="s">
        <v>192</v>
      </c>
      <c r="VTY61" s="124" t="s">
        <v>192</v>
      </c>
      <c r="VTZ61" s="124" t="s">
        <v>192</v>
      </c>
      <c r="VUA61" s="124" t="s">
        <v>192</v>
      </c>
      <c r="VUB61" s="124" t="s">
        <v>192</v>
      </c>
      <c r="VUC61" s="124" t="s">
        <v>192</v>
      </c>
      <c r="VUD61" s="124" t="s">
        <v>192</v>
      </c>
      <c r="VUE61" s="124" t="s">
        <v>192</v>
      </c>
      <c r="VUF61" s="124" t="s">
        <v>192</v>
      </c>
      <c r="VUG61" s="124" t="s">
        <v>192</v>
      </c>
      <c r="VUH61" s="124" t="s">
        <v>192</v>
      </c>
      <c r="VUI61" s="124" t="s">
        <v>192</v>
      </c>
      <c r="VUJ61" s="124" t="s">
        <v>192</v>
      </c>
      <c r="VUK61" s="124" t="s">
        <v>192</v>
      </c>
      <c r="VUL61" s="124" t="s">
        <v>192</v>
      </c>
      <c r="VUM61" s="124" t="s">
        <v>192</v>
      </c>
      <c r="VUN61" s="124" t="s">
        <v>192</v>
      </c>
      <c r="VUO61" s="124" t="s">
        <v>192</v>
      </c>
      <c r="VUP61" s="124" t="s">
        <v>192</v>
      </c>
      <c r="VUQ61" s="124" t="s">
        <v>192</v>
      </c>
      <c r="VUR61" s="124" t="s">
        <v>192</v>
      </c>
      <c r="VUS61" s="124" t="s">
        <v>192</v>
      </c>
      <c r="VUT61" s="124" t="s">
        <v>192</v>
      </c>
      <c r="VUU61" s="124" t="s">
        <v>192</v>
      </c>
      <c r="VUV61" s="124" t="s">
        <v>192</v>
      </c>
      <c r="VUW61" s="124" t="s">
        <v>192</v>
      </c>
      <c r="VUX61" s="124" t="s">
        <v>192</v>
      </c>
      <c r="VUY61" s="124" t="s">
        <v>192</v>
      </c>
      <c r="VUZ61" s="124" t="s">
        <v>192</v>
      </c>
      <c r="VVA61" s="124" t="s">
        <v>192</v>
      </c>
      <c r="VVB61" s="124" t="s">
        <v>192</v>
      </c>
      <c r="VVC61" s="124" t="s">
        <v>192</v>
      </c>
      <c r="VVD61" s="124" t="s">
        <v>192</v>
      </c>
      <c r="VVE61" s="124" t="s">
        <v>192</v>
      </c>
      <c r="VVF61" s="124" t="s">
        <v>192</v>
      </c>
      <c r="VVG61" s="124" t="s">
        <v>192</v>
      </c>
      <c r="VVH61" s="124" t="s">
        <v>192</v>
      </c>
      <c r="VVI61" s="124" t="s">
        <v>192</v>
      </c>
      <c r="VVJ61" s="124" t="s">
        <v>192</v>
      </c>
      <c r="VVK61" s="124" t="s">
        <v>192</v>
      </c>
      <c r="VVL61" s="124" t="s">
        <v>192</v>
      </c>
      <c r="VVM61" s="124" t="s">
        <v>192</v>
      </c>
      <c r="VVN61" s="124" t="s">
        <v>192</v>
      </c>
      <c r="VVO61" s="124" t="s">
        <v>192</v>
      </c>
      <c r="VVP61" s="124" t="s">
        <v>192</v>
      </c>
      <c r="VVQ61" s="124" t="s">
        <v>192</v>
      </c>
      <c r="VVR61" s="124" t="s">
        <v>192</v>
      </c>
      <c r="VVS61" s="124" t="s">
        <v>192</v>
      </c>
      <c r="VVT61" s="124" t="s">
        <v>192</v>
      </c>
      <c r="VVU61" s="124" t="s">
        <v>192</v>
      </c>
      <c r="VVV61" s="124" t="s">
        <v>192</v>
      </c>
      <c r="VVW61" s="124" t="s">
        <v>192</v>
      </c>
      <c r="VVX61" s="124" t="s">
        <v>192</v>
      </c>
      <c r="VVY61" s="124" t="s">
        <v>192</v>
      </c>
      <c r="VVZ61" s="124" t="s">
        <v>192</v>
      </c>
      <c r="VWA61" s="124" t="s">
        <v>192</v>
      </c>
      <c r="VWB61" s="124" t="s">
        <v>192</v>
      </c>
      <c r="VWC61" s="124" t="s">
        <v>192</v>
      </c>
      <c r="VWD61" s="124" t="s">
        <v>192</v>
      </c>
      <c r="VWE61" s="124" t="s">
        <v>192</v>
      </c>
      <c r="VWF61" s="124" t="s">
        <v>192</v>
      </c>
      <c r="VWG61" s="124" t="s">
        <v>192</v>
      </c>
      <c r="VWH61" s="124" t="s">
        <v>192</v>
      </c>
      <c r="VWI61" s="124" t="s">
        <v>192</v>
      </c>
      <c r="VWJ61" s="124" t="s">
        <v>192</v>
      </c>
      <c r="VWK61" s="124" t="s">
        <v>192</v>
      </c>
      <c r="VWL61" s="124" t="s">
        <v>192</v>
      </c>
      <c r="VWM61" s="124" t="s">
        <v>192</v>
      </c>
      <c r="VWN61" s="124" t="s">
        <v>192</v>
      </c>
      <c r="VWO61" s="124" t="s">
        <v>192</v>
      </c>
      <c r="VWP61" s="124" t="s">
        <v>192</v>
      </c>
      <c r="VWQ61" s="124" t="s">
        <v>192</v>
      </c>
      <c r="VWR61" s="124" t="s">
        <v>192</v>
      </c>
      <c r="VWS61" s="124" t="s">
        <v>192</v>
      </c>
      <c r="VWT61" s="124" t="s">
        <v>192</v>
      </c>
      <c r="VWU61" s="124" t="s">
        <v>192</v>
      </c>
      <c r="VWV61" s="124" t="s">
        <v>192</v>
      </c>
      <c r="VWW61" s="124" t="s">
        <v>192</v>
      </c>
      <c r="VWX61" s="124" t="s">
        <v>192</v>
      </c>
      <c r="VWY61" s="124" t="s">
        <v>192</v>
      </c>
      <c r="VWZ61" s="124" t="s">
        <v>192</v>
      </c>
      <c r="VXA61" s="124" t="s">
        <v>192</v>
      </c>
      <c r="VXB61" s="124" t="s">
        <v>192</v>
      </c>
      <c r="VXC61" s="124" t="s">
        <v>192</v>
      </c>
      <c r="VXD61" s="124" t="s">
        <v>192</v>
      </c>
      <c r="VXE61" s="124" t="s">
        <v>192</v>
      </c>
      <c r="VXF61" s="124" t="s">
        <v>192</v>
      </c>
      <c r="VXG61" s="124" t="s">
        <v>192</v>
      </c>
      <c r="VXH61" s="124" t="s">
        <v>192</v>
      </c>
      <c r="VXI61" s="124" t="s">
        <v>192</v>
      </c>
      <c r="VXJ61" s="124" t="s">
        <v>192</v>
      </c>
      <c r="VXK61" s="124" t="s">
        <v>192</v>
      </c>
      <c r="VXL61" s="124" t="s">
        <v>192</v>
      </c>
      <c r="VXM61" s="124" t="s">
        <v>192</v>
      </c>
      <c r="VXN61" s="124" t="s">
        <v>192</v>
      </c>
      <c r="VXO61" s="124" t="s">
        <v>192</v>
      </c>
      <c r="VXP61" s="124" t="s">
        <v>192</v>
      </c>
      <c r="VXQ61" s="124" t="s">
        <v>192</v>
      </c>
      <c r="VXR61" s="124" t="s">
        <v>192</v>
      </c>
      <c r="VXS61" s="124" t="s">
        <v>192</v>
      </c>
      <c r="VXT61" s="124" t="s">
        <v>192</v>
      </c>
      <c r="VXU61" s="124" t="s">
        <v>192</v>
      </c>
      <c r="VXV61" s="124" t="s">
        <v>192</v>
      </c>
      <c r="VXW61" s="124" t="s">
        <v>192</v>
      </c>
      <c r="VXX61" s="124" t="s">
        <v>192</v>
      </c>
      <c r="VXY61" s="124" t="s">
        <v>192</v>
      </c>
      <c r="VXZ61" s="124" t="s">
        <v>192</v>
      </c>
      <c r="VYA61" s="124" t="s">
        <v>192</v>
      </c>
      <c r="VYB61" s="124" t="s">
        <v>192</v>
      </c>
      <c r="VYC61" s="124" t="s">
        <v>192</v>
      </c>
      <c r="VYD61" s="124" t="s">
        <v>192</v>
      </c>
      <c r="VYE61" s="124" t="s">
        <v>192</v>
      </c>
      <c r="VYF61" s="124" t="s">
        <v>192</v>
      </c>
      <c r="VYG61" s="124" t="s">
        <v>192</v>
      </c>
      <c r="VYH61" s="124" t="s">
        <v>192</v>
      </c>
      <c r="VYI61" s="124" t="s">
        <v>192</v>
      </c>
      <c r="VYJ61" s="124" t="s">
        <v>192</v>
      </c>
      <c r="VYK61" s="124" t="s">
        <v>192</v>
      </c>
      <c r="VYL61" s="124" t="s">
        <v>192</v>
      </c>
      <c r="VYM61" s="124" t="s">
        <v>192</v>
      </c>
      <c r="VYN61" s="124" t="s">
        <v>192</v>
      </c>
      <c r="VYO61" s="124" t="s">
        <v>192</v>
      </c>
      <c r="VYP61" s="124" t="s">
        <v>192</v>
      </c>
      <c r="VYQ61" s="124" t="s">
        <v>192</v>
      </c>
      <c r="VYR61" s="124" t="s">
        <v>192</v>
      </c>
      <c r="VYS61" s="124" t="s">
        <v>192</v>
      </c>
      <c r="VYT61" s="124" t="s">
        <v>192</v>
      </c>
      <c r="VYU61" s="124" t="s">
        <v>192</v>
      </c>
      <c r="VYV61" s="124" t="s">
        <v>192</v>
      </c>
      <c r="VYW61" s="124" t="s">
        <v>192</v>
      </c>
      <c r="VYX61" s="124" t="s">
        <v>192</v>
      </c>
      <c r="VYY61" s="124" t="s">
        <v>192</v>
      </c>
      <c r="VYZ61" s="124" t="s">
        <v>192</v>
      </c>
      <c r="VZA61" s="124" t="s">
        <v>192</v>
      </c>
      <c r="VZB61" s="124" t="s">
        <v>192</v>
      </c>
      <c r="VZC61" s="124" t="s">
        <v>192</v>
      </c>
      <c r="VZD61" s="124" t="s">
        <v>192</v>
      </c>
      <c r="VZE61" s="124" t="s">
        <v>192</v>
      </c>
      <c r="VZF61" s="124" t="s">
        <v>192</v>
      </c>
      <c r="VZG61" s="124" t="s">
        <v>192</v>
      </c>
      <c r="VZH61" s="124" t="s">
        <v>192</v>
      </c>
      <c r="VZI61" s="124" t="s">
        <v>192</v>
      </c>
      <c r="VZJ61" s="124" t="s">
        <v>192</v>
      </c>
      <c r="VZK61" s="124" t="s">
        <v>192</v>
      </c>
      <c r="VZL61" s="124" t="s">
        <v>192</v>
      </c>
      <c r="VZM61" s="124" t="s">
        <v>192</v>
      </c>
      <c r="VZN61" s="124" t="s">
        <v>192</v>
      </c>
      <c r="VZO61" s="124" t="s">
        <v>192</v>
      </c>
      <c r="VZP61" s="124" t="s">
        <v>192</v>
      </c>
      <c r="VZQ61" s="124" t="s">
        <v>192</v>
      </c>
      <c r="VZR61" s="124" t="s">
        <v>192</v>
      </c>
      <c r="VZS61" s="124" t="s">
        <v>192</v>
      </c>
      <c r="VZT61" s="124" t="s">
        <v>192</v>
      </c>
      <c r="VZU61" s="124" t="s">
        <v>192</v>
      </c>
      <c r="VZV61" s="124" t="s">
        <v>192</v>
      </c>
      <c r="VZW61" s="124" t="s">
        <v>192</v>
      </c>
      <c r="VZX61" s="124" t="s">
        <v>192</v>
      </c>
      <c r="VZY61" s="124" t="s">
        <v>192</v>
      </c>
      <c r="VZZ61" s="124" t="s">
        <v>192</v>
      </c>
      <c r="WAA61" s="124" t="s">
        <v>192</v>
      </c>
      <c r="WAB61" s="124" t="s">
        <v>192</v>
      </c>
      <c r="WAC61" s="124" t="s">
        <v>192</v>
      </c>
      <c r="WAD61" s="124" t="s">
        <v>192</v>
      </c>
      <c r="WAE61" s="124" t="s">
        <v>192</v>
      </c>
      <c r="WAF61" s="124" t="s">
        <v>192</v>
      </c>
      <c r="WAG61" s="124" t="s">
        <v>192</v>
      </c>
      <c r="WAH61" s="124" t="s">
        <v>192</v>
      </c>
      <c r="WAI61" s="124" t="s">
        <v>192</v>
      </c>
      <c r="WAJ61" s="124" t="s">
        <v>192</v>
      </c>
      <c r="WAK61" s="124" t="s">
        <v>192</v>
      </c>
      <c r="WAL61" s="124" t="s">
        <v>192</v>
      </c>
      <c r="WAM61" s="124" t="s">
        <v>192</v>
      </c>
      <c r="WAN61" s="124" t="s">
        <v>192</v>
      </c>
      <c r="WAO61" s="124" t="s">
        <v>192</v>
      </c>
      <c r="WAP61" s="124" t="s">
        <v>192</v>
      </c>
      <c r="WAQ61" s="124" t="s">
        <v>192</v>
      </c>
      <c r="WAR61" s="124" t="s">
        <v>192</v>
      </c>
      <c r="WAS61" s="124" t="s">
        <v>192</v>
      </c>
      <c r="WAT61" s="124" t="s">
        <v>192</v>
      </c>
      <c r="WAU61" s="124" t="s">
        <v>192</v>
      </c>
      <c r="WAV61" s="124" t="s">
        <v>192</v>
      </c>
      <c r="WAW61" s="124" t="s">
        <v>192</v>
      </c>
      <c r="WAX61" s="124" t="s">
        <v>192</v>
      </c>
      <c r="WAY61" s="124" t="s">
        <v>192</v>
      </c>
      <c r="WAZ61" s="124" t="s">
        <v>192</v>
      </c>
      <c r="WBA61" s="124" t="s">
        <v>192</v>
      </c>
      <c r="WBB61" s="124" t="s">
        <v>192</v>
      </c>
      <c r="WBC61" s="124" t="s">
        <v>192</v>
      </c>
      <c r="WBD61" s="124" t="s">
        <v>192</v>
      </c>
      <c r="WBE61" s="124" t="s">
        <v>192</v>
      </c>
      <c r="WBF61" s="124" t="s">
        <v>192</v>
      </c>
      <c r="WBG61" s="124" t="s">
        <v>192</v>
      </c>
      <c r="WBH61" s="124" t="s">
        <v>192</v>
      </c>
      <c r="WBI61" s="124" t="s">
        <v>192</v>
      </c>
      <c r="WBJ61" s="124" t="s">
        <v>192</v>
      </c>
      <c r="WBK61" s="124" t="s">
        <v>192</v>
      </c>
      <c r="WBL61" s="124" t="s">
        <v>192</v>
      </c>
      <c r="WBM61" s="124" t="s">
        <v>192</v>
      </c>
      <c r="WBN61" s="124" t="s">
        <v>192</v>
      </c>
      <c r="WBO61" s="124" t="s">
        <v>192</v>
      </c>
      <c r="WBP61" s="124" t="s">
        <v>192</v>
      </c>
      <c r="WBQ61" s="124" t="s">
        <v>192</v>
      </c>
      <c r="WBR61" s="124" t="s">
        <v>192</v>
      </c>
      <c r="WBS61" s="124" t="s">
        <v>192</v>
      </c>
      <c r="WBT61" s="124" t="s">
        <v>192</v>
      </c>
      <c r="WBU61" s="124" t="s">
        <v>192</v>
      </c>
      <c r="WBV61" s="124" t="s">
        <v>192</v>
      </c>
      <c r="WBW61" s="124" t="s">
        <v>192</v>
      </c>
      <c r="WBX61" s="124" t="s">
        <v>192</v>
      </c>
      <c r="WBY61" s="124" t="s">
        <v>192</v>
      </c>
      <c r="WBZ61" s="124" t="s">
        <v>192</v>
      </c>
      <c r="WCA61" s="124" t="s">
        <v>192</v>
      </c>
      <c r="WCB61" s="124" t="s">
        <v>192</v>
      </c>
      <c r="WCC61" s="124" t="s">
        <v>192</v>
      </c>
      <c r="WCD61" s="124" t="s">
        <v>192</v>
      </c>
      <c r="WCE61" s="124" t="s">
        <v>192</v>
      </c>
      <c r="WCF61" s="124" t="s">
        <v>192</v>
      </c>
      <c r="WCG61" s="124" t="s">
        <v>192</v>
      </c>
      <c r="WCH61" s="124" t="s">
        <v>192</v>
      </c>
      <c r="WCI61" s="124" t="s">
        <v>192</v>
      </c>
      <c r="WCJ61" s="124" t="s">
        <v>192</v>
      </c>
      <c r="WCK61" s="124" t="s">
        <v>192</v>
      </c>
      <c r="WCL61" s="124" t="s">
        <v>192</v>
      </c>
      <c r="WCM61" s="124" t="s">
        <v>192</v>
      </c>
      <c r="WCN61" s="124" t="s">
        <v>192</v>
      </c>
      <c r="WCO61" s="124" t="s">
        <v>192</v>
      </c>
      <c r="WCP61" s="124" t="s">
        <v>192</v>
      </c>
      <c r="WCQ61" s="124" t="s">
        <v>192</v>
      </c>
      <c r="WCR61" s="124" t="s">
        <v>192</v>
      </c>
      <c r="WCS61" s="124" t="s">
        <v>192</v>
      </c>
      <c r="WCT61" s="124" t="s">
        <v>192</v>
      </c>
      <c r="WCU61" s="124" t="s">
        <v>192</v>
      </c>
      <c r="WCV61" s="124" t="s">
        <v>192</v>
      </c>
      <c r="WCW61" s="124" t="s">
        <v>192</v>
      </c>
      <c r="WCX61" s="124" t="s">
        <v>192</v>
      </c>
      <c r="WCY61" s="124" t="s">
        <v>192</v>
      </c>
      <c r="WCZ61" s="124" t="s">
        <v>192</v>
      </c>
      <c r="WDA61" s="124" t="s">
        <v>192</v>
      </c>
      <c r="WDB61" s="124" t="s">
        <v>192</v>
      </c>
      <c r="WDC61" s="124" t="s">
        <v>192</v>
      </c>
      <c r="WDD61" s="124" t="s">
        <v>192</v>
      </c>
      <c r="WDE61" s="124" t="s">
        <v>192</v>
      </c>
      <c r="WDF61" s="124" t="s">
        <v>192</v>
      </c>
      <c r="WDG61" s="124" t="s">
        <v>192</v>
      </c>
      <c r="WDH61" s="124" t="s">
        <v>192</v>
      </c>
      <c r="WDI61" s="124" t="s">
        <v>192</v>
      </c>
      <c r="WDJ61" s="124" t="s">
        <v>192</v>
      </c>
      <c r="WDK61" s="124" t="s">
        <v>192</v>
      </c>
      <c r="WDL61" s="124" t="s">
        <v>192</v>
      </c>
      <c r="WDM61" s="124" t="s">
        <v>192</v>
      </c>
      <c r="WDN61" s="124" t="s">
        <v>192</v>
      </c>
      <c r="WDO61" s="124" t="s">
        <v>192</v>
      </c>
      <c r="WDP61" s="124" t="s">
        <v>192</v>
      </c>
      <c r="WDQ61" s="124" t="s">
        <v>192</v>
      </c>
      <c r="WDR61" s="124" t="s">
        <v>192</v>
      </c>
      <c r="WDS61" s="124" t="s">
        <v>192</v>
      </c>
      <c r="WDT61" s="124" t="s">
        <v>192</v>
      </c>
      <c r="WDU61" s="124" t="s">
        <v>192</v>
      </c>
      <c r="WDV61" s="124" t="s">
        <v>192</v>
      </c>
      <c r="WDW61" s="124" t="s">
        <v>192</v>
      </c>
      <c r="WDX61" s="124" t="s">
        <v>192</v>
      </c>
      <c r="WDY61" s="124" t="s">
        <v>192</v>
      </c>
      <c r="WDZ61" s="124" t="s">
        <v>192</v>
      </c>
      <c r="WEA61" s="124" t="s">
        <v>192</v>
      </c>
      <c r="WEB61" s="124" t="s">
        <v>192</v>
      </c>
      <c r="WEC61" s="124" t="s">
        <v>192</v>
      </c>
      <c r="WED61" s="124" t="s">
        <v>192</v>
      </c>
      <c r="WEE61" s="124" t="s">
        <v>192</v>
      </c>
      <c r="WEF61" s="124" t="s">
        <v>192</v>
      </c>
      <c r="WEG61" s="124" t="s">
        <v>192</v>
      </c>
      <c r="WEH61" s="124" t="s">
        <v>192</v>
      </c>
      <c r="WEI61" s="124" t="s">
        <v>192</v>
      </c>
      <c r="WEJ61" s="124" t="s">
        <v>192</v>
      </c>
      <c r="WEK61" s="124" t="s">
        <v>192</v>
      </c>
      <c r="WEL61" s="124" t="s">
        <v>192</v>
      </c>
      <c r="WEM61" s="124" t="s">
        <v>192</v>
      </c>
      <c r="WEN61" s="124" t="s">
        <v>192</v>
      </c>
      <c r="WEO61" s="124" t="s">
        <v>192</v>
      </c>
      <c r="WEP61" s="124" t="s">
        <v>192</v>
      </c>
      <c r="WEQ61" s="124" t="s">
        <v>192</v>
      </c>
      <c r="WER61" s="124" t="s">
        <v>192</v>
      </c>
      <c r="WES61" s="124" t="s">
        <v>192</v>
      </c>
      <c r="WET61" s="124" t="s">
        <v>192</v>
      </c>
      <c r="WEU61" s="124" t="s">
        <v>192</v>
      </c>
      <c r="WEV61" s="124" t="s">
        <v>192</v>
      </c>
      <c r="WEW61" s="124" t="s">
        <v>192</v>
      </c>
      <c r="WEX61" s="124" t="s">
        <v>192</v>
      </c>
      <c r="WEY61" s="124" t="s">
        <v>192</v>
      </c>
      <c r="WEZ61" s="124" t="s">
        <v>192</v>
      </c>
      <c r="WFA61" s="124" t="s">
        <v>192</v>
      </c>
      <c r="WFB61" s="124" t="s">
        <v>192</v>
      </c>
      <c r="WFC61" s="124" t="s">
        <v>192</v>
      </c>
      <c r="WFD61" s="124" t="s">
        <v>192</v>
      </c>
      <c r="WFE61" s="124" t="s">
        <v>192</v>
      </c>
      <c r="WFF61" s="124" t="s">
        <v>192</v>
      </c>
      <c r="WFG61" s="124" t="s">
        <v>192</v>
      </c>
      <c r="WFH61" s="124" t="s">
        <v>192</v>
      </c>
      <c r="WFI61" s="124" t="s">
        <v>192</v>
      </c>
      <c r="WFJ61" s="124" t="s">
        <v>192</v>
      </c>
      <c r="WFK61" s="124" t="s">
        <v>192</v>
      </c>
      <c r="WFL61" s="124" t="s">
        <v>192</v>
      </c>
      <c r="WFM61" s="124" t="s">
        <v>192</v>
      </c>
      <c r="WFN61" s="124" t="s">
        <v>192</v>
      </c>
      <c r="WFO61" s="124" t="s">
        <v>192</v>
      </c>
      <c r="WFP61" s="124" t="s">
        <v>192</v>
      </c>
      <c r="WFQ61" s="124" t="s">
        <v>192</v>
      </c>
      <c r="WFR61" s="124" t="s">
        <v>192</v>
      </c>
      <c r="WFS61" s="124" t="s">
        <v>192</v>
      </c>
      <c r="WFT61" s="124" t="s">
        <v>192</v>
      </c>
      <c r="WFU61" s="124" t="s">
        <v>192</v>
      </c>
      <c r="WFV61" s="124" t="s">
        <v>192</v>
      </c>
      <c r="WFW61" s="124" t="s">
        <v>192</v>
      </c>
      <c r="WFX61" s="124" t="s">
        <v>192</v>
      </c>
      <c r="WFY61" s="124" t="s">
        <v>192</v>
      </c>
      <c r="WFZ61" s="124" t="s">
        <v>192</v>
      </c>
      <c r="WGA61" s="124" t="s">
        <v>192</v>
      </c>
      <c r="WGB61" s="124" t="s">
        <v>192</v>
      </c>
      <c r="WGC61" s="124" t="s">
        <v>192</v>
      </c>
      <c r="WGD61" s="124" t="s">
        <v>192</v>
      </c>
      <c r="WGE61" s="124" t="s">
        <v>192</v>
      </c>
      <c r="WGF61" s="124" t="s">
        <v>192</v>
      </c>
      <c r="WGG61" s="124" t="s">
        <v>192</v>
      </c>
      <c r="WGH61" s="124" t="s">
        <v>192</v>
      </c>
      <c r="WGI61" s="124" t="s">
        <v>192</v>
      </c>
      <c r="WGJ61" s="124" t="s">
        <v>192</v>
      </c>
      <c r="WGK61" s="124" t="s">
        <v>192</v>
      </c>
      <c r="WGL61" s="124" t="s">
        <v>192</v>
      </c>
      <c r="WGM61" s="124" t="s">
        <v>192</v>
      </c>
      <c r="WGN61" s="124" t="s">
        <v>192</v>
      </c>
      <c r="WGO61" s="124" t="s">
        <v>192</v>
      </c>
      <c r="WGP61" s="124" t="s">
        <v>192</v>
      </c>
      <c r="WGQ61" s="124" t="s">
        <v>192</v>
      </c>
      <c r="WGR61" s="124" t="s">
        <v>192</v>
      </c>
      <c r="WGS61" s="124" t="s">
        <v>192</v>
      </c>
      <c r="WGT61" s="124" t="s">
        <v>192</v>
      </c>
      <c r="WGU61" s="124" t="s">
        <v>192</v>
      </c>
      <c r="WGV61" s="124" t="s">
        <v>192</v>
      </c>
      <c r="WGW61" s="124" t="s">
        <v>192</v>
      </c>
      <c r="WGX61" s="124" t="s">
        <v>192</v>
      </c>
      <c r="WGY61" s="124" t="s">
        <v>192</v>
      </c>
      <c r="WGZ61" s="124" t="s">
        <v>192</v>
      </c>
      <c r="WHA61" s="124" t="s">
        <v>192</v>
      </c>
      <c r="WHB61" s="124" t="s">
        <v>192</v>
      </c>
      <c r="WHC61" s="124" t="s">
        <v>192</v>
      </c>
      <c r="WHD61" s="124" t="s">
        <v>192</v>
      </c>
      <c r="WHE61" s="124" t="s">
        <v>192</v>
      </c>
      <c r="WHF61" s="124" t="s">
        <v>192</v>
      </c>
      <c r="WHG61" s="124" t="s">
        <v>192</v>
      </c>
      <c r="WHH61" s="124" t="s">
        <v>192</v>
      </c>
      <c r="WHI61" s="124" t="s">
        <v>192</v>
      </c>
      <c r="WHJ61" s="124" t="s">
        <v>192</v>
      </c>
      <c r="WHK61" s="124" t="s">
        <v>192</v>
      </c>
      <c r="WHL61" s="124" t="s">
        <v>192</v>
      </c>
      <c r="WHM61" s="124" t="s">
        <v>192</v>
      </c>
      <c r="WHN61" s="124" t="s">
        <v>192</v>
      </c>
      <c r="WHO61" s="124" t="s">
        <v>192</v>
      </c>
      <c r="WHP61" s="124" t="s">
        <v>192</v>
      </c>
      <c r="WHQ61" s="124" t="s">
        <v>192</v>
      </c>
      <c r="WHR61" s="124" t="s">
        <v>192</v>
      </c>
      <c r="WHS61" s="124" t="s">
        <v>192</v>
      </c>
      <c r="WHT61" s="124" t="s">
        <v>192</v>
      </c>
      <c r="WHU61" s="124" t="s">
        <v>192</v>
      </c>
      <c r="WHV61" s="124" t="s">
        <v>192</v>
      </c>
      <c r="WHW61" s="124" t="s">
        <v>192</v>
      </c>
      <c r="WHX61" s="124" t="s">
        <v>192</v>
      </c>
      <c r="WHY61" s="124" t="s">
        <v>192</v>
      </c>
      <c r="WHZ61" s="124" t="s">
        <v>192</v>
      </c>
      <c r="WIA61" s="124" t="s">
        <v>192</v>
      </c>
      <c r="WIB61" s="124" t="s">
        <v>192</v>
      </c>
      <c r="WIC61" s="124" t="s">
        <v>192</v>
      </c>
      <c r="WID61" s="124" t="s">
        <v>192</v>
      </c>
      <c r="WIE61" s="124" t="s">
        <v>192</v>
      </c>
      <c r="WIF61" s="124" t="s">
        <v>192</v>
      </c>
      <c r="WIG61" s="124" t="s">
        <v>192</v>
      </c>
      <c r="WIH61" s="124" t="s">
        <v>192</v>
      </c>
      <c r="WII61" s="124" t="s">
        <v>192</v>
      </c>
      <c r="WIJ61" s="124" t="s">
        <v>192</v>
      </c>
      <c r="WIK61" s="124" t="s">
        <v>192</v>
      </c>
      <c r="WIL61" s="124" t="s">
        <v>192</v>
      </c>
      <c r="WIM61" s="124" t="s">
        <v>192</v>
      </c>
      <c r="WIN61" s="124" t="s">
        <v>192</v>
      </c>
      <c r="WIO61" s="124" t="s">
        <v>192</v>
      </c>
      <c r="WIP61" s="124" t="s">
        <v>192</v>
      </c>
      <c r="WIQ61" s="124" t="s">
        <v>192</v>
      </c>
      <c r="WIR61" s="124" t="s">
        <v>192</v>
      </c>
      <c r="WIS61" s="124" t="s">
        <v>192</v>
      </c>
      <c r="WIT61" s="124" t="s">
        <v>192</v>
      </c>
      <c r="WIU61" s="124" t="s">
        <v>192</v>
      </c>
      <c r="WIV61" s="124" t="s">
        <v>192</v>
      </c>
      <c r="WIW61" s="124" t="s">
        <v>192</v>
      </c>
      <c r="WIX61" s="124" t="s">
        <v>192</v>
      </c>
      <c r="WIY61" s="124" t="s">
        <v>192</v>
      </c>
      <c r="WIZ61" s="124" t="s">
        <v>192</v>
      </c>
      <c r="WJA61" s="124" t="s">
        <v>192</v>
      </c>
      <c r="WJB61" s="124" t="s">
        <v>192</v>
      </c>
      <c r="WJC61" s="124" t="s">
        <v>192</v>
      </c>
      <c r="WJD61" s="124" t="s">
        <v>192</v>
      </c>
      <c r="WJE61" s="124" t="s">
        <v>192</v>
      </c>
      <c r="WJF61" s="124" t="s">
        <v>192</v>
      </c>
      <c r="WJG61" s="124" t="s">
        <v>192</v>
      </c>
      <c r="WJH61" s="124" t="s">
        <v>192</v>
      </c>
      <c r="WJI61" s="124" t="s">
        <v>192</v>
      </c>
      <c r="WJJ61" s="124" t="s">
        <v>192</v>
      </c>
      <c r="WJK61" s="124" t="s">
        <v>192</v>
      </c>
      <c r="WJL61" s="124" t="s">
        <v>192</v>
      </c>
      <c r="WJM61" s="124" t="s">
        <v>192</v>
      </c>
      <c r="WJN61" s="124" t="s">
        <v>192</v>
      </c>
      <c r="WJO61" s="124" t="s">
        <v>192</v>
      </c>
      <c r="WJP61" s="124" t="s">
        <v>192</v>
      </c>
      <c r="WJQ61" s="124" t="s">
        <v>192</v>
      </c>
      <c r="WJR61" s="124" t="s">
        <v>192</v>
      </c>
      <c r="WJS61" s="124" t="s">
        <v>192</v>
      </c>
      <c r="WJT61" s="124" t="s">
        <v>192</v>
      </c>
      <c r="WJU61" s="124" t="s">
        <v>192</v>
      </c>
      <c r="WJV61" s="124" t="s">
        <v>192</v>
      </c>
      <c r="WJW61" s="124" t="s">
        <v>192</v>
      </c>
      <c r="WJX61" s="124" t="s">
        <v>192</v>
      </c>
      <c r="WJY61" s="124" t="s">
        <v>192</v>
      </c>
      <c r="WJZ61" s="124" t="s">
        <v>192</v>
      </c>
      <c r="WKA61" s="124" t="s">
        <v>192</v>
      </c>
      <c r="WKB61" s="124" t="s">
        <v>192</v>
      </c>
      <c r="WKC61" s="124" t="s">
        <v>192</v>
      </c>
      <c r="WKD61" s="124" t="s">
        <v>192</v>
      </c>
      <c r="WKE61" s="124" t="s">
        <v>192</v>
      </c>
      <c r="WKF61" s="124" t="s">
        <v>192</v>
      </c>
      <c r="WKG61" s="124" t="s">
        <v>192</v>
      </c>
      <c r="WKH61" s="124" t="s">
        <v>192</v>
      </c>
      <c r="WKI61" s="124" t="s">
        <v>192</v>
      </c>
      <c r="WKJ61" s="124" t="s">
        <v>192</v>
      </c>
      <c r="WKK61" s="124" t="s">
        <v>192</v>
      </c>
      <c r="WKL61" s="124" t="s">
        <v>192</v>
      </c>
      <c r="WKM61" s="124" t="s">
        <v>192</v>
      </c>
      <c r="WKN61" s="124" t="s">
        <v>192</v>
      </c>
      <c r="WKO61" s="124" t="s">
        <v>192</v>
      </c>
      <c r="WKP61" s="124" t="s">
        <v>192</v>
      </c>
      <c r="WKQ61" s="124" t="s">
        <v>192</v>
      </c>
      <c r="WKR61" s="124" t="s">
        <v>192</v>
      </c>
      <c r="WKS61" s="124" t="s">
        <v>192</v>
      </c>
      <c r="WKT61" s="124" t="s">
        <v>192</v>
      </c>
      <c r="WKU61" s="124" t="s">
        <v>192</v>
      </c>
      <c r="WKV61" s="124" t="s">
        <v>192</v>
      </c>
      <c r="WKW61" s="124" t="s">
        <v>192</v>
      </c>
      <c r="WKX61" s="124" t="s">
        <v>192</v>
      </c>
      <c r="WKY61" s="124" t="s">
        <v>192</v>
      </c>
      <c r="WKZ61" s="124" t="s">
        <v>192</v>
      </c>
      <c r="WLA61" s="124" t="s">
        <v>192</v>
      </c>
      <c r="WLB61" s="124" t="s">
        <v>192</v>
      </c>
      <c r="WLC61" s="124" t="s">
        <v>192</v>
      </c>
      <c r="WLD61" s="124" t="s">
        <v>192</v>
      </c>
      <c r="WLE61" s="124" t="s">
        <v>192</v>
      </c>
      <c r="WLF61" s="124" t="s">
        <v>192</v>
      </c>
      <c r="WLG61" s="124" t="s">
        <v>192</v>
      </c>
      <c r="WLH61" s="124" t="s">
        <v>192</v>
      </c>
      <c r="WLI61" s="124" t="s">
        <v>192</v>
      </c>
      <c r="WLJ61" s="124" t="s">
        <v>192</v>
      </c>
      <c r="WLK61" s="124" t="s">
        <v>192</v>
      </c>
      <c r="WLL61" s="124" t="s">
        <v>192</v>
      </c>
      <c r="WLM61" s="124" t="s">
        <v>192</v>
      </c>
      <c r="WLN61" s="124" t="s">
        <v>192</v>
      </c>
      <c r="WLO61" s="124" t="s">
        <v>192</v>
      </c>
      <c r="WLP61" s="124" t="s">
        <v>192</v>
      </c>
      <c r="WLQ61" s="124" t="s">
        <v>192</v>
      </c>
      <c r="WLR61" s="124" t="s">
        <v>192</v>
      </c>
      <c r="WLS61" s="124" t="s">
        <v>192</v>
      </c>
      <c r="WLT61" s="124" t="s">
        <v>192</v>
      </c>
      <c r="WLU61" s="124" t="s">
        <v>192</v>
      </c>
      <c r="WLV61" s="124" t="s">
        <v>192</v>
      </c>
      <c r="WLW61" s="124" t="s">
        <v>192</v>
      </c>
      <c r="WLX61" s="124" t="s">
        <v>192</v>
      </c>
      <c r="WLY61" s="124" t="s">
        <v>192</v>
      </c>
      <c r="WLZ61" s="124" t="s">
        <v>192</v>
      </c>
      <c r="WMA61" s="124" t="s">
        <v>192</v>
      </c>
      <c r="WMB61" s="124" t="s">
        <v>192</v>
      </c>
      <c r="WMC61" s="124" t="s">
        <v>192</v>
      </c>
      <c r="WMD61" s="124" t="s">
        <v>192</v>
      </c>
      <c r="WME61" s="124" t="s">
        <v>192</v>
      </c>
      <c r="WMF61" s="124" t="s">
        <v>192</v>
      </c>
      <c r="WMG61" s="124" t="s">
        <v>192</v>
      </c>
      <c r="WMH61" s="124" t="s">
        <v>192</v>
      </c>
      <c r="WMI61" s="124" t="s">
        <v>192</v>
      </c>
      <c r="WMJ61" s="124" t="s">
        <v>192</v>
      </c>
      <c r="WMK61" s="124" t="s">
        <v>192</v>
      </c>
      <c r="WML61" s="124" t="s">
        <v>192</v>
      </c>
      <c r="WMM61" s="124" t="s">
        <v>192</v>
      </c>
      <c r="WMN61" s="124" t="s">
        <v>192</v>
      </c>
      <c r="WMO61" s="124" t="s">
        <v>192</v>
      </c>
      <c r="WMP61" s="124" t="s">
        <v>192</v>
      </c>
      <c r="WMQ61" s="124" t="s">
        <v>192</v>
      </c>
      <c r="WMR61" s="124" t="s">
        <v>192</v>
      </c>
      <c r="WMS61" s="124" t="s">
        <v>192</v>
      </c>
      <c r="WMT61" s="124" t="s">
        <v>192</v>
      </c>
      <c r="WMU61" s="124" t="s">
        <v>192</v>
      </c>
      <c r="WMV61" s="124" t="s">
        <v>192</v>
      </c>
      <c r="WMW61" s="124" t="s">
        <v>192</v>
      </c>
      <c r="WMX61" s="124" t="s">
        <v>192</v>
      </c>
      <c r="WMY61" s="124" t="s">
        <v>192</v>
      </c>
      <c r="WMZ61" s="124" t="s">
        <v>192</v>
      </c>
      <c r="WNA61" s="124" t="s">
        <v>192</v>
      </c>
      <c r="WNB61" s="124" t="s">
        <v>192</v>
      </c>
      <c r="WNC61" s="124" t="s">
        <v>192</v>
      </c>
      <c r="WND61" s="124" t="s">
        <v>192</v>
      </c>
      <c r="WNE61" s="124" t="s">
        <v>192</v>
      </c>
      <c r="WNF61" s="124" t="s">
        <v>192</v>
      </c>
      <c r="WNG61" s="124" t="s">
        <v>192</v>
      </c>
      <c r="WNH61" s="124" t="s">
        <v>192</v>
      </c>
      <c r="WNI61" s="124" t="s">
        <v>192</v>
      </c>
      <c r="WNJ61" s="124" t="s">
        <v>192</v>
      </c>
      <c r="WNK61" s="124" t="s">
        <v>192</v>
      </c>
      <c r="WNL61" s="124" t="s">
        <v>192</v>
      </c>
      <c r="WNM61" s="124" t="s">
        <v>192</v>
      </c>
      <c r="WNN61" s="124" t="s">
        <v>192</v>
      </c>
      <c r="WNO61" s="124" t="s">
        <v>192</v>
      </c>
      <c r="WNP61" s="124" t="s">
        <v>192</v>
      </c>
      <c r="WNQ61" s="124" t="s">
        <v>192</v>
      </c>
      <c r="WNR61" s="124" t="s">
        <v>192</v>
      </c>
      <c r="WNS61" s="124" t="s">
        <v>192</v>
      </c>
      <c r="WNT61" s="124" t="s">
        <v>192</v>
      </c>
      <c r="WNU61" s="124" t="s">
        <v>192</v>
      </c>
      <c r="WNV61" s="124" t="s">
        <v>192</v>
      </c>
      <c r="WNW61" s="124" t="s">
        <v>192</v>
      </c>
      <c r="WNX61" s="124" t="s">
        <v>192</v>
      </c>
      <c r="WNY61" s="124" t="s">
        <v>192</v>
      </c>
      <c r="WNZ61" s="124" t="s">
        <v>192</v>
      </c>
      <c r="WOA61" s="124" t="s">
        <v>192</v>
      </c>
      <c r="WOB61" s="124" t="s">
        <v>192</v>
      </c>
      <c r="WOC61" s="124" t="s">
        <v>192</v>
      </c>
      <c r="WOD61" s="124" t="s">
        <v>192</v>
      </c>
      <c r="WOE61" s="124" t="s">
        <v>192</v>
      </c>
      <c r="WOF61" s="124" t="s">
        <v>192</v>
      </c>
      <c r="WOG61" s="124" t="s">
        <v>192</v>
      </c>
      <c r="WOH61" s="124" t="s">
        <v>192</v>
      </c>
      <c r="WOI61" s="124" t="s">
        <v>192</v>
      </c>
      <c r="WOJ61" s="124" t="s">
        <v>192</v>
      </c>
      <c r="WOK61" s="124" t="s">
        <v>192</v>
      </c>
      <c r="WOL61" s="124" t="s">
        <v>192</v>
      </c>
      <c r="WOM61" s="124" t="s">
        <v>192</v>
      </c>
      <c r="WON61" s="124" t="s">
        <v>192</v>
      </c>
      <c r="WOO61" s="124" t="s">
        <v>192</v>
      </c>
      <c r="WOP61" s="124" t="s">
        <v>192</v>
      </c>
      <c r="WOQ61" s="124" t="s">
        <v>192</v>
      </c>
      <c r="WOR61" s="124" t="s">
        <v>192</v>
      </c>
      <c r="WOS61" s="124" t="s">
        <v>192</v>
      </c>
      <c r="WOT61" s="124" t="s">
        <v>192</v>
      </c>
      <c r="WOU61" s="124" t="s">
        <v>192</v>
      </c>
      <c r="WOV61" s="124" t="s">
        <v>192</v>
      </c>
      <c r="WOW61" s="124" t="s">
        <v>192</v>
      </c>
      <c r="WOX61" s="124" t="s">
        <v>192</v>
      </c>
      <c r="WOY61" s="124" t="s">
        <v>192</v>
      </c>
      <c r="WOZ61" s="124" t="s">
        <v>192</v>
      </c>
      <c r="WPA61" s="124" t="s">
        <v>192</v>
      </c>
      <c r="WPB61" s="124" t="s">
        <v>192</v>
      </c>
      <c r="WPC61" s="124" t="s">
        <v>192</v>
      </c>
      <c r="WPD61" s="124" t="s">
        <v>192</v>
      </c>
      <c r="WPE61" s="124" t="s">
        <v>192</v>
      </c>
      <c r="WPF61" s="124" t="s">
        <v>192</v>
      </c>
      <c r="WPG61" s="124" t="s">
        <v>192</v>
      </c>
      <c r="WPH61" s="124" t="s">
        <v>192</v>
      </c>
      <c r="WPI61" s="124" t="s">
        <v>192</v>
      </c>
      <c r="WPJ61" s="124" t="s">
        <v>192</v>
      </c>
      <c r="WPK61" s="124" t="s">
        <v>192</v>
      </c>
      <c r="WPL61" s="124" t="s">
        <v>192</v>
      </c>
      <c r="WPM61" s="124" t="s">
        <v>192</v>
      </c>
      <c r="WPN61" s="124" t="s">
        <v>192</v>
      </c>
      <c r="WPO61" s="124" t="s">
        <v>192</v>
      </c>
      <c r="WPP61" s="124" t="s">
        <v>192</v>
      </c>
      <c r="WPQ61" s="124" t="s">
        <v>192</v>
      </c>
      <c r="WPR61" s="124" t="s">
        <v>192</v>
      </c>
      <c r="WPS61" s="124" t="s">
        <v>192</v>
      </c>
      <c r="WPT61" s="124" t="s">
        <v>192</v>
      </c>
      <c r="WPU61" s="124" t="s">
        <v>192</v>
      </c>
      <c r="WPV61" s="124" t="s">
        <v>192</v>
      </c>
      <c r="WPW61" s="124" t="s">
        <v>192</v>
      </c>
      <c r="WPX61" s="124" t="s">
        <v>192</v>
      </c>
      <c r="WPY61" s="124" t="s">
        <v>192</v>
      </c>
      <c r="WPZ61" s="124" t="s">
        <v>192</v>
      </c>
      <c r="WQA61" s="124" t="s">
        <v>192</v>
      </c>
      <c r="WQB61" s="124" t="s">
        <v>192</v>
      </c>
      <c r="WQC61" s="124" t="s">
        <v>192</v>
      </c>
      <c r="WQD61" s="124" t="s">
        <v>192</v>
      </c>
      <c r="WQE61" s="124" t="s">
        <v>192</v>
      </c>
      <c r="WQF61" s="124" t="s">
        <v>192</v>
      </c>
      <c r="WQG61" s="124" t="s">
        <v>192</v>
      </c>
      <c r="WQH61" s="124" t="s">
        <v>192</v>
      </c>
      <c r="WQI61" s="124" t="s">
        <v>192</v>
      </c>
      <c r="WQJ61" s="124" t="s">
        <v>192</v>
      </c>
      <c r="WQK61" s="124" t="s">
        <v>192</v>
      </c>
      <c r="WQL61" s="124" t="s">
        <v>192</v>
      </c>
      <c r="WQM61" s="124" t="s">
        <v>192</v>
      </c>
      <c r="WQN61" s="124" t="s">
        <v>192</v>
      </c>
      <c r="WQO61" s="124" t="s">
        <v>192</v>
      </c>
      <c r="WQP61" s="124" t="s">
        <v>192</v>
      </c>
      <c r="WQQ61" s="124" t="s">
        <v>192</v>
      </c>
      <c r="WQR61" s="124" t="s">
        <v>192</v>
      </c>
      <c r="WQS61" s="124" t="s">
        <v>192</v>
      </c>
      <c r="WQT61" s="124" t="s">
        <v>192</v>
      </c>
      <c r="WQU61" s="124" t="s">
        <v>192</v>
      </c>
      <c r="WQV61" s="124" t="s">
        <v>192</v>
      </c>
      <c r="WQW61" s="124" t="s">
        <v>192</v>
      </c>
      <c r="WQX61" s="124" t="s">
        <v>192</v>
      </c>
      <c r="WQY61" s="124" t="s">
        <v>192</v>
      </c>
      <c r="WQZ61" s="124" t="s">
        <v>192</v>
      </c>
      <c r="WRA61" s="124" t="s">
        <v>192</v>
      </c>
      <c r="WRB61" s="124" t="s">
        <v>192</v>
      </c>
      <c r="WRC61" s="124" t="s">
        <v>192</v>
      </c>
      <c r="WRD61" s="124" t="s">
        <v>192</v>
      </c>
      <c r="WRE61" s="124" t="s">
        <v>192</v>
      </c>
      <c r="WRF61" s="124" t="s">
        <v>192</v>
      </c>
      <c r="WRG61" s="124" t="s">
        <v>192</v>
      </c>
      <c r="WRH61" s="124" t="s">
        <v>192</v>
      </c>
      <c r="WRI61" s="124" t="s">
        <v>192</v>
      </c>
      <c r="WRJ61" s="124" t="s">
        <v>192</v>
      </c>
      <c r="WRK61" s="124" t="s">
        <v>192</v>
      </c>
      <c r="WRL61" s="124" t="s">
        <v>192</v>
      </c>
      <c r="WRM61" s="124" t="s">
        <v>192</v>
      </c>
      <c r="WRN61" s="124" t="s">
        <v>192</v>
      </c>
      <c r="WRO61" s="124" t="s">
        <v>192</v>
      </c>
      <c r="WRP61" s="124" t="s">
        <v>192</v>
      </c>
      <c r="WRQ61" s="124" t="s">
        <v>192</v>
      </c>
      <c r="WRR61" s="124" t="s">
        <v>192</v>
      </c>
      <c r="WRS61" s="124" t="s">
        <v>192</v>
      </c>
      <c r="WRT61" s="124" t="s">
        <v>192</v>
      </c>
      <c r="WRU61" s="124" t="s">
        <v>192</v>
      </c>
      <c r="WRV61" s="124" t="s">
        <v>192</v>
      </c>
      <c r="WRW61" s="124" t="s">
        <v>192</v>
      </c>
      <c r="WRX61" s="124" t="s">
        <v>192</v>
      </c>
      <c r="WRY61" s="124" t="s">
        <v>192</v>
      </c>
      <c r="WRZ61" s="124" t="s">
        <v>192</v>
      </c>
      <c r="WSA61" s="124" t="s">
        <v>192</v>
      </c>
      <c r="WSB61" s="124" t="s">
        <v>192</v>
      </c>
      <c r="WSC61" s="124" t="s">
        <v>192</v>
      </c>
      <c r="WSD61" s="124" t="s">
        <v>192</v>
      </c>
      <c r="WSE61" s="124" t="s">
        <v>192</v>
      </c>
      <c r="WSF61" s="124" t="s">
        <v>192</v>
      </c>
      <c r="WSG61" s="124" t="s">
        <v>192</v>
      </c>
      <c r="WSH61" s="124" t="s">
        <v>192</v>
      </c>
      <c r="WSI61" s="124" t="s">
        <v>192</v>
      </c>
      <c r="WSJ61" s="124" t="s">
        <v>192</v>
      </c>
      <c r="WSK61" s="124" t="s">
        <v>192</v>
      </c>
      <c r="WSL61" s="124" t="s">
        <v>192</v>
      </c>
      <c r="WSM61" s="124" t="s">
        <v>192</v>
      </c>
      <c r="WSN61" s="124" t="s">
        <v>192</v>
      </c>
      <c r="WSO61" s="124" t="s">
        <v>192</v>
      </c>
      <c r="WSP61" s="124" t="s">
        <v>192</v>
      </c>
      <c r="WSQ61" s="124" t="s">
        <v>192</v>
      </c>
      <c r="WSR61" s="124" t="s">
        <v>192</v>
      </c>
      <c r="WSS61" s="124" t="s">
        <v>192</v>
      </c>
      <c r="WST61" s="124" t="s">
        <v>192</v>
      </c>
      <c r="WSU61" s="124" t="s">
        <v>192</v>
      </c>
      <c r="WSV61" s="124" t="s">
        <v>192</v>
      </c>
      <c r="WSW61" s="124" t="s">
        <v>192</v>
      </c>
      <c r="WSX61" s="124" t="s">
        <v>192</v>
      </c>
      <c r="WSY61" s="124" t="s">
        <v>192</v>
      </c>
      <c r="WSZ61" s="124" t="s">
        <v>192</v>
      </c>
      <c r="WTA61" s="124" t="s">
        <v>192</v>
      </c>
      <c r="WTB61" s="124" t="s">
        <v>192</v>
      </c>
      <c r="WTC61" s="124" t="s">
        <v>192</v>
      </c>
      <c r="WTD61" s="124" t="s">
        <v>192</v>
      </c>
      <c r="WTE61" s="124" t="s">
        <v>192</v>
      </c>
      <c r="WTF61" s="124" t="s">
        <v>192</v>
      </c>
      <c r="WTG61" s="124" t="s">
        <v>192</v>
      </c>
      <c r="WTH61" s="124" t="s">
        <v>192</v>
      </c>
      <c r="WTI61" s="124" t="s">
        <v>192</v>
      </c>
      <c r="WTJ61" s="124" t="s">
        <v>192</v>
      </c>
      <c r="WTK61" s="124" t="s">
        <v>192</v>
      </c>
      <c r="WTL61" s="124" t="s">
        <v>192</v>
      </c>
      <c r="WTM61" s="124" t="s">
        <v>192</v>
      </c>
      <c r="WTN61" s="124" t="s">
        <v>192</v>
      </c>
      <c r="WTO61" s="124" t="s">
        <v>192</v>
      </c>
      <c r="WTP61" s="124" t="s">
        <v>192</v>
      </c>
      <c r="WTQ61" s="124" t="s">
        <v>192</v>
      </c>
      <c r="WTR61" s="124" t="s">
        <v>192</v>
      </c>
      <c r="WTS61" s="124" t="s">
        <v>192</v>
      </c>
      <c r="WTT61" s="124" t="s">
        <v>192</v>
      </c>
      <c r="WTU61" s="124" t="s">
        <v>192</v>
      </c>
      <c r="WTV61" s="124" t="s">
        <v>192</v>
      </c>
      <c r="WTW61" s="124" t="s">
        <v>192</v>
      </c>
      <c r="WTX61" s="124" t="s">
        <v>192</v>
      </c>
      <c r="WTY61" s="124" t="s">
        <v>192</v>
      </c>
      <c r="WTZ61" s="124" t="s">
        <v>192</v>
      </c>
      <c r="WUA61" s="124" t="s">
        <v>192</v>
      </c>
      <c r="WUB61" s="124" t="s">
        <v>192</v>
      </c>
      <c r="WUC61" s="124" t="s">
        <v>192</v>
      </c>
      <c r="WUD61" s="124" t="s">
        <v>192</v>
      </c>
      <c r="WUE61" s="124" t="s">
        <v>192</v>
      </c>
      <c r="WUF61" s="124" t="s">
        <v>192</v>
      </c>
      <c r="WUG61" s="124" t="s">
        <v>192</v>
      </c>
      <c r="WUH61" s="124" t="s">
        <v>192</v>
      </c>
      <c r="WUI61" s="124" t="s">
        <v>192</v>
      </c>
      <c r="WUJ61" s="124" t="s">
        <v>192</v>
      </c>
      <c r="WUK61" s="124" t="s">
        <v>192</v>
      </c>
      <c r="WUL61" s="124" t="s">
        <v>192</v>
      </c>
      <c r="WUM61" s="124" t="s">
        <v>192</v>
      </c>
      <c r="WUN61" s="124" t="s">
        <v>192</v>
      </c>
      <c r="WUO61" s="124" t="s">
        <v>192</v>
      </c>
      <c r="WUP61" s="124" t="s">
        <v>192</v>
      </c>
      <c r="WUQ61" s="124" t="s">
        <v>192</v>
      </c>
      <c r="WUR61" s="124" t="s">
        <v>192</v>
      </c>
      <c r="WUS61" s="124" t="s">
        <v>192</v>
      </c>
      <c r="WUT61" s="124" t="s">
        <v>192</v>
      </c>
      <c r="WUU61" s="124" t="s">
        <v>192</v>
      </c>
      <c r="WUV61" s="124" t="s">
        <v>192</v>
      </c>
      <c r="WUW61" s="124" t="s">
        <v>192</v>
      </c>
      <c r="WUX61" s="124" t="s">
        <v>192</v>
      </c>
      <c r="WUY61" s="124" t="s">
        <v>192</v>
      </c>
      <c r="WUZ61" s="124" t="s">
        <v>192</v>
      </c>
      <c r="WVA61" s="124" t="s">
        <v>192</v>
      </c>
      <c r="WVB61" s="124" t="s">
        <v>192</v>
      </c>
      <c r="WVC61" s="124" t="s">
        <v>192</v>
      </c>
      <c r="WVD61" s="124" t="s">
        <v>192</v>
      </c>
      <c r="WVE61" s="124" t="s">
        <v>192</v>
      </c>
      <c r="WVF61" s="124" t="s">
        <v>192</v>
      </c>
      <c r="WVG61" s="124" t="s">
        <v>192</v>
      </c>
      <c r="WVH61" s="124" t="s">
        <v>192</v>
      </c>
      <c r="WVI61" s="124" t="s">
        <v>192</v>
      </c>
      <c r="WVJ61" s="124" t="s">
        <v>192</v>
      </c>
      <c r="WVK61" s="124" t="s">
        <v>192</v>
      </c>
      <c r="WVL61" s="124" t="s">
        <v>192</v>
      </c>
      <c r="WVM61" s="124" t="s">
        <v>192</v>
      </c>
      <c r="WVN61" s="124" t="s">
        <v>192</v>
      </c>
      <c r="WVO61" s="124" t="s">
        <v>192</v>
      </c>
      <c r="WVP61" s="124" t="s">
        <v>192</v>
      </c>
      <c r="WVQ61" s="124" t="s">
        <v>192</v>
      </c>
      <c r="WVR61" s="124" t="s">
        <v>192</v>
      </c>
      <c r="WVS61" s="124" t="s">
        <v>192</v>
      </c>
      <c r="WVT61" s="124" t="s">
        <v>192</v>
      </c>
      <c r="WVU61" s="124" t="s">
        <v>192</v>
      </c>
      <c r="WVV61" s="124" t="s">
        <v>192</v>
      </c>
      <c r="WVW61" s="124" t="s">
        <v>192</v>
      </c>
      <c r="WVX61" s="124" t="s">
        <v>192</v>
      </c>
      <c r="WVY61" s="124" t="s">
        <v>192</v>
      </c>
      <c r="WVZ61" s="124" t="s">
        <v>192</v>
      </c>
      <c r="WWA61" s="124" t="s">
        <v>192</v>
      </c>
      <c r="WWB61" s="124" t="s">
        <v>192</v>
      </c>
      <c r="WWC61" s="124" t="s">
        <v>192</v>
      </c>
      <c r="WWD61" s="124" t="s">
        <v>192</v>
      </c>
      <c r="WWE61" s="124" t="s">
        <v>192</v>
      </c>
      <c r="WWF61" s="124" t="s">
        <v>192</v>
      </c>
      <c r="WWG61" s="124" t="s">
        <v>192</v>
      </c>
      <c r="WWH61" s="124" t="s">
        <v>192</v>
      </c>
      <c r="WWI61" s="124" t="s">
        <v>192</v>
      </c>
      <c r="WWJ61" s="124" t="s">
        <v>192</v>
      </c>
      <c r="WWK61" s="124" t="s">
        <v>192</v>
      </c>
      <c r="WWL61" s="124" t="s">
        <v>192</v>
      </c>
      <c r="WWM61" s="124" t="s">
        <v>192</v>
      </c>
      <c r="WWN61" s="124" t="s">
        <v>192</v>
      </c>
      <c r="WWO61" s="124" t="s">
        <v>192</v>
      </c>
      <c r="WWP61" s="124" t="s">
        <v>192</v>
      </c>
      <c r="WWQ61" s="124" t="s">
        <v>192</v>
      </c>
      <c r="WWR61" s="124" t="s">
        <v>192</v>
      </c>
      <c r="WWS61" s="124" t="s">
        <v>192</v>
      </c>
      <c r="WWT61" s="124" t="s">
        <v>192</v>
      </c>
      <c r="WWU61" s="124" t="s">
        <v>192</v>
      </c>
      <c r="WWV61" s="124" t="s">
        <v>192</v>
      </c>
      <c r="WWW61" s="124" t="s">
        <v>192</v>
      </c>
      <c r="WWX61" s="124" t="s">
        <v>192</v>
      </c>
      <c r="WWY61" s="124" t="s">
        <v>192</v>
      </c>
      <c r="WWZ61" s="124" t="s">
        <v>192</v>
      </c>
      <c r="WXA61" s="124" t="s">
        <v>192</v>
      </c>
      <c r="WXB61" s="124" t="s">
        <v>192</v>
      </c>
      <c r="WXC61" s="124" t="s">
        <v>192</v>
      </c>
      <c r="WXD61" s="124" t="s">
        <v>192</v>
      </c>
      <c r="WXE61" s="124" t="s">
        <v>192</v>
      </c>
      <c r="WXF61" s="124" t="s">
        <v>192</v>
      </c>
      <c r="WXG61" s="124" t="s">
        <v>192</v>
      </c>
      <c r="WXH61" s="124" t="s">
        <v>192</v>
      </c>
      <c r="WXI61" s="124" t="s">
        <v>192</v>
      </c>
      <c r="WXJ61" s="124" t="s">
        <v>192</v>
      </c>
      <c r="WXK61" s="124" t="s">
        <v>192</v>
      </c>
      <c r="WXL61" s="124" t="s">
        <v>192</v>
      </c>
      <c r="WXM61" s="124" t="s">
        <v>192</v>
      </c>
      <c r="WXN61" s="124" t="s">
        <v>192</v>
      </c>
      <c r="WXO61" s="124" t="s">
        <v>192</v>
      </c>
      <c r="WXP61" s="124" t="s">
        <v>192</v>
      </c>
      <c r="WXQ61" s="124" t="s">
        <v>192</v>
      </c>
      <c r="WXR61" s="124" t="s">
        <v>192</v>
      </c>
      <c r="WXS61" s="124" t="s">
        <v>192</v>
      </c>
      <c r="WXT61" s="124" t="s">
        <v>192</v>
      </c>
      <c r="WXU61" s="124" t="s">
        <v>192</v>
      </c>
      <c r="WXV61" s="124" t="s">
        <v>192</v>
      </c>
      <c r="WXW61" s="124" t="s">
        <v>192</v>
      </c>
      <c r="WXX61" s="124" t="s">
        <v>192</v>
      </c>
      <c r="WXY61" s="124" t="s">
        <v>192</v>
      </c>
      <c r="WXZ61" s="124" t="s">
        <v>192</v>
      </c>
      <c r="WYA61" s="124" t="s">
        <v>192</v>
      </c>
      <c r="WYB61" s="124" t="s">
        <v>192</v>
      </c>
      <c r="WYC61" s="124" t="s">
        <v>192</v>
      </c>
      <c r="WYD61" s="124" t="s">
        <v>192</v>
      </c>
      <c r="WYE61" s="124" t="s">
        <v>192</v>
      </c>
      <c r="WYF61" s="124" t="s">
        <v>192</v>
      </c>
      <c r="WYG61" s="124" t="s">
        <v>192</v>
      </c>
      <c r="WYH61" s="124" t="s">
        <v>192</v>
      </c>
      <c r="WYI61" s="124" t="s">
        <v>192</v>
      </c>
      <c r="WYJ61" s="124" t="s">
        <v>192</v>
      </c>
      <c r="WYK61" s="124" t="s">
        <v>192</v>
      </c>
      <c r="WYL61" s="124" t="s">
        <v>192</v>
      </c>
      <c r="WYM61" s="124" t="s">
        <v>192</v>
      </c>
      <c r="WYN61" s="124" t="s">
        <v>192</v>
      </c>
      <c r="WYO61" s="124" t="s">
        <v>192</v>
      </c>
      <c r="WYP61" s="124" t="s">
        <v>192</v>
      </c>
      <c r="WYQ61" s="124" t="s">
        <v>192</v>
      </c>
      <c r="WYR61" s="124" t="s">
        <v>192</v>
      </c>
      <c r="WYS61" s="124" t="s">
        <v>192</v>
      </c>
      <c r="WYT61" s="124" t="s">
        <v>192</v>
      </c>
      <c r="WYU61" s="124" t="s">
        <v>192</v>
      </c>
      <c r="WYV61" s="124" t="s">
        <v>192</v>
      </c>
      <c r="WYW61" s="124" t="s">
        <v>192</v>
      </c>
      <c r="WYX61" s="124" t="s">
        <v>192</v>
      </c>
      <c r="WYY61" s="124" t="s">
        <v>192</v>
      </c>
      <c r="WYZ61" s="124" t="s">
        <v>192</v>
      </c>
      <c r="WZA61" s="124" t="s">
        <v>192</v>
      </c>
      <c r="WZB61" s="124" t="s">
        <v>192</v>
      </c>
      <c r="WZC61" s="124" t="s">
        <v>192</v>
      </c>
      <c r="WZD61" s="124" t="s">
        <v>192</v>
      </c>
      <c r="WZE61" s="124" t="s">
        <v>192</v>
      </c>
      <c r="WZF61" s="124" t="s">
        <v>192</v>
      </c>
      <c r="WZG61" s="124" t="s">
        <v>192</v>
      </c>
      <c r="WZH61" s="124" t="s">
        <v>192</v>
      </c>
      <c r="WZI61" s="124" t="s">
        <v>192</v>
      </c>
      <c r="WZJ61" s="124" t="s">
        <v>192</v>
      </c>
      <c r="WZK61" s="124" t="s">
        <v>192</v>
      </c>
      <c r="WZL61" s="124" t="s">
        <v>192</v>
      </c>
      <c r="WZM61" s="124" t="s">
        <v>192</v>
      </c>
      <c r="WZN61" s="124" t="s">
        <v>192</v>
      </c>
      <c r="WZO61" s="124" t="s">
        <v>192</v>
      </c>
      <c r="WZP61" s="124" t="s">
        <v>192</v>
      </c>
      <c r="WZQ61" s="124" t="s">
        <v>192</v>
      </c>
      <c r="WZR61" s="124" t="s">
        <v>192</v>
      </c>
      <c r="WZS61" s="124" t="s">
        <v>192</v>
      </c>
      <c r="WZT61" s="124" t="s">
        <v>192</v>
      </c>
      <c r="WZU61" s="124" t="s">
        <v>192</v>
      </c>
      <c r="WZV61" s="124" t="s">
        <v>192</v>
      </c>
      <c r="WZW61" s="124" t="s">
        <v>192</v>
      </c>
      <c r="WZX61" s="124" t="s">
        <v>192</v>
      </c>
      <c r="WZY61" s="124" t="s">
        <v>192</v>
      </c>
      <c r="WZZ61" s="124" t="s">
        <v>192</v>
      </c>
      <c r="XAA61" s="124" t="s">
        <v>192</v>
      </c>
      <c r="XAB61" s="124" t="s">
        <v>192</v>
      </c>
      <c r="XAC61" s="124" t="s">
        <v>192</v>
      </c>
      <c r="XAD61" s="124" t="s">
        <v>192</v>
      </c>
      <c r="XAE61" s="124" t="s">
        <v>192</v>
      </c>
      <c r="XAF61" s="124" t="s">
        <v>192</v>
      </c>
      <c r="XAG61" s="124" t="s">
        <v>192</v>
      </c>
      <c r="XAH61" s="124" t="s">
        <v>192</v>
      </c>
      <c r="XAI61" s="124" t="s">
        <v>192</v>
      </c>
      <c r="XAJ61" s="124" t="s">
        <v>192</v>
      </c>
      <c r="XAK61" s="124" t="s">
        <v>192</v>
      </c>
      <c r="XAL61" s="124" t="s">
        <v>192</v>
      </c>
      <c r="XAM61" s="124" t="s">
        <v>192</v>
      </c>
      <c r="XAN61" s="124" t="s">
        <v>192</v>
      </c>
      <c r="XAO61" s="124" t="s">
        <v>192</v>
      </c>
      <c r="XAP61" s="124" t="s">
        <v>192</v>
      </c>
      <c r="XAQ61" s="124" t="s">
        <v>192</v>
      </c>
      <c r="XAR61" s="124" t="s">
        <v>192</v>
      </c>
      <c r="XAS61" s="124" t="s">
        <v>192</v>
      </c>
      <c r="XAT61" s="124" t="s">
        <v>192</v>
      </c>
      <c r="XAU61" s="124" t="s">
        <v>192</v>
      </c>
      <c r="XAV61" s="124" t="s">
        <v>192</v>
      </c>
      <c r="XAW61" s="124" t="s">
        <v>192</v>
      </c>
      <c r="XAX61" s="124" t="s">
        <v>192</v>
      </c>
      <c r="XAY61" s="124" t="s">
        <v>192</v>
      </c>
      <c r="XAZ61" s="124" t="s">
        <v>192</v>
      </c>
      <c r="XBA61" s="124" t="s">
        <v>192</v>
      </c>
      <c r="XBB61" s="124" t="s">
        <v>192</v>
      </c>
      <c r="XBC61" s="124" t="s">
        <v>192</v>
      </c>
      <c r="XBD61" s="124" t="s">
        <v>192</v>
      </c>
      <c r="XBE61" s="124" t="s">
        <v>192</v>
      </c>
      <c r="XBF61" s="124" t="s">
        <v>192</v>
      </c>
      <c r="XBG61" s="124" t="s">
        <v>192</v>
      </c>
      <c r="XBH61" s="124" t="s">
        <v>192</v>
      </c>
      <c r="XBI61" s="124" t="s">
        <v>192</v>
      </c>
      <c r="XBJ61" s="124" t="s">
        <v>192</v>
      </c>
      <c r="XBK61" s="124" t="s">
        <v>192</v>
      </c>
      <c r="XBL61" s="124" t="s">
        <v>192</v>
      </c>
      <c r="XBM61" s="124" t="s">
        <v>192</v>
      </c>
      <c r="XBN61" s="124" t="s">
        <v>192</v>
      </c>
      <c r="XBO61" s="124" t="s">
        <v>192</v>
      </c>
      <c r="XBP61" s="124" t="s">
        <v>192</v>
      </c>
      <c r="XBQ61" s="124" t="s">
        <v>192</v>
      </c>
      <c r="XBR61" s="124" t="s">
        <v>192</v>
      </c>
      <c r="XBS61" s="124" t="s">
        <v>192</v>
      </c>
      <c r="XBT61" s="124" t="s">
        <v>192</v>
      </c>
      <c r="XBU61" s="124" t="s">
        <v>192</v>
      </c>
      <c r="XBV61" s="124" t="s">
        <v>192</v>
      </c>
      <c r="XBW61" s="124" t="s">
        <v>192</v>
      </c>
      <c r="XBX61" s="124" t="s">
        <v>192</v>
      </c>
      <c r="XBY61" s="124" t="s">
        <v>192</v>
      </c>
      <c r="XBZ61" s="124" t="s">
        <v>192</v>
      </c>
      <c r="XCA61" s="124" t="s">
        <v>192</v>
      </c>
      <c r="XCB61" s="124" t="s">
        <v>192</v>
      </c>
      <c r="XCC61" s="124" t="s">
        <v>192</v>
      </c>
      <c r="XCD61" s="124" t="s">
        <v>192</v>
      </c>
      <c r="XCE61" s="124" t="s">
        <v>192</v>
      </c>
      <c r="XCF61" s="124" t="s">
        <v>192</v>
      </c>
      <c r="XCG61" s="124" t="s">
        <v>192</v>
      </c>
      <c r="XCH61" s="124" t="s">
        <v>192</v>
      </c>
      <c r="XCI61" s="124" t="s">
        <v>192</v>
      </c>
      <c r="XCJ61" s="124" t="s">
        <v>192</v>
      </c>
      <c r="XCK61" s="124" t="s">
        <v>192</v>
      </c>
      <c r="XCL61" s="124" t="s">
        <v>192</v>
      </c>
      <c r="XCM61" s="124" t="s">
        <v>192</v>
      </c>
      <c r="XCN61" s="124" t="s">
        <v>192</v>
      </c>
      <c r="XCO61" s="124" t="s">
        <v>192</v>
      </c>
      <c r="XCP61" s="124" t="s">
        <v>192</v>
      </c>
      <c r="XCQ61" s="124" t="s">
        <v>192</v>
      </c>
      <c r="XCR61" s="124" t="s">
        <v>192</v>
      </c>
      <c r="XCS61" s="124" t="s">
        <v>192</v>
      </c>
      <c r="XCT61" s="124" t="s">
        <v>192</v>
      </c>
      <c r="XCU61" s="124" t="s">
        <v>192</v>
      </c>
      <c r="XCV61" s="124" t="s">
        <v>192</v>
      </c>
      <c r="XCW61" s="124" t="s">
        <v>192</v>
      </c>
      <c r="XCX61" s="124" t="s">
        <v>192</v>
      </c>
      <c r="XCY61" s="124" t="s">
        <v>192</v>
      </c>
      <c r="XCZ61" s="124" t="s">
        <v>192</v>
      </c>
      <c r="XDA61" s="124" t="s">
        <v>192</v>
      </c>
      <c r="XDB61" s="124" t="s">
        <v>192</v>
      </c>
      <c r="XDC61" s="124" t="s">
        <v>192</v>
      </c>
      <c r="XDD61" s="124" t="s">
        <v>192</v>
      </c>
      <c r="XDE61" s="124" t="s">
        <v>192</v>
      </c>
      <c r="XDF61" s="124" t="s">
        <v>192</v>
      </c>
      <c r="XDG61" s="124" t="s">
        <v>192</v>
      </c>
      <c r="XDH61" s="124" t="s">
        <v>192</v>
      </c>
      <c r="XDI61" s="124" t="s">
        <v>192</v>
      </c>
      <c r="XDJ61" s="124" t="s">
        <v>192</v>
      </c>
      <c r="XDK61" s="124" t="s">
        <v>192</v>
      </c>
      <c r="XDL61" s="124" t="s">
        <v>192</v>
      </c>
      <c r="XDM61" s="124" t="s">
        <v>192</v>
      </c>
      <c r="XDN61" s="124" t="s">
        <v>192</v>
      </c>
      <c r="XDO61" s="124" t="s">
        <v>192</v>
      </c>
      <c r="XDP61" s="124" t="s">
        <v>192</v>
      </c>
      <c r="XDQ61" s="124" t="s">
        <v>192</v>
      </c>
      <c r="XDR61" s="124" t="s">
        <v>192</v>
      </c>
      <c r="XDS61" s="124" t="s">
        <v>192</v>
      </c>
      <c r="XDT61" s="124" t="s">
        <v>192</v>
      </c>
      <c r="XDU61" s="124" t="s">
        <v>192</v>
      </c>
      <c r="XDV61" s="124" t="s">
        <v>192</v>
      </c>
      <c r="XDW61" s="124" t="s">
        <v>192</v>
      </c>
      <c r="XDX61" s="124" t="s">
        <v>192</v>
      </c>
      <c r="XDY61" s="124" t="s">
        <v>192</v>
      </c>
      <c r="XDZ61" s="124" t="s">
        <v>192</v>
      </c>
      <c r="XEA61" s="124" t="s">
        <v>192</v>
      </c>
      <c r="XEB61" s="124" t="s">
        <v>192</v>
      </c>
      <c r="XEC61" s="124" t="s">
        <v>192</v>
      </c>
      <c r="XED61" s="124" t="s">
        <v>192</v>
      </c>
      <c r="XEE61" s="124" t="s">
        <v>192</v>
      </c>
      <c r="XEF61" s="124" t="s">
        <v>192</v>
      </c>
      <c r="XEG61" s="124" t="s">
        <v>192</v>
      </c>
      <c r="XEH61" s="124" t="s">
        <v>192</v>
      </c>
      <c r="XEI61" s="124" t="s">
        <v>192</v>
      </c>
      <c r="XEJ61" s="124" t="s">
        <v>192</v>
      </c>
      <c r="XEK61" s="124" t="s">
        <v>192</v>
      </c>
      <c r="XEL61" s="124" t="s">
        <v>192</v>
      </c>
      <c r="XEM61" s="124" t="s">
        <v>192</v>
      </c>
      <c r="XEN61" s="124" t="s">
        <v>192</v>
      </c>
      <c r="XEO61" s="124" t="s">
        <v>192</v>
      </c>
      <c r="XEP61" s="124" t="s">
        <v>192</v>
      </c>
      <c r="XEQ61" s="124" t="s">
        <v>192</v>
      </c>
      <c r="XER61" s="124" t="s">
        <v>192</v>
      </c>
      <c r="XES61" s="124" t="s">
        <v>192</v>
      </c>
      <c r="XET61" s="124" t="s">
        <v>192</v>
      </c>
      <c r="XEU61" s="124" t="s">
        <v>192</v>
      </c>
      <c r="XEV61" s="124" t="s">
        <v>192</v>
      </c>
      <c r="XEW61" s="124" t="s">
        <v>192</v>
      </c>
      <c r="XEX61" s="124" t="s">
        <v>192</v>
      </c>
      <c r="XEY61" s="124" t="s">
        <v>192</v>
      </c>
      <c r="XEZ61" s="124" t="s">
        <v>192</v>
      </c>
      <c r="XFA61" s="124" t="s">
        <v>192</v>
      </c>
      <c r="XFB61" s="124" t="s">
        <v>192</v>
      </c>
      <c r="XFC61" s="124" t="s">
        <v>192</v>
      </c>
      <c r="XFD61" s="124" t="s">
        <v>192</v>
      </c>
    </row>
    <row r="62" spans="1:16384" ht="15.75" customHeight="1" x14ac:dyDescent="0.2">
      <c r="A62" s="124" t="s">
        <v>582</v>
      </c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  <c r="BM62" s="124"/>
      <c r="BN62" s="124"/>
      <c r="BO62" s="124"/>
      <c r="BP62" s="124"/>
      <c r="BQ62" s="124"/>
      <c r="BR62" s="124"/>
      <c r="BS62" s="124"/>
      <c r="BT62" s="124"/>
      <c r="BU62" s="124"/>
      <c r="BV62" s="124"/>
      <c r="BW62" s="124"/>
      <c r="BX62" s="124"/>
      <c r="BY62" s="124"/>
      <c r="BZ62" s="124"/>
      <c r="CA62" s="124"/>
      <c r="CB62" s="124"/>
      <c r="CC62" s="124"/>
      <c r="CD62" s="124"/>
      <c r="CE62" s="124"/>
      <c r="CF62" s="124"/>
      <c r="CG62" s="124"/>
      <c r="CH62" s="124"/>
      <c r="CI62" s="124"/>
      <c r="CJ62" s="124"/>
      <c r="CK62" s="124"/>
      <c r="CL62" s="124"/>
      <c r="CM62" s="124"/>
      <c r="CN62" s="124"/>
      <c r="CO62" s="124"/>
      <c r="CP62" s="124"/>
      <c r="CQ62" s="124"/>
      <c r="CR62" s="124"/>
      <c r="CS62" s="124"/>
      <c r="CT62" s="124"/>
      <c r="CU62" s="124"/>
      <c r="CV62" s="124"/>
      <c r="CW62" s="124"/>
      <c r="CX62" s="124"/>
      <c r="CY62" s="124"/>
      <c r="CZ62" s="124"/>
      <c r="DA62" s="124"/>
      <c r="DB62" s="124"/>
      <c r="DC62" s="124"/>
      <c r="DD62" s="124"/>
      <c r="DE62" s="124"/>
      <c r="DF62" s="124"/>
      <c r="DG62" s="124"/>
      <c r="DH62" s="124"/>
      <c r="DI62" s="124"/>
      <c r="DJ62" s="124"/>
      <c r="DK62" s="124"/>
      <c r="DL62" s="124"/>
      <c r="DM62" s="124"/>
      <c r="DN62" s="124"/>
      <c r="DO62" s="124"/>
      <c r="DP62" s="124"/>
      <c r="DQ62" s="124" t="s">
        <v>582</v>
      </c>
      <c r="DR62" s="124" t="s">
        <v>582</v>
      </c>
      <c r="DS62" s="124" t="s">
        <v>582</v>
      </c>
      <c r="DT62" s="124" t="s">
        <v>582</v>
      </c>
      <c r="DU62" s="124" t="s">
        <v>582</v>
      </c>
      <c r="DV62" s="124" t="s">
        <v>582</v>
      </c>
      <c r="DW62" s="124" t="s">
        <v>582</v>
      </c>
      <c r="DX62" s="124" t="s">
        <v>582</v>
      </c>
      <c r="DY62" s="124" t="s">
        <v>582</v>
      </c>
      <c r="DZ62" s="124" t="s">
        <v>582</v>
      </c>
      <c r="EA62" s="124" t="s">
        <v>582</v>
      </c>
      <c r="EB62" s="124" t="s">
        <v>582</v>
      </c>
      <c r="EC62" s="124" t="s">
        <v>582</v>
      </c>
      <c r="ED62" s="124" t="s">
        <v>582</v>
      </c>
      <c r="EE62" s="124" t="s">
        <v>582</v>
      </c>
      <c r="EF62" s="124" t="s">
        <v>582</v>
      </c>
      <c r="EG62" s="124" t="s">
        <v>582</v>
      </c>
      <c r="EH62" s="124" t="s">
        <v>582</v>
      </c>
      <c r="EI62" s="124" t="s">
        <v>582</v>
      </c>
      <c r="EJ62" s="124" t="s">
        <v>582</v>
      </c>
      <c r="EK62" s="124" t="s">
        <v>582</v>
      </c>
      <c r="EL62" s="124" t="s">
        <v>582</v>
      </c>
      <c r="EM62" s="124" t="s">
        <v>582</v>
      </c>
      <c r="EN62" s="124" t="s">
        <v>582</v>
      </c>
      <c r="EO62" s="124" t="s">
        <v>582</v>
      </c>
      <c r="EP62" s="124" t="s">
        <v>582</v>
      </c>
      <c r="EQ62" s="124" t="s">
        <v>582</v>
      </c>
      <c r="ER62" s="124" t="s">
        <v>582</v>
      </c>
      <c r="ES62" s="124" t="s">
        <v>582</v>
      </c>
      <c r="ET62" s="124" t="s">
        <v>582</v>
      </c>
      <c r="EU62" s="124" t="s">
        <v>582</v>
      </c>
      <c r="EV62" s="124" t="s">
        <v>582</v>
      </c>
      <c r="EW62" s="124" t="s">
        <v>582</v>
      </c>
      <c r="EX62" s="124" t="s">
        <v>582</v>
      </c>
      <c r="EY62" s="124" t="s">
        <v>582</v>
      </c>
      <c r="EZ62" s="124" t="s">
        <v>582</v>
      </c>
      <c r="FA62" s="124" t="s">
        <v>582</v>
      </c>
      <c r="FB62" s="124" t="s">
        <v>582</v>
      </c>
      <c r="FC62" s="124" t="s">
        <v>582</v>
      </c>
      <c r="FD62" s="124" t="s">
        <v>582</v>
      </c>
      <c r="FE62" s="124" t="s">
        <v>582</v>
      </c>
      <c r="FF62" s="124" t="s">
        <v>582</v>
      </c>
      <c r="FG62" s="124" t="s">
        <v>582</v>
      </c>
      <c r="FH62" s="124" t="s">
        <v>582</v>
      </c>
      <c r="FI62" s="124" t="s">
        <v>582</v>
      </c>
      <c r="FJ62" s="124" t="s">
        <v>582</v>
      </c>
      <c r="FK62" s="124" t="s">
        <v>582</v>
      </c>
      <c r="FL62" s="124" t="s">
        <v>582</v>
      </c>
      <c r="FM62" s="124" t="s">
        <v>582</v>
      </c>
      <c r="FN62" s="124" t="s">
        <v>582</v>
      </c>
      <c r="FO62" s="124" t="s">
        <v>582</v>
      </c>
      <c r="FP62" s="124" t="s">
        <v>582</v>
      </c>
      <c r="FQ62" s="124" t="s">
        <v>582</v>
      </c>
      <c r="FR62" s="124" t="s">
        <v>582</v>
      </c>
      <c r="FS62" s="124" t="s">
        <v>582</v>
      </c>
      <c r="FT62" s="124" t="s">
        <v>582</v>
      </c>
      <c r="FU62" s="124" t="s">
        <v>582</v>
      </c>
      <c r="FV62" s="124" t="s">
        <v>582</v>
      </c>
      <c r="FW62" s="124" t="s">
        <v>582</v>
      </c>
      <c r="FX62" s="124" t="s">
        <v>582</v>
      </c>
      <c r="FY62" s="124" t="s">
        <v>582</v>
      </c>
      <c r="FZ62" s="124" t="s">
        <v>582</v>
      </c>
      <c r="GA62" s="124" t="s">
        <v>582</v>
      </c>
      <c r="GB62" s="124" t="s">
        <v>582</v>
      </c>
      <c r="GC62" s="124" t="s">
        <v>582</v>
      </c>
      <c r="GD62" s="124" t="s">
        <v>582</v>
      </c>
      <c r="GE62" s="124" t="s">
        <v>582</v>
      </c>
      <c r="GF62" s="124" t="s">
        <v>582</v>
      </c>
      <c r="GG62" s="124" t="s">
        <v>582</v>
      </c>
      <c r="GH62" s="124" t="s">
        <v>582</v>
      </c>
      <c r="GI62" s="124" t="s">
        <v>582</v>
      </c>
      <c r="GJ62" s="124" t="s">
        <v>582</v>
      </c>
      <c r="GK62" s="124" t="s">
        <v>582</v>
      </c>
      <c r="GL62" s="124" t="s">
        <v>582</v>
      </c>
      <c r="GM62" s="124" t="s">
        <v>582</v>
      </c>
      <c r="GN62" s="124" t="s">
        <v>582</v>
      </c>
      <c r="GO62" s="124" t="s">
        <v>582</v>
      </c>
      <c r="GP62" s="124" t="s">
        <v>582</v>
      </c>
      <c r="GQ62" s="124" t="s">
        <v>582</v>
      </c>
      <c r="GR62" s="124" t="s">
        <v>582</v>
      </c>
      <c r="GS62" s="124" t="s">
        <v>582</v>
      </c>
      <c r="GT62" s="124" t="s">
        <v>582</v>
      </c>
      <c r="GU62" s="124" t="s">
        <v>582</v>
      </c>
      <c r="GV62" s="124" t="s">
        <v>582</v>
      </c>
      <c r="GW62" s="124" t="s">
        <v>582</v>
      </c>
      <c r="GX62" s="124" t="s">
        <v>582</v>
      </c>
      <c r="GY62" s="124" t="s">
        <v>582</v>
      </c>
      <c r="GZ62" s="124" t="s">
        <v>582</v>
      </c>
      <c r="HA62" s="124" t="s">
        <v>582</v>
      </c>
      <c r="HB62" s="124" t="s">
        <v>582</v>
      </c>
      <c r="HC62" s="124" t="s">
        <v>582</v>
      </c>
      <c r="HD62" s="124" t="s">
        <v>582</v>
      </c>
      <c r="HE62" s="124" t="s">
        <v>582</v>
      </c>
      <c r="HF62" s="124" t="s">
        <v>582</v>
      </c>
      <c r="HG62" s="124" t="s">
        <v>582</v>
      </c>
      <c r="HH62" s="124" t="s">
        <v>582</v>
      </c>
      <c r="HI62" s="124" t="s">
        <v>582</v>
      </c>
      <c r="HJ62" s="124" t="s">
        <v>582</v>
      </c>
      <c r="HK62" s="124" t="s">
        <v>582</v>
      </c>
      <c r="HL62" s="124" t="s">
        <v>582</v>
      </c>
      <c r="HM62" s="124" t="s">
        <v>582</v>
      </c>
      <c r="HN62" s="124" t="s">
        <v>582</v>
      </c>
      <c r="HO62" s="124" t="s">
        <v>582</v>
      </c>
      <c r="HP62" s="124" t="s">
        <v>582</v>
      </c>
      <c r="HQ62" s="124" t="s">
        <v>582</v>
      </c>
      <c r="HR62" s="124" t="s">
        <v>582</v>
      </c>
      <c r="HS62" s="124" t="s">
        <v>582</v>
      </c>
      <c r="HT62" s="124" t="s">
        <v>582</v>
      </c>
      <c r="HU62" s="124" t="s">
        <v>582</v>
      </c>
      <c r="HV62" s="124" t="s">
        <v>582</v>
      </c>
      <c r="HW62" s="124" t="s">
        <v>582</v>
      </c>
      <c r="HX62" s="124" t="s">
        <v>582</v>
      </c>
      <c r="HY62" s="124" t="s">
        <v>582</v>
      </c>
      <c r="HZ62" s="124" t="s">
        <v>582</v>
      </c>
      <c r="IA62" s="124" t="s">
        <v>582</v>
      </c>
      <c r="IB62" s="124" t="s">
        <v>582</v>
      </c>
      <c r="IC62" s="124" t="s">
        <v>582</v>
      </c>
      <c r="ID62" s="124" t="s">
        <v>582</v>
      </c>
      <c r="IE62" s="124" t="s">
        <v>582</v>
      </c>
      <c r="IF62" s="124" t="s">
        <v>582</v>
      </c>
      <c r="IG62" s="124" t="s">
        <v>582</v>
      </c>
      <c r="IH62" s="124" t="s">
        <v>582</v>
      </c>
      <c r="II62" s="124" t="s">
        <v>582</v>
      </c>
      <c r="IJ62" s="124" t="s">
        <v>582</v>
      </c>
      <c r="IK62" s="124" t="s">
        <v>582</v>
      </c>
      <c r="IL62" s="124" t="s">
        <v>582</v>
      </c>
      <c r="IM62" s="124" t="s">
        <v>582</v>
      </c>
      <c r="IN62" s="124" t="s">
        <v>582</v>
      </c>
      <c r="IO62" s="124" t="s">
        <v>582</v>
      </c>
      <c r="IP62" s="124" t="s">
        <v>582</v>
      </c>
      <c r="IQ62" s="124" t="s">
        <v>582</v>
      </c>
      <c r="IR62" s="124" t="s">
        <v>582</v>
      </c>
      <c r="IS62" s="124" t="s">
        <v>582</v>
      </c>
      <c r="IT62" s="124" t="s">
        <v>582</v>
      </c>
      <c r="IU62" s="124" t="s">
        <v>582</v>
      </c>
      <c r="IV62" s="124" t="s">
        <v>582</v>
      </c>
      <c r="IW62" s="124" t="s">
        <v>582</v>
      </c>
      <c r="IX62" s="124" t="s">
        <v>582</v>
      </c>
      <c r="IY62" s="124" t="s">
        <v>582</v>
      </c>
      <c r="IZ62" s="124" t="s">
        <v>582</v>
      </c>
      <c r="JA62" s="124" t="s">
        <v>582</v>
      </c>
      <c r="JB62" s="124" t="s">
        <v>582</v>
      </c>
      <c r="JC62" s="124" t="s">
        <v>582</v>
      </c>
      <c r="JD62" s="124" t="s">
        <v>582</v>
      </c>
      <c r="JE62" s="124" t="s">
        <v>582</v>
      </c>
      <c r="JF62" s="124" t="s">
        <v>582</v>
      </c>
      <c r="JG62" s="124" t="s">
        <v>582</v>
      </c>
      <c r="JH62" s="124" t="s">
        <v>582</v>
      </c>
      <c r="JI62" s="124" t="s">
        <v>582</v>
      </c>
      <c r="JJ62" s="124" t="s">
        <v>582</v>
      </c>
      <c r="JK62" s="124" t="s">
        <v>582</v>
      </c>
      <c r="JL62" s="124" t="s">
        <v>582</v>
      </c>
      <c r="JM62" s="124" t="s">
        <v>582</v>
      </c>
      <c r="JN62" s="124" t="s">
        <v>582</v>
      </c>
      <c r="JO62" s="124" t="s">
        <v>582</v>
      </c>
      <c r="JP62" s="124" t="s">
        <v>582</v>
      </c>
      <c r="JQ62" s="124" t="s">
        <v>582</v>
      </c>
      <c r="JR62" s="124" t="s">
        <v>582</v>
      </c>
      <c r="JS62" s="124" t="s">
        <v>582</v>
      </c>
      <c r="JT62" s="124" t="s">
        <v>582</v>
      </c>
      <c r="JU62" s="124" t="s">
        <v>582</v>
      </c>
      <c r="JV62" s="124" t="s">
        <v>582</v>
      </c>
      <c r="JW62" s="124" t="s">
        <v>582</v>
      </c>
      <c r="JX62" s="124" t="s">
        <v>582</v>
      </c>
      <c r="JY62" s="124" t="s">
        <v>582</v>
      </c>
      <c r="JZ62" s="124" t="s">
        <v>582</v>
      </c>
      <c r="KA62" s="124" t="s">
        <v>582</v>
      </c>
      <c r="KB62" s="124" t="s">
        <v>582</v>
      </c>
      <c r="KC62" s="124" t="s">
        <v>582</v>
      </c>
      <c r="KD62" s="124" t="s">
        <v>582</v>
      </c>
      <c r="KE62" s="124" t="s">
        <v>582</v>
      </c>
      <c r="KF62" s="124" t="s">
        <v>582</v>
      </c>
      <c r="KG62" s="124" t="s">
        <v>582</v>
      </c>
      <c r="KH62" s="124" t="s">
        <v>582</v>
      </c>
      <c r="KI62" s="124" t="s">
        <v>582</v>
      </c>
      <c r="KJ62" s="124" t="s">
        <v>582</v>
      </c>
      <c r="KK62" s="124" t="s">
        <v>582</v>
      </c>
      <c r="KL62" s="124" t="s">
        <v>582</v>
      </c>
      <c r="KM62" s="124" t="s">
        <v>582</v>
      </c>
      <c r="KN62" s="124" t="s">
        <v>582</v>
      </c>
      <c r="KO62" s="124" t="s">
        <v>582</v>
      </c>
      <c r="KP62" s="124" t="s">
        <v>582</v>
      </c>
      <c r="KQ62" s="124" t="s">
        <v>582</v>
      </c>
      <c r="KR62" s="124" t="s">
        <v>582</v>
      </c>
      <c r="KS62" s="124" t="s">
        <v>582</v>
      </c>
      <c r="KT62" s="124" t="s">
        <v>582</v>
      </c>
      <c r="KU62" s="124" t="s">
        <v>582</v>
      </c>
      <c r="KV62" s="124" t="s">
        <v>582</v>
      </c>
      <c r="KW62" s="124" t="s">
        <v>582</v>
      </c>
      <c r="KX62" s="124" t="s">
        <v>582</v>
      </c>
      <c r="KY62" s="124" t="s">
        <v>582</v>
      </c>
      <c r="KZ62" s="124" t="s">
        <v>582</v>
      </c>
      <c r="LA62" s="124" t="s">
        <v>582</v>
      </c>
      <c r="LB62" s="124" t="s">
        <v>582</v>
      </c>
      <c r="LC62" s="124" t="s">
        <v>582</v>
      </c>
      <c r="LD62" s="124" t="s">
        <v>582</v>
      </c>
      <c r="LE62" s="124" t="s">
        <v>582</v>
      </c>
      <c r="LF62" s="124" t="s">
        <v>582</v>
      </c>
      <c r="LG62" s="124" t="s">
        <v>582</v>
      </c>
      <c r="LH62" s="124" t="s">
        <v>582</v>
      </c>
      <c r="LI62" s="124" t="s">
        <v>582</v>
      </c>
      <c r="LJ62" s="124" t="s">
        <v>582</v>
      </c>
      <c r="LK62" s="124" t="s">
        <v>582</v>
      </c>
      <c r="LL62" s="124" t="s">
        <v>582</v>
      </c>
      <c r="LM62" s="124" t="s">
        <v>582</v>
      </c>
      <c r="LN62" s="124" t="s">
        <v>582</v>
      </c>
      <c r="LO62" s="124" t="s">
        <v>582</v>
      </c>
      <c r="LP62" s="124" t="s">
        <v>582</v>
      </c>
      <c r="LQ62" s="124" t="s">
        <v>582</v>
      </c>
      <c r="LR62" s="124" t="s">
        <v>582</v>
      </c>
      <c r="LS62" s="124" t="s">
        <v>582</v>
      </c>
      <c r="LT62" s="124" t="s">
        <v>582</v>
      </c>
      <c r="LU62" s="124" t="s">
        <v>582</v>
      </c>
      <c r="LV62" s="124" t="s">
        <v>582</v>
      </c>
      <c r="LW62" s="124" t="s">
        <v>582</v>
      </c>
      <c r="LX62" s="124" t="s">
        <v>582</v>
      </c>
      <c r="LY62" s="124" t="s">
        <v>582</v>
      </c>
      <c r="LZ62" s="124" t="s">
        <v>582</v>
      </c>
      <c r="MA62" s="124" t="s">
        <v>582</v>
      </c>
      <c r="MB62" s="124" t="s">
        <v>582</v>
      </c>
      <c r="MC62" s="124" t="s">
        <v>582</v>
      </c>
      <c r="MD62" s="124" t="s">
        <v>582</v>
      </c>
      <c r="ME62" s="124" t="s">
        <v>582</v>
      </c>
      <c r="MF62" s="124" t="s">
        <v>582</v>
      </c>
      <c r="MG62" s="124" t="s">
        <v>582</v>
      </c>
      <c r="MH62" s="124" t="s">
        <v>582</v>
      </c>
      <c r="MI62" s="124" t="s">
        <v>582</v>
      </c>
      <c r="MJ62" s="124" t="s">
        <v>582</v>
      </c>
      <c r="MK62" s="124" t="s">
        <v>582</v>
      </c>
      <c r="ML62" s="124" t="s">
        <v>582</v>
      </c>
      <c r="MM62" s="124" t="s">
        <v>582</v>
      </c>
      <c r="MN62" s="124" t="s">
        <v>582</v>
      </c>
      <c r="MO62" s="124" t="s">
        <v>582</v>
      </c>
      <c r="MP62" s="124" t="s">
        <v>582</v>
      </c>
      <c r="MQ62" s="124" t="s">
        <v>582</v>
      </c>
      <c r="MR62" s="124" t="s">
        <v>582</v>
      </c>
      <c r="MS62" s="124" t="s">
        <v>582</v>
      </c>
      <c r="MT62" s="124" t="s">
        <v>582</v>
      </c>
      <c r="MU62" s="124" t="s">
        <v>582</v>
      </c>
      <c r="MV62" s="124" t="s">
        <v>582</v>
      </c>
      <c r="MW62" s="124" t="s">
        <v>582</v>
      </c>
      <c r="MX62" s="124" t="s">
        <v>582</v>
      </c>
      <c r="MY62" s="124" t="s">
        <v>582</v>
      </c>
      <c r="MZ62" s="124" t="s">
        <v>582</v>
      </c>
      <c r="NA62" s="124" t="s">
        <v>582</v>
      </c>
      <c r="NB62" s="124" t="s">
        <v>582</v>
      </c>
      <c r="NC62" s="124" t="s">
        <v>582</v>
      </c>
      <c r="ND62" s="124" t="s">
        <v>582</v>
      </c>
      <c r="NE62" s="124" t="s">
        <v>582</v>
      </c>
      <c r="NF62" s="124" t="s">
        <v>582</v>
      </c>
      <c r="NG62" s="124" t="s">
        <v>582</v>
      </c>
      <c r="NH62" s="124" t="s">
        <v>582</v>
      </c>
      <c r="NI62" s="124" t="s">
        <v>582</v>
      </c>
      <c r="NJ62" s="124" t="s">
        <v>582</v>
      </c>
      <c r="NK62" s="124" t="s">
        <v>582</v>
      </c>
      <c r="NL62" s="124" t="s">
        <v>582</v>
      </c>
      <c r="NM62" s="124" t="s">
        <v>582</v>
      </c>
      <c r="NN62" s="124" t="s">
        <v>582</v>
      </c>
      <c r="NO62" s="124" t="s">
        <v>582</v>
      </c>
      <c r="NP62" s="124" t="s">
        <v>582</v>
      </c>
      <c r="NQ62" s="124" t="s">
        <v>582</v>
      </c>
      <c r="NR62" s="124" t="s">
        <v>582</v>
      </c>
      <c r="NS62" s="124" t="s">
        <v>582</v>
      </c>
      <c r="NT62" s="124" t="s">
        <v>582</v>
      </c>
      <c r="NU62" s="124" t="s">
        <v>582</v>
      </c>
      <c r="NV62" s="124" t="s">
        <v>582</v>
      </c>
      <c r="NW62" s="124" t="s">
        <v>582</v>
      </c>
      <c r="NX62" s="124" t="s">
        <v>582</v>
      </c>
      <c r="NY62" s="124" t="s">
        <v>582</v>
      </c>
      <c r="NZ62" s="124" t="s">
        <v>582</v>
      </c>
      <c r="OA62" s="124" t="s">
        <v>582</v>
      </c>
      <c r="OB62" s="124" t="s">
        <v>582</v>
      </c>
      <c r="OC62" s="124" t="s">
        <v>582</v>
      </c>
      <c r="OD62" s="124" t="s">
        <v>582</v>
      </c>
      <c r="OE62" s="124" t="s">
        <v>582</v>
      </c>
      <c r="OF62" s="124" t="s">
        <v>582</v>
      </c>
      <c r="OG62" s="124" t="s">
        <v>582</v>
      </c>
      <c r="OH62" s="124" t="s">
        <v>582</v>
      </c>
      <c r="OI62" s="124" t="s">
        <v>582</v>
      </c>
      <c r="OJ62" s="124" t="s">
        <v>582</v>
      </c>
      <c r="OK62" s="124" t="s">
        <v>582</v>
      </c>
      <c r="OL62" s="124" t="s">
        <v>582</v>
      </c>
      <c r="OM62" s="124" t="s">
        <v>582</v>
      </c>
      <c r="ON62" s="124" t="s">
        <v>582</v>
      </c>
      <c r="OO62" s="124" t="s">
        <v>582</v>
      </c>
      <c r="OP62" s="124" t="s">
        <v>582</v>
      </c>
      <c r="OQ62" s="124" t="s">
        <v>582</v>
      </c>
      <c r="OR62" s="124" t="s">
        <v>582</v>
      </c>
      <c r="OS62" s="124" t="s">
        <v>582</v>
      </c>
      <c r="OT62" s="124" t="s">
        <v>582</v>
      </c>
      <c r="OU62" s="124" t="s">
        <v>582</v>
      </c>
      <c r="OV62" s="124" t="s">
        <v>582</v>
      </c>
      <c r="OW62" s="124" t="s">
        <v>582</v>
      </c>
      <c r="OX62" s="124" t="s">
        <v>582</v>
      </c>
      <c r="OY62" s="124" t="s">
        <v>582</v>
      </c>
      <c r="OZ62" s="124" t="s">
        <v>582</v>
      </c>
      <c r="PA62" s="124" t="s">
        <v>582</v>
      </c>
      <c r="PB62" s="124" t="s">
        <v>582</v>
      </c>
      <c r="PC62" s="124" t="s">
        <v>582</v>
      </c>
      <c r="PD62" s="124" t="s">
        <v>582</v>
      </c>
      <c r="PE62" s="124" t="s">
        <v>582</v>
      </c>
      <c r="PF62" s="124" t="s">
        <v>582</v>
      </c>
      <c r="PG62" s="124" t="s">
        <v>582</v>
      </c>
      <c r="PH62" s="124" t="s">
        <v>582</v>
      </c>
      <c r="PI62" s="124" t="s">
        <v>582</v>
      </c>
      <c r="PJ62" s="124" t="s">
        <v>582</v>
      </c>
      <c r="PK62" s="124" t="s">
        <v>582</v>
      </c>
      <c r="PL62" s="124" t="s">
        <v>582</v>
      </c>
      <c r="PM62" s="124" t="s">
        <v>582</v>
      </c>
      <c r="PN62" s="124" t="s">
        <v>582</v>
      </c>
      <c r="PO62" s="124" t="s">
        <v>582</v>
      </c>
      <c r="PP62" s="124" t="s">
        <v>582</v>
      </c>
      <c r="PQ62" s="124" t="s">
        <v>582</v>
      </c>
      <c r="PR62" s="124" t="s">
        <v>582</v>
      </c>
      <c r="PS62" s="124" t="s">
        <v>582</v>
      </c>
      <c r="PT62" s="124" t="s">
        <v>582</v>
      </c>
      <c r="PU62" s="124" t="s">
        <v>582</v>
      </c>
      <c r="PV62" s="124" t="s">
        <v>582</v>
      </c>
      <c r="PW62" s="124" t="s">
        <v>582</v>
      </c>
      <c r="PX62" s="124" t="s">
        <v>582</v>
      </c>
      <c r="PY62" s="124" t="s">
        <v>582</v>
      </c>
      <c r="PZ62" s="124" t="s">
        <v>582</v>
      </c>
      <c r="QA62" s="124" t="s">
        <v>582</v>
      </c>
      <c r="QB62" s="124" t="s">
        <v>582</v>
      </c>
      <c r="QC62" s="124" t="s">
        <v>582</v>
      </c>
      <c r="QD62" s="124" t="s">
        <v>582</v>
      </c>
      <c r="QE62" s="124" t="s">
        <v>582</v>
      </c>
      <c r="QF62" s="124" t="s">
        <v>582</v>
      </c>
      <c r="QG62" s="124" t="s">
        <v>582</v>
      </c>
      <c r="QH62" s="124" t="s">
        <v>582</v>
      </c>
      <c r="QI62" s="124" t="s">
        <v>582</v>
      </c>
      <c r="QJ62" s="124" t="s">
        <v>582</v>
      </c>
      <c r="QK62" s="124" t="s">
        <v>582</v>
      </c>
      <c r="QL62" s="124" t="s">
        <v>582</v>
      </c>
      <c r="QM62" s="124" t="s">
        <v>582</v>
      </c>
      <c r="QN62" s="124" t="s">
        <v>582</v>
      </c>
      <c r="QO62" s="124" t="s">
        <v>582</v>
      </c>
      <c r="QP62" s="124" t="s">
        <v>582</v>
      </c>
      <c r="QQ62" s="124" t="s">
        <v>582</v>
      </c>
      <c r="QR62" s="124" t="s">
        <v>582</v>
      </c>
      <c r="QS62" s="124" t="s">
        <v>582</v>
      </c>
      <c r="QT62" s="124" t="s">
        <v>582</v>
      </c>
      <c r="QU62" s="124" t="s">
        <v>582</v>
      </c>
      <c r="QV62" s="124" t="s">
        <v>582</v>
      </c>
      <c r="QW62" s="124" t="s">
        <v>582</v>
      </c>
      <c r="QX62" s="124" t="s">
        <v>582</v>
      </c>
      <c r="QY62" s="124" t="s">
        <v>582</v>
      </c>
      <c r="QZ62" s="124" t="s">
        <v>582</v>
      </c>
      <c r="RA62" s="124" t="s">
        <v>582</v>
      </c>
      <c r="RB62" s="124" t="s">
        <v>582</v>
      </c>
      <c r="RC62" s="124" t="s">
        <v>582</v>
      </c>
      <c r="RD62" s="124" t="s">
        <v>582</v>
      </c>
      <c r="RE62" s="124" t="s">
        <v>582</v>
      </c>
      <c r="RF62" s="124" t="s">
        <v>582</v>
      </c>
      <c r="RG62" s="124" t="s">
        <v>582</v>
      </c>
      <c r="RH62" s="124" t="s">
        <v>582</v>
      </c>
      <c r="RI62" s="124" t="s">
        <v>582</v>
      </c>
      <c r="RJ62" s="124" t="s">
        <v>582</v>
      </c>
      <c r="RK62" s="124" t="s">
        <v>582</v>
      </c>
      <c r="RL62" s="124" t="s">
        <v>582</v>
      </c>
      <c r="RM62" s="124" t="s">
        <v>582</v>
      </c>
      <c r="RN62" s="124" t="s">
        <v>582</v>
      </c>
      <c r="RO62" s="124" t="s">
        <v>582</v>
      </c>
      <c r="RP62" s="124" t="s">
        <v>582</v>
      </c>
      <c r="RQ62" s="124" t="s">
        <v>582</v>
      </c>
      <c r="RR62" s="124" t="s">
        <v>582</v>
      </c>
      <c r="RS62" s="124" t="s">
        <v>582</v>
      </c>
      <c r="RT62" s="124" t="s">
        <v>582</v>
      </c>
      <c r="RU62" s="124" t="s">
        <v>582</v>
      </c>
      <c r="RV62" s="124" t="s">
        <v>582</v>
      </c>
      <c r="RW62" s="124" t="s">
        <v>582</v>
      </c>
      <c r="RX62" s="124" t="s">
        <v>582</v>
      </c>
      <c r="RY62" s="124" t="s">
        <v>582</v>
      </c>
      <c r="RZ62" s="124" t="s">
        <v>582</v>
      </c>
      <c r="SA62" s="124" t="s">
        <v>582</v>
      </c>
      <c r="SB62" s="124" t="s">
        <v>582</v>
      </c>
      <c r="SC62" s="124" t="s">
        <v>582</v>
      </c>
      <c r="SD62" s="124" t="s">
        <v>582</v>
      </c>
      <c r="SE62" s="124" t="s">
        <v>582</v>
      </c>
      <c r="SF62" s="124" t="s">
        <v>582</v>
      </c>
      <c r="SG62" s="124" t="s">
        <v>582</v>
      </c>
      <c r="SH62" s="124" t="s">
        <v>582</v>
      </c>
      <c r="SI62" s="124" t="s">
        <v>582</v>
      </c>
      <c r="SJ62" s="124" t="s">
        <v>582</v>
      </c>
      <c r="SK62" s="124" t="s">
        <v>582</v>
      </c>
      <c r="SL62" s="124" t="s">
        <v>582</v>
      </c>
      <c r="SM62" s="124" t="s">
        <v>582</v>
      </c>
      <c r="SN62" s="124" t="s">
        <v>582</v>
      </c>
      <c r="SO62" s="124" t="s">
        <v>582</v>
      </c>
      <c r="SP62" s="124" t="s">
        <v>582</v>
      </c>
      <c r="SQ62" s="124" t="s">
        <v>582</v>
      </c>
      <c r="SR62" s="124" t="s">
        <v>582</v>
      </c>
      <c r="SS62" s="124" t="s">
        <v>582</v>
      </c>
      <c r="ST62" s="124" t="s">
        <v>582</v>
      </c>
      <c r="SU62" s="124" t="s">
        <v>582</v>
      </c>
      <c r="SV62" s="124" t="s">
        <v>582</v>
      </c>
      <c r="SW62" s="124" t="s">
        <v>582</v>
      </c>
      <c r="SX62" s="124" t="s">
        <v>582</v>
      </c>
      <c r="SY62" s="124" t="s">
        <v>582</v>
      </c>
      <c r="SZ62" s="124" t="s">
        <v>582</v>
      </c>
      <c r="TA62" s="124" t="s">
        <v>582</v>
      </c>
      <c r="TB62" s="124" t="s">
        <v>582</v>
      </c>
      <c r="TC62" s="124" t="s">
        <v>582</v>
      </c>
      <c r="TD62" s="124" t="s">
        <v>582</v>
      </c>
      <c r="TE62" s="124" t="s">
        <v>582</v>
      </c>
      <c r="TF62" s="124" t="s">
        <v>582</v>
      </c>
      <c r="TG62" s="124" t="s">
        <v>582</v>
      </c>
      <c r="TH62" s="124" t="s">
        <v>582</v>
      </c>
      <c r="TI62" s="124" t="s">
        <v>582</v>
      </c>
      <c r="TJ62" s="124" t="s">
        <v>582</v>
      </c>
      <c r="TK62" s="124" t="s">
        <v>582</v>
      </c>
      <c r="TL62" s="124" t="s">
        <v>582</v>
      </c>
      <c r="TM62" s="124" t="s">
        <v>582</v>
      </c>
      <c r="TN62" s="124" t="s">
        <v>582</v>
      </c>
      <c r="TO62" s="124" t="s">
        <v>582</v>
      </c>
      <c r="TP62" s="124" t="s">
        <v>582</v>
      </c>
      <c r="TQ62" s="124" t="s">
        <v>582</v>
      </c>
      <c r="TR62" s="124" t="s">
        <v>582</v>
      </c>
      <c r="TS62" s="124" t="s">
        <v>582</v>
      </c>
      <c r="TT62" s="124" t="s">
        <v>582</v>
      </c>
      <c r="TU62" s="124" t="s">
        <v>582</v>
      </c>
      <c r="TV62" s="124" t="s">
        <v>582</v>
      </c>
      <c r="TW62" s="124" t="s">
        <v>582</v>
      </c>
      <c r="TX62" s="124" t="s">
        <v>582</v>
      </c>
      <c r="TY62" s="124" t="s">
        <v>582</v>
      </c>
      <c r="TZ62" s="124" t="s">
        <v>582</v>
      </c>
      <c r="UA62" s="124" t="s">
        <v>582</v>
      </c>
      <c r="UB62" s="124" t="s">
        <v>582</v>
      </c>
      <c r="UC62" s="124" t="s">
        <v>582</v>
      </c>
      <c r="UD62" s="124" t="s">
        <v>582</v>
      </c>
      <c r="UE62" s="124" t="s">
        <v>582</v>
      </c>
      <c r="UF62" s="124" t="s">
        <v>582</v>
      </c>
      <c r="UG62" s="124" t="s">
        <v>582</v>
      </c>
      <c r="UH62" s="124" t="s">
        <v>582</v>
      </c>
      <c r="UI62" s="124" t="s">
        <v>582</v>
      </c>
      <c r="UJ62" s="124" t="s">
        <v>582</v>
      </c>
      <c r="UK62" s="124" t="s">
        <v>582</v>
      </c>
      <c r="UL62" s="124" t="s">
        <v>582</v>
      </c>
      <c r="UM62" s="124" t="s">
        <v>582</v>
      </c>
      <c r="UN62" s="124" t="s">
        <v>582</v>
      </c>
      <c r="UO62" s="124" t="s">
        <v>582</v>
      </c>
      <c r="UP62" s="124" t="s">
        <v>582</v>
      </c>
      <c r="UQ62" s="124" t="s">
        <v>582</v>
      </c>
      <c r="UR62" s="124" t="s">
        <v>582</v>
      </c>
      <c r="US62" s="124" t="s">
        <v>582</v>
      </c>
      <c r="UT62" s="124" t="s">
        <v>582</v>
      </c>
      <c r="UU62" s="124" t="s">
        <v>582</v>
      </c>
      <c r="UV62" s="124" t="s">
        <v>582</v>
      </c>
      <c r="UW62" s="124" t="s">
        <v>582</v>
      </c>
      <c r="UX62" s="124" t="s">
        <v>582</v>
      </c>
      <c r="UY62" s="124" t="s">
        <v>582</v>
      </c>
      <c r="UZ62" s="124" t="s">
        <v>582</v>
      </c>
      <c r="VA62" s="124" t="s">
        <v>582</v>
      </c>
      <c r="VB62" s="124" t="s">
        <v>582</v>
      </c>
      <c r="VC62" s="124" t="s">
        <v>582</v>
      </c>
      <c r="VD62" s="124" t="s">
        <v>582</v>
      </c>
      <c r="VE62" s="124" t="s">
        <v>582</v>
      </c>
      <c r="VF62" s="124" t="s">
        <v>582</v>
      </c>
      <c r="VG62" s="124" t="s">
        <v>582</v>
      </c>
      <c r="VH62" s="124" t="s">
        <v>582</v>
      </c>
      <c r="VI62" s="124" t="s">
        <v>582</v>
      </c>
      <c r="VJ62" s="124" t="s">
        <v>582</v>
      </c>
      <c r="VK62" s="124" t="s">
        <v>582</v>
      </c>
      <c r="VL62" s="124" t="s">
        <v>582</v>
      </c>
      <c r="VM62" s="124" t="s">
        <v>582</v>
      </c>
      <c r="VN62" s="124" t="s">
        <v>582</v>
      </c>
      <c r="VO62" s="124" t="s">
        <v>582</v>
      </c>
      <c r="VP62" s="124" t="s">
        <v>582</v>
      </c>
      <c r="VQ62" s="124" t="s">
        <v>582</v>
      </c>
      <c r="VR62" s="124" t="s">
        <v>582</v>
      </c>
      <c r="VS62" s="124" t="s">
        <v>582</v>
      </c>
      <c r="VT62" s="124" t="s">
        <v>582</v>
      </c>
      <c r="VU62" s="124" t="s">
        <v>582</v>
      </c>
      <c r="VV62" s="124" t="s">
        <v>582</v>
      </c>
      <c r="VW62" s="124" t="s">
        <v>582</v>
      </c>
      <c r="VX62" s="124" t="s">
        <v>582</v>
      </c>
      <c r="VY62" s="124" t="s">
        <v>582</v>
      </c>
      <c r="VZ62" s="124" t="s">
        <v>582</v>
      </c>
      <c r="WA62" s="124" t="s">
        <v>582</v>
      </c>
      <c r="WB62" s="124" t="s">
        <v>582</v>
      </c>
      <c r="WC62" s="124" t="s">
        <v>582</v>
      </c>
      <c r="WD62" s="124" t="s">
        <v>582</v>
      </c>
      <c r="WE62" s="124" t="s">
        <v>582</v>
      </c>
      <c r="WF62" s="124" t="s">
        <v>582</v>
      </c>
      <c r="WG62" s="124" t="s">
        <v>582</v>
      </c>
      <c r="WH62" s="124" t="s">
        <v>582</v>
      </c>
      <c r="WI62" s="124" t="s">
        <v>582</v>
      </c>
      <c r="WJ62" s="124" t="s">
        <v>582</v>
      </c>
      <c r="WK62" s="124" t="s">
        <v>582</v>
      </c>
      <c r="WL62" s="124" t="s">
        <v>582</v>
      </c>
      <c r="WM62" s="124" t="s">
        <v>582</v>
      </c>
      <c r="WN62" s="124" t="s">
        <v>582</v>
      </c>
      <c r="WO62" s="124" t="s">
        <v>582</v>
      </c>
      <c r="WP62" s="124" t="s">
        <v>582</v>
      </c>
      <c r="WQ62" s="124" t="s">
        <v>582</v>
      </c>
      <c r="WR62" s="124" t="s">
        <v>582</v>
      </c>
      <c r="WS62" s="124" t="s">
        <v>582</v>
      </c>
      <c r="WT62" s="124" t="s">
        <v>582</v>
      </c>
      <c r="WU62" s="124" t="s">
        <v>582</v>
      </c>
      <c r="WV62" s="124" t="s">
        <v>582</v>
      </c>
      <c r="WW62" s="124" t="s">
        <v>582</v>
      </c>
      <c r="WX62" s="124" t="s">
        <v>582</v>
      </c>
      <c r="WY62" s="124" t="s">
        <v>582</v>
      </c>
      <c r="WZ62" s="124" t="s">
        <v>582</v>
      </c>
      <c r="XA62" s="124" t="s">
        <v>582</v>
      </c>
      <c r="XB62" s="124" t="s">
        <v>582</v>
      </c>
      <c r="XC62" s="124" t="s">
        <v>582</v>
      </c>
      <c r="XD62" s="124" t="s">
        <v>582</v>
      </c>
      <c r="XE62" s="124" t="s">
        <v>582</v>
      </c>
      <c r="XF62" s="124" t="s">
        <v>582</v>
      </c>
      <c r="XG62" s="124" t="s">
        <v>582</v>
      </c>
      <c r="XH62" s="124" t="s">
        <v>582</v>
      </c>
      <c r="XI62" s="124" t="s">
        <v>582</v>
      </c>
      <c r="XJ62" s="124" t="s">
        <v>582</v>
      </c>
      <c r="XK62" s="124" t="s">
        <v>582</v>
      </c>
      <c r="XL62" s="124" t="s">
        <v>582</v>
      </c>
      <c r="XM62" s="124" t="s">
        <v>582</v>
      </c>
      <c r="XN62" s="124" t="s">
        <v>582</v>
      </c>
      <c r="XO62" s="124" t="s">
        <v>582</v>
      </c>
      <c r="XP62" s="124" t="s">
        <v>582</v>
      </c>
      <c r="XQ62" s="124" t="s">
        <v>582</v>
      </c>
      <c r="XR62" s="124" t="s">
        <v>582</v>
      </c>
      <c r="XS62" s="124" t="s">
        <v>582</v>
      </c>
      <c r="XT62" s="124" t="s">
        <v>582</v>
      </c>
      <c r="XU62" s="124" t="s">
        <v>582</v>
      </c>
      <c r="XV62" s="124" t="s">
        <v>582</v>
      </c>
      <c r="XW62" s="124" t="s">
        <v>582</v>
      </c>
      <c r="XX62" s="124" t="s">
        <v>582</v>
      </c>
      <c r="XY62" s="124" t="s">
        <v>582</v>
      </c>
      <c r="XZ62" s="124" t="s">
        <v>582</v>
      </c>
      <c r="YA62" s="124" t="s">
        <v>582</v>
      </c>
      <c r="YB62" s="124" t="s">
        <v>582</v>
      </c>
      <c r="YC62" s="124" t="s">
        <v>582</v>
      </c>
      <c r="YD62" s="124" t="s">
        <v>582</v>
      </c>
      <c r="YE62" s="124" t="s">
        <v>582</v>
      </c>
      <c r="YF62" s="124" t="s">
        <v>582</v>
      </c>
      <c r="YG62" s="124" t="s">
        <v>582</v>
      </c>
      <c r="YH62" s="124" t="s">
        <v>582</v>
      </c>
      <c r="YI62" s="124" t="s">
        <v>582</v>
      </c>
      <c r="YJ62" s="124" t="s">
        <v>582</v>
      </c>
      <c r="YK62" s="124" t="s">
        <v>582</v>
      </c>
      <c r="YL62" s="124" t="s">
        <v>582</v>
      </c>
      <c r="YM62" s="124" t="s">
        <v>582</v>
      </c>
      <c r="YN62" s="124" t="s">
        <v>582</v>
      </c>
      <c r="YO62" s="124" t="s">
        <v>582</v>
      </c>
      <c r="YP62" s="124" t="s">
        <v>582</v>
      </c>
      <c r="YQ62" s="124" t="s">
        <v>582</v>
      </c>
      <c r="YR62" s="124" t="s">
        <v>582</v>
      </c>
      <c r="YS62" s="124" t="s">
        <v>582</v>
      </c>
      <c r="YT62" s="124" t="s">
        <v>582</v>
      </c>
      <c r="YU62" s="124" t="s">
        <v>582</v>
      </c>
      <c r="YV62" s="124" t="s">
        <v>582</v>
      </c>
      <c r="YW62" s="124" t="s">
        <v>582</v>
      </c>
      <c r="YX62" s="124" t="s">
        <v>582</v>
      </c>
      <c r="YY62" s="124" t="s">
        <v>582</v>
      </c>
      <c r="YZ62" s="124" t="s">
        <v>582</v>
      </c>
      <c r="ZA62" s="124" t="s">
        <v>582</v>
      </c>
      <c r="ZB62" s="124" t="s">
        <v>582</v>
      </c>
      <c r="ZC62" s="124" t="s">
        <v>582</v>
      </c>
      <c r="ZD62" s="124" t="s">
        <v>582</v>
      </c>
      <c r="ZE62" s="124" t="s">
        <v>582</v>
      </c>
      <c r="ZF62" s="124" t="s">
        <v>582</v>
      </c>
      <c r="ZG62" s="124" t="s">
        <v>582</v>
      </c>
      <c r="ZH62" s="124" t="s">
        <v>582</v>
      </c>
      <c r="ZI62" s="124" t="s">
        <v>582</v>
      </c>
      <c r="ZJ62" s="124" t="s">
        <v>582</v>
      </c>
      <c r="ZK62" s="124" t="s">
        <v>582</v>
      </c>
      <c r="ZL62" s="124" t="s">
        <v>582</v>
      </c>
      <c r="ZM62" s="124" t="s">
        <v>582</v>
      </c>
      <c r="ZN62" s="124" t="s">
        <v>582</v>
      </c>
      <c r="ZO62" s="124" t="s">
        <v>582</v>
      </c>
      <c r="ZP62" s="124" t="s">
        <v>582</v>
      </c>
      <c r="ZQ62" s="124" t="s">
        <v>582</v>
      </c>
      <c r="ZR62" s="124" t="s">
        <v>582</v>
      </c>
      <c r="ZS62" s="124" t="s">
        <v>582</v>
      </c>
      <c r="ZT62" s="124" t="s">
        <v>582</v>
      </c>
      <c r="ZU62" s="124" t="s">
        <v>582</v>
      </c>
      <c r="ZV62" s="124" t="s">
        <v>582</v>
      </c>
      <c r="ZW62" s="124" t="s">
        <v>582</v>
      </c>
      <c r="ZX62" s="124" t="s">
        <v>582</v>
      </c>
      <c r="ZY62" s="124" t="s">
        <v>582</v>
      </c>
      <c r="ZZ62" s="124" t="s">
        <v>582</v>
      </c>
      <c r="AAA62" s="124" t="s">
        <v>582</v>
      </c>
      <c r="AAB62" s="124" t="s">
        <v>582</v>
      </c>
      <c r="AAC62" s="124" t="s">
        <v>582</v>
      </c>
      <c r="AAD62" s="124" t="s">
        <v>582</v>
      </c>
      <c r="AAE62" s="124" t="s">
        <v>582</v>
      </c>
      <c r="AAF62" s="124" t="s">
        <v>582</v>
      </c>
      <c r="AAG62" s="124" t="s">
        <v>582</v>
      </c>
      <c r="AAH62" s="124" t="s">
        <v>582</v>
      </c>
      <c r="AAI62" s="124" t="s">
        <v>582</v>
      </c>
      <c r="AAJ62" s="124" t="s">
        <v>582</v>
      </c>
      <c r="AAK62" s="124" t="s">
        <v>582</v>
      </c>
      <c r="AAL62" s="124" t="s">
        <v>582</v>
      </c>
      <c r="AAM62" s="124" t="s">
        <v>582</v>
      </c>
      <c r="AAN62" s="124" t="s">
        <v>582</v>
      </c>
      <c r="AAO62" s="124" t="s">
        <v>582</v>
      </c>
      <c r="AAP62" s="124" t="s">
        <v>582</v>
      </c>
      <c r="AAQ62" s="124" t="s">
        <v>582</v>
      </c>
      <c r="AAR62" s="124" t="s">
        <v>582</v>
      </c>
      <c r="AAS62" s="124" t="s">
        <v>582</v>
      </c>
      <c r="AAT62" s="124" t="s">
        <v>582</v>
      </c>
      <c r="AAU62" s="124" t="s">
        <v>582</v>
      </c>
      <c r="AAV62" s="124" t="s">
        <v>582</v>
      </c>
      <c r="AAW62" s="124" t="s">
        <v>582</v>
      </c>
      <c r="AAX62" s="124" t="s">
        <v>582</v>
      </c>
      <c r="AAY62" s="124" t="s">
        <v>582</v>
      </c>
      <c r="AAZ62" s="124" t="s">
        <v>582</v>
      </c>
      <c r="ABA62" s="124" t="s">
        <v>582</v>
      </c>
      <c r="ABB62" s="124" t="s">
        <v>582</v>
      </c>
      <c r="ABC62" s="124" t="s">
        <v>582</v>
      </c>
      <c r="ABD62" s="124" t="s">
        <v>582</v>
      </c>
      <c r="ABE62" s="124" t="s">
        <v>582</v>
      </c>
      <c r="ABF62" s="124" t="s">
        <v>582</v>
      </c>
      <c r="ABG62" s="124" t="s">
        <v>582</v>
      </c>
      <c r="ABH62" s="124" t="s">
        <v>582</v>
      </c>
      <c r="ABI62" s="124" t="s">
        <v>582</v>
      </c>
      <c r="ABJ62" s="124" t="s">
        <v>582</v>
      </c>
      <c r="ABK62" s="124" t="s">
        <v>582</v>
      </c>
      <c r="ABL62" s="124" t="s">
        <v>582</v>
      </c>
      <c r="ABM62" s="124" t="s">
        <v>582</v>
      </c>
      <c r="ABN62" s="124" t="s">
        <v>582</v>
      </c>
      <c r="ABO62" s="124" t="s">
        <v>582</v>
      </c>
      <c r="ABP62" s="124" t="s">
        <v>582</v>
      </c>
      <c r="ABQ62" s="124" t="s">
        <v>582</v>
      </c>
      <c r="ABR62" s="124" t="s">
        <v>582</v>
      </c>
      <c r="ABS62" s="124" t="s">
        <v>582</v>
      </c>
      <c r="ABT62" s="124" t="s">
        <v>582</v>
      </c>
      <c r="ABU62" s="124" t="s">
        <v>582</v>
      </c>
      <c r="ABV62" s="124" t="s">
        <v>582</v>
      </c>
      <c r="ABW62" s="124" t="s">
        <v>582</v>
      </c>
      <c r="ABX62" s="124" t="s">
        <v>582</v>
      </c>
      <c r="ABY62" s="124" t="s">
        <v>582</v>
      </c>
      <c r="ABZ62" s="124" t="s">
        <v>582</v>
      </c>
      <c r="ACA62" s="124" t="s">
        <v>582</v>
      </c>
      <c r="ACB62" s="124" t="s">
        <v>582</v>
      </c>
      <c r="ACC62" s="124" t="s">
        <v>582</v>
      </c>
      <c r="ACD62" s="124" t="s">
        <v>582</v>
      </c>
      <c r="ACE62" s="124" t="s">
        <v>582</v>
      </c>
      <c r="ACF62" s="124" t="s">
        <v>582</v>
      </c>
      <c r="ACG62" s="124" t="s">
        <v>582</v>
      </c>
      <c r="ACH62" s="124" t="s">
        <v>582</v>
      </c>
      <c r="ACI62" s="124" t="s">
        <v>582</v>
      </c>
      <c r="ACJ62" s="124" t="s">
        <v>582</v>
      </c>
      <c r="ACK62" s="124" t="s">
        <v>582</v>
      </c>
      <c r="ACL62" s="124" t="s">
        <v>582</v>
      </c>
      <c r="ACM62" s="124" t="s">
        <v>582</v>
      </c>
      <c r="ACN62" s="124" t="s">
        <v>582</v>
      </c>
      <c r="ACO62" s="124" t="s">
        <v>582</v>
      </c>
      <c r="ACP62" s="124" t="s">
        <v>582</v>
      </c>
      <c r="ACQ62" s="124" t="s">
        <v>582</v>
      </c>
      <c r="ACR62" s="124" t="s">
        <v>582</v>
      </c>
      <c r="ACS62" s="124" t="s">
        <v>582</v>
      </c>
      <c r="ACT62" s="124" t="s">
        <v>582</v>
      </c>
      <c r="ACU62" s="124" t="s">
        <v>582</v>
      </c>
      <c r="ACV62" s="124" t="s">
        <v>582</v>
      </c>
      <c r="ACW62" s="124" t="s">
        <v>582</v>
      </c>
      <c r="ACX62" s="124" t="s">
        <v>582</v>
      </c>
      <c r="ACY62" s="124" t="s">
        <v>582</v>
      </c>
      <c r="ACZ62" s="124" t="s">
        <v>582</v>
      </c>
      <c r="ADA62" s="124" t="s">
        <v>582</v>
      </c>
      <c r="ADB62" s="124" t="s">
        <v>582</v>
      </c>
      <c r="ADC62" s="124" t="s">
        <v>582</v>
      </c>
      <c r="ADD62" s="124" t="s">
        <v>582</v>
      </c>
      <c r="ADE62" s="124" t="s">
        <v>582</v>
      </c>
      <c r="ADF62" s="124" t="s">
        <v>582</v>
      </c>
      <c r="ADG62" s="124" t="s">
        <v>582</v>
      </c>
      <c r="ADH62" s="124" t="s">
        <v>582</v>
      </c>
      <c r="ADI62" s="124" t="s">
        <v>582</v>
      </c>
      <c r="ADJ62" s="124" t="s">
        <v>582</v>
      </c>
      <c r="ADK62" s="124" t="s">
        <v>582</v>
      </c>
      <c r="ADL62" s="124" t="s">
        <v>582</v>
      </c>
      <c r="ADM62" s="124" t="s">
        <v>582</v>
      </c>
      <c r="ADN62" s="124" t="s">
        <v>582</v>
      </c>
      <c r="ADO62" s="124" t="s">
        <v>582</v>
      </c>
      <c r="ADP62" s="124" t="s">
        <v>582</v>
      </c>
      <c r="ADQ62" s="124" t="s">
        <v>582</v>
      </c>
      <c r="ADR62" s="124" t="s">
        <v>582</v>
      </c>
      <c r="ADS62" s="124" t="s">
        <v>582</v>
      </c>
      <c r="ADT62" s="124" t="s">
        <v>582</v>
      </c>
      <c r="ADU62" s="124" t="s">
        <v>582</v>
      </c>
      <c r="ADV62" s="124" t="s">
        <v>582</v>
      </c>
      <c r="ADW62" s="124" t="s">
        <v>582</v>
      </c>
      <c r="ADX62" s="124" t="s">
        <v>582</v>
      </c>
      <c r="ADY62" s="124" t="s">
        <v>582</v>
      </c>
      <c r="ADZ62" s="124" t="s">
        <v>582</v>
      </c>
      <c r="AEA62" s="124" t="s">
        <v>582</v>
      </c>
      <c r="AEB62" s="124" t="s">
        <v>582</v>
      </c>
      <c r="AEC62" s="124" t="s">
        <v>582</v>
      </c>
      <c r="AED62" s="124" t="s">
        <v>582</v>
      </c>
      <c r="AEE62" s="124" t="s">
        <v>582</v>
      </c>
      <c r="AEF62" s="124" t="s">
        <v>582</v>
      </c>
      <c r="AEG62" s="124" t="s">
        <v>582</v>
      </c>
      <c r="AEH62" s="124" t="s">
        <v>582</v>
      </c>
      <c r="AEI62" s="124" t="s">
        <v>582</v>
      </c>
      <c r="AEJ62" s="124" t="s">
        <v>582</v>
      </c>
      <c r="AEK62" s="124" t="s">
        <v>582</v>
      </c>
      <c r="AEL62" s="124" t="s">
        <v>582</v>
      </c>
      <c r="AEM62" s="124" t="s">
        <v>582</v>
      </c>
      <c r="AEN62" s="124" t="s">
        <v>582</v>
      </c>
      <c r="AEO62" s="124" t="s">
        <v>582</v>
      </c>
      <c r="AEP62" s="124" t="s">
        <v>582</v>
      </c>
      <c r="AEQ62" s="124" t="s">
        <v>582</v>
      </c>
      <c r="AER62" s="124" t="s">
        <v>582</v>
      </c>
      <c r="AES62" s="124" t="s">
        <v>582</v>
      </c>
      <c r="AET62" s="124" t="s">
        <v>582</v>
      </c>
      <c r="AEU62" s="124" t="s">
        <v>582</v>
      </c>
      <c r="AEV62" s="124" t="s">
        <v>582</v>
      </c>
      <c r="AEW62" s="124" t="s">
        <v>582</v>
      </c>
      <c r="AEX62" s="124" t="s">
        <v>582</v>
      </c>
      <c r="AEY62" s="124" t="s">
        <v>582</v>
      </c>
      <c r="AEZ62" s="124" t="s">
        <v>582</v>
      </c>
      <c r="AFA62" s="124" t="s">
        <v>582</v>
      </c>
      <c r="AFB62" s="124" t="s">
        <v>582</v>
      </c>
      <c r="AFC62" s="124" t="s">
        <v>582</v>
      </c>
      <c r="AFD62" s="124" t="s">
        <v>582</v>
      </c>
      <c r="AFE62" s="124" t="s">
        <v>582</v>
      </c>
      <c r="AFF62" s="124" t="s">
        <v>582</v>
      </c>
      <c r="AFG62" s="124" t="s">
        <v>582</v>
      </c>
      <c r="AFH62" s="124" t="s">
        <v>582</v>
      </c>
      <c r="AFI62" s="124" t="s">
        <v>582</v>
      </c>
      <c r="AFJ62" s="124" t="s">
        <v>582</v>
      </c>
      <c r="AFK62" s="124" t="s">
        <v>582</v>
      </c>
      <c r="AFL62" s="124" t="s">
        <v>582</v>
      </c>
      <c r="AFM62" s="124" t="s">
        <v>582</v>
      </c>
      <c r="AFN62" s="124" t="s">
        <v>582</v>
      </c>
      <c r="AFO62" s="124" t="s">
        <v>582</v>
      </c>
      <c r="AFP62" s="124" t="s">
        <v>582</v>
      </c>
      <c r="AFQ62" s="124" t="s">
        <v>582</v>
      </c>
      <c r="AFR62" s="124" t="s">
        <v>582</v>
      </c>
      <c r="AFS62" s="124" t="s">
        <v>582</v>
      </c>
      <c r="AFT62" s="124" t="s">
        <v>582</v>
      </c>
      <c r="AFU62" s="124" t="s">
        <v>582</v>
      </c>
      <c r="AFV62" s="124" t="s">
        <v>582</v>
      </c>
      <c r="AFW62" s="124" t="s">
        <v>582</v>
      </c>
      <c r="AFX62" s="124" t="s">
        <v>582</v>
      </c>
      <c r="AFY62" s="124" t="s">
        <v>582</v>
      </c>
      <c r="AFZ62" s="124" t="s">
        <v>582</v>
      </c>
      <c r="AGA62" s="124" t="s">
        <v>582</v>
      </c>
      <c r="AGB62" s="124" t="s">
        <v>582</v>
      </c>
      <c r="AGC62" s="124" t="s">
        <v>582</v>
      </c>
      <c r="AGD62" s="124" t="s">
        <v>582</v>
      </c>
      <c r="AGE62" s="124" t="s">
        <v>582</v>
      </c>
      <c r="AGF62" s="124" t="s">
        <v>582</v>
      </c>
      <c r="AGG62" s="124" t="s">
        <v>582</v>
      </c>
      <c r="AGH62" s="124" t="s">
        <v>582</v>
      </c>
      <c r="AGI62" s="124" t="s">
        <v>582</v>
      </c>
      <c r="AGJ62" s="124" t="s">
        <v>582</v>
      </c>
      <c r="AGK62" s="124" t="s">
        <v>582</v>
      </c>
      <c r="AGL62" s="124" t="s">
        <v>582</v>
      </c>
      <c r="AGM62" s="124" t="s">
        <v>582</v>
      </c>
      <c r="AGN62" s="124" t="s">
        <v>582</v>
      </c>
      <c r="AGO62" s="124" t="s">
        <v>582</v>
      </c>
      <c r="AGP62" s="124" t="s">
        <v>582</v>
      </c>
      <c r="AGQ62" s="124" t="s">
        <v>582</v>
      </c>
      <c r="AGR62" s="124" t="s">
        <v>582</v>
      </c>
      <c r="AGS62" s="124" t="s">
        <v>582</v>
      </c>
      <c r="AGT62" s="124" t="s">
        <v>582</v>
      </c>
      <c r="AGU62" s="124" t="s">
        <v>582</v>
      </c>
      <c r="AGV62" s="124" t="s">
        <v>582</v>
      </c>
      <c r="AGW62" s="124" t="s">
        <v>582</v>
      </c>
      <c r="AGX62" s="124" t="s">
        <v>582</v>
      </c>
      <c r="AGY62" s="124" t="s">
        <v>582</v>
      </c>
      <c r="AGZ62" s="124" t="s">
        <v>582</v>
      </c>
      <c r="AHA62" s="124" t="s">
        <v>582</v>
      </c>
      <c r="AHB62" s="124" t="s">
        <v>582</v>
      </c>
      <c r="AHC62" s="124" t="s">
        <v>582</v>
      </c>
      <c r="AHD62" s="124" t="s">
        <v>582</v>
      </c>
      <c r="AHE62" s="124" t="s">
        <v>582</v>
      </c>
      <c r="AHF62" s="124" t="s">
        <v>582</v>
      </c>
      <c r="AHG62" s="124" t="s">
        <v>582</v>
      </c>
      <c r="AHH62" s="124" t="s">
        <v>582</v>
      </c>
      <c r="AHI62" s="124" t="s">
        <v>582</v>
      </c>
      <c r="AHJ62" s="124" t="s">
        <v>582</v>
      </c>
      <c r="AHK62" s="124" t="s">
        <v>582</v>
      </c>
      <c r="AHL62" s="124" t="s">
        <v>582</v>
      </c>
      <c r="AHM62" s="124" t="s">
        <v>582</v>
      </c>
      <c r="AHN62" s="124" t="s">
        <v>582</v>
      </c>
      <c r="AHO62" s="124" t="s">
        <v>582</v>
      </c>
      <c r="AHP62" s="124" t="s">
        <v>582</v>
      </c>
      <c r="AHQ62" s="124" t="s">
        <v>582</v>
      </c>
      <c r="AHR62" s="124" t="s">
        <v>582</v>
      </c>
      <c r="AHS62" s="124" t="s">
        <v>582</v>
      </c>
      <c r="AHT62" s="124" t="s">
        <v>582</v>
      </c>
      <c r="AHU62" s="124" t="s">
        <v>582</v>
      </c>
      <c r="AHV62" s="124" t="s">
        <v>582</v>
      </c>
      <c r="AHW62" s="124" t="s">
        <v>582</v>
      </c>
      <c r="AHX62" s="124" t="s">
        <v>582</v>
      </c>
      <c r="AHY62" s="124" t="s">
        <v>582</v>
      </c>
      <c r="AHZ62" s="124" t="s">
        <v>582</v>
      </c>
      <c r="AIA62" s="124" t="s">
        <v>582</v>
      </c>
      <c r="AIB62" s="124" t="s">
        <v>582</v>
      </c>
      <c r="AIC62" s="124" t="s">
        <v>582</v>
      </c>
      <c r="AID62" s="124" t="s">
        <v>582</v>
      </c>
      <c r="AIE62" s="124" t="s">
        <v>582</v>
      </c>
      <c r="AIF62" s="124" t="s">
        <v>582</v>
      </c>
      <c r="AIG62" s="124" t="s">
        <v>582</v>
      </c>
      <c r="AIH62" s="124" t="s">
        <v>582</v>
      </c>
      <c r="AII62" s="124" t="s">
        <v>582</v>
      </c>
      <c r="AIJ62" s="124" t="s">
        <v>582</v>
      </c>
      <c r="AIK62" s="124" t="s">
        <v>582</v>
      </c>
      <c r="AIL62" s="124" t="s">
        <v>582</v>
      </c>
      <c r="AIM62" s="124" t="s">
        <v>582</v>
      </c>
      <c r="AIN62" s="124" t="s">
        <v>582</v>
      </c>
      <c r="AIO62" s="124" t="s">
        <v>582</v>
      </c>
      <c r="AIP62" s="124" t="s">
        <v>582</v>
      </c>
      <c r="AIQ62" s="124" t="s">
        <v>582</v>
      </c>
      <c r="AIR62" s="124" t="s">
        <v>582</v>
      </c>
      <c r="AIS62" s="124" t="s">
        <v>582</v>
      </c>
      <c r="AIT62" s="124" t="s">
        <v>582</v>
      </c>
      <c r="AIU62" s="124" t="s">
        <v>582</v>
      </c>
      <c r="AIV62" s="124" t="s">
        <v>582</v>
      </c>
      <c r="AIW62" s="124" t="s">
        <v>582</v>
      </c>
      <c r="AIX62" s="124" t="s">
        <v>582</v>
      </c>
      <c r="AIY62" s="124" t="s">
        <v>582</v>
      </c>
      <c r="AIZ62" s="124" t="s">
        <v>582</v>
      </c>
      <c r="AJA62" s="124" t="s">
        <v>582</v>
      </c>
      <c r="AJB62" s="124" t="s">
        <v>582</v>
      </c>
      <c r="AJC62" s="124" t="s">
        <v>582</v>
      </c>
      <c r="AJD62" s="124" t="s">
        <v>582</v>
      </c>
      <c r="AJE62" s="124" t="s">
        <v>582</v>
      </c>
      <c r="AJF62" s="124" t="s">
        <v>582</v>
      </c>
      <c r="AJG62" s="124" t="s">
        <v>582</v>
      </c>
      <c r="AJH62" s="124" t="s">
        <v>582</v>
      </c>
      <c r="AJI62" s="124" t="s">
        <v>582</v>
      </c>
      <c r="AJJ62" s="124" t="s">
        <v>582</v>
      </c>
      <c r="AJK62" s="124" t="s">
        <v>582</v>
      </c>
      <c r="AJL62" s="124" t="s">
        <v>582</v>
      </c>
      <c r="AJM62" s="124" t="s">
        <v>582</v>
      </c>
      <c r="AJN62" s="124" t="s">
        <v>582</v>
      </c>
      <c r="AJO62" s="124" t="s">
        <v>582</v>
      </c>
      <c r="AJP62" s="124" t="s">
        <v>582</v>
      </c>
      <c r="AJQ62" s="124" t="s">
        <v>582</v>
      </c>
      <c r="AJR62" s="124" t="s">
        <v>582</v>
      </c>
      <c r="AJS62" s="124" t="s">
        <v>582</v>
      </c>
      <c r="AJT62" s="124" t="s">
        <v>582</v>
      </c>
      <c r="AJU62" s="124" t="s">
        <v>582</v>
      </c>
      <c r="AJV62" s="124" t="s">
        <v>582</v>
      </c>
      <c r="AJW62" s="124" t="s">
        <v>582</v>
      </c>
      <c r="AJX62" s="124" t="s">
        <v>582</v>
      </c>
      <c r="AJY62" s="124" t="s">
        <v>582</v>
      </c>
      <c r="AJZ62" s="124" t="s">
        <v>582</v>
      </c>
      <c r="AKA62" s="124" t="s">
        <v>582</v>
      </c>
      <c r="AKB62" s="124" t="s">
        <v>582</v>
      </c>
      <c r="AKC62" s="124" t="s">
        <v>582</v>
      </c>
      <c r="AKD62" s="124" t="s">
        <v>582</v>
      </c>
      <c r="AKE62" s="124" t="s">
        <v>582</v>
      </c>
      <c r="AKF62" s="124" t="s">
        <v>582</v>
      </c>
      <c r="AKG62" s="124" t="s">
        <v>582</v>
      </c>
      <c r="AKH62" s="124" t="s">
        <v>582</v>
      </c>
      <c r="AKI62" s="124" t="s">
        <v>582</v>
      </c>
      <c r="AKJ62" s="124" t="s">
        <v>582</v>
      </c>
      <c r="AKK62" s="124" t="s">
        <v>582</v>
      </c>
      <c r="AKL62" s="124" t="s">
        <v>582</v>
      </c>
      <c r="AKM62" s="124" t="s">
        <v>582</v>
      </c>
      <c r="AKN62" s="124" t="s">
        <v>582</v>
      </c>
      <c r="AKO62" s="124" t="s">
        <v>582</v>
      </c>
      <c r="AKP62" s="124" t="s">
        <v>582</v>
      </c>
      <c r="AKQ62" s="124" t="s">
        <v>582</v>
      </c>
      <c r="AKR62" s="124" t="s">
        <v>582</v>
      </c>
      <c r="AKS62" s="124" t="s">
        <v>582</v>
      </c>
      <c r="AKT62" s="124" t="s">
        <v>582</v>
      </c>
      <c r="AKU62" s="124" t="s">
        <v>582</v>
      </c>
      <c r="AKV62" s="124" t="s">
        <v>582</v>
      </c>
      <c r="AKW62" s="124" t="s">
        <v>582</v>
      </c>
      <c r="AKX62" s="124" t="s">
        <v>582</v>
      </c>
      <c r="AKY62" s="124" t="s">
        <v>582</v>
      </c>
      <c r="AKZ62" s="124" t="s">
        <v>582</v>
      </c>
      <c r="ALA62" s="124" t="s">
        <v>582</v>
      </c>
      <c r="ALB62" s="124" t="s">
        <v>582</v>
      </c>
      <c r="ALC62" s="124" t="s">
        <v>582</v>
      </c>
      <c r="ALD62" s="124" t="s">
        <v>582</v>
      </c>
      <c r="ALE62" s="124" t="s">
        <v>582</v>
      </c>
      <c r="ALF62" s="124" t="s">
        <v>582</v>
      </c>
      <c r="ALG62" s="124" t="s">
        <v>582</v>
      </c>
      <c r="ALH62" s="124" t="s">
        <v>582</v>
      </c>
      <c r="ALI62" s="124" t="s">
        <v>582</v>
      </c>
      <c r="ALJ62" s="124" t="s">
        <v>582</v>
      </c>
      <c r="ALK62" s="124" t="s">
        <v>582</v>
      </c>
      <c r="ALL62" s="124" t="s">
        <v>582</v>
      </c>
      <c r="ALM62" s="124" t="s">
        <v>582</v>
      </c>
      <c r="ALN62" s="124" t="s">
        <v>582</v>
      </c>
      <c r="ALO62" s="124" t="s">
        <v>582</v>
      </c>
      <c r="ALP62" s="124" t="s">
        <v>582</v>
      </c>
      <c r="ALQ62" s="124" t="s">
        <v>582</v>
      </c>
      <c r="ALR62" s="124" t="s">
        <v>582</v>
      </c>
      <c r="ALS62" s="124" t="s">
        <v>582</v>
      </c>
      <c r="ALT62" s="124" t="s">
        <v>582</v>
      </c>
      <c r="ALU62" s="124" t="s">
        <v>582</v>
      </c>
      <c r="ALV62" s="124" t="s">
        <v>582</v>
      </c>
      <c r="ALW62" s="124" t="s">
        <v>582</v>
      </c>
      <c r="ALX62" s="124" t="s">
        <v>582</v>
      </c>
      <c r="ALY62" s="124" t="s">
        <v>582</v>
      </c>
      <c r="ALZ62" s="124" t="s">
        <v>582</v>
      </c>
      <c r="AMA62" s="124" t="s">
        <v>582</v>
      </c>
      <c r="AMB62" s="124" t="s">
        <v>582</v>
      </c>
      <c r="AMC62" s="124" t="s">
        <v>582</v>
      </c>
      <c r="AMD62" s="124" t="s">
        <v>582</v>
      </c>
      <c r="AME62" s="124" t="s">
        <v>582</v>
      </c>
      <c r="AMF62" s="124" t="s">
        <v>582</v>
      </c>
      <c r="AMG62" s="124" t="s">
        <v>582</v>
      </c>
      <c r="AMH62" s="124" t="s">
        <v>582</v>
      </c>
      <c r="AMI62" s="124" t="s">
        <v>582</v>
      </c>
      <c r="AMJ62" s="124" t="s">
        <v>582</v>
      </c>
      <c r="AMK62" s="124" t="s">
        <v>582</v>
      </c>
      <c r="AML62" s="124" t="s">
        <v>582</v>
      </c>
      <c r="AMM62" s="124" t="s">
        <v>582</v>
      </c>
      <c r="AMN62" s="124" t="s">
        <v>582</v>
      </c>
      <c r="AMO62" s="124" t="s">
        <v>582</v>
      </c>
      <c r="AMP62" s="124" t="s">
        <v>582</v>
      </c>
      <c r="AMQ62" s="124" t="s">
        <v>582</v>
      </c>
      <c r="AMR62" s="124" t="s">
        <v>582</v>
      </c>
      <c r="AMS62" s="124" t="s">
        <v>582</v>
      </c>
      <c r="AMT62" s="124" t="s">
        <v>582</v>
      </c>
      <c r="AMU62" s="124" t="s">
        <v>582</v>
      </c>
      <c r="AMV62" s="124" t="s">
        <v>582</v>
      </c>
      <c r="AMW62" s="124" t="s">
        <v>582</v>
      </c>
      <c r="AMX62" s="124" t="s">
        <v>582</v>
      </c>
      <c r="AMY62" s="124" t="s">
        <v>582</v>
      </c>
      <c r="AMZ62" s="124" t="s">
        <v>582</v>
      </c>
      <c r="ANA62" s="124" t="s">
        <v>582</v>
      </c>
      <c r="ANB62" s="124" t="s">
        <v>582</v>
      </c>
      <c r="ANC62" s="124" t="s">
        <v>582</v>
      </c>
      <c r="AND62" s="124" t="s">
        <v>582</v>
      </c>
      <c r="ANE62" s="124" t="s">
        <v>582</v>
      </c>
      <c r="ANF62" s="124" t="s">
        <v>582</v>
      </c>
      <c r="ANG62" s="124" t="s">
        <v>582</v>
      </c>
      <c r="ANH62" s="124" t="s">
        <v>582</v>
      </c>
      <c r="ANI62" s="124" t="s">
        <v>582</v>
      </c>
      <c r="ANJ62" s="124" t="s">
        <v>582</v>
      </c>
      <c r="ANK62" s="124" t="s">
        <v>582</v>
      </c>
      <c r="ANL62" s="124" t="s">
        <v>582</v>
      </c>
      <c r="ANM62" s="124" t="s">
        <v>582</v>
      </c>
      <c r="ANN62" s="124" t="s">
        <v>582</v>
      </c>
      <c r="ANO62" s="124" t="s">
        <v>582</v>
      </c>
      <c r="ANP62" s="124" t="s">
        <v>582</v>
      </c>
      <c r="ANQ62" s="124" t="s">
        <v>582</v>
      </c>
      <c r="ANR62" s="124" t="s">
        <v>582</v>
      </c>
      <c r="ANS62" s="124" t="s">
        <v>582</v>
      </c>
      <c r="ANT62" s="124" t="s">
        <v>582</v>
      </c>
      <c r="ANU62" s="124" t="s">
        <v>582</v>
      </c>
      <c r="ANV62" s="124" t="s">
        <v>582</v>
      </c>
      <c r="ANW62" s="124" t="s">
        <v>582</v>
      </c>
      <c r="ANX62" s="124" t="s">
        <v>582</v>
      </c>
      <c r="ANY62" s="124" t="s">
        <v>582</v>
      </c>
      <c r="ANZ62" s="124" t="s">
        <v>582</v>
      </c>
      <c r="AOA62" s="124" t="s">
        <v>582</v>
      </c>
      <c r="AOB62" s="124" t="s">
        <v>582</v>
      </c>
      <c r="AOC62" s="124" t="s">
        <v>582</v>
      </c>
      <c r="AOD62" s="124" t="s">
        <v>582</v>
      </c>
      <c r="AOE62" s="124" t="s">
        <v>582</v>
      </c>
      <c r="AOF62" s="124" t="s">
        <v>582</v>
      </c>
      <c r="AOG62" s="124" t="s">
        <v>582</v>
      </c>
      <c r="AOH62" s="124" t="s">
        <v>582</v>
      </c>
      <c r="AOI62" s="124" t="s">
        <v>582</v>
      </c>
      <c r="AOJ62" s="124" t="s">
        <v>582</v>
      </c>
      <c r="AOK62" s="124" t="s">
        <v>582</v>
      </c>
      <c r="AOL62" s="124" t="s">
        <v>582</v>
      </c>
      <c r="AOM62" s="124" t="s">
        <v>582</v>
      </c>
      <c r="AON62" s="124" t="s">
        <v>582</v>
      </c>
      <c r="AOO62" s="124" t="s">
        <v>582</v>
      </c>
      <c r="AOP62" s="124" t="s">
        <v>582</v>
      </c>
      <c r="AOQ62" s="124" t="s">
        <v>582</v>
      </c>
      <c r="AOR62" s="124" t="s">
        <v>582</v>
      </c>
      <c r="AOS62" s="124" t="s">
        <v>582</v>
      </c>
      <c r="AOT62" s="124" t="s">
        <v>582</v>
      </c>
      <c r="AOU62" s="124" t="s">
        <v>582</v>
      </c>
      <c r="AOV62" s="124" t="s">
        <v>582</v>
      </c>
      <c r="AOW62" s="124" t="s">
        <v>582</v>
      </c>
      <c r="AOX62" s="124" t="s">
        <v>582</v>
      </c>
      <c r="AOY62" s="124" t="s">
        <v>582</v>
      </c>
      <c r="AOZ62" s="124" t="s">
        <v>582</v>
      </c>
      <c r="APA62" s="124" t="s">
        <v>582</v>
      </c>
      <c r="APB62" s="124" t="s">
        <v>582</v>
      </c>
      <c r="APC62" s="124" t="s">
        <v>582</v>
      </c>
      <c r="APD62" s="124" t="s">
        <v>582</v>
      </c>
      <c r="APE62" s="124" t="s">
        <v>582</v>
      </c>
      <c r="APF62" s="124" t="s">
        <v>582</v>
      </c>
      <c r="APG62" s="124" t="s">
        <v>582</v>
      </c>
      <c r="APH62" s="124" t="s">
        <v>582</v>
      </c>
      <c r="API62" s="124" t="s">
        <v>582</v>
      </c>
      <c r="APJ62" s="124" t="s">
        <v>582</v>
      </c>
      <c r="APK62" s="124" t="s">
        <v>582</v>
      </c>
      <c r="APL62" s="124" t="s">
        <v>582</v>
      </c>
      <c r="APM62" s="124" t="s">
        <v>582</v>
      </c>
      <c r="APN62" s="124" t="s">
        <v>582</v>
      </c>
      <c r="APO62" s="124" t="s">
        <v>582</v>
      </c>
      <c r="APP62" s="124" t="s">
        <v>582</v>
      </c>
      <c r="APQ62" s="124" t="s">
        <v>582</v>
      </c>
      <c r="APR62" s="124" t="s">
        <v>582</v>
      </c>
      <c r="APS62" s="124" t="s">
        <v>582</v>
      </c>
      <c r="APT62" s="124" t="s">
        <v>582</v>
      </c>
      <c r="APU62" s="124" t="s">
        <v>582</v>
      </c>
      <c r="APV62" s="124" t="s">
        <v>582</v>
      </c>
      <c r="APW62" s="124" t="s">
        <v>582</v>
      </c>
      <c r="APX62" s="124" t="s">
        <v>582</v>
      </c>
      <c r="APY62" s="124" t="s">
        <v>582</v>
      </c>
      <c r="APZ62" s="124" t="s">
        <v>582</v>
      </c>
      <c r="AQA62" s="124" t="s">
        <v>582</v>
      </c>
      <c r="AQB62" s="124" t="s">
        <v>582</v>
      </c>
      <c r="AQC62" s="124" t="s">
        <v>582</v>
      </c>
      <c r="AQD62" s="124" t="s">
        <v>582</v>
      </c>
      <c r="AQE62" s="124" t="s">
        <v>582</v>
      </c>
      <c r="AQF62" s="124" t="s">
        <v>582</v>
      </c>
      <c r="AQG62" s="124" t="s">
        <v>582</v>
      </c>
      <c r="AQH62" s="124" t="s">
        <v>582</v>
      </c>
      <c r="AQI62" s="124" t="s">
        <v>582</v>
      </c>
      <c r="AQJ62" s="124" t="s">
        <v>582</v>
      </c>
      <c r="AQK62" s="124" t="s">
        <v>582</v>
      </c>
      <c r="AQL62" s="124" t="s">
        <v>582</v>
      </c>
      <c r="AQM62" s="124" t="s">
        <v>582</v>
      </c>
      <c r="AQN62" s="124" t="s">
        <v>582</v>
      </c>
      <c r="AQO62" s="124" t="s">
        <v>582</v>
      </c>
      <c r="AQP62" s="124" t="s">
        <v>582</v>
      </c>
      <c r="AQQ62" s="124" t="s">
        <v>582</v>
      </c>
      <c r="AQR62" s="124" t="s">
        <v>582</v>
      </c>
      <c r="AQS62" s="124" t="s">
        <v>582</v>
      </c>
      <c r="AQT62" s="124" t="s">
        <v>582</v>
      </c>
      <c r="AQU62" s="124" t="s">
        <v>582</v>
      </c>
      <c r="AQV62" s="124" t="s">
        <v>582</v>
      </c>
      <c r="AQW62" s="124" t="s">
        <v>582</v>
      </c>
      <c r="AQX62" s="124" t="s">
        <v>582</v>
      </c>
      <c r="AQY62" s="124" t="s">
        <v>582</v>
      </c>
      <c r="AQZ62" s="124" t="s">
        <v>582</v>
      </c>
      <c r="ARA62" s="124" t="s">
        <v>582</v>
      </c>
      <c r="ARB62" s="124" t="s">
        <v>582</v>
      </c>
      <c r="ARC62" s="124" t="s">
        <v>582</v>
      </c>
      <c r="ARD62" s="124" t="s">
        <v>582</v>
      </c>
      <c r="ARE62" s="124" t="s">
        <v>582</v>
      </c>
      <c r="ARF62" s="124" t="s">
        <v>582</v>
      </c>
      <c r="ARG62" s="124" t="s">
        <v>582</v>
      </c>
      <c r="ARH62" s="124" t="s">
        <v>582</v>
      </c>
      <c r="ARI62" s="124" t="s">
        <v>582</v>
      </c>
      <c r="ARJ62" s="124" t="s">
        <v>582</v>
      </c>
      <c r="ARK62" s="124" t="s">
        <v>582</v>
      </c>
      <c r="ARL62" s="124" t="s">
        <v>582</v>
      </c>
      <c r="ARM62" s="124" t="s">
        <v>582</v>
      </c>
      <c r="ARN62" s="124" t="s">
        <v>582</v>
      </c>
      <c r="ARO62" s="124" t="s">
        <v>582</v>
      </c>
      <c r="ARP62" s="124" t="s">
        <v>582</v>
      </c>
      <c r="ARQ62" s="124" t="s">
        <v>582</v>
      </c>
      <c r="ARR62" s="124" t="s">
        <v>582</v>
      </c>
      <c r="ARS62" s="124" t="s">
        <v>582</v>
      </c>
      <c r="ART62" s="124" t="s">
        <v>582</v>
      </c>
      <c r="ARU62" s="124" t="s">
        <v>582</v>
      </c>
      <c r="ARV62" s="124" t="s">
        <v>582</v>
      </c>
      <c r="ARW62" s="124" t="s">
        <v>582</v>
      </c>
      <c r="ARX62" s="124" t="s">
        <v>582</v>
      </c>
      <c r="ARY62" s="124" t="s">
        <v>582</v>
      </c>
      <c r="ARZ62" s="124" t="s">
        <v>582</v>
      </c>
      <c r="ASA62" s="124" t="s">
        <v>582</v>
      </c>
      <c r="ASB62" s="124" t="s">
        <v>582</v>
      </c>
      <c r="ASC62" s="124" t="s">
        <v>582</v>
      </c>
      <c r="ASD62" s="124" t="s">
        <v>582</v>
      </c>
      <c r="ASE62" s="124" t="s">
        <v>582</v>
      </c>
      <c r="ASF62" s="124" t="s">
        <v>582</v>
      </c>
      <c r="ASG62" s="124" t="s">
        <v>582</v>
      </c>
      <c r="ASH62" s="124" t="s">
        <v>582</v>
      </c>
      <c r="ASI62" s="124" t="s">
        <v>582</v>
      </c>
      <c r="ASJ62" s="124" t="s">
        <v>582</v>
      </c>
      <c r="ASK62" s="124" t="s">
        <v>582</v>
      </c>
      <c r="ASL62" s="124" t="s">
        <v>582</v>
      </c>
      <c r="ASM62" s="124" t="s">
        <v>582</v>
      </c>
      <c r="ASN62" s="124" t="s">
        <v>582</v>
      </c>
      <c r="ASO62" s="124" t="s">
        <v>582</v>
      </c>
      <c r="ASP62" s="124" t="s">
        <v>582</v>
      </c>
      <c r="ASQ62" s="124" t="s">
        <v>582</v>
      </c>
      <c r="ASR62" s="124" t="s">
        <v>582</v>
      </c>
      <c r="ASS62" s="124" t="s">
        <v>582</v>
      </c>
      <c r="AST62" s="124" t="s">
        <v>582</v>
      </c>
      <c r="ASU62" s="124" t="s">
        <v>582</v>
      </c>
      <c r="ASV62" s="124" t="s">
        <v>582</v>
      </c>
      <c r="ASW62" s="124" t="s">
        <v>582</v>
      </c>
      <c r="ASX62" s="124" t="s">
        <v>582</v>
      </c>
      <c r="ASY62" s="124" t="s">
        <v>582</v>
      </c>
      <c r="ASZ62" s="124" t="s">
        <v>582</v>
      </c>
      <c r="ATA62" s="124" t="s">
        <v>582</v>
      </c>
      <c r="ATB62" s="124" t="s">
        <v>582</v>
      </c>
      <c r="ATC62" s="124" t="s">
        <v>582</v>
      </c>
      <c r="ATD62" s="124" t="s">
        <v>582</v>
      </c>
      <c r="ATE62" s="124" t="s">
        <v>582</v>
      </c>
      <c r="ATF62" s="124" t="s">
        <v>582</v>
      </c>
      <c r="ATG62" s="124" t="s">
        <v>582</v>
      </c>
      <c r="ATH62" s="124" t="s">
        <v>582</v>
      </c>
      <c r="ATI62" s="124" t="s">
        <v>582</v>
      </c>
      <c r="ATJ62" s="124" t="s">
        <v>582</v>
      </c>
      <c r="ATK62" s="124" t="s">
        <v>582</v>
      </c>
      <c r="ATL62" s="124" t="s">
        <v>582</v>
      </c>
      <c r="ATM62" s="124" t="s">
        <v>582</v>
      </c>
      <c r="ATN62" s="124" t="s">
        <v>582</v>
      </c>
      <c r="ATO62" s="124" t="s">
        <v>582</v>
      </c>
      <c r="ATP62" s="124" t="s">
        <v>582</v>
      </c>
      <c r="ATQ62" s="124" t="s">
        <v>582</v>
      </c>
      <c r="ATR62" s="124" t="s">
        <v>582</v>
      </c>
      <c r="ATS62" s="124" t="s">
        <v>582</v>
      </c>
      <c r="ATT62" s="124" t="s">
        <v>582</v>
      </c>
      <c r="ATU62" s="124" t="s">
        <v>582</v>
      </c>
      <c r="ATV62" s="124" t="s">
        <v>582</v>
      </c>
      <c r="ATW62" s="124" t="s">
        <v>582</v>
      </c>
      <c r="ATX62" s="124" t="s">
        <v>582</v>
      </c>
      <c r="ATY62" s="124" t="s">
        <v>582</v>
      </c>
      <c r="ATZ62" s="124" t="s">
        <v>582</v>
      </c>
      <c r="AUA62" s="124" t="s">
        <v>582</v>
      </c>
      <c r="AUB62" s="124" t="s">
        <v>582</v>
      </c>
      <c r="AUC62" s="124" t="s">
        <v>582</v>
      </c>
      <c r="AUD62" s="124" t="s">
        <v>582</v>
      </c>
      <c r="AUE62" s="124" t="s">
        <v>582</v>
      </c>
      <c r="AUF62" s="124" t="s">
        <v>582</v>
      </c>
      <c r="AUG62" s="124" t="s">
        <v>582</v>
      </c>
      <c r="AUH62" s="124" t="s">
        <v>582</v>
      </c>
      <c r="AUI62" s="124" t="s">
        <v>582</v>
      </c>
      <c r="AUJ62" s="124" t="s">
        <v>582</v>
      </c>
      <c r="AUK62" s="124" t="s">
        <v>582</v>
      </c>
      <c r="AUL62" s="124" t="s">
        <v>582</v>
      </c>
      <c r="AUM62" s="124" t="s">
        <v>582</v>
      </c>
      <c r="AUN62" s="124" t="s">
        <v>582</v>
      </c>
      <c r="AUO62" s="124" t="s">
        <v>582</v>
      </c>
      <c r="AUP62" s="124" t="s">
        <v>582</v>
      </c>
      <c r="AUQ62" s="124" t="s">
        <v>582</v>
      </c>
      <c r="AUR62" s="124" t="s">
        <v>582</v>
      </c>
      <c r="AUS62" s="124" t="s">
        <v>582</v>
      </c>
      <c r="AUT62" s="124" t="s">
        <v>582</v>
      </c>
      <c r="AUU62" s="124" t="s">
        <v>582</v>
      </c>
      <c r="AUV62" s="124" t="s">
        <v>582</v>
      </c>
      <c r="AUW62" s="124" t="s">
        <v>582</v>
      </c>
      <c r="AUX62" s="124" t="s">
        <v>582</v>
      </c>
      <c r="AUY62" s="124" t="s">
        <v>582</v>
      </c>
      <c r="AUZ62" s="124" t="s">
        <v>582</v>
      </c>
      <c r="AVA62" s="124" t="s">
        <v>582</v>
      </c>
      <c r="AVB62" s="124" t="s">
        <v>582</v>
      </c>
      <c r="AVC62" s="124" t="s">
        <v>582</v>
      </c>
      <c r="AVD62" s="124" t="s">
        <v>582</v>
      </c>
      <c r="AVE62" s="124" t="s">
        <v>582</v>
      </c>
      <c r="AVF62" s="124" t="s">
        <v>582</v>
      </c>
      <c r="AVG62" s="124" t="s">
        <v>582</v>
      </c>
      <c r="AVH62" s="124" t="s">
        <v>582</v>
      </c>
      <c r="AVI62" s="124" t="s">
        <v>582</v>
      </c>
      <c r="AVJ62" s="124" t="s">
        <v>582</v>
      </c>
      <c r="AVK62" s="124" t="s">
        <v>582</v>
      </c>
      <c r="AVL62" s="124" t="s">
        <v>582</v>
      </c>
      <c r="AVM62" s="124" t="s">
        <v>582</v>
      </c>
      <c r="AVN62" s="124" t="s">
        <v>582</v>
      </c>
      <c r="AVO62" s="124" t="s">
        <v>582</v>
      </c>
      <c r="AVP62" s="124" t="s">
        <v>582</v>
      </c>
      <c r="AVQ62" s="124" t="s">
        <v>582</v>
      </c>
      <c r="AVR62" s="124" t="s">
        <v>582</v>
      </c>
      <c r="AVS62" s="124" t="s">
        <v>582</v>
      </c>
      <c r="AVT62" s="124" t="s">
        <v>582</v>
      </c>
      <c r="AVU62" s="124" t="s">
        <v>582</v>
      </c>
      <c r="AVV62" s="124" t="s">
        <v>582</v>
      </c>
      <c r="AVW62" s="124" t="s">
        <v>582</v>
      </c>
      <c r="AVX62" s="124" t="s">
        <v>582</v>
      </c>
      <c r="AVY62" s="124" t="s">
        <v>582</v>
      </c>
      <c r="AVZ62" s="124" t="s">
        <v>582</v>
      </c>
      <c r="AWA62" s="124" t="s">
        <v>582</v>
      </c>
      <c r="AWB62" s="124" t="s">
        <v>582</v>
      </c>
      <c r="AWC62" s="124" t="s">
        <v>582</v>
      </c>
      <c r="AWD62" s="124" t="s">
        <v>582</v>
      </c>
      <c r="AWE62" s="124" t="s">
        <v>582</v>
      </c>
      <c r="AWF62" s="124" t="s">
        <v>582</v>
      </c>
      <c r="AWG62" s="124" t="s">
        <v>582</v>
      </c>
      <c r="AWH62" s="124" t="s">
        <v>582</v>
      </c>
      <c r="AWI62" s="124" t="s">
        <v>582</v>
      </c>
      <c r="AWJ62" s="124" t="s">
        <v>582</v>
      </c>
      <c r="AWK62" s="124" t="s">
        <v>582</v>
      </c>
      <c r="AWL62" s="124" t="s">
        <v>582</v>
      </c>
      <c r="AWM62" s="124" t="s">
        <v>582</v>
      </c>
      <c r="AWN62" s="124" t="s">
        <v>582</v>
      </c>
      <c r="AWO62" s="124" t="s">
        <v>582</v>
      </c>
      <c r="AWP62" s="124" t="s">
        <v>582</v>
      </c>
      <c r="AWQ62" s="124" t="s">
        <v>582</v>
      </c>
      <c r="AWR62" s="124" t="s">
        <v>582</v>
      </c>
      <c r="AWS62" s="124" t="s">
        <v>582</v>
      </c>
      <c r="AWT62" s="124" t="s">
        <v>582</v>
      </c>
      <c r="AWU62" s="124" t="s">
        <v>582</v>
      </c>
      <c r="AWV62" s="124" t="s">
        <v>582</v>
      </c>
      <c r="AWW62" s="124" t="s">
        <v>582</v>
      </c>
      <c r="AWX62" s="124" t="s">
        <v>582</v>
      </c>
      <c r="AWY62" s="124" t="s">
        <v>582</v>
      </c>
      <c r="AWZ62" s="124" t="s">
        <v>582</v>
      </c>
      <c r="AXA62" s="124" t="s">
        <v>582</v>
      </c>
      <c r="AXB62" s="124" t="s">
        <v>582</v>
      </c>
      <c r="AXC62" s="124" t="s">
        <v>582</v>
      </c>
      <c r="AXD62" s="124" t="s">
        <v>582</v>
      </c>
      <c r="AXE62" s="124" t="s">
        <v>582</v>
      </c>
      <c r="AXF62" s="124" t="s">
        <v>582</v>
      </c>
      <c r="AXG62" s="124" t="s">
        <v>582</v>
      </c>
      <c r="AXH62" s="124" t="s">
        <v>582</v>
      </c>
      <c r="AXI62" s="124" t="s">
        <v>582</v>
      </c>
      <c r="AXJ62" s="124" t="s">
        <v>582</v>
      </c>
      <c r="AXK62" s="124" t="s">
        <v>582</v>
      </c>
      <c r="AXL62" s="124" t="s">
        <v>582</v>
      </c>
      <c r="AXM62" s="124" t="s">
        <v>582</v>
      </c>
      <c r="AXN62" s="124" t="s">
        <v>582</v>
      </c>
      <c r="AXO62" s="124" t="s">
        <v>582</v>
      </c>
      <c r="AXP62" s="124" t="s">
        <v>582</v>
      </c>
      <c r="AXQ62" s="124" t="s">
        <v>582</v>
      </c>
      <c r="AXR62" s="124" t="s">
        <v>582</v>
      </c>
      <c r="AXS62" s="124" t="s">
        <v>582</v>
      </c>
      <c r="AXT62" s="124" t="s">
        <v>582</v>
      </c>
      <c r="AXU62" s="124" t="s">
        <v>582</v>
      </c>
      <c r="AXV62" s="124" t="s">
        <v>582</v>
      </c>
      <c r="AXW62" s="124" t="s">
        <v>582</v>
      </c>
      <c r="AXX62" s="124" t="s">
        <v>582</v>
      </c>
      <c r="AXY62" s="124" t="s">
        <v>582</v>
      </c>
      <c r="AXZ62" s="124" t="s">
        <v>582</v>
      </c>
      <c r="AYA62" s="124" t="s">
        <v>582</v>
      </c>
      <c r="AYB62" s="124" t="s">
        <v>582</v>
      </c>
      <c r="AYC62" s="124" t="s">
        <v>582</v>
      </c>
      <c r="AYD62" s="124" t="s">
        <v>582</v>
      </c>
      <c r="AYE62" s="124" t="s">
        <v>582</v>
      </c>
      <c r="AYF62" s="124" t="s">
        <v>582</v>
      </c>
      <c r="AYG62" s="124" t="s">
        <v>582</v>
      </c>
      <c r="AYH62" s="124" t="s">
        <v>582</v>
      </c>
      <c r="AYI62" s="124" t="s">
        <v>582</v>
      </c>
      <c r="AYJ62" s="124" t="s">
        <v>582</v>
      </c>
      <c r="AYK62" s="124" t="s">
        <v>582</v>
      </c>
      <c r="AYL62" s="124" t="s">
        <v>582</v>
      </c>
      <c r="AYM62" s="124" t="s">
        <v>582</v>
      </c>
      <c r="AYN62" s="124" t="s">
        <v>582</v>
      </c>
      <c r="AYO62" s="124" t="s">
        <v>582</v>
      </c>
      <c r="AYP62" s="124" t="s">
        <v>582</v>
      </c>
      <c r="AYQ62" s="124" t="s">
        <v>582</v>
      </c>
      <c r="AYR62" s="124" t="s">
        <v>582</v>
      </c>
      <c r="AYS62" s="124" t="s">
        <v>582</v>
      </c>
      <c r="AYT62" s="124" t="s">
        <v>582</v>
      </c>
      <c r="AYU62" s="124" t="s">
        <v>582</v>
      </c>
      <c r="AYV62" s="124" t="s">
        <v>582</v>
      </c>
      <c r="AYW62" s="124" t="s">
        <v>582</v>
      </c>
      <c r="AYX62" s="124" t="s">
        <v>582</v>
      </c>
      <c r="AYY62" s="124" t="s">
        <v>582</v>
      </c>
      <c r="AYZ62" s="124" t="s">
        <v>582</v>
      </c>
      <c r="AZA62" s="124" t="s">
        <v>582</v>
      </c>
      <c r="AZB62" s="124" t="s">
        <v>582</v>
      </c>
      <c r="AZC62" s="124" t="s">
        <v>582</v>
      </c>
      <c r="AZD62" s="124" t="s">
        <v>582</v>
      </c>
      <c r="AZE62" s="124" t="s">
        <v>582</v>
      </c>
      <c r="AZF62" s="124" t="s">
        <v>582</v>
      </c>
      <c r="AZG62" s="124" t="s">
        <v>582</v>
      </c>
      <c r="AZH62" s="124" t="s">
        <v>582</v>
      </c>
      <c r="AZI62" s="124" t="s">
        <v>582</v>
      </c>
      <c r="AZJ62" s="124" t="s">
        <v>582</v>
      </c>
      <c r="AZK62" s="124" t="s">
        <v>582</v>
      </c>
      <c r="AZL62" s="124" t="s">
        <v>582</v>
      </c>
      <c r="AZM62" s="124" t="s">
        <v>582</v>
      </c>
      <c r="AZN62" s="124" t="s">
        <v>582</v>
      </c>
      <c r="AZO62" s="124" t="s">
        <v>582</v>
      </c>
      <c r="AZP62" s="124" t="s">
        <v>582</v>
      </c>
      <c r="AZQ62" s="124" t="s">
        <v>582</v>
      </c>
      <c r="AZR62" s="124" t="s">
        <v>582</v>
      </c>
      <c r="AZS62" s="124" t="s">
        <v>582</v>
      </c>
      <c r="AZT62" s="124" t="s">
        <v>582</v>
      </c>
      <c r="AZU62" s="124" t="s">
        <v>582</v>
      </c>
      <c r="AZV62" s="124" t="s">
        <v>582</v>
      </c>
      <c r="AZW62" s="124" t="s">
        <v>582</v>
      </c>
      <c r="AZX62" s="124" t="s">
        <v>582</v>
      </c>
      <c r="AZY62" s="124" t="s">
        <v>582</v>
      </c>
      <c r="AZZ62" s="124" t="s">
        <v>582</v>
      </c>
      <c r="BAA62" s="124" t="s">
        <v>582</v>
      </c>
      <c r="BAB62" s="124" t="s">
        <v>582</v>
      </c>
      <c r="BAC62" s="124" t="s">
        <v>582</v>
      </c>
      <c r="BAD62" s="124" t="s">
        <v>582</v>
      </c>
      <c r="BAE62" s="124" t="s">
        <v>582</v>
      </c>
      <c r="BAF62" s="124" t="s">
        <v>582</v>
      </c>
      <c r="BAG62" s="124" t="s">
        <v>582</v>
      </c>
      <c r="BAH62" s="124" t="s">
        <v>582</v>
      </c>
      <c r="BAI62" s="124" t="s">
        <v>582</v>
      </c>
      <c r="BAJ62" s="124" t="s">
        <v>582</v>
      </c>
      <c r="BAK62" s="124" t="s">
        <v>582</v>
      </c>
      <c r="BAL62" s="124" t="s">
        <v>582</v>
      </c>
      <c r="BAM62" s="124" t="s">
        <v>582</v>
      </c>
      <c r="BAN62" s="124" t="s">
        <v>582</v>
      </c>
      <c r="BAO62" s="124" t="s">
        <v>582</v>
      </c>
      <c r="BAP62" s="124" t="s">
        <v>582</v>
      </c>
      <c r="BAQ62" s="124" t="s">
        <v>582</v>
      </c>
      <c r="BAR62" s="124" t="s">
        <v>582</v>
      </c>
      <c r="BAS62" s="124" t="s">
        <v>582</v>
      </c>
      <c r="BAT62" s="124" t="s">
        <v>582</v>
      </c>
      <c r="BAU62" s="124" t="s">
        <v>582</v>
      </c>
      <c r="BAV62" s="124" t="s">
        <v>582</v>
      </c>
      <c r="BAW62" s="124" t="s">
        <v>582</v>
      </c>
      <c r="BAX62" s="124" t="s">
        <v>582</v>
      </c>
      <c r="BAY62" s="124" t="s">
        <v>582</v>
      </c>
      <c r="BAZ62" s="124" t="s">
        <v>582</v>
      </c>
      <c r="BBA62" s="124" t="s">
        <v>582</v>
      </c>
      <c r="BBB62" s="124" t="s">
        <v>582</v>
      </c>
      <c r="BBC62" s="124" t="s">
        <v>582</v>
      </c>
      <c r="BBD62" s="124" t="s">
        <v>582</v>
      </c>
      <c r="BBE62" s="124" t="s">
        <v>582</v>
      </c>
      <c r="BBF62" s="124" t="s">
        <v>582</v>
      </c>
      <c r="BBG62" s="124" t="s">
        <v>582</v>
      </c>
      <c r="BBH62" s="124" t="s">
        <v>582</v>
      </c>
      <c r="BBI62" s="124" t="s">
        <v>582</v>
      </c>
      <c r="BBJ62" s="124" t="s">
        <v>582</v>
      </c>
      <c r="BBK62" s="124" t="s">
        <v>582</v>
      </c>
      <c r="BBL62" s="124" t="s">
        <v>582</v>
      </c>
      <c r="BBM62" s="124" t="s">
        <v>582</v>
      </c>
      <c r="BBN62" s="124" t="s">
        <v>582</v>
      </c>
      <c r="BBO62" s="124" t="s">
        <v>582</v>
      </c>
      <c r="BBP62" s="124" t="s">
        <v>582</v>
      </c>
      <c r="BBQ62" s="124" t="s">
        <v>582</v>
      </c>
      <c r="BBR62" s="124" t="s">
        <v>582</v>
      </c>
      <c r="BBS62" s="124" t="s">
        <v>582</v>
      </c>
      <c r="BBT62" s="124" t="s">
        <v>582</v>
      </c>
      <c r="BBU62" s="124" t="s">
        <v>582</v>
      </c>
      <c r="BBV62" s="124" t="s">
        <v>582</v>
      </c>
      <c r="BBW62" s="124" t="s">
        <v>582</v>
      </c>
      <c r="BBX62" s="124" t="s">
        <v>582</v>
      </c>
      <c r="BBY62" s="124" t="s">
        <v>582</v>
      </c>
      <c r="BBZ62" s="124" t="s">
        <v>582</v>
      </c>
      <c r="BCA62" s="124" t="s">
        <v>582</v>
      </c>
      <c r="BCB62" s="124" t="s">
        <v>582</v>
      </c>
      <c r="BCC62" s="124" t="s">
        <v>582</v>
      </c>
      <c r="BCD62" s="124" t="s">
        <v>582</v>
      </c>
      <c r="BCE62" s="124" t="s">
        <v>582</v>
      </c>
      <c r="BCF62" s="124" t="s">
        <v>582</v>
      </c>
      <c r="BCG62" s="124" t="s">
        <v>582</v>
      </c>
      <c r="BCH62" s="124" t="s">
        <v>582</v>
      </c>
      <c r="BCI62" s="124" t="s">
        <v>582</v>
      </c>
      <c r="BCJ62" s="124" t="s">
        <v>582</v>
      </c>
      <c r="BCK62" s="124" t="s">
        <v>582</v>
      </c>
      <c r="BCL62" s="124" t="s">
        <v>582</v>
      </c>
      <c r="BCM62" s="124" t="s">
        <v>582</v>
      </c>
      <c r="BCN62" s="124" t="s">
        <v>582</v>
      </c>
      <c r="BCO62" s="124" t="s">
        <v>582</v>
      </c>
      <c r="BCP62" s="124" t="s">
        <v>582</v>
      </c>
      <c r="BCQ62" s="124" t="s">
        <v>582</v>
      </c>
      <c r="BCR62" s="124" t="s">
        <v>582</v>
      </c>
      <c r="BCS62" s="124" t="s">
        <v>582</v>
      </c>
      <c r="BCT62" s="124" t="s">
        <v>582</v>
      </c>
      <c r="BCU62" s="124" t="s">
        <v>582</v>
      </c>
      <c r="BCV62" s="124" t="s">
        <v>582</v>
      </c>
      <c r="BCW62" s="124" t="s">
        <v>582</v>
      </c>
      <c r="BCX62" s="124" t="s">
        <v>582</v>
      </c>
      <c r="BCY62" s="124" t="s">
        <v>582</v>
      </c>
      <c r="BCZ62" s="124" t="s">
        <v>582</v>
      </c>
      <c r="BDA62" s="124" t="s">
        <v>582</v>
      </c>
      <c r="BDB62" s="124" t="s">
        <v>582</v>
      </c>
      <c r="BDC62" s="124" t="s">
        <v>582</v>
      </c>
      <c r="BDD62" s="124" t="s">
        <v>582</v>
      </c>
      <c r="BDE62" s="124" t="s">
        <v>582</v>
      </c>
      <c r="BDF62" s="124" t="s">
        <v>582</v>
      </c>
      <c r="BDG62" s="124" t="s">
        <v>582</v>
      </c>
      <c r="BDH62" s="124" t="s">
        <v>582</v>
      </c>
      <c r="BDI62" s="124" t="s">
        <v>582</v>
      </c>
      <c r="BDJ62" s="124" t="s">
        <v>582</v>
      </c>
      <c r="BDK62" s="124" t="s">
        <v>582</v>
      </c>
      <c r="BDL62" s="124" t="s">
        <v>582</v>
      </c>
      <c r="BDM62" s="124" t="s">
        <v>582</v>
      </c>
      <c r="BDN62" s="124" t="s">
        <v>582</v>
      </c>
      <c r="BDO62" s="124" t="s">
        <v>582</v>
      </c>
      <c r="BDP62" s="124" t="s">
        <v>582</v>
      </c>
      <c r="BDQ62" s="124" t="s">
        <v>582</v>
      </c>
      <c r="BDR62" s="124" t="s">
        <v>582</v>
      </c>
      <c r="BDS62" s="124" t="s">
        <v>582</v>
      </c>
      <c r="BDT62" s="124" t="s">
        <v>582</v>
      </c>
      <c r="BDU62" s="124" t="s">
        <v>582</v>
      </c>
      <c r="BDV62" s="124" t="s">
        <v>582</v>
      </c>
      <c r="BDW62" s="124" t="s">
        <v>582</v>
      </c>
      <c r="BDX62" s="124" t="s">
        <v>582</v>
      </c>
      <c r="BDY62" s="124" t="s">
        <v>582</v>
      </c>
      <c r="BDZ62" s="124" t="s">
        <v>582</v>
      </c>
      <c r="BEA62" s="124" t="s">
        <v>582</v>
      </c>
      <c r="BEB62" s="124" t="s">
        <v>582</v>
      </c>
      <c r="BEC62" s="124" t="s">
        <v>582</v>
      </c>
      <c r="BED62" s="124" t="s">
        <v>582</v>
      </c>
      <c r="BEE62" s="124" t="s">
        <v>582</v>
      </c>
      <c r="BEF62" s="124" t="s">
        <v>582</v>
      </c>
      <c r="BEG62" s="124" t="s">
        <v>582</v>
      </c>
      <c r="BEH62" s="124" t="s">
        <v>582</v>
      </c>
      <c r="BEI62" s="124" t="s">
        <v>582</v>
      </c>
      <c r="BEJ62" s="124" t="s">
        <v>582</v>
      </c>
      <c r="BEK62" s="124" t="s">
        <v>582</v>
      </c>
      <c r="BEL62" s="124" t="s">
        <v>582</v>
      </c>
      <c r="BEM62" s="124" t="s">
        <v>582</v>
      </c>
      <c r="BEN62" s="124" t="s">
        <v>582</v>
      </c>
      <c r="BEO62" s="124" t="s">
        <v>582</v>
      </c>
      <c r="BEP62" s="124" t="s">
        <v>582</v>
      </c>
      <c r="BEQ62" s="124" t="s">
        <v>582</v>
      </c>
      <c r="BER62" s="124" t="s">
        <v>582</v>
      </c>
      <c r="BES62" s="124" t="s">
        <v>582</v>
      </c>
      <c r="BET62" s="124" t="s">
        <v>582</v>
      </c>
      <c r="BEU62" s="124" t="s">
        <v>582</v>
      </c>
      <c r="BEV62" s="124" t="s">
        <v>582</v>
      </c>
      <c r="BEW62" s="124" t="s">
        <v>582</v>
      </c>
      <c r="BEX62" s="124" t="s">
        <v>582</v>
      </c>
      <c r="BEY62" s="124" t="s">
        <v>582</v>
      </c>
      <c r="BEZ62" s="124" t="s">
        <v>582</v>
      </c>
      <c r="BFA62" s="124" t="s">
        <v>582</v>
      </c>
      <c r="BFB62" s="124" t="s">
        <v>582</v>
      </c>
      <c r="BFC62" s="124" t="s">
        <v>582</v>
      </c>
      <c r="BFD62" s="124" t="s">
        <v>582</v>
      </c>
      <c r="BFE62" s="124" t="s">
        <v>582</v>
      </c>
      <c r="BFF62" s="124" t="s">
        <v>582</v>
      </c>
      <c r="BFG62" s="124" t="s">
        <v>582</v>
      </c>
      <c r="BFH62" s="124" t="s">
        <v>582</v>
      </c>
      <c r="BFI62" s="124" t="s">
        <v>582</v>
      </c>
      <c r="BFJ62" s="124" t="s">
        <v>582</v>
      </c>
      <c r="BFK62" s="124" t="s">
        <v>582</v>
      </c>
      <c r="BFL62" s="124" t="s">
        <v>582</v>
      </c>
      <c r="BFM62" s="124" t="s">
        <v>582</v>
      </c>
      <c r="BFN62" s="124" t="s">
        <v>582</v>
      </c>
      <c r="BFO62" s="124" t="s">
        <v>582</v>
      </c>
      <c r="BFP62" s="124" t="s">
        <v>582</v>
      </c>
      <c r="BFQ62" s="124" t="s">
        <v>582</v>
      </c>
      <c r="BFR62" s="124" t="s">
        <v>582</v>
      </c>
      <c r="BFS62" s="124" t="s">
        <v>582</v>
      </c>
      <c r="BFT62" s="124" t="s">
        <v>582</v>
      </c>
      <c r="BFU62" s="124" t="s">
        <v>582</v>
      </c>
      <c r="BFV62" s="124" t="s">
        <v>582</v>
      </c>
      <c r="BFW62" s="124" t="s">
        <v>582</v>
      </c>
      <c r="BFX62" s="124" t="s">
        <v>582</v>
      </c>
      <c r="BFY62" s="124" t="s">
        <v>582</v>
      </c>
      <c r="BFZ62" s="124" t="s">
        <v>582</v>
      </c>
      <c r="BGA62" s="124" t="s">
        <v>582</v>
      </c>
      <c r="BGB62" s="124" t="s">
        <v>582</v>
      </c>
      <c r="BGC62" s="124" t="s">
        <v>582</v>
      </c>
      <c r="BGD62" s="124" t="s">
        <v>582</v>
      </c>
      <c r="BGE62" s="124" t="s">
        <v>582</v>
      </c>
      <c r="BGF62" s="124" t="s">
        <v>582</v>
      </c>
      <c r="BGG62" s="124" t="s">
        <v>582</v>
      </c>
      <c r="BGH62" s="124" t="s">
        <v>582</v>
      </c>
      <c r="BGI62" s="124" t="s">
        <v>582</v>
      </c>
      <c r="BGJ62" s="124" t="s">
        <v>582</v>
      </c>
      <c r="BGK62" s="124" t="s">
        <v>582</v>
      </c>
      <c r="BGL62" s="124" t="s">
        <v>582</v>
      </c>
      <c r="BGM62" s="124" t="s">
        <v>582</v>
      </c>
      <c r="BGN62" s="124" t="s">
        <v>582</v>
      </c>
      <c r="BGO62" s="124" t="s">
        <v>582</v>
      </c>
      <c r="BGP62" s="124" t="s">
        <v>582</v>
      </c>
      <c r="BGQ62" s="124" t="s">
        <v>582</v>
      </c>
      <c r="BGR62" s="124" t="s">
        <v>582</v>
      </c>
      <c r="BGS62" s="124" t="s">
        <v>582</v>
      </c>
      <c r="BGT62" s="124" t="s">
        <v>582</v>
      </c>
      <c r="BGU62" s="124" t="s">
        <v>582</v>
      </c>
      <c r="BGV62" s="124" t="s">
        <v>582</v>
      </c>
      <c r="BGW62" s="124" t="s">
        <v>582</v>
      </c>
      <c r="BGX62" s="124" t="s">
        <v>582</v>
      </c>
      <c r="BGY62" s="124" t="s">
        <v>582</v>
      </c>
      <c r="BGZ62" s="124" t="s">
        <v>582</v>
      </c>
      <c r="BHA62" s="124" t="s">
        <v>582</v>
      </c>
      <c r="BHB62" s="124" t="s">
        <v>582</v>
      </c>
      <c r="BHC62" s="124" t="s">
        <v>582</v>
      </c>
      <c r="BHD62" s="124" t="s">
        <v>582</v>
      </c>
      <c r="BHE62" s="124" t="s">
        <v>582</v>
      </c>
      <c r="BHF62" s="124" t="s">
        <v>582</v>
      </c>
      <c r="BHG62" s="124" t="s">
        <v>582</v>
      </c>
      <c r="BHH62" s="124" t="s">
        <v>582</v>
      </c>
      <c r="BHI62" s="124" t="s">
        <v>582</v>
      </c>
      <c r="BHJ62" s="124" t="s">
        <v>582</v>
      </c>
      <c r="BHK62" s="124" t="s">
        <v>582</v>
      </c>
      <c r="BHL62" s="124" t="s">
        <v>582</v>
      </c>
      <c r="BHM62" s="124" t="s">
        <v>582</v>
      </c>
      <c r="BHN62" s="124" t="s">
        <v>582</v>
      </c>
      <c r="BHO62" s="124" t="s">
        <v>582</v>
      </c>
      <c r="BHP62" s="124" t="s">
        <v>582</v>
      </c>
      <c r="BHQ62" s="124" t="s">
        <v>582</v>
      </c>
      <c r="BHR62" s="124" t="s">
        <v>582</v>
      </c>
      <c r="BHS62" s="124" t="s">
        <v>582</v>
      </c>
      <c r="BHT62" s="124" t="s">
        <v>582</v>
      </c>
      <c r="BHU62" s="124" t="s">
        <v>582</v>
      </c>
      <c r="BHV62" s="124" t="s">
        <v>582</v>
      </c>
      <c r="BHW62" s="124" t="s">
        <v>582</v>
      </c>
      <c r="BHX62" s="124" t="s">
        <v>582</v>
      </c>
      <c r="BHY62" s="124" t="s">
        <v>582</v>
      </c>
      <c r="BHZ62" s="124" t="s">
        <v>582</v>
      </c>
      <c r="BIA62" s="124" t="s">
        <v>582</v>
      </c>
      <c r="BIB62" s="124" t="s">
        <v>582</v>
      </c>
      <c r="BIC62" s="124" t="s">
        <v>582</v>
      </c>
      <c r="BID62" s="124" t="s">
        <v>582</v>
      </c>
      <c r="BIE62" s="124" t="s">
        <v>582</v>
      </c>
      <c r="BIF62" s="124" t="s">
        <v>582</v>
      </c>
      <c r="BIG62" s="124" t="s">
        <v>582</v>
      </c>
      <c r="BIH62" s="124" t="s">
        <v>582</v>
      </c>
      <c r="BII62" s="124" t="s">
        <v>582</v>
      </c>
      <c r="BIJ62" s="124" t="s">
        <v>582</v>
      </c>
      <c r="BIK62" s="124" t="s">
        <v>582</v>
      </c>
      <c r="BIL62" s="124" t="s">
        <v>582</v>
      </c>
      <c r="BIM62" s="124" t="s">
        <v>582</v>
      </c>
      <c r="BIN62" s="124" t="s">
        <v>582</v>
      </c>
      <c r="BIO62" s="124" t="s">
        <v>582</v>
      </c>
      <c r="BIP62" s="124" t="s">
        <v>582</v>
      </c>
      <c r="BIQ62" s="124" t="s">
        <v>582</v>
      </c>
      <c r="BIR62" s="124" t="s">
        <v>582</v>
      </c>
      <c r="BIS62" s="124" t="s">
        <v>582</v>
      </c>
      <c r="BIT62" s="124" t="s">
        <v>582</v>
      </c>
      <c r="BIU62" s="124" t="s">
        <v>582</v>
      </c>
      <c r="BIV62" s="124" t="s">
        <v>582</v>
      </c>
      <c r="BIW62" s="124" t="s">
        <v>582</v>
      </c>
      <c r="BIX62" s="124" t="s">
        <v>582</v>
      </c>
      <c r="BIY62" s="124" t="s">
        <v>582</v>
      </c>
      <c r="BIZ62" s="124" t="s">
        <v>582</v>
      </c>
      <c r="BJA62" s="124" t="s">
        <v>582</v>
      </c>
      <c r="BJB62" s="124" t="s">
        <v>582</v>
      </c>
      <c r="BJC62" s="124" t="s">
        <v>582</v>
      </c>
      <c r="BJD62" s="124" t="s">
        <v>582</v>
      </c>
      <c r="BJE62" s="124" t="s">
        <v>582</v>
      </c>
      <c r="BJF62" s="124" t="s">
        <v>582</v>
      </c>
      <c r="BJG62" s="124" t="s">
        <v>582</v>
      </c>
      <c r="BJH62" s="124" t="s">
        <v>582</v>
      </c>
      <c r="BJI62" s="124" t="s">
        <v>582</v>
      </c>
      <c r="BJJ62" s="124" t="s">
        <v>582</v>
      </c>
      <c r="BJK62" s="124" t="s">
        <v>582</v>
      </c>
      <c r="BJL62" s="124" t="s">
        <v>582</v>
      </c>
      <c r="BJM62" s="124" t="s">
        <v>582</v>
      </c>
      <c r="BJN62" s="124" t="s">
        <v>582</v>
      </c>
      <c r="BJO62" s="124" t="s">
        <v>582</v>
      </c>
      <c r="BJP62" s="124" t="s">
        <v>582</v>
      </c>
      <c r="BJQ62" s="124" t="s">
        <v>582</v>
      </c>
      <c r="BJR62" s="124" t="s">
        <v>582</v>
      </c>
      <c r="BJS62" s="124" t="s">
        <v>582</v>
      </c>
      <c r="BJT62" s="124" t="s">
        <v>582</v>
      </c>
      <c r="BJU62" s="124" t="s">
        <v>582</v>
      </c>
      <c r="BJV62" s="124" t="s">
        <v>582</v>
      </c>
      <c r="BJW62" s="124" t="s">
        <v>582</v>
      </c>
      <c r="BJX62" s="124" t="s">
        <v>582</v>
      </c>
      <c r="BJY62" s="124" t="s">
        <v>582</v>
      </c>
      <c r="BJZ62" s="124" t="s">
        <v>582</v>
      </c>
      <c r="BKA62" s="124" t="s">
        <v>582</v>
      </c>
      <c r="BKB62" s="124" t="s">
        <v>582</v>
      </c>
      <c r="BKC62" s="124" t="s">
        <v>582</v>
      </c>
      <c r="BKD62" s="124" t="s">
        <v>582</v>
      </c>
      <c r="BKE62" s="124" t="s">
        <v>582</v>
      </c>
      <c r="BKF62" s="124" t="s">
        <v>582</v>
      </c>
      <c r="BKG62" s="124" t="s">
        <v>582</v>
      </c>
      <c r="BKH62" s="124" t="s">
        <v>582</v>
      </c>
      <c r="BKI62" s="124" t="s">
        <v>582</v>
      </c>
      <c r="BKJ62" s="124" t="s">
        <v>582</v>
      </c>
      <c r="BKK62" s="124" t="s">
        <v>582</v>
      </c>
      <c r="BKL62" s="124" t="s">
        <v>582</v>
      </c>
      <c r="BKM62" s="124" t="s">
        <v>582</v>
      </c>
      <c r="BKN62" s="124" t="s">
        <v>582</v>
      </c>
      <c r="BKO62" s="124" t="s">
        <v>582</v>
      </c>
      <c r="BKP62" s="124" t="s">
        <v>582</v>
      </c>
      <c r="BKQ62" s="124" t="s">
        <v>582</v>
      </c>
      <c r="BKR62" s="124" t="s">
        <v>582</v>
      </c>
      <c r="BKS62" s="124" t="s">
        <v>582</v>
      </c>
      <c r="BKT62" s="124" t="s">
        <v>582</v>
      </c>
      <c r="BKU62" s="124" t="s">
        <v>582</v>
      </c>
      <c r="BKV62" s="124" t="s">
        <v>582</v>
      </c>
      <c r="BKW62" s="124" t="s">
        <v>582</v>
      </c>
      <c r="BKX62" s="124" t="s">
        <v>582</v>
      </c>
      <c r="BKY62" s="124" t="s">
        <v>582</v>
      </c>
      <c r="BKZ62" s="124" t="s">
        <v>582</v>
      </c>
      <c r="BLA62" s="124" t="s">
        <v>582</v>
      </c>
      <c r="BLB62" s="124" t="s">
        <v>582</v>
      </c>
      <c r="BLC62" s="124" t="s">
        <v>582</v>
      </c>
      <c r="BLD62" s="124" t="s">
        <v>582</v>
      </c>
      <c r="BLE62" s="124" t="s">
        <v>582</v>
      </c>
      <c r="BLF62" s="124" t="s">
        <v>582</v>
      </c>
      <c r="BLG62" s="124" t="s">
        <v>582</v>
      </c>
      <c r="BLH62" s="124" t="s">
        <v>582</v>
      </c>
      <c r="BLI62" s="124" t="s">
        <v>582</v>
      </c>
      <c r="BLJ62" s="124" t="s">
        <v>582</v>
      </c>
      <c r="BLK62" s="124" t="s">
        <v>582</v>
      </c>
      <c r="BLL62" s="124" t="s">
        <v>582</v>
      </c>
      <c r="BLM62" s="124" t="s">
        <v>582</v>
      </c>
      <c r="BLN62" s="124" t="s">
        <v>582</v>
      </c>
      <c r="BLO62" s="124" t="s">
        <v>582</v>
      </c>
      <c r="BLP62" s="124" t="s">
        <v>582</v>
      </c>
      <c r="BLQ62" s="124" t="s">
        <v>582</v>
      </c>
      <c r="BLR62" s="124" t="s">
        <v>582</v>
      </c>
      <c r="BLS62" s="124" t="s">
        <v>582</v>
      </c>
      <c r="BLT62" s="124" t="s">
        <v>582</v>
      </c>
      <c r="BLU62" s="124" t="s">
        <v>582</v>
      </c>
      <c r="BLV62" s="124" t="s">
        <v>582</v>
      </c>
      <c r="BLW62" s="124" t="s">
        <v>582</v>
      </c>
      <c r="BLX62" s="124" t="s">
        <v>582</v>
      </c>
      <c r="BLY62" s="124" t="s">
        <v>582</v>
      </c>
      <c r="BLZ62" s="124" t="s">
        <v>582</v>
      </c>
      <c r="BMA62" s="124" t="s">
        <v>582</v>
      </c>
      <c r="BMB62" s="124" t="s">
        <v>582</v>
      </c>
      <c r="BMC62" s="124" t="s">
        <v>582</v>
      </c>
      <c r="BMD62" s="124" t="s">
        <v>582</v>
      </c>
      <c r="BME62" s="124" t="s">
        <v>582</v>
      </c>
      <c r="BMF62" s="124" t="s">
        <v>582</v>
      </c>
      <c r="BMG62" s="124" t="s">
        <v>582</v>
      </c>
      <c r="BMH62" s="124" t="s">
        <v>582</v>
      </c>
      <c r="BMI62" s="124" t="s">
        <v>582</v>
      </c>
      <c r="BMJ62" s="124" t="s">
        <v>582</v>
      </c>
      <c r="BMK62" s="124" t="s">
        <v>582</v>
      </c>
      <c r="BML62" s="124" t="s">
        <v>582</v>
      </c>
      <c r="BMM62" s="124" t="s">
        <v>582</v>
      </c>
      <c r="BMN62" s="124" t="s">
        <v>582</v>
      </c>
      <c r="BMO62" s="124" t="s">
        <v>582</v>
      </c>
      <c r="BMP62" s="124" t="s">
        <v>582</v>
      </c>
      <c r="BMQ62" s="124" t="s">
        <v>582</v>
      </c>
      <c r="BMR62" s="124" t="s">
        <v>582</v>
      </c>
      <c r="BMS62" s="124" t="s">
        <v>582</v>
      </c>
      <c r="BMT62" s="124" t="s">
        <v>582</v>
      </c>
      <c r="BMU62" s="124" t="s">
        <v>582</v>
      </c>
      <c r="BMV62" s="124" t="s">
        <v>582</v>
      </c>
      <c r="BMW62" s="124" t="s">
        <v>582</v>
      </c>
      <c r="BMX62" s="124" t="s">
        <v>582</v>
      </c>
      <c r="BMY62" s="124" t="s">
        <v>582</v>
      </c>
      <c r="BMZ62" s="124" t="s">
        <v>582</v>
      </c>
      <c r="BNA62" s="124" t="s">
        <v>582</v>
      </c>
      <c r="BNB62" s="124" t="s">
        <v>582</v>
      </c>
      <c r="BNC62" s="124" t="s">
        <v>582</v>
      </c>
      <c r="BND62" s="124" t="s">
        <v>582</v>
      </c>
      <c r="BNE62" s="124" t="s">
        <v>582</v>
      </c>
      <c r="BNF62" s="124" t="s">
        <v>582</v>
      </c>
      <c r="BNG62" s="124" t="s">
        <v>582</v>
      </c>
      <c r="BNH62" s="124" t="s">
        <v>582</v>
      </c>
      <c r="BNI62" s="124" t="s">
        <v>582</v>
      </c>
      <c r="BNJ62" s="124" t="s">
        <v>582</v>
      </c>
      <c r="BNK62" s="124" t="s">
        <v>582</v>
      </c>
      <c r="BNL62" s="124" t="s">
        <v>582</v>
      </c>
      <c r="BNM62" s="124" t="s">
        <v>582</v>
      </c>
      <c r="BNN62" s="124" t="s">
        <v>582</v>
      </c>
      <c r="BNO62" s="124" t="s">
        <v>582</v>
      </c>
      <c r="BNP62" s="124" t="s">
        <v>582</v>
      </c>
      <c r="BNQ62" s="124" t="s">
        <v>582</v>
      </c>
      <c r="BNR62" s="124" t="s">
        <v>582</v>
      </c>
      <c r="BNS62" s="124" t="s">
        <v>582</v>
      </c>
      <c r="BNT62" s="124" t="s">
        <v>582</v>
      </c>
      <c r="BNU62" s="124" t="s">
        <v>582</v>
      </c>
      <c r="BNV62" s="124" t="s">
        <v>582</v>
      </c>
      <c r="BNW62" s="124" t="s">
        <v>582</v>
      </c>
      <c r="BNX62" s="124" t="s">
        <v>582</v>
      </c>
      <c r="BNY62" s="124" t="s">
        <v>582</v>
      </c>
      <c r="BNZ62" s="124" t="s">
        <v>582</v>
      </c>
      <c r="BOA62" s="124" t="s">
        <v>582</v>
      </c>
      <c r="BOB62" s="124" t="s">
        <v>582</v>
      </c>
      <c r="BOC62" s="124" t="s">
        <v>582</v>
      </c>
      <c r="BOD62" s="124" t="s">
        <v>582</v>
      </c>
      <c r="BOE62" s="124" t="s">
        <v>582</v>
      </c>
      <c r="BOF62" s="124" t="s">
        <v>582</v>
      </c>
      <c r="BOG62" s="124" t="s">
        <v>582</v>
      </c>
      <c r="BOH62" s="124" t="s">
        <v>582</v>
      </c>
      <c r="BOI62" s="124" t="s">
        <v>582</v>
      </c>
      <c r="BOJ62" s="124" t="s">
        <v>582</v>
      </c>
      <c r="BOK62" s="124" t="s">
        <v>582</v>
      </c>
      <c r="BOL62" s="124" t="s">
        <v>582</v>
      </c>
      <c r="BOM62" s="124" t="s">
        <v>582</v>
      </c>
      <c r="BON62" s="124" t="s">
        <v>582</v>
      </c>
      <c r="BOO62" s="124" t="s">
        <v>582</v>
      </c>
      <c r="BOP62" s="124" t="s">
        <v>582</v>
      </c>
      <c r="BOQ62" s="124" t="s">
        <v>582</v>
      </c>
      <c r="BOR62" s="124" t="s">
        <v>582</v>
      </c>
      <c r="BOS62" s="124" t="s">
        <v>582</v>
      </c>
      <c r="BOT62" s="124" t="s">
        <v>582</v>
      </c>
      <c r="BOU62" s="124" t="s">
        <v>582</v>
      </c>
      <c r="BOV62" s="124" t="s">
        <v>582</v>
      </c>
      <c r="BOW62" s="124" t="s">
        <v>582</v>
      </c>
      <c r="BOX62" s="124" t="s">
        <v>582</v>
      </c>
      <c r="BOY62" s="124" t="s">
        <v>582</v>
      </c>
      <c r="BOZ62" s="124" t="s">
        <v>582</v>
      </c>
      <c r="BPA62" s="124" t="s">
        <v>582</v>
      </c>
      <c r="BPB62" s="124" t="s">
        <v>582</v>
      </c>
      <c r="BPC62" s="124" t="s">
        <v>582</v>
      </c>
      <c r="BPD62" s="124" t="s">
        <v>582</v>
      </c>
      <c r="BPE62" s="124" t="s">
        <v>582</v>
      </c>
      <c r="BPF62" s="124" t="s">
        <v>582</v>
      </c>
      <c r="BPG62" s="124" t="s">
        <v>582</v>
      </c>
      <c r="BPH62" s="124" t="s">
        <v>582</v>
      </c>
      <c r="BPI62" s="124" t="s">
        <v>582</v>
      </c>
      <c r="BPJ62" s="124" t="s">
        <v>582</v>
      </c>
      <c r="BPK62" s="124" t="s">
        <v>582</v>
      </c>
      <c r="BPL62" s="124" t="s">
        <v>582</v>
      </c>
      <c r="BPM62" s="124" t="s">
        <v>582</v>
      </c>
      <c r="BPN62" s="124" t="s">
        <v>582</v>
      </c>
      <c r="BPO62" s="124" t="s">
        <v>582</v>
      </c>
      <c r="BPP62" s="124" t="s">
        <v>582</v>
      </c>
      <c r="BPQ62" s="124" t="s">
        <v>582</v>
      </c>
      <c r="BPR62" s="124" t="s">
        <v>582</v>
      </c>
      <c r="BPS62" s="124" t="s">
        <v>582</v>
      </c>
      <c r="BPT62" s="124" t="s">
        <v>582</v>
      </c>
      <c r="BPU62" s="124" t="s">
        <v>582</v>
      </c>
      <c r="BPV62" s="124" t="s">
        <v>582</v>
      </c>
      <c r="BPW62" s="124" t="s">
        <v>582</v>
      </c>
      <c r="BPX62" s="124" t="s">
        <v>582</v>
      </c>
      <c r="BPY62" s="124" t="s">
        <v>582</v>
      </c>
      <c r="BPZ62" s="124" t="s">
        <v>582</v>
      </c>
      <c r="BQA62" s="124" t="s">
        <v>582</v>
      </c>
      <c r="BQB62" s="124" t="s">
        <v>582</v>
      </c>
      <c r="BQC62" s="124" t="s">
        <v>582</v>
      </c>
      <c r="BQD62" s="124" t="s">
        <v>582</v>
      </c>
      <c r="BQE62" s="124" t="s">
        <v>582</v>
      </c>
      <c r="BQF62" s="124" t="s">
        <v>582</v>
      </c>
      <c r="BQG62" s="124" t="s">
        <v>582</v>
      </c>
      <c r="BQH62" s="124" t="s">
        <v>582</v>
      </c>
      <c r="BQI62" s="124" t="s">
        <v>582</v>
      </c>
      <c r="BQJ62" s="124" t="s">
        <v>582</v>
      </c>
      <c r="BQK62" s="124" t="s">
        <v>582</v>
      </c>
      <c r="BQL62" s="124" t="s">
        <v>582</v>
      </c>
      <c r="BQM62" s="124" t="s">
        <v>582</v>
      </c>
      <c r="BQN62" s="124" t="s">
        <v>582</v>
      </c>
      <c r="BQO62" s="124" t="s">
        <v>582</v>
      </c>
      <c r="BQP62" s="124" t="s">
        <v>582</v>
      </c>
      <c r="BQQ62" s="124" t="s">
        <v>582</v>
      </c>
      <c r="BQR62" s="124" t="s">
        <v>582</v>
      </c>
      <c r="BQS62" s="124" t="s">
        <v>582</v>
      </c>
      <c r="BQT62" s="124" t="s">
        <v>582</v>
      </c>
      <c r="BQU62" s="124" t="s">
        <v>582</v>
      </c>
      <c r="BQV62" s="124" t="s">
        <v>582</v>
      </c>
      <c r="BQW62" s="124" t="s">
        <v>582</v>
      </c>
      <c r="BQX62" s="124" t="s">
        <v>582</v>
      </c>
      <c r="BQY62" s="124" t="s">
        <v>582</v>
      </c>
      <c r="BQZ62" s="124" t="s">
        <v>582</v>
      </c>
      <c r="BRA62" s="124" t="s">
        <v>582</v>
      </c>
      <c r="BRB62" s="124" t="s">
        <v>582</v>
      </c>
      <c r="BRC62" s="124" t="s">
        <v>582</v>
      </c>
      <c r="BRD62" s="124" t="s">
        <v>582</v>
      </c>
      <c r="BRE62" s="124" t="s">
        <v>582</v>
      </c>
      <c r="BRF62" s="124" t="s">
        <v>582</v>
      </c>
      <c r="BRG62" s="124" t="s">
        <v>582</v>
      </c>
      <c r="BRH62" s="124" t="s">
        <v>582</v>
      </c>
      <c r="BRI62" s="124" t="s">
        <v>582</v>
      </c>
      <c r="BRJ62" s="124" t="s">
        <v>582</v>
      </c>
      <c r="BRK62" s="124" t="s">
        <v>582</v>
      </c>
      <c r="BRL62" s="124" t="s">
        <v>582</v>
      </c>
      <c r="BRM62" s="124" t="s">
        <v>582</v>
      </c>
      <c r="BRN62" s="124" t="s">
        <v>582</v>
      </c>
      <c r="BRO62" s="124" t="s">
        <v>582</v>
      </c>
      <c r="BRP62" s="124" t="s">
        <v>582</v>
      </c>
      <c r="BRQ62" s="124" t="s">
        <v>582</v>
      </c>
      <c r="BRR62" s="124" t="s">
        <v>582</v>
      </c>
      <c r="BRS62" s="124" t="s">
        <v>582</v>
      </c>
      <c r="BRT62" s="124" t="s">
        <v>582</v>
      </c>
      <c r="BRU62" s="124" t="s">
        <v>582</v>
      </c>
      <c r="BRV62" s="124" t="s">
        <v>582</v>
      </c>
      <c r="BRW62" s="124" t="s">
        <v>582</v>
      </c>
      <c r="BRX62" s="124" t="s">
        <v>582</v>
      </c>
      <c r="BRY62" s="124" t="s">
        <v>582</v>
      </c>
      <c r="BRZ62" s="124" t="s">
        <v>582</v>
      </c>
      <c r="BSA62" s="124" t="s">
        <v>582</v>
      </c>
      <c r="BSB62" s="124" t="s">
        <v>582</v>
      </c>
      <c r="BSC62" s="124" t="s">
        <v>582</v>
      </c>
      <c r="BSD62" s="124" t="s">
        <v>582</v>
      </c>
      <c r="BSE62" s="124" t="s">
        <v>582</v>
      </c>
      <c r="BSF62" s="124" t="s">
        <v>582</v>
      </c>
      <c r="BSG62" s="124" t="s">
        <v>582</v>
      </c>
      <c r="BSH62" s="124" t="s">
        <v>582</v>
      </c>
      <c r="BSI62" s="124" t="s">
        <v>582</v>
      </c>
      <c r="BSJ62" s="124" t="s">
        <v>582</v>
      </c>
      <c r="BSK62" s="124" t="s">
        <v>582</v>
      </c>
      <c r="BSL62" s="124" t="s">
        <v>582</v>
      </c>
      <c r="BSM62" s="124" t="s">
        <v>582</v>
      </c>
      <c r="BSN62" s="124" t="s">
        <v>582</v>
      </c>
      <c r="BSO62" s="124" t="s">
        <v>582</v>
      </c>
      <c r="BSP62" s="124" t="s">
        <v>582</v>
      </c>
      <c r="BSQ62" s="124" t="s">
        <v>582</v>
      </c>
      <c r="BSR62" s="124" t="s">
        <v>582</v>
      </c>
      <c r="BSS62" s="124" t="s">
        <v>582</v>
      </c>
      <c r="BST62" s="124" t="s">
        <v>582</v>
      </c>
      <c r="BSU62" s="124" t="s">
        <v>582</v>
      </c>
      <c r="BSV62" s="124" t="s">
        <v>582</v>
      </c>
      <c r="BSW62" s="124" t="s">
        <v>582</v>
      </c>
      <c r="BSX62" s="124" t="s">
        <v>582</v>
      </c>
      <c r="BSY62" s="124" t="s">
        <v>582</v>
      </c>
      <c r="BSZ62" s="124" t="s">
        <v>582</v>
      </c>
      <c r="BTA62" s="124" t="s">
        <v>582</v>
      </c>
      <c r="BTB62" s="124" t="s">
        <v>582</v>
      </c>
      <c r="BTC62" s="124" t="s">
        <v>582</v>
      </c>
      <c r="BTD62" s="124" t="s">
        <v>582</v>
      </c>
      <c r="BTE62" s="124" t="s">
        <v>582</v>
      </c>
      <c r="BTF62" s="124" t="s">
        <v>582</v>
      </c>
      <c r="BTG62" s="124" t="s">
        <v>582</v>
      </c>
      <c r="BTH62" s="124" t="s">
        <v>582</v>
      </c>
      <c r="BTI62" s="124" t="s">
        <v>582</v>
      </c>
      <c r="BTJ62" s="124" t="s">
        <v>582</v>
      </c>
      <c r="BTK62" s="124" t="s">
        <v>582</v>
      </c>
      <c r="BTL62" s="124" t="s">
        <v>582</v>
      </c>
      <c r="BTM62" s="124" t="s">
        <v>582</v>
      </c>
      <c r="BTN62" s="124" t="s">
        <v>582</v>
      </c>
      <c r="BTO62" s="124" t="s">
        <v>582</v>
      </c>
      <c r="BTP62" s="124" t="s">
        <v>582</v>
      </c>
      <c r="BTQ62" s="124" t="s">
        <v>582</v>
      </c>
      <c r="BTR62" s="124" t="s">
        <v>582</v>
      </c>
      <c r="BTS62" s="124" t="s">
        <v>582</v>
      </c>
      <c r="BTT62" s="124" t="s">
        <v>582</v>
      </c>
      <c r="BTU62" s="124" t="s">
        <v>582</v>
      </c>
      <c r="BTV62" s="124" t="s">
        <v>582</v>
      </c>
      <c r="BTW62" s="124" t="s">
        <v>582</v>
      </c>
      <c r="BTX62" s="124" t="s">
        <v>582</v>
      </c>
      <c r="BTY62" s="124" t="s">
        <v>582</v>
      </c>
      <c r="BTZ62" s="124" t="s">
        <v>582</v>
      </c>
      <c r="BUA62" s="124" t="s">
        <v>582</v>
      </c>
      <c r="BUB62" s="124" t="s">
        <v>582</v>
      </c>
      <c r="BUC62" s="124" t="s">
        <v>582</v>
      </c>
      <c r="BUD62" s="124" t="s">
        <v>582</v>
      </c>
      <c r="BUE62" s="124" t="s">
        <v>582</v>
      </c>
      <c r="BUF62" s="124" t="s">
        <v>582</v>
      </c>
      <c r="BUG62" s="124" t="s">
        <v>582</v>
      </c>
      <c r="BUH62" s="124" t="s">
        <v>582</v>
      </c>
      <c r="BUI62" s="124" t="s">
        <v>582</v>
      </c>
      <c r="BUJ62" s="124" t="s">
        <v>582</v>
      </c>
      <c r="BUK62" s="124" t="s">
        <v>582</v>
      </c>
      <c r="BUL62" s="124" t="s">
        <v>582</v>
      </c>
      <c r="BUM62" s="124" t="s">
        <v>582</v>
      </c>
      <c r="BUN62" s="124" t="s">
        <v>582</v>
      </c>
      <c r="BUO62" s="124" t="s">
        <v>582</v>
      </c>
      <c r="BUP62" s="124" t="s">
        <v>582</v>
      </c>
      <c r="BUQ62" s="124" t="s">
        <v>582</v>
      </c>
      <c r="BUR62" s="124" t="s">
        <v>582</v>
      </c>
      <c r="BUS62" s="124" t="s">
        <v>582</v>
      </c>
      <c r="BUT62" s="124" t="s">
        <v>582</v>
      </c>
      <c r="BUU62" s="124" t="s">
        <v>582</v>
      </c>
      <c r="BUV62" s="124" t="s">
        <v>582</v>
      </c>
      <c r="BUW62" s="124" t="s">
        <v>582</v>
      </c>
      <c r="BUX62" s="124" t="s">
        <v>582</v>
      </c>
      <c r="BUY62" s="124" t="s">
        <v>582</v>
      </c>
      <c r="BUZ62" s="124" t="s">
        <v>582</v>
      </c>
      <c r="BVA62" s="124" t="s">
        <v>582</v>
      </c>
      <c r="BVB62" s="124" t="s">
        <v>582</v>
      </c>
      <c r="BVC62" s="124" t="s">
        <v>582</v>
      </c>
      <c r="BVD62" s="124" t="s">
        <v>582</v>
      </c>
      <c r="BVE62" s="124" t="s">
        <v>582</v>
      </c>
      <c r="BVF62" s="124" t="s">
        <v>582</v>
      </c>
      <c r="BVG62" s="124" t="s">
        <v>582</v>
      </c>
      <c r="BVH62" s="124" t="s">
        <v>582</v>
      </c>
      <c r="BVI62" s="124" t="s">
        <v>582</v>
      </c>
      <c r="BVJ62" s="124" t="s">
        <v>582</v>
      </c>
      <c r="BVK62" s="124" t="s">
        <v>582</v>
      </c>
      <c r="BVL62" s="124" t="s">
        <v>582</v>
      </c>
      <c r="BVM62" s="124" t="s">
        <v>582</v>
      </c>
      <c r="BVN62" s="124" t="s">
        <v>582</v>
      </c>
      <c r="BVO62" s="124" t="s">
        <v>582</v>
      </c>
      <c r="BVP62" s="124" t="s">
        <v>582</v>
      </c>
      <c r="BVQ62" s="124" t="s">
        <v>582</v>
      </c>
      <c r="BVR62" s="124" t="s">
        <v>582</v>
      </c>
      <c r="BVS62" s="124" t="s">
        <v>582</v>
      </c>
      <c r="BVT62" s="124" t="s">
        <v>582</v>
      </c>
      <c r="BVU62" s="124" t="s">
        <v>582</v>
      </c>
      <c r="BVV62" s="124" t="s">
        <v>582</v>
      </c>
      <c r="BVW62" s="124" t="s">
        <v>582</v>
      </c>
      <c r="BVX62" s="124" t="s">
        <v>582</v>
      </c>
      <c r="BVY62" s="124" t="s">
        <v>582</v>
      </c>
      <c r="BVZ62" s="124" t="s">
        <v>582</v>
      </c>
      <c r="BWA62" s="124" t="s">
        <v>582</v>
      </c>
      <c r="BWB62" s="124" t="s">
        <v>582</v>
      </c>
      <c r="BWC62" s="124" t="s">
        <v>582</v>
      </c>
      <c r="BWD62" s="124" t="s">
        <v>582</v>
      </c>
      <c r="BWE62" s="124" t="s">
        <v>582</v>
      </c>
      <c r="BWF62" s="124" t="s">
        <v>582</v>
      </c>
      <c r="BWG62" s="124" t="s">
        <v>582</v>
      </c>
      <c r="BWH62" s="124" t="s">
        <v>582</v>
      </c>
      <c r="BWI62" s="124" t="s">
        <v>582</v>
      </c>
      <c r="BWJ62" s="124" t="s">
        <v>582</v>
      </c>
      <c r="BWK62" s="124" t="s">
        <v>582</v>
      </c>
      <c r="BWL62" s="124" t="s">
        <v>582</v>
      </c>
      <c r="BWM62" s="124" t="s">
        <v>582</v>
      </c>
      <c r="BWN62" s="124" t="s">
        <v>582</v>
      </c>
      <c r="BWO62" s="124" t="s">
        <v>582</v>
      </c>
      <c r="BWP62" s="124" t="s">
        <v>582</v>
      </c>
      <c r="BWQ62" s="124" t="s">
        <v>582</v>
      </c>
      <c r="BWR62" s="124" t="s">
        <v>582</v>
      </c>
      <c r="BWS62" s="124" t="s">
        <v>582</v>
      </c>
      <c r="BWT62" s="124" t="s">
        <v>582</v>
      </c>
      <c r="BWU62" s="124" t="s">
        <v>582</v>
      </c>
      <c r="BWV62" s="124" t="s">
        <v>582</v>
      </c>
      <c r="BWW62" s="124" t="s">
        <v>582</v>
      </c>
      <c r="BWX62" s="124" t="s">
        <v>582</v>
      </c>
      <c r="BWY62" s="124" t="s">
        <v>582</v>
      </c>
      <c r="BWZ62" s="124" t="s">
        <v>582</v>
      </c>
      <c r="BXA62" s="124" t="s">
        <v>582</v>
      </c>
      <c r="BXB62" s="124" t="s">
        <v>582</v>
      </c>
      <c r="BXC62" s="124" t="s">
        <v>582</v>
      </c>
      <c r="BXD62" s="124" t="s">
        <v>582</v>
      </c>
      <c r="BXE62" s="124" t="s">
        <v>582</v>
      </c>
      <c r="BXF62" s="124" t="s">
        <v>582</v>
      </c>
      <c r="BXG62" s="124" t="s">
        <v>582</v>
      </c>
      <c r="BXH62" s="124" t="s">
        <v>582</v>
      </c>
      <c r="BXI62" s="124" t="s">
        <v>582</v>
      </c>
      <c r="BXJ62" s="124" t="s">
        <v>582</v>
      </c>
      <c r="BXK62" s="124" t="s">
        <v>582</v>
      </c>
      <c r="BXL62" s="124" t="s">
        <v>582</v>
      </c>
      <c r="BXM62" s="124" t="s">
        <v>582</v>
      </c>
      <c r="BXN62" s="124" t="s">
        <v>582</v>
      </c>
      <c r="BXO62" s="124" t="s">
        <v>582</v>
      </c>
      <c r="BXP62" s="124" t="s">
        <v>582</v>
      </c>
      <c r="BXQ62" s="124" t="s">
        <v>582</v>
      </c>
      <c r="BXR62" s="124" t="s">
        <v>582</v>
      </c>
      <c r="BXS62" s="124" t="s">
        <v>582</v>
      </c>
      <c r="BXT62" s="124" t="s">
        <v>582</v>
      </c>
      <c r="BXU62" s="124" t="s">
        <v>582</v>
      </c>
      <c r="BXV62" s="124" t="s">
        <v>582</v>
      </c>
      <c r="BXW62" s="124" t="s">
        <v>582</v>
      </c>
      <c r="BXX62" s="124" t="s">
        <v>582</v>
      </c>
      <c r="BXY62" s="124" t="s">
        <v>582</v>
      </c>
      <c r="BXZ62" s="124" t="s">
        <v>582</v>
      </c>
      <c r="BYA62" s="124" t="s">
        <v>582</v>
      </c>
      <c r="BYB62" s="124" t="s">
        <v>582</v>
      </c>
      <c r="BYC62" s="124" t="s">
        <v>582</v>
      </c>
      <c r="BYD62" s="124" t="s">
        <v>582</v>
      </c>
      <c r="BYE62" s="124" t="s">
        <v>582</v>
      </c>
      <c r="BYF62" s="124" t="s">
        <v>582</v>
      </c>
      <c r="BYG62" s="124" t="s">
        <v>582</v>
      </c>
      <c r="BYH62" s="124" t="s">
        <v>582</v>
      </c>
      <c r="BYI62" s="124" t="s">
        <v>582</v>
      </c>
      <c r="BYJ62" s="124" t="s">
        <v>582</v>
      </c>
      <c r="BYK62" s="124" t="s">
        <v>582</v>
      </c>
      <c r="BYL62" s="124" t="s">
        <v>582</v>
      </c>
      <c r="BYM62" s="124" t="s">
        <v>582</v>
      </c>
      <c r="BYN62" s="124" t="s">
        <v>582</v>
      </c>
      <c r="BYO62" s="124" t="s">
        <v>582</v>
      </c>
      <c r="BYP62" s="124" t="s">
        <v>582</v>
      </c>
      <c r="BYQ62" s="124" t="s">
        <v>582</v>
      </c>
      <c r="BYR62" s="124" t="s">
        <v>582</v>
      </c>
      <c r="BYS62" s="124" t="s">
        <v>582</v>
      </c>
      <c r="BYT62" s="124" t="s">
        <v>582</v>
      </c>
      <c r="BYU62" s="124" t="s">
        <v>582</v>
      </c>
      <c r="BYV62" s="124" t="s">
        <v>582</v>
      </c>
      <c r="BYW62" s="124" t="s">
        <v>582</v>
      </c>
      <c r="BYX62" s="124" t="s">
        <v>582</v>
      </c>
      <c r="BYY62" s="124" t="s">
        <v>582</v>
      </c>
      <c r="BYZ62" s="124" t="s">
        <v>582</v>
      </c>
      <c r="BZA62" s="124" t="s">
        <v>582</v>
      </c>
      <c r="BZB62" s="124" t="s">
        <v>582</v>
      </c>
      <c r="BZC62" s="124" t="s">
        <v>582</v>
      </c>
      <c r="BZD62" s="124" t="s">
        <v>582</v>
      </c>
      <c r="BZE62" s="124" t="s">
        <v>582</v>
      </c>
      <c r="BZF62" s="124" t="s">
        <v>582</v>
      </c>
      <c r="BZG62" s="124" t="s">
        <v>582</v>
      </c>
      <c r="BZH62" s="124" t="s">
        <v>582</v>
      </c>
      <c r="BZI62" s="124" t="s">
        <v>582</v>
      </c>
      <c r="BZJ62" s="124" t="s">
        <v>582</v>
      </c>
      <c r="BZK62" s="124" t="s">
        <v>582</v>
      </c>
      <c r="BZL62" s="124" t="s">
        <v>582</v>
      </c>
      <c r="BZM62" s="124" t="s">
        <v>582</v>
      </c>
      <c r="BZN62" s="124" t="s">
        <v>582</v>
      </c>
      <c r="BZO62" s="124" t="s">
        <v>582</v>
      </c>
      <c r="BZP62" s="124" t="s">
        <v>582</v>
      </c>
      <c r="BZQ62" s="124" t="s">
        <v>582</v>
      </c>
      <c r="BZR62" s="124" t="s">
        <v>582</v>
      </c>
      <c r="BZS62" s="124" t="s">
        <v>582</v>
      </c>
      <c r="BZT62" s="124" t="s">
        <v>582</v>
      </c>
      <c r="BZU62" s="124" t="s">
        <v>582</v>
      </c>
      <c r="BZV62" s="124" t="s">
        <v>582</v>
      </c>
      <c r="BZW62" s="124" t="s">
        <v>582</v>
      </c>
      <c r="BZX62" s="124" t="s">
        <v>582</v>
      </c>
      <c r="BZY62" s="124" t="s">
        <v>582</v>
      </c>
      <c r="BZZ62" s="124" t="s">
        <v>582</v>
      </c>
      <c r="CAA62" s="124" t="s">
        <v>582</v>
      </c>
      <c r="CAB62" s="124" t="s">
        <v>582</v>
      </c>
      <c r="CAC62" s="124" t="s">
        <v>582</v>
      </c>
      <c r="CAD62" s="124" t="s">
        <v>582</v>
      </c>
      <c r="CAE62" s="124" t="s">
        <v>582</v>
      </c>
      <c r="CAF62" s="124" t="s">
        <v>582</v>
      </c>
      <c r="CAG62" s="124" t="s">
        <v>582</v>
      </c>
      <c r="CAH62" s="124" t="s">
        <v>582</v>
      </c>
      <c r="CAI62" s="124" t="s">
        <v>582</v>
      </c>
      <c r="CAJ62" s="124" t="s">
        <v>582</v>
      </c>
      <c r="CAK62" s="124" t="s">
        <v>582</v>
      </c>
      <c r="CAL62" s="124" t="s">
        <v>582</v>
      </c>
      <c r="CAM62" s="124" t="s">
        <v>582</v>
      </c>
      <c r="CAN62" s="124" t="s">
        <v>582</v>
      </c>
      <c r="CAO62" s="124" t="s">
        <v>582</v>
      </c>
      <c r="CAP62" s="124" t="s">
        <v>582</v>
      </c>
      <c r="CAQ62" s="124" t="s">
        <v>582</v>
      </c>
      <c r="CAR62" s="124" t="s">
        <v>582</v>
      </c>
      <c r="CAS62" s="124" t="s">
        <v>582</v>
      </c>
      <c r="CAT62" s="124" t="s">
        <v>582</v>
      </c>
      <c r="CAU62" s="124" t="s">
        <v>582</v>
      </c>
      <c r="CAV62" s="124" t="s">
        <v>582</v>
      </c>
      <c r="CAW62" s="124" t="s">
        <v>582</v>
      </c>
      <c r="CAX62" s="124" t="s">
        <v>582</v>
      </c>
      <c r="CAY62" s="124" t="s">
        <v>582</v>
      </c>
      <c r="CAZ62" s="124" t="s">
        <v>582</v>
      </c>
      <c r="CBA62" s="124" t="s">
        <v>582</v>
      </c>
      <c r="CBB62" s="124" t="s">
        <v>582</v>
      </c>
      <c r="CBC62" s="124" t="s">
        <v>582</v>
      </c>
      <c r="CBD62" s="124" t="s">
        <v>582</v>
      </c>
      <c r="CBE62" s="124" t="s">
        <v>582</v>
      </c>
      <c r="CBF62" s="124" t="s">
        <v>582</v>
      </c>
      <c r="CBG62" s="124" t="s">
        <v>582</v>
      </c>
      <c r="CBH62" s="124" t="s">
        <v>582</v>
      </c>
      <c r="CBI62" s="124" t="s">
        <v>582</v>
      </c>
      <c r="CBJ62" s="124" t="s">
        <v>582</v>
      </c>
      <c r="CBK62" s="124" t="s">
        <v>582</v>
      </c>
      <c r="CBL62" s="124" t="s">
        <v>582</v>
      </c>
      <c r="CBM62" s="124" t="s">
        <v>582</v>
      </c>
      <c r="CBN62" s="124" t="s">
        <v>582</v>
      </c>
      <c r="CBO62" s="124" t="s">
        <v>582</v>
      </c>
      <c r="CBP62" s="124" t="s">
        <v>582</v>
      </c>
      <c r="CBQ62" s="124" t="s">
        <v>582</v>
      </c>
      <c r="CBR62" s="124" t="s">
        <v>582</v>
      </c>
      <c r="CBS62" s="124" t="s">
        <v>582</v>
      </c>
      <c r="CBT62" s="124" t="s">
        <v>582</v>
      </c>
      <c r="CBU62" s="124" t="s">
        <v>582</v>
      </c>
      <c r="CBV62" s="124" t="s">
        <v>582</v>
      </c>
      <c r="CBW62" s="124" t="s">
        <v>582</v>
      </c>
      <c r="CBX62" s="124" t="s">
        <v>582</v>
      </c>
      <c r="CBY62" s="124" t="s">
        <v>582</v>
      </c>
      <c r="CBZ62" s="124" t="s">
        <v>582</v>
      </c>
      <c r="CCA62" s="124" t="s">
        <v>582</v>
      </c>
      <c r="CCB62" s="124" t="s">
        <v>582</v>
      </c>
      <c r="CCC62" s="124" t="s">
        <v>582</v>
      </c>
      <c r="CCD62" s="124" t="s">
        <v>582</v>
      </c>
      <c r="CCE62" s="124" t="s">
        <v>582</v>
      </c>
      <c r="CCF62" s="124" t="s">
        <v>582</v>
      </c>
      <c r="CCG62" s="124" t="s">
        <v>582</v>
      </c>
      <c r="CCH62" s="124" t="s">
        <v>582</v>
      </c>
      <c r="CCI62" s="124" t="s">
        <v>582</v>
      </c>
      <c r="CCJ62" s="124" t="s">
        <v>582</v>
      </c>
      <c r="CCK62" s="124" t="s">
        <v>582</v>
      </c>
      <c r="CCL62" s="124" t="s">
        <v>582</v>
      </c>
      <c r="CCM62" s="124" t="s">
        <v>582</v>
      </c>
      <c r="CCN62" s="124" t="s">
        <v>582</v>
      </c>
      <c r="CCO62" s="124" t="s">
        <v>582</v>
      </c>
      <c r="CCP62" s="124" t="s">
        <v>582</v>
      </c>
      <c r="CCQ62" s="124" t="s">
        <v>582</v>
      </c>
      <c r="CCR62" s="124" t="s">
        <v>582</v>
      </c>
      <c r="CCS62" s="124" t="s">
        <v>582</v>
      </c>
      <c r="CCT62" s="124" t="s">
        <v>582</v>
      </c>
      <c r="CCU62" s="124" t="s">
        <v>582</v>
      </c>
      <c r="CCV62" s="124" t="s">
        <v>582</v>
      </c>
      <c r="CCW62" s="124" t="s">
        <v>582</v>
      </c>
      <c r="CCX62" s="124" t="s">
        <v>582</v>
      </c>
      <c r="CCY62" s="124" t="s">
        <v>582</v>
      </c>
      <c r="CCZ62" s="124" t="s">
        <v>582</v>
      </c>
      <c r="CDA62" s="124" t="s">
        <v>582</v>
      </c>
      <c r="CDB62" s="124" t="s">
        <v>582</v>
      </c>
      <c r="CDC62" s="124" t="s">
        <v>582</v>
      </c>
      <c r="CDD62" s="124" t="s">
        <v>582</v>
      </c>
      <c r="CDE62" s="124" t="s">
        <v>582</v>
      </c>
      <c r="CDF62" s="124" t="s">
        <v>582</v>
      </c>
      <c r="CDG62" s="124" t="s">
        <v>582</v>
      </c>
      <c r="CDH62" s="124" t="s">
        <v>582</v>
      </c>
      <c r="CDI62" s="124" t="s">
        <v>582</v>
      </c>
      <c r="CDJ62" s="124" t="s">
        <v>582</v>
      </c>
      <c r="CDK62" s="124" t="s">
        <v>582</v>
      </c>
      <c r="CDL62" s="124" t="s">
        <v>582</v>
      </c>
      <c r="CDM62" s="124" t="s">
        <v>582</v>
      </c>
      <c r="CDN62" s="124" t="s">
        <v>582</v>
      </c>
      <c r="CDO62" s="124" t="s">
        <v>582</v>
      </c>
      <c r="CDP62" s="124" t="s">
        <v>582</v>
      </c>
      <c r="CDQ62" s="124" t="s">
        <v>582</v>
      </c>
      <c r="CDR62" s="124" t="s">
        <v>582</v>
      </c>
      <c r="CDS62" s="124" t="s">
        <v>582</v>
      </c>
      <c r="CDT62" s="124" t="s">
        <v>582</v>
      </c>
      <c r="CDU62" s="124" t="s">
        <v>582</v>
      </c>
      <c r="CDV62" s="124" t="s">
        <v>582</v>
      </c>
      <c r="CDW62" s="124" t="s">
        <v>582</v>
      </c>
      <c r="CDX62" s="124" t="s">
        <v>582</v>
      </c>
      <c r="CDY62" s="124" t="s">
        <v>582</v>
      </c>
      <c r="CDZ62" s="124" t="s">
        <v>582</v>
      </c>
      <c r="CEA62" s="124" t="s">
        <v>582</v>
      </c>
      <c r="CEB62" s="124" t="s">
        <v>582</v>
      </c>
      <c r="CEC62" s="124" t="s">
        <v>582</v>
      </c>
      <c r="CED62" s="124" t="s">
        <v>582</v>
      </c>
      <c r="CEE62" s="124" t="s">
        <v>582</v>
      </c>
      <c r="CEF62" s="124" t="s">
        <v>582</v>
      </c>
      <c r="CEG62" s="124" t="s">
        <v>582</v>
      </c>
      <c r="CEH62" s="124" t="s">
        <v>582</v>
      </c>
      <c r="CEI62" s="124" t="s">
        <v>582</v>
      </c>
      <c r="CEJ62" s="124" t="s">
        <v>582</v>
      </c>
      <c r="CEK62" s="124" t="s">
        <v>582</v>
      </c>
      <c r="CEL62" s="124" t="s">
        <v>582</v>
      </c>
      <c r="CEM62" s="124" t="s">
        <v>582</v>
      </c>
      <c r="CEN62" s="124" t="s">
        <v>582</v>
      </c>
      <c r="CEO62" s="124" t="s">
        <v>582</v>
      </c>
      <c r="CEP62" s="124" t="s">
        <v>582</v>
      </c>
      <c r="CEQ62" s="124" t="s">
        <v>582</v>
      </c>
      <c r="CER62" s="124" t="s">
        <v>582</v>
      </c>
      <c r="CES62" s="124" t="s">
        <v>582</v>
      </c>
      <c r="CET62" s="124" t="s">
        <v>582</v>
      </c>
      <c r="CEU62" s="124" t="s">
        <v>582</v>
      </c>
      <c r="CEV62" s="124" t="s">
        <v>582</v>
      </c>
      <c r="CEW62" s="124" t="s">
        <v>582</v>
      </c>
      <c r="CEX62" s="124" t="s">
        <v>582</v>
      </c>
      <c r="CEY62" s="124" t="s">
        <v>582</v>
      </c>
      <c r="CEZ62" s="124" t="s">
        <v>582</v>
      </c>
      <c r="CFA62" s="124" t="s">
        <v>582</v>
      </c>
      <c r="CFB62" s="124" t="s">
        <v>582</v>
      </c>
      <c r="CFC62" s="124" t="s">
        <v>582</v>
      </c>
      <c r="CFD62" s="124" t="s">
        <v>582</v>
      </c>
      <c r="CFE62" s="124" t="s">
        <v>582</v>
      </c>
      <c r="CFF62" s="124" t="s">
        <v>582</v>
      </c>
      <c r="CFG62" s="124" t="s">
        <v>582</v>
      </c>
      <c r="CFH62" s="124" t="s">
        <v>582</v>
      </c>
      <c r="CFI62" s="124" t="s">
        <v>582</v>
      </c>
      <c r="CFJ62" s="124" t="s">
        <v>582</v>
      </c>
      <c r="CFK62" s="124" t="s">
        <v>582</v>
      </c>
      <c r="CFL62" s="124" t="s">
        <v>582</v>
      </c>
      <c r="CFM62" s="124" t="s">
        <v>582</v>
      </c>
      <c r="CFN62" s="124" t="s">
        <v>582</v>
      </c>
      <c r="CFO62" s="124" t="s">
        <v>582</v>
      </c>
      <c r="CFP62" s="124" t="s">
        <v>582</v>
      </c>
      <c r="CFQ62" s="124" t="s">
        <v>582</v>
      </c>
      <c r="CFR62" s="124" t="s">
        <v>582</v>
      </c>
      <c r="CFS62" s="124" t="s">
        <v>582</v>
      </c>
      <c r="CFT62" s="124" t="s">
        <v>582</v>
      </c>
      <c r="CFU62" s="124" t="s">
        <v>582</v>
      </c>
      <c r="CFV62" s="124" t="s">
        <v>582</v>
      </c>
      <c r="CFW62" s="124" t="s">
        <v>582</v>
      </c>
      <c r="CFX62" s="124" t="s">
        <v>582</v>
      </c>
      <c r="CFY62" s="124" t="s">
        <v>582</v>
      </c>
      <c r="CFZ62" s="124" t="s">
        <v>582</v>
      </c>
      <c r="CGA62" s="124" t="s">
        <v>582</v>
      </c>
      <c r="CGB62" s="124" t="s">
        <v>582</v>
      </c>
      <c r="CGC62" s="124" t="s">
        <v>582</v>
      </c>
      <c r="CGD62" s="124" t="s">
        <v>582</v>
      </c>
      <c r="CGE62" s="124" t="s">
        <v>582</v>
      </c>
      <c r="CGF62" s="124" t="s">
        <v>582</v>
      </c>
      <c r="CGG62" s="124" t="s">
        <v>582</v>
      </c>
      <c r="CGH62" s="124" t="s">
        <v>582</v>
      </c>
      <c r="CGI62" s="124" t="s">
        <v>582</v>
      </c>
      <c r="CGJ62" s="124" t="s">
        <v>582</v>
      </c>
      <c r="CGK62" s="124" t="s">
        <v>582</v>
      </c>
      <c r="CGL62" s="124" t="s">
        <v>582</v>
      </c>
      <c r="CGM62" s="124" t="s">
        <v>582</v>
      </c>
      <c r="CGN62" s="124" t="s">
        <v>582</v>
      </c>
      <c r="CGO62" s="124" t="s">
        <v>582</v>
      </c>
      <c r="CGP62" s="124" t="s">
        <v>582</v>
      </c>
      <c r="CGQ62" s="124" t="s">
        <v>582</v>
      </c>
      <c r="CGR62" s="124" t="s">
        <v>582</v>
      </c>
      <c r="CGS62" s="124" t="s">
        <v>582</v>
      </c>
      <c r="CGT62" s="124" t="s">
        <v>582</v>
      </c>
      <c r="CGU62" s="124" t="s">
        <v>582</v>
      </c>
      <c r="CGV62" s="124" t="s">
        <v>582</v>
      </c>
      <c r="CGW62" s="124" t="s">
        <v>582</v>
      </c>
      <c r="CGX62" s="124" t="s">
        <v>582</v>
      </c>
      <c r="CGY62" s="124" t="s">
        <v>582</v>
      </c>
      <c r="CGZ62" s="124" t="s">
        <v>582</v>
      </c>
      <c r="CHA62" s="124" t="s">
        <v>582</v>
      </c>
      <c r="CHB62" s="124" t="s">
        <v>582</v>
      </c>
      <c r="CHC62" s="124" t="s">
        <v>582</v>
      </c>
      <c r="CHD62" s="124" t="s">
        <v>582</v>
      </c>
      <c r="CHE62" s="124" t="s">
        <v>582</v>
      </c>
      <c r="CHF62" s="124" t="s">
        <v>582</v>
      </c>
      <c r="CHG62" s="124" t="s">
        <v>582</v>
      </c>
      <c r="CHH62" s="124" t="s">
        <v>582</v>
      </c>
      <c r="CHI62" s="124" t="s">
        <v>582</v>
      </c>
      <c r="CHJ62" s="124" t="s">
        <v>582</v>
      </c>
      <c r="CHK62" s="124" t="s">
        <v>582</v>
      </c>
      <c r="CHL62" s="124" t="s">
        <v>582</v>
      </c>
      <c r="CHM62" s="124" t="s">
        <v>582</v>
      </c>
      <c r="CHN62" s="124" t="s">
        <v>582</v>
      </c>
      <c r="CHO62" s="124" t="s">
        <v>582</v>
      </c>
      <c r="CHP62" s="124" t="s">
        <v>582</v>
      </c>
      <c r="CHQ62" s="124" t="s">
        <v>582</v>
      </c>
      <c r="CHR62" s="124" t="s">
        <v>582</v>
      </c>
      <c r="CHS62" s="124" t="s">
        <v>582</v>
      </c>
      <c r="CHT62" s="124" t="s">
        <v>582</v>
      </c>
      <c r="CHU62" s="124" t="s">
        <v>582</v>
      </c>
      <c r="CHV62" s="124" t="s">
        <v>582</v>
      </c>
      <c r="CHW62" s="124" t="s">
        <v>582</v>
      </c>
      <c r="CHX62" s="124" t="s">
        <v>582</v>
      </c>
      <c r="CHY62" s="124" t="s">
        <v>582</v>
      </c>
      <c r="CHZ62" s="124" t="s">
        <v>582</v>
      </c>
      <c r="CIA62" s="124" t="s">
        <v>582</v>
      </c>
      <c r="CIB62" s="124" t="s">
        <v>582</v>
      </c>
      <c r="CIC62" s="124" t="s">
        <v>582</v>
      </c>
      <c r="CID62" s="124" t="s">
        <v>582</v>
      </c>
      <c r="CIE62" s="124" t="s">
        <v>582</v>
      </c>
      <c r="CIF62" s="124" t="s">
        <v>582</v>
      </c>
      <c r="CIG62" s="124" t="s">
        <v>582</v>
      </c>
      <c r="CIH62" s="124" t="s">
        <v>582</v>
      </c>
      <c r="CII62" s="124" t="s">
        <v>582</v>
      </c>
      <c r="CIJ62" s="124" t="s">
        <v>582</v>
      </c>
      <c r="CIK62" s="124" t="s">
        <v>582</v>
      </c>
      <c r="CIL62" s="124" t="s">
        <v>582</v>
      </c>
      <c r="CIM62" s="124" t="s">
        <v>582</v>
      </c>
      <c r="CIN62" s="124" t="s">
        <v>582</v>
      </c>
      <c r="CIO62" s="124" t="s">
        <v>582</v>
      </c>
      <c r="CIP62" s="124" t="s">
        <v>582</v>
      </c>
      <c r="CIQ62" s="124" t="s">
        <v>582</v>
      </c>
      <c r="CIR62" s="124" t="s">
        <v>582</v>
      </c>
      <c r="CIS62" s="124" t="s">
        <v>582</v>
      </c>
      <c r="CIT62" s="124" t="s">
        <v>582</v>
      </c>
      <c r="CIU62" s="124" t="s">
        <v>582</v>
      </c>
      <c r="CIV62" s="124" t="s">
        <v>582</v>
      </c>
      <c r="CIW62" s="124" t="s">
        <v>582</v>
      </c>
      <c r="CIX62" s="124" t="s">
        <v>582</v>
      </c>
      <c r="CIY62" s="124" t="s">
        <v>582</v>
      </c>
      <c r="CIZ62" s="124" t="s">
        <v>582</v>
      </c>
      <c r="CJA62" s="124" t="s">
        <v>582</v>
      </c>
      <c r="CJB62" s="124" t="s">
        <v>582</v>
      </c>
      <c r="CJC62" s="124" t="s">
        <v>582</v>
      </c>
      <c r="CJD62" s="124" t="s">
        <v>582</v>
      </c>
      <c r="CJE62" s="124" t="s">
        <v>582</v>
      </c>
      <c r="CJF62" s="124" t="s">
        <v>582</v>
      </c>
      <c r="CJG62" s="124" t="s">
        <v>582</v>
      </c>
      <c r="CJH62" s="124" t="s">
        <v>582</v>
      </c>
      <c r="CJI62" s="124" t="s">
        <v>582</v>
      </c>
      <c r="CJJ62" s="124" t="s">
        <v>582</v>
      </c>
      <c r="CJK62" s="124" t="s">
        <v>582</v>
      </c>
      <c r="CJL62" s="124" t="s">
        <v>582</v>
      </c>
      <c r="CJM62" s="124" t="s">
        <v>582</v>
      </c>
      <c r="CJN62" s="124" t="s">
        <v>582</v>
      </c>
      <c r="CJO62" s="124" t="s">
        <v>582</v>
      </c>
      <c r="CJP62" s="124" t="s">
        <v>582</v>
      </c>
      <c r="CJQ62" s="124" t="s">
        <v>582</v>
      </c>
      <c r="CJR62" s="124" t="s">
        <v>582</v>
      </c>
      <c r="CJS62" s="124" t="s">
        <v>582</v>
      </c>
      <c r="CJT62" s="124" t="s">
        <v>582</v>
      </c>
      <c r="CJU62" s="124" t="s">
        <v>582</v>
      </c>
      <c r="CJV62" s="124" t="s">
        <v>582</v>
      </c>
      <c r="CJW62" s="124" t="s">
        <v>582</v>
      </c>
      <c r="CJX62" s="124" t="s">
        <v>582</v>
      </c>
      <c r="CJY62" s="124" t="s">
        <v>582</v>
      </c>
      <c r="CJZ62" s="124" t="s">
        <v>582</v>
      </c>
      <c r="CKA62" s="124" t="s">
        <v>582</v>
      </c>
      <c r="CKB62" s="124" t="s">
        <v>582</v>
      </c>
      <c r="CKC62" s="124" t="s">
        <v>582</v>
      </c>
      <c r="CKD62" s="124" t="s">
        <v>582</v>
      </c>
      <c r="CKE62" s="124" t="s">
        <v>582</v>
      </c>
      <c r="CKF62" s="124" t="s">
        <v>582</v>
      </c>
      <c r="CKG62" s="124" t="s">
        <v>582</v>
      </c>
      <c r="CKH62" s="124" t="s">
        <v>582</v>
      </c>
      <c r="CKI62" s="124" t="s">
        <v>582</v>
      </c>
      <c r="CKJ62" s="124" t="s">
        <v>582</v>
      </c>
      <c r="CKK62" s="124" t="s">
        <v>582</v>
      </c>
      <c r="CKL62" s="124" t="s">
        <v>582</v>
      </c>
      <c r="CKM62" s="124" t="s">
        <v>582</v>
      </c>
      <c r="CKN62" s="124" t="s">
        <v>582</v>
      </c>
      <c r="CKO62" s="124" t="s">
        <v>582</v>
      </c>
      <c r="CKP62" s="124" t="s">
        <v>582</v>
      </c>
      <c r="CKQ62" s="124" t="s">
        <v>582</v>
      </c>
      <c r="CKR62" s="124" t="s">
        <v>582</v>
      </c>
      <c r="CKS62" s="124" t="s">
        <v>582</v>
      </c>
      <c r="CKT62" s="124" t="s">
        <v>582</v>
      </c>
      <c r="CKU62" s="124" t="s">
        <v>582</v>
      </c>
      <c r="CKV62" s="124" t="s">
        <v>582</v>
      </c>
      <c r="CKW62" s="124" t="s">
        <v>582</v>
      </c>
      <c r="CKX62" s="124" t="s">
        <v>582</v>
      </c>
      <c r="CKY62" s="124" t="s">
        <v>582</v>
      </c>
      <c r="CKZ62" s="124" t="s">
        <v>582</v>
      </c>
      <c r="CLA62" s="124" t="s">
        <v>582</v>
      </c>
      <c r="CLB62" s="124" t="s">
        <v>582</v>
      </c>
      <c r="CLC62" s="124" t="s">
        <v>582</v>
      </c>
      <c r="CLD62" s="124" t="s">
        <v>582</v>
      </c>
      <c r="CLE62" s="124" t="s">
        <v>582</v>
      </c>
      <c r="CLF62" s="124" t="s">
        <v>582</v>
      </c>
      <c r="CLG62" s="124" t="s">
        <v>582</v>
      </c>
      <c r="CLH62" s="124" t="s">
        <v>582</v>
      </c>
      <c r="CLI62" s="124" t="s">
        <v>582</v>
      </c>
      <c r="CLJ62" s="124" t="s">
        <v>582</v>
      </c>
      <c r="CLK62" s="124" t="s">
        <v>582</v>
      </c>
      <c r="CLL62" s="124" t="s">
        <v>582</v>
      </c>
      <c r="CLM62" s="124" t="s">
        <v>582</v>
      </c>
      <c r="CLN62" s="124" t="s">
        <v>582</v>
      </c>
      <c r="CLO62" s="124" t="s">
        <v>582</v>
      </c>
      <c r="CLP62" s="124" t="s">
        <v>582</v>
      </c>
      <c r="CLQ62" s="124" t="s">
        <v>582</v>
      </c>
      <c r="CLR62" s="124" t="s">
        <v>582</v>
      </c>
      <c r="CLS62" s="124" t="s">
        <v>582</v>
      </c>
      <c r="CLT62" s="124" t="s">
        <v>582</v>
      </c>
      <c r="CLU62" s="124" t="s">
        <v>582</v>
      </c>
      <c r="CLV62" s="124" t="s">
        <v>582</v>
      </c>
      <c r="CLW62" s="124" t="s">
        <v>582</v>
      </c>
      <c r="CLX62" s="124" t="s">
        <v>582</v>
      </c>
      <c r="CLY62" s="124" t="s">
        <v>582</v>
      </c>
      <c r="CLZ62" s="124" t="s">
        <v>582</v>
      </c>
      <c r="CMA62" s="124" t="s">
        <v>582</v>
      </c>
      <c r="CMB62" s="124" t="s">
        <v>582</v>
      </c>
      <c r="CMC62" s="124" t="s">
        <v>582</v>
      </c>
      <c r="CMD62" s="124" t="s">
        <v>582</v>
      </c>
      <c r="CME62" s="124" t="s">
        <v>582</v>
      </c>
      <c r="CMF62" s="124" t="s">
        <v>582</v>
      </c>
      <c r="CMG62" s="124" t="s">
        <v>582</v>
      </c>
      <c r="CMH62" s="124" t="s">
        <v>582</v>
      </c>
      <c r="CMI62" s="124" t="s">
        <v>582</v>
      </c>
      <c r="CMJ62" s="124" t="s">
        <v>582</v>
      </c>
      <c r="CMK62" s="124" t="s">
        <v>582</v>
      </c>
      <c r="CML62" s="124" t="s">
        <v>582</v>
      </c>
      <c r="CMM62" s="124" t="s">
        <v>582</v>
      </c>
      <c r="CMN62" s="124" t="s">
        <v>582</v>
      </c>
      <c r="CMO62" s="124" t="s">
        <v>582</v>
      </c>
      <c r="CMP62" s="124" t="s">
        <v>582</v>
      </c>
      <c r="CMQ62" s="124" t="s">
        <v>582</v>
      </c>
      <c r="CMR62" s="124" t="s">
        <v>582</v>
      </c>
      <c r="CMS62" s="124" t="s">
        <v>582</v>
      </c>
      <c r="CMT62" s="124" t="s">
        <v>582</v>
      </c>
      <c r="CMU62" s="124" t="s">
        <v>582</v>
      </c>
      <c r="CMV62" s="124" t="s">
        <v>582</v>
      </c>
      <c r="CMW62" s="124" t="s">
        <v>582</v>
      </c>
      <c r="CMX62" s="124" t="s">
        <v>582</v>
      </c>
      <c r="CMY62" s="124" t="s">
        <v>582</v>
      </c>
      <c r="CMZ62" s="124" t="s">
        <v>582</v>
      </c>
      <c r="CNA62" s="124" t="s">
        <v>582</v>
      </c>
      <c r="CNB62" s="124" t="s">
        <v>582</v>
      </c>
      <c r="CNC62" s="124" t="s">
        <v>582</v>
      </c>
      <c r="CND62" s="124" t="s">
        <v>582</v>
      </c>
      <c r="CNE62" s="124" t="s">
        <v>582</v>
      </c>
      <c r="CNF62" s="124" t="s">
        <v>582</v>
      </c>
      <c r="CNG62" s="124" t="s">
        <v>582</v>
      </c>
      <c r="CNH62" s="124" t="s">
        <v>582</v>
      </c>
      <c r="CNI62" s="124" t="s">
        <v>582</v>
      </c>
      <c r="CNJ62" s="124" t="s">
        <v>582</v>
      </c>
      <c r="CNK62" s="124" t="s">
        <v>582</v>
      </c>
      <c r="CNL62" s="124" t="s">
        <v>582</v>
      </c>
      <c r="CNM62" s="124" t="s">
        <v>582</v>
      </c>
      <c r="CNN62" s="124" t="s">
        <v>582</v>
      </c>
      <c r="CNO62" s="124" t="s">
        <v>582</v>
      </c>
      <c r="CNP62" s="124" t="s">
        <v>582</v>
      </c>
      <c r="CNQ62" s="124" t="s">
        <v>582</v>
      </c>
      <c r="CNR62" s="124" t="s">
        <v>582</v>
      </c>
      <c r="CNS62" s="124" t="s">
        <v>582</v>
      </c>
      <c r="CNT62" s="124" t="s">
        <v>582</v>
      </c>
      <c r="CNU62" s="124" t="s">
        <v>582</v>
      </c>
      <c r="CNV62" s="124" t="s">
        <v>582</v>
      </c>
      <c r="CNW62" s="124" t="s">
        <v>582</v>
      </c>
      <c r="CNX62" s="124" t="s">
        <v>582</v>
      </c>
      <c r="CNY62" s="124" t="s">
        <v>582</v>
      </c>
      <c r="CNZ62" s="124" t="s">
        <v>582</v>
      </c>
      <c r="COA62" s="124" t="s">
        <v>582</v>
      </c>
      <c r="COB62" s="124" t="s">
        <v>582</v>
      </c>
      <c r="COC62" s="124" t="s">
        <v>582</v>
      </c>
      <c r="COD62" s="124" t="s">
        <v>582</v>
      </c>
      <c r="COE62" s="124" t="s">
        <v>582</v>
      </c>
      <c r="COF62" s="124" t="s">
        <v>582</v>
      </c>
      <c r="COG62" s="124" t="s">
        <v>582</v>
      </c>
      <c r="COH62" s="124" t="s">
        <v>582</v>
      </c>
      <c r="COI62" s="124" t="s">
        <v>582</v>
      </c>
      <c r="COJ62" s="124" t="s">
        <v>582</v>
      </c>
      <c r="COK62" s="124" t="s">
        <v>582</v>
      </c>
      <c r="COL62" s="124" t="s">
        <v>582</v>
      </c>
      <c r="COM62" s="124" t="s">
        <v>582</v>
      </c>
      <c r="CON62" s="124" t="s">
        <v>582</v>
      </c>
      <c r="COO62" s="124" t="s">
        <v>582</v>
      </c>
      <c r="COP62" s="124" t="s">
        <v>582</v>
      </c>
      <c r="COQ62" s="124" t="s">
        <v>582</v>
      </c>
      <c r="COR62" s="124" t="s">
        <v>582</v>
      </c>
      <c r="COS62" s="124" t="s">
        <v>582</v>
      </c>
      <c r="COT62" s="124" t="s">
        <v>582</v>
      </c>
      <c r="COU62" s="124" t="s">
        <v>582</v>
      </c>
      <c r="COV62" s="124" t="s">
        <v>582</v>
      </c>
      <c r="COW62" s="124" t="s">
        <v>582</v>
      </c>
      <c r="COX62" s="124" t="s">
        <v>582</v>
      </c>
      <c r="COY62" s="124" t="s">
        <v>582</v>
      </c>
      <c r="COZ62" s="124" t="s">
        <v>582</v>
      </c>
      <c r="CPA62" s="124" t="s">
        <v>582</v>
      </c>
      <c r="CPB62" s="124" t="s">
        <v>582</v>
      </c>
      <c r="CPC62" s="124" t="s">
        <v>582</v>
      </c>
      <c r="CPD62" s="124" t="s">
        <v>582</v>
      </c>
      <c r="CPE62" s="124" t="s">
        <v>582</v>
      </c>
      <c r="CPF62" s="124" t="s">
        <v>582</v>
      </c>
      <c r="CPG62" s="124" t="s">
        <v>582</v>
      </c>
      <c r="CPH62" s="124" t="s">
        <v>582</v>
      </c>
      <c r="CPI62" s="124" t="s">
        <v>582</v>
      </c>
      <c r="CPJ62" s="124" t="s">
        <v>582</v>
      </c>
      <c r="CPK62" s="124" t="s">
        <v>582</v>
      </c>
      <c r="CPL62" s="124" t="s">
        <v>582</v>
      </c>
      <c r="CPM62" s="124" t="s">
        <v>582</v>
      </c>
      <c r="CPN62" s="124" t="s">
        <v>582</v>
      </c>
      <c r="CPO62" s="124" t="s">
        <v>582</v>
      </c>
      <c r="CPP62" s="124" t="s">
        <v>582</v>
      </c>
      <c r="CPQ62" s="124" t="s">
        <v>582</v>
      </c>
      <c r="CPR62" s="124" t="s">
        <v>582</v>
      </c>
      <c r="CPS62" s="124" t="s">
        <v>582</v>
      </c>
      <c r="CPT62" s="124" t="s">
        <v>582</v>
      </c>
      <c r="CPU62" s="124" t="s">
        <v>582</v>
      </c>
      <c r="CPV62" s="124" t="s">
        <v>582</v>
      </c>
      <c r="CPW62" s="124" t="s">
        <v>582</v>
      </c>
      <c r="CPX62" s="124" t="s">
        <v>582</v>
      </c>
      <c r="CPY62" s="124" t="s">
        <v>582</v>
      </c>
      <c r="CPZ62" s="124" t="s">
        <v>582</v>
      </c>
      <c r="CQA62" s="124" t="s">
        <v>582</v>
      </c>
      <c r="CQB62" s="124" t="s">
        <v>582</v>
      </c>
      <c r="CQC62" s="124" t="s">
        <v>582</v>
      </c>
      <c r="CQD62" s="124" t="s">
        <v>582</v>
      </c>
      <c r="CQE62" s="124" t="s">
        <v>582</v>
      </c>
      <c r="CQF62" s="124" t="s">
        <v>582</v>
      </c>
      <c r="CQG62" s="124" t="s">
        <v>582</v>
      </c>
      <c r="CQH62" s="124" t="s">
        <v>582</v>
      </c>
      <c r="CQI62" s="124" t="s">
        <v>582</v>
      </c>
      <c r="CQJ62" s="124" t="s">
        <v>582</v>
      </c>
      <c r="CQK62" s="124" t="s">
        <v>582</v>
      </c>
      <c r="CQL62" s="124" t="s">
        <v>582</v>
      </c>
      <c r="CQM62" s="124" t="s">
        <v>582</v>
      </c>
      <c r="CQN62" s="124" t="s">
        <v>582</v>
      </c>
      <c r="CQO62" s="124" t="s">
        <v>582</v>
      </c>
      <c r="CQP62" s="124" t="s">
        <v>582</v>
      </c>
      <c r="CQQ62" s="124" t="s">
        <v>582</v>
      </c>
      <c r="CQR62" s="124" t="s">
        <v>582</v>
      </c>
      <c r="CQS62" s="124" t="s">
        <v>582</v>
      </c>
      <c r="CQT62" s="124" t="s">
        <v>582</v>
      </c>
      <c r="CQU62" s="124" t="s">
        <v>582</v>
      </c>
      <c r="CQV62" s="124" t="s">
        <v>582</v>
      </c>
      <c r="CQW62" s="124" t="s">
        <v>582</v>
      </c>
      <c r="CQX62" s="124" t="s">
        <v>582</v>
      </c>
      <c r="CQY62" s="124" t="s">
        <v>582</v>
      </c>
      <c r="CQZ62" s="124" t="s">
        <v>582</v>
      </c>
      <c r="CRA62" s="124" t="s">
        <v>582</v>
      </c>
      <c r="CRB62" s="124" t="s">
        <v>582</v>
      </c>
      <c r="CRC62" s="124" t="s">
        <v>582</v>
      </c>
      <c r="CRD62" s="124" t="s">
        <v>582</v>
      </c>
      <c r="CRE62" s="124" t="s">
        <v>582</v>
      </c>
      <c r="CRF62" s="124" t="s">
        <v>582</v>
      </c>
      <c r="CRG62" s="124" t="s">
        <v>582</v>
      </c>
      <c r="CRH62" s="124" t="s">
        <v>582</v>
      </c>
      <c r="CRI62" s="124" t="s">
        <v>582</v>
      </c>
      <c r="CRJ62" s="124" t="s">
        <v>582</v>
      </c>
      <c r="CRK62" s="124" t="s">
        <v>582</v>
      </c>
      <c r="CRL62" s="124" t="s">
        <v>582</v>
      </c>
      <c r="CRM62" s="124" t="s">
        <v>582</v>
      </c>
      <c r="CRN62" s="124" t="s">
        <v>582</v>
      </c>
      <c r="CRO62" s="124" t="s">
        <v>582</v>
      </c>
      <c r="CRP62" s="124" t="s">
        <v>582</v>
      </c>
      <c r="CRQ62" s="124" t="s">
        <v>582</v>
      </c>
      <c r="CRR62" s="124" t="s">
        <v>582</v>
      </c>
      <c r="CRS62" s="124" t="s">
        <v>582</v>
      </c>
      <c r="CRT62" s="124" t="s">
        <v>582</v>
      </c>
      <c r="CRU62" s="124" t="s">
        <v>582</v>
      </c>
      <c r="CRV62" s="124" t="s">
        <v>582</v>
      </c>
      <c r="CRW62" s="124" t="s">
        <v>582</v>
      </c>
      <c r="CRX62" s="124" t="s">
        <v>582</v>
      </c>
      <c r="CRY62" s="124" t="s">
        <v>582</v>
      </c>
      <c r="CRZ62" s="124" t="s">
        <v>582</v>
      </c>
      <c r="CSA62" s="124" t="s">
        <v>582</v>
      </c>
      <c r="CSB62" s="124" t="s">
        <v>582</v>
      </c>
      <c r="CSC62" s="124" t="s">
        <v>582</v>
      </c>
      <c r="CSD62" s="124" t="s">
        <v>582</v>
      </c>
      <c r="CSE62" s="124" t="s">
        <v>582</v>
      </c>
      <c r="CSF62" s="124" t="s">
        <v>582</v>
      </c>
      <c r="CSG62" s="124" t="s">
        <v>582</v>
      </c>
      <c r="CSH62" s="124" t="s">
        <v>582</v>
      </c>
      <c r="CSI62" s="124" t="s">
        <v>582</v>
      </c>
      <c r="CSJ62" s="124" t="s">
        <v>582</v>
      </c>
      <c r="CSK62" s="124" t="s">
        <v>582</v>
      </c>
      <c r="CSL62" s="124" t="s">
        <v>582</v>
      </c>
      <c r="CSM62" s="124" t="s">
        <v>582</v>
      </c>
      <c r="CSN62" s="124" t="s">
        <v>582</v>
      </c>
      <c r="CSO62" s="124" t="s">
        <v>582</v>
      </c>
      <c r="CSP62" s="124" t="s">
        <v>582</v>
      </c>
      <c r="CSQ62" s="124" t="s">
        <v>582</v>
      </c>
      <c r="CSR62" s="124" t="s">
        <v>582</v>
      </c>
      <c r="CSS62" s="124" t="s">
        <v>582</v>
      </c>
      <c r="CST62" s="124" t="s">
        <v>582</v>
      </c>
      <c r="CSU62" s="124" t="s">
        <v>582</v>
      </c>
      <c r="CSV62" s="124" t="s">
        <v>582</v>
      </c>
      <c r="CSW62" s="124" t="s">
        <v>582</v>
      </c>
      <c r="CSX62" s="124" t="s">
        <v>582</v>
      </c>
      <c r="CSY62" s="124" t="s">
        <v>582</v>
      </c>
      <c r="CSZ62" s="124" t="s">
        <v>582</v>
      </c>
      <c r="CTA62" s="124" t="s">
        <v>582</v>
      </c>
      <c r="CTB62" s="124" t="s">
        <v>582</v>
      </c>
      <c r="CTC62" s="124" t="s">
        <v>582</v>
      </c>
      <c r="CTD62" s="124" t="s">
        <v>582</v>
      </c>
      <c r="CTE62" s="124" t="s">
        <v>582</v>
      </c>
      <c r="CTF62" s="124" t="s">
        <v>582</v>
      </c>
      <c r="CTG62" s="124" t="s">
        <v>582</v>
      </c>
      <c r="CTH62" s="124" t="s">
        <v>582</v>
      </c>
      <c r="CTI62" s="124" t="s">
        <v>582</v>
      </c>
      <c r="CTJ62" s="124" t="s">
        <v>582</v>
      </c>
      <c r="CTK62" s="124" t="s">
        <v>582</v>
      </c>
      <c r="CTL62" s="124" t="s">
        <v>582</v>
      </c>
      <c r="CTM62" s="124" t="s">
        <v>582</v>
      </c>
      <c r="CTN62" s="124" t="s">
        <v>582</v>
      </c>
      <c r="CTO62" s="124" t="s">
        <v>582</v>
      </c>
      <c r="CTP62" s="124" t="s">
        <v>582</v>
      </c>
      <c r="CTQ62" s="124" t="s">
        <v>582</v>
      </c>
      <c r="CTR62" s="124" t="s">
        <v>582</v>
      </c>
      <c r="CTS62" s="124" t="s">
        <v>582</v>
      </c>
      <c r="CTT62" s="124" t="s">
        <v>582</v>
      </c>
      <c r="CTU62" s="124" t="s">
        <v>582</v>
      </c>
      <c r="CTV62" s="124" t="s">
        <v>582</v>
      </c>
      <c r="CTW62" s="124" t="s">
        <v>582</v>
      </c>
      <c r="CTX62" s="124" t="s">
        <v>582</v>
      </c>
      <c r="CTY62" s="124" t="s">
        <v>582</v>
      </c>
      <c r="CTZ62" s="124" t="s">
        <v>582</v>
      </c>
      <c r="CUA62" s="124" t="s">
        <v>582</v>
      </c>
      <c r="CUB62" s="124" t="s">
        <v>582</v>
      </c>
      <c r="CUC62" s="124" t="s">
        <v>582</v>
      </c>
      <c r="CUD62" s="124" t="s">
        <v>582</v>
      </c>
      <c r="CUE62" s="124" t="s">
        <v>582</v>
      </c>
      <c r="CUF62" s="124" t="s">
        <v>582</v>
      </c>
      <c r="CUG62" s="124" t="s">
        <v>582</v>
      </c>
      <c r="CUH62" s="124" t="s">
        <v>582</v>
      </c>
      <c r="CUI62" s="124" t="s">
        <v>582</v>
      </c>
      <c r="CUJ62" s="124" t="s">
        <v>582</v>
      </c>
      <c r="CUK62" s="124" t="s">
        <v>582</v>
      </c>
      <c r="CUL62" s="124" t="s">
        <v>582</v>
      </c>
      <c r="CUM62" s="124" t="s">
        <v>582</v>
      </c>
      <c r="CUN62" s="124" t="s">
        <v>582</v>
      </c>
      <c r="CUO62" s="124" t="s">
        <v>582</v>
      </c>
      <c r="CUP62" s="124" t="s">
        <v>582</v>
      </c>
      <c r="CUQ62" s="124" t="s">
        <v>582</v>
      </c>
      <c r="CUR62" s="124" t="s">
        <v>582</v>
      </c>
      <c r="CUS62" s="124" t="s">
        <v>582</v>
      </c>
      <c r="CUT62" s="124" t="s">
        <v>582</v>
      </c>
      <c r="CUU62" s="124" t="s">
        <v>582</v>
      </c>
      <c r="CUV62" s="124" t="s">
        <v>582</v>
      </c>
      <c r="CUW62" s="124" t="s">
        <v>582</v>
      </c>
      <c r="CUX62" s="124" t="s">
        <v>582</v>
      </c>
      <c r="CUY62" s="124" t="s">
        <v>582</v>
      </c>
      <c r="CUZ62" s="124" t="s">
        <v>582</v>
      </c>
      <c r="CVA62" s="124" t="s">
        <v>582</v>
      </c>
      <c r="CVB62" s="124" t="s">
        <v>582</v>
      </c>
      <c r="CVC62" s="124" t="s">
        <v>582</v>
      </c>
      <c r="CVD62" s="124" t="s">
        <v>582</v>
      </c>
      <c r="CVE62" s="124" t="s">
        <v>582</v>
      </c>
      <c r="CVF62" s="124" t="s">
        <v>582</v>
      </c>
      <c r="CVG62" s="124" t="s">
        <v>582</v>
      </c>
      <c r="CVH62" s="124" t="s">
        <v>582</v>
      </c>
      <c r="CVI62" s="124" t="s">
        <v>582</v>
      </c>
      <c r="CVJ62" s="124" t="s">
        <v>582</v>
      </c>
      <c r="CVK62" s="124" t="s">
        <v>582</v>
      </c>
      <c r="CVL62" s="124" t="s">
        <v>582</v>
      </c>
      <c r="CVM62" s="124" t="s">
        <v>582</v>
      </c>
      <c r="CVN62" s="124" t="s">
        <v>582</v>
      </c>
      <c r="CVO62" s="124" t="s">
        <v>582</v>
      </c>
      <c r="CVP62" s="124" t="s">
        <v>582</v>
      </c>
      <c r="CVQ62" s="124" t="s">
        <v>582</v>
      </c>
      <c r="CVR62" s="124" t="s">
        <v>582</v>
      </c>
      <c r="CVS62" s="124" t="s">
        <v>582</v>
      </c>
      <c r="CVT62" s="124" t="s">
        <v>582</v>
      </c>
      <c r="CVU62" s="124" t="s">
        <v>582</v>
      </c>
      <c r="CVV62" s="124" t="s">
        <v>582</v>
      </c>
      <c r="CVW62" s="124" t="s">
        <v>582</v>
      </c>
      <c r="CVX62" s="124" t="s">
        <v>582</v>
      </c>
      <c r="CVY62" s="124" t="s">
        <v>582</v>
      </c>
      <c r="CVZ62" s="124" t="s">
        <v>582</v>
      </c>
      <c r="CWA62" s="124" t="s">
        <v>582</v>
      </c>
      <c r="CWB62" s="124" t="s">
        <v>582</v>
      </c>
      <c r="CWC62" s="124" t="s">
        <v>582</v>
      </c>
      <c r="CWD62" s="124" t="s">
        <v>582</v>
      </c>
      <c r="CWE62" s="124" t="s">
        <v>582</v>
      </c>
      <c r="CWF62" s="124" t="s">
        <v>582</v>
      </c>
      <c r="CWG62" s="124" t="s">
        <v>582</v>
      </c>
      <c r="CWH62" s="124" t="s">
        <v>582</v>
      </c>
      <c r="CWI62" s="124" t="s">
        <v>582</v>
      </c>
      <c r="CWJ62" s="124" t="s">
        <v>582</v>
      </c>
      <c r="CWK62" s="124" t="s">
        <v>582</v>
      </c>
      <c r="CWL62" s="124" t="s">
        <v>582</v>
      </c>
      <c r="CWM62" s="124" t="s">
        <v>582</v>
      </c>
      <c r="CWN62" s="124" t="s">
        <v>582</v>
      </c>
      <c r="CWO62" s="124" t="s">
        <v>582</v>
      </c>
      <c r="CWP62" s="124" t="s">
        <v>582</v>
      </c>
      <c r="CWQ62" s="124" t="s">
        <v>582</v>
      </c>
      <c r="CWR62" s="124" t="s">
        <v>582</v>
      </c>
      <c r="CWS62" s="124" t="s">
        <v>582</v>
      </c>
      <c r="CWT62" s="124" t="s">
        <v>582</v>
      </c>
      <c r="CWU62" s="124" t="s">
        <v>582</v>
      </c>
      <c r="CWV62" s="124" t="s">
        <v>582</v>
      </c>
      <c r="CWW62" s="124" t="s">
        <v>582</v>
      </c>
      <c r="CWX62" s="124" t="s">
        <v>582</v>
      </c>
      <c r="CWY62" s="124" t="s">
        <v>582</v>
      </c>
      <c r="CWZ62" s="124" t="s">
        <v>582</v>
      </c>
      <c r="CXA62" s="124" t="s">
        <v>582</v>
      </c>
      <c r="CXB62" s="124" t="s">
        <v>582</v>
      </c>
      <c r="CXC62" s="124" t="s">
        <v>582</v>
      </c>
      <c r="CXD62" s="124" t="s">
        <v>582</v>
      </c>
      <c r="CXE62" s="124" t="s">
        <v>582</v>
      </c>
      <c r="CXF62" s="124" t="s">
        <v>582</v>
      </c>
      <c r="CXG62" s="124" t="s">
        <v>582</v>
      </c>
      <c r="CXH62" s="124" t="s">
        <v>582</v>
      </c>
      <c r="CXI62" s="124" t="s">
        <v>582</v>
      </c>
      <c r="CXJ62" s="124" t="s">
        <v>582</v>
      </c>
      <c r="CXK62" s="124" t="s">
        <v>582</v>
      </c>
      <c r="CXL62" s="124" t="s">
        <v>582</v>
      </c>
      <c r="CXM62" s="124" t="s">
        <v>582</v>
      </c>
      <c r="CXN62" s="124" t="s">
        <v>582</v>
      </c>
      <c r="CXO62" s="124" t="s">
        <v>582</v>
      </c>
      <c r="CXP62" s="124" t="s">
        <v>582</v>
      </c>
      <c r="CXQ62" s="124" t="s">
        <v>582</v>
      </c>
      <c r="CXR62" s="124" t="s">
        <v>582</v>
      </c>
      <c r="CXS62" s="124" t="s">
        <v>582</v>
      </c>
      <c r="CXT62" s="124" t="s">
        <v>582</v>
      </c>
      <c r="CXU62" s="124" t="s">
        <v>582</v>
      </c>
      <c r="CXV62" s="124" t="s">
        <v>582</v>
      </c>
      <c r="CXW62" s="124" t="s">
        <v>582</v>
      </c>
      <c r="CXX62" s="124" t="s">
        <v>582</v>
      </c>
      <c r="CXY62" s="124" t="s">
        <v>582</v>
      </c>
      <c r="CXZ62" s="124" t="s">
        <v>582</v>
      </c>
      <c r="CYA62" s="124" t="s">
        <v>582</v>
      </c>
      <c r="CYB62" s="124" t="s">
        <v>582</v>
      </c>
      <c r="CYC62" s="124" t="s">
        <v>582</v>
      </c>
      <c r="CYD62" s="124" t="s">
        <v>582</v>
      </c>
      <c r="CYE62" s="124" t="s">
        <v>582</v>
      </c>
      <c r="CYF62" s="124" t="s">
        <v>582</v>
      </c>
      <c r="CYG62" s="124" t="s">
        <v>582</v>
      </c>
      <c r="CYH62" s="124" t="s">
        <v>582</v>
      </c>
      <c r="CYI62" s="124" t="s">
        <v>582</v>
      </c>
      <c r="CYJ62" s="124" t="s">
        <v>582</v>
      </c>
      <c r="CYK62" s="124" t="s">
        <v>582</v>
      </c>
      <c r="CYL62" s="124" t="s">
        <v>582</v>
      </c>
      <c r="CYM62" s="124" t="s">
        <v>582</v>
      </c>
      <c r="CYN62" s="124" t="s">
        <v>582</v>
      </c>
      <c r="CYO62" s="124" t="s">
        <v>582</v>
      </c>
      <c r="CYP62" s="124" t="s">
        <v>582</v>
      </c>
      <c r="CYQ62" s="124" t="s">
        <v>582</v>
      </c>
      <c r="CYR62" s="124" t="s">
        <v>582</v>
      </c>
      <c r="CYS62" s="124" t="s">
        <v>582</v>
      </c>
      <c r="CYT62" s="124" t="s">
        <v>582</v>
      </c>
      <c r="CYU62" s="124" t="s">
        <v>582</v>
      </c>
      <c r="CYV62" s="124" t="s">
        <v>582</v>
      </c>
      <c r="CYW62" s="124" t="s">
        <v>582</v>
      </c>
      <c r="CYX62" s="124" t="s">
        <v>582</v>
      </c>
      <c r="CYY62" s="124" t="s">
        <v>582</v>
      </c>
      <c r="CYZ62" s="124" t="s">
        <v>582</v>
      </c>
      <c r="CZA62" s="124" t="s">
        <v>582</v>
      </c>
      <c r="CZB62" s="124" t="s">
        <v>582</v>
      </c>
      <c r="CZC62" s="124" t="s">
        <v>582</v>
      </c>
      <c r="CZD62" s="124" t="s">
        <v>582</v>
      </c>
      <c r="CZE62" s="124" t="s">
        <v>582</v>
      </c>
      <c r="CZF62" s="124" t="s">
        <v>582</v>
      </c>
      <c r="CZG62" s="124" t="s">
        <v>582</v>
      </c>
      <c r="CZH62" s="124" t="s">
        <v>582</v>
      </c>
      <c r="CZI62" s="124" t="s">
        <v>582</v>
      </c>
      <c r="CZJ62" s="124" t="s">
        <v>582</v>
      </c>
      <c r="CZK62" s="124" t="s">
        <v>582</v>
      </c>
      <c r="CZL62" s="124" t="s">
        <v>582</v>
      </c>
      <c r="CZM62" s="124" t="s">
        <v>582</v>
      </c>
      <c r="CZN62" s="124" t="s">
        <v>582</v>
      </c>
      <c r="CZO62" s="124" t="s">
        <v>582</v>
      </c>
      <c r="CZP62" s="124" t="s">
        <v>582</v>
      </c>
      <c r="CZQ62" s="124" t="s">
        <v>582</v>
      </c>
      <c r="CZR62" s="124" t="s">
        <v>582</v>
      </c>
      <c r="CZS62" s="124" t="s">
        <v>582</v>
      </c>
      <c r="CZT62" s="124" t="s">
        <v>582</v>
      </c>
      <c r="CZU62" s="124" t="s">
        <v>582</v>
      </c>
      <c r="CZV62" s="124" t="s">
        <v>582</v>
      </c>
      <c r="CZW62" s="124" t="s">
        <v>582</v>
      </c>
      <c r="CZX62" s="124" t="s">
        <v>582</v>
      </c>
      <c r="CZY62" s="124" t="s">
        <v>582</v>
      </c>
      <c r="CZZ62" s="124" t="s">
        <v>582</v>
      </c>
      <c r="DAA62" s="124" t="s">
        <v>582</v>
      </c>
      <c r="DAB62" s="124" t="s">
        <v>582</v>
      </c>
      <c r="DAC62" s="124" t="s">
        <v>582</v>
      </c>
      <c r="DAD62" s="124" t="s">
        <v>582</v>
      </c>
      <c r="DAE62" s="124" t="s">
        <v>582</v>
      </c>
      <c r="DAF62" s="124" t="s">
        <v>582</v>
      </c>
      <c r="DAG62" s="124" t="s">
        <v>582</v>
      </c>
      <c r="DAH62" s="124" t="s">
        <v>582</v>
      </c>
      <c r="DAI62" s="124" t="s">
        <v>582</v>
      </c>
      <c r="DAJ62" s="124" t="s">
        <v>582</v>
      </c>
      <c r="DAK62" s="124" t="s">
        <v>582</v>
      </c>
      <c r="DAL62" s="124" t="s">
        <v>582</v>
      </c>
      <c r="DAM62" s="124" t="s">
        <v>582</v>
      </c>
      <c r="DAN62" s="124" t="s">
        <v>582</v>
      </c>
      <c r="DAO62" s="124" t="s">
        <v>582</v>
      </c>
      <c r="DAP62" s="124" t="s">
        <v>582</v>
      </c>
      <c r="DAQ62" s="124" t="s">
        <v>582</v>
      </c>
      <c r="DAR62" s="124" t="s">
        <v>582</v>
      </c>
      <c r="DAS62" s="124" t="s">
        <v>582</v>
      </c>
      <c r="DAT62" s="124" t="s">
        <v>582</v>
      </c>
      <c r="DAU62" s="124" t="s">
        <v>582</v>
      </c>
      <c r="DAV62" s="124" t="s">
        <v>582</v>
      </c>
      <c r="DAW62" s="124" t="s">
        <v>582</v>
      </c>
      <c r="DAX62" s="124" t="s">
        <v>582</v>
      </c>
      <c r="DAY62" s="124" t="s">
        <v>582</v>
      </c>
      <c r="DAZ62" s="124" t="s">
        <v>582</v>
      </c>
      <c r="DBA62" s="124" t="s">
        <v>582</v>
      </c>
      <c r="DBB62" s="124" t="s">
        <v>582</v>
      </c>
      <c r="DBC62" s="124" t="s">
        <v>582</v>
      </c>
      <c r="DBD62" s="124" t="s">
        <v>582</v>
      </c>
      <c r="DBE62" s="124" t="s">
        <v>582</v>
      </c>
      <c r="DBF62" s="124" t="s">
        <v>582</v>
      </c>
      <c r="DBG62" s="124" t="s">
        <v>582</v>
      </c>
      <c r="DBH62" s="124" t="s">
        <v>582</v>
      </c>
      <c r="DBI62" s="124" t="s">
        <v>582</v>
      </c>
      <c r="DBJ62" s="124" t="s">
        <v>582</v>
      </c>
      <c r="DBK62" s="124" t="s">
        <v>582</v>
      </c>
      <c r="DBL62" s="124" t="s">
        <v>582</v>
      </c>
      <c r="DBM62" s="124" t="s">
        <v>582</v>
      </c>
      <c r="DBN62" s="124" t="s">
        <v>582</v>
      </c>
      <c r="DBO62" s="124" t="s">
        <v>582</v>
      </c>
      <c r="DBP62" s="124" t="s">
        <v>582</v>
      </c>
      <c r="DBQ62" s="124" t="s">
        <v>582</v>
      </c>
      <c r="DBR62" s="124" t="s">
        <v>582</v>
      </c>
      <c r="DBS62" s="124" t="s">
        <v>582</v>
      </c>
      <c r="DBT62" s="124" t="s">
        <v>582</v>
      </c>
      <c r="DBU62" s="124" t="s">
        <v>582</v>
      </c>
      <c r="DBV62" s="124" t="s">
        <v>582</v>
      </c>
      <c r="DBW62" s="124" t="s">
        <v>582</v>
      </c>
      <c r="DBX62" s="124" t="s">
        <v>582</v>
      </c>
      <c r="DBY62" s="124" t="s">
        <v>582</v>
      </c>
      <c r="DBZ62" s="124" t="s">
        <v>582</v>
      </c>
      <c r="DCA62" s="124" t="s">
        <v>582</v>
      </c>
      <c r="DCB62" s="124" t="s">
        <v>582</v>
      </c>
      <c r="DCC62" s="124" t="s">
        <v>582</v>
      </c>
      <c r="DCD62" s="124" t="s">
        <v>582</v>
      </c>
      <c r="DCE62" s="124" t="s">
        <v>582</v>
      </c>
      <c r="DCF62" s="124" t="s">
        <v>582</v>
      </c>
      <c r="DCG62" s="124" t="s">
        <v>582</v>
      </c>
      <c r="DCH62" s="124" t="s">
        <v>582</v>
      </c>
      <c r="DCI62" s="124" t="s">
        <v>582</v>
      </c>
      <c r="DCJ62" s="124" t="s">
        <v>582</v>
      </c>
      <c r="DCK62" s="124" t="s">
        <v>582</v>
      </c>
      <c r="DCL62" s="124" t="s">
        <v>582</v>
      </c>
      <c r="DCM62" s="124" t="s">
        <v>582</v>
      </c>
      <c r="DCN62" s="124" t="s">
        <v>582</v>
      </c>
      <c r="DCO62" s="124" t="s">
        <v>582</v>
      </c>
      <c r="DCP62" s="124" t="s">
        <v>582</v>
      </c>
      <c r="DCQ62" s="124" t="s">
        <v>582</v>
      </c>
      <c r="DCR62" s="124" t="s">
        <v>582</v>
      </c>
      <c r="DCS62" s="124" t="s">
        <v>582</v>
      </c>
      <c r="DCT62" s="124" t="s">
        <v>582</v>
      </c>
      <c r="DCU62" s="124" t="s">
        <v>582</v>
      </c>
      <c r="DCV62" s="124" t="s">
        <v>582</v>
      </c>
      <c r="DCW62" s="124" t="s">
        <v>582</v>
      </c>
      <c r="DCX62" s="124" t="s">
        <v>582</v>
      </c>
      <c r="DCY62" s="124" t="s">
        <v>582</v>
      </c>
      <c r="DCZ62" s="124" t="s">
        <v>582</v>
      </c>
      <c r="DDA62" s="124" t="s">
        <v>582</v>
      </c>
      <c r="DDB62" s="124" t="s">
        <v>582</v>
      </c>
      <c r="DDC62" s="124" t="s">
        <v>582</v>
      </c>
      <c r="DDD62" s="124" t="s">
        <v>582</v>
      </c>
      <c r="DDE62" s="124" t="s">
        <v>582</v>
      </c>
      <c r="DDF62" s="124" t="s">
        <v>582</v>
      </c>
      <c r="DDG62" s="124" t="s">
        <v>582</v>
      </c>
      <c r="DDH62" s="124" t="s">
        <v>582</v>
      </c>
      <c r="DDI62" s="124" t="s">
        <v>582</v>
      </c>
      <c r="DDJ62" s="124" t="s">
        <v>582</v>
      </c>
      <c r="DDK62" s="124" t="s">
        <v>582</v>
      </c>
      <c r="DDL62" s="124" t="s">
        <v>582</v>
      </c>
      <c r="DDM62" s="124" t="s">
        <v>582</v>
      </c>
      <c r="DDN62" s="124" t="s">
        <v>582</v>
      </c>
      <c r="DDO62" s="124" t="s">
        <v>582</v>
      </c>
      <c r="DDP62" s="124" t="s">
        <v>582</v>
      </c>
      <c r="DDQ62" s="124" t="s">
        <v>582</v>
      </c>
      <c r="DDR62" s="124" t="s">
        <v>582</v>
      </c>
      <c r="DDS62" s="124" t="s">
        <v>582</v>
      </c>
      <c r="DDT62" s="124" t="s">
        <v>582</v>
      </c>
      <c r="DDU62" s="124" t="s">
        <v>582</v>
      </c>
      <c r="DDV62" s="124" t="s">
        <v>582</v>
      </c>
      <c r="DDW62" s="124" t="s">
        <v>582</v>
      </c>
      <c r="DDX62" s="124" t="s">
        <v>582</v>
      </c>
      <c r="DDY62" s="124" t="s">
        <v>582</v>
      </c>
      <c r="DDZ62" s="124" t="s">
        <v>582</v>
      </c>
      <c r="DEA62" s="124" t="s">
        <v>582</v>
      </c>
      <c r="DEB62" s="124" t="s">
        <v>582</v>
      </c>
      <c r="DEC62" s="124" t="s">
        <v>582</v>
      </c>
      <c r="DED62" s="124" t="s">
        <v>582</v>
      </c>
      <c r="DEE62" s="124" t="s">
        <v>582</v>
      </c>
      <c r="DEF62" s="124" t="s">
        <v>582</v>
      </c>
      <c r="DEG62" s="124" t="s">
        <v>582</v>
      </c>
      <c r="DEH62" s="124" t="s">
        <v>582</v>
      </c>
      <c r="DEI62" s="124" t="s">
        <v>582</v>
      </c>
      <c r="DEJ62" s="124" t="s">
        <v>582</v>
      </c>
      <c r="DEK62" s="124" t="s">
        <v>582</v>
      </c>
      <c r="DEL62" s="124" t="s">
        <v>582</v>
      </c>
      <c r="DEM62" s="124" t="s">
        <v>582</v>
      </c>
      <c r="DEN62" s="124" t="s">
        <v>582</v>
      </c>
      <c r="DEO62" s="124" t="s">
        <v>582</v>
      </c>
      <c r="DEP62" s="124" t="s">
        <v>582</v>
      </c>
      <c r="DEQ62" s="124" t="s">
        <v>582</v>
      </c>
      <c r="DER62" s="124" t="s">
        <v>582</v>
      </c>
      <c r="DES62" s="124" t="s">
        <v>582</v>
      </c>
      <c r="DET62" s="124" t="s">
        <v>582</v>
      </c>
      <c r="DEU62" s="124" t="s">
        <v>582</v>
      </c>
      <c r="DEV62" s="124" t="s">
        <v>582</v>
      </c>
      <c r="DEW62" s="124" t="s">
        <v>582</v>
      </c>
      <c r="DEX62" s="124" t="s">
        <v>582</v>
      </c>
      <c r="DEY62" s="124" t="s">
        <v>582</v>
      </c>
      <c r="DEZ62" s="124" t="s">
        <v>582</v>
      </c>
      <c r="DFA62" s="124" t="s">
        <v>582</v>
      </c>
      <c r="DFB62" s="124" t="s">
        <v>582</v>
      </c>
      <c r="DFC62" s="124" t="s">
        <v>582</v>
      </c>
      <c r="DFD62" s="124" t="s">
        <v>582</v>
      </c>
      <c r="DFE62" s="124" t="s">
        <v>582</v>
      </c>
      <c r="DFF62" s="124" t="s">
        <v>582</v>
      </c>
      <c r="DFG62" s="124" t="s">
        <v>582</v>
      </c>
      <c r="DFH62" s="124" t="s">
        <v>582</v>
      </c>
      <c r="DFI62" s="124" t="s">
        <v>582</v>
      </c>
      <c r="DFJ62" s="124" t="s">
        <v>582</v>
      </c>
      <c r="DFK62" s="124" t="s">
        <v>582</v>
      </c>
      <c r="DFL62" s="124" t="s">
        <v>582</v>
      </c>
      <c r="DFM62" s="124" t="s">
        <v>582</v>
      </c>
      <c r="DFN62" s="124" t="s">
        <v>582</v>
      </c>
      <c r="DFO62" s="124" t="s">
        <v>582</v>
      </c>
      <c r="DFP62" s="124" t="s">
        <v>582</v>
      </c>
      <c r="DFQ62" s="124" t="s">
        <v>582</v>
      </c>
      <c r="DFR62" s="124" t="s">
        <v>582</v>
      </c>
      <c r="DFS62" s="124" t="s">
        <v>582</v>
      </c>
      <c r="DFT62" s="124" t="s">
        <v>582</v>
      </c>
      <c r="DFU62" s="124" t="s">
        <v>582</v>
      </c>
      <c r="DFV62" s="124" t="s">
        <v>582</v>
      </c>
      <c r="DFW62" s="124" t="s">
        <v>582</v>
      </c>
      <c r="DFX62" s="124" t="s">
        <v>582</v>
      </c>
      <c r="DFY62" s="124" t="s">
        <v>582</v>
      </c>
      <c r="DFZ62" s="124" t="s">
        <v>582</v>
      </c>
      <c r="DGA62" s="124" t="s">
        <v>582</v>
      </c>
      <c r="DGB62" s="124" t="s">
        <v>582</v>
      </c>
      <c r="DGC62" s="124" t="s">
        <v>582</v>
      </c>
      <c r="DGD62" s="124" t="s">
        <v>582</v>
      </c>
      <c r="DGE62" s="124" t="s">
        <v>582</v>
      </c>
      <c r="DGF62" s="124" t="s">
        <v>582</v>
      </c>
      <c r="DGG62" s="124" t="s">
        <v>582</v>
      </c>
      <c r="DGH62" s="124" t="s">
        <v>582</v>
      </c>
      <c r="DGI62" s="124" t="s">
        <v>582</v>
      </c>
      <c r="DGJ62" s="124" t="s">
        <v>582</v>
      </c>
      <c r="DGK62" s="124" t="s">
        <v>582</v>
      </c>
      <c r="DGL62" s="124" t="s">
        <v>582</v>
      </c>
      <c r="DGM62" s="124" t="s">
        <v>582</v>
      </c>
      <c r="DGN62" s="124" t="s">
        <v>582</v>
      </c>
      <c r="DGO62" s="124" t="s">
        <v>582</v>
      </c>
      <c r="DGP62" s="124" t="s">
        <v>582</v>
      </c>
      <c r="DGQ62" s="124" t="s">
        <v>582</v>
      </c>
      <c r="DGR62" s="124" t="s">
        <v>582</v>
      </c>
      <c r="DGS62" s="124" t="s">
        <v>582</v>
      </c>
      <c r="DGT62" s="124" t="s">
        <v>582</v>
      </c>
      <c r="DGU62" s="124" t="s">
        <v>582</v>
      </c>
      <c r="DGV62" s="124" t="s">
        <v>582</v>
      </c>
      <c r="DGW62" s="124" t="s">
        <v>582</v>
      </c>
      <c r="DGX62" s="124" t="s">
        <v>582</v>
      </c>
      <c r="DGY62" s="124" t="s">
        <v>582</v>
      </c>
      <c r="DGZ62" s="124" t="s">
        <v>582</v>
      </c>
      <c r="DHA62" s="124" t="s">
        <v>582</v>
      </c>
      <c r="DHB62" s="124" t="s">
        <v>582</v>
      </c>
      <c r="DHC62" s="124" t="s">
        <v>582</v>
      </c>
      <c r="DHD62" s="124" t="s">
        <v>582</v>
      </c>
      <c r="DHE62" s="124" t="s">
        <v>582</v>
      </c>
      <c r="DHF62" s="124" t="s">
        <v>582</v>
      </c>
      <c r="DHG62" s="124" t="s">
        <v>582</v>
      </c>
      <c r="DHH62" s="124" t="s">
        <v>582</v>
      </c>
      <c r="DHI62" s="124" t="s">
        <v>582</v>
      </c>
      <c r="DHJ62" s="124" t="s">
        <v>582</v>
      </c>
      <c r="DHK62" s="124" t="s">
        <v>582</v>
      </c>
      <c r="DHL62" s="124" t="s">
        <v>582</v>
      </c>
      <c r="DHM62" s="124" t="s">
        <v>582</v>
      </c>
      <c r="DHN62" s="124" t="s">
        <v>582</v>
      </c>
      <c r="DHO62" s="124" t="s">
        <v>582</v>
      </c>
      <c r="DHP62" s="124" t="s">
        <v>582</v>
      </c>
      <c r="DHQ62" s="124" t="s">
        <v>582</v>
      </c>
      <c r="DHR62" s="124" t="s">
        <v>582</v>
      </c>
      <c r="DHS62" s="124" t="s">
        <v>582</v>
      </c>
      <c r="DHT62" s="124" t="s">
        <v>582</v>
      </c>
      <c r="DHU62" s="124" t="s">
        <v>582</v>
      </c>
      <c r="DHV62" s="124" t="s">
        <v>582</v>
      </c>
      <c r="DHW62" s="124" t="s">
        <v>582</v>
      </c>
      <c r="DHX62" s="124" t="s">
        <v>582</v>
      </c>
      <c r="DHY62" s="124" t="s">
        <v>582</v>
      </c>
      <c r="DHZ62" s="124" t="s">
        <v>582</v>
      </c>
      <c r="DIA62" s="124" t="s">
        <v>582</v>
      </c>
      <c r="DIB62" s="124" t="s">
        <v>582</v>
      </c>
      <c r="DIC62" s="124" t="s">
        <v>582</v>
      </c>
      <c r="DID62" s="124" t="s">
        <v>582</v>
      </c>
      <c r="DIE62" s="124" t="s">
        <v>582</v>
      </c>
      <c r="DIF62" s="124" t="s">
        <v>582</v>
      </c>
      <c r="DIG62" s="124" t="s">
        <v>582</v>
      </c>
      <c r="DIH62" s="124" t="s">
        <v>582</v>
      </c>
      <c r="DII62" s="124" t="s">
        <v>582</v>
      </c>
      <c r="DIJ62" s="124" t="s">
        <v>582</v>
      </c>
      <c r="DIK62" s="124" t="s">
        <v>582</v>
      </c>
      <c r="DIL62" s="124" t="s">
        <v>582</v>
      </c>
      <c r="DIM62" s="124" t="s">
        <v>582</v>
      </c>
      <c r="DIN62" s="124" t="s">
        <v>582</v>
      </c>
      <c r="DIO62" s="124" t="s">
        <v>582</v>
      </c>
      <c r="DIP62" s="124" t="s">
        <v>582</v>
      </c>
      <c r="DIQ62" s="124" t="s">
        <v>582</v>
      </c>
      <c r="DIR62" s="124" t="s">
        <v>582</v>
      </c>
      <c r="DIS62" s="124" t="s">
        <v>582</v>
      </c>
      <c r="DIT62" s="124" t="s">
        <v>582</v>
      </c>
      <c r="DIU62" s="124" t="s">
        <v>582</v>
      </c>
      <c r="DIV62" s="124" t="s">
        <v>582</v>
      </c>
      <c r="DIW62" s="124" t="s">
        <v>582</v>
      </c>
      <c r="DIX62" s="124" t="s">
        <v>582</v>
      </c>
      <c r="DIY62" s="124" t="s">
        <v>582</v>
      </c>
      <c r="DIZ62" s="124" t="s">
        <v>582</v>
      </c>
      <c r="DJA62" s="124" t="s">
        <v>582</v>
      </c>
      <c r="DJB62" s="124" t="s">
        <v>582</v>
      </c>
      <c r="DJC62" s="124" t="s">
        <v>582</v>
      </c>
      <c r="DJD62" s="124" t="s">
        <v>582</v>
      </c>
      <c r="DJE62" s="124" t="s">
        <v>582</v>
      </c>
      <c r="DJF62" s="124" t="s">
        <v>582</v>
      </c>
      <c r="DJG62" s="124" t="s">
        <v>582</v>
      </c>
      <c r="DJH62" s="124" t="s">
        <v>582</v>
      </c>
      <c r="DJI62" s="124" t="s">
        <v>582</v>
      </c>
      <c r="DJJ62" s="124" t="s">
        <v>582</v>
      </c>
      <c r="DJK62" s="124" t="s">
        <v>582</v>
      </c>
      <c r="DJL62" s="124" t="s">
        <v>582</v>
      </c>
      <c r="DJM62" s="124" t="s">
        <v>582</v>
      </c>
      <c r="DJN62" s="124" t="s">
        <v>582</v>
      </c>
      <c r="DJO62" s="124" t="s">
        <v>582</v>
      </c>
      <c r="DJP62" s="124" t="s">
        <v>582</v>
      </c>
      <c r="DJQ62" s="124" t="s">
        <v>582</v>
      </c>
      <c r="DJR62" s="124" t="s">
        <v>582</v>
      </c>
      <c r="DJS62" s="124" t="s">
        <v>582</v>
      </c>
      <c r="DJT62" s="124" t="s">
        <v>582</v>
      </c>
      <c r="DJU62" s="124" t="s">
        <v>582</v>
      </c>
      <c r="DJV62" s="124" t="s">
        <v>582</v>
      </c>
      <c r="DJW62" s="124" t="s">
        <v>582</v>
      </c>
      <c r="DJX62" s="124" t="s">
        <v>582</v>
      </c>
      <c r="DJY62" s="124" t="s">
        <v>582</v>
      </c>
      <c r="DJZ62" s="124" t="s">
        <v>582</v>
      </c>
      <c r="DKA62" s="124" t="s">
        <v>582</v>
      </c>
      <c r="DKB62" s="124" t="s">
        <v>582</v>
      </c>
      <c r="DKC62" s="124" t="s">
        <v>582</v>
      </c>
      <c r="DKD62" s="124" t="s">
        <v>582</v>
      </c>
      <c r="DKE62" s="124" t="s">
        <v>582</v>
      </c>
      <c r="DKF62" s="124" t="s">
        <v>582</v>
      </c>
      <c r="DKG62" s="124" t="s">
        <v>582</v>
      </c>
      <c r="DKH62" s="124" t="s">
        <v>582</v>
      </c>
      <c r="DKI62" s="124" t="s">
        <v>582</v>
      </c>
      <c r="DKJ62" s="124" t="s">
        <v>582</v>
      </c>
      <c r="DKK62" s="124" t="s">
        <v>582</v>
      </c>
      <c r="DKL62" s="124" t="s">
        <v>582</v>
      </c>
      <c r="DKM62" s="124" t="s">
        <v>582</v>
      </c>
      <c r="DKN62" s="124" t="s">
        <v>582</v>
      </c>
      <c r="DKO62" s="124" t="s">
        <v>582</v>
      </c>
      <c r="DKP62" s="124" t="s">
        <v>582</v>
      </c>
      <c r="DKQ62" s="124" t="s">
        <v>582</v>
      </c>
      <c r="DKR62" s="124" t="s">
        <v>582</v>
      </c>
      <c r="DKS62" s="124" t="s">
        <v>582</v>
      </c>
      <c r="DKT62" s="124" t="s">
        <v>582</v>
      </c>
      <c r="DKU62" s="124" t="s">
        <v>582</v>
      </c>
      <c r="DKV62" s="124" t="s">
        <v>582</v>
      </c>
      <c r="DKW62" s="124" t="s">
        <v>582</v>
      </c>
      <c r="DKX62" s="124" t="s">
        <v>582</v>
      </c>
      <c r="DKY62" s="124" t="s">
        <v>582</v>
      </c>
      <c r="DKZ62" s="124" t="s">
        <v>582</v>
      </c>
      <c r="DLA62" s="124" t="s">
        <v>582</v>
      </c>
      <c r="DLB62" s="124" t="s">
        <v>582</v>
      </c>
      <c r="DLC62" s="124" t="s">
        <v>582</v>
      </c>
      <c r="DLD62" s="124" t="s">
        <v>582</v>
      </c>
      <c r="DLE62" s="124" t="s">
        <v>582</v>
      </c>
      <c r="DLF62" s="124" t="s">
        <v>582</v>
      </c>
      <c r="DLG62" s="124" t="s">
        <v>582</v>
      </c>
      <c r="DLH62" s="124" t="s">
        <v>582</v>
      </c>
      <c r="DLI62" s="124" t="s">
        <v>582</v>
      </c>
      <c r="DLJ62" s="124" t="s">
        <v>582</v>
      </c>
      <c r="DLK62" s="124" t="s">
        <v>582</v>
      </c>
      <c r="DLL62" s="124" t="s">
        <v>582</v>
      </c>
      <c r="DLM62" s="124" t="s">
        <v>582</v>
      </c>
      <c r="DLN62" s="124" t="s">
        <v>582</v>
      </c>
      <c r="DLO62" s="124" t="s">
        <v>582</v>
      </c>
      <c r="DLP62" s="124" t="s">
        <v>582</v>
      </c>
      <c r="DLQ62" s="124" t="s">
        <v>582</v>
      </c>
      <c r="DLR62" s="124" t="s">
        <v>582</v>
      </c>
      <c r="DLS62" s="124" t="s">
        <v>582</v>
      </c>
      <c r="DLT62" s="124" t="s">
        <v>582</v>
      </c>
      <c r="DLU62" s="124" t="s">
        <v>582</v>
      </c>
      <c r="DLV62" s="124" t="s">
        <v>582</v>
      </c>
      <c r="DLW62" s="124" t="s">
        <v>582</v>
      </c>
      <c r="DLX62" s="124" t="s">
        <v>582</v>
      </c>
      <c r="DLY62" s="124" t="s">
        <v>582</v>
      </c>
      <c r="DLZ62" s="124" t="s">
        <v>582</v>
      </c>
      <c r="DMA62" s="124" t="s">
        <v>582</v>
      </c>
      <c r="DMB62" s="124" t="s">
        <v>582</v>
      </c>
      <c r="DMC62" s="124" t="s">
        <v>582</v>
      </c>
      <c r="DMD62" s="124" t="s">
        <v>582</v>
      </c>
      <c r="DME62" s="124" t="s">
        <v>582</v>
      </c>
      <c r="DMF62" s="124" t="s">
        <v>582</v>
      </c>
      <c r="DMG62" s="124" t="s">
        <v>582</v>
      </c>
      <c r="DMH62" s="124" t="s">
        <v>582</v>
      </c>
      <c r="DMI62" s="124" t="s">
        <v>582</v>
      </c>
      <c r="DMJ62" s="124" t="s">
        <v>582</v>
      </c>
      <c r="DMK62" s="124" t="s">
        <v>582</v>
      </c>
      <c r="DML62" s="124" t="s">
        <v>582</v>
      </c>
      <c r="DMM62" s="124" t="s">
        <v>582</v>
      </c>
      <c r="DMN62" s="124" t="s">
        <v>582</v>
      </c>
      <c r="DMO62" s="124" t="s">
        <v>582</v>
      </c>
      <c r="DMP62" s="124" t="s">
        <v>582</v>
      </c>
      <c r="DMQ62" s="124" t="s">
        <v>582</v>
      </c>
      <c r="DMR62" s="124" t="s">
        <v>582</v>
      </c>
      <c r="DMS62" s="124" t="s">
        <v>582</v>
      </c>
      <c r="DMT62" s="124" t="s">
        <v>582</v>
      </c>
      <c r="DMU62" s="124" t="s">
        <v>582</v>
      </c>
      <c r="DMV62" s="124" t="s">
        <v>582</v>
      </c>
      <c r="DMW62" s="124" t="s">
        <v>582</v>
      </c>
      <c r="DMX62" s="124" t="s">
        <v>582</v>
      </c>
      <c r="DMY62" s="124" t="s">
        <v>582</v>
      </c>
      <c r="DMZ62" s="124" t="s">
        <v>582</v>
      </c>
      <c r="DNA62" s="124" t="s">
        <v>582</v>
      </c>
      <c r="DNB62" s="124" t="s">
        <v>582</v>
      </c>
      <c r="DNC62" s="124" t="s">
        <v>582</v>
      </c>
      <c r="DND62" s="124" t="s">
        <v>582</v>
      </c>
      <c r="DNE62" s="124" t="s">
        <v>582</v>
      </c>
      <c r="DNF62" s="124" t="s">
        <v>582</v>
      </c>
      <c r="DNG62" s="124" t="s">
        <v>582</v>
      </c>
      <c r="DNH62" s="124" t="s">
        <v>582</v>
      </c>
      <c r="DNI62" s="124" t="s">
        <v>582</v>
      </c>
      <c r="DNJ62" s="124" t="s">
        <v>582</v>
      </c>
      <c r="DNK62" s="124" t="s">
        <v>582</v>
      </c>
      <c r="DNL62" s="124" t="s">
        <v>582</v>
      </c>
      <c r="DNM62" s="124" t="s">
        <v>582</v>
      </c>
      <c r="DNN62" s="124" t="s">
        <v>582</v>
      </c>
      <c r="DNO62" s="124" t="s">
        <v>582</v>
      </c>
      <c r="DNP62" s="124" t="s">
        <v>582</v>
      </c>
      <c r="DNQ62" s="124" t="s">
        <v>582</v>
      </c>
      <c r="DNR62" s="124" t="s">
        <v>582</v>
      </c>
      <c r="DNS62" s="124" t="s">
        <v>582</v>
      </c>
      <c r="DNT62" s="124" t="s">
        <v>582</v>
      </c>
      <c r="DNU62" s="124" t="s">
        <v>582</v>
      </c>
      <c r="DNV62" s="124" t="s">
        <v>582</v>
      </c>
      <c r="DNW62" s="124" t="s">
        <v>582</v>
      </c>
      <c r="DNX62" s="124" t="s">
        <v>582</v>
      </c>
      <c r="DNY62" s="124" t="s">
        <v>582</v>
      </c>
      <c r="DNZ62" s="124" t="s">
        <v>582</v>
      </c>
      <c r="DOA62" s="124" t="s">
        <v>582</v>
      </c>
      <c r="DOB62" s="124" t="s">
        <v>582</v>
      </c>
      <c r="DOC62" s="124" t="s">
        <v>582</v>
      </c>
      <c r="DOD62" s="124" t="s">
        <v>582</v>
      </c>
      <c r="DOE62" s="124" t="s">
        <v>582</v>
      </c>
      <c r="DOF62" s="124" t="s">
        <v>582</v>
      </c>
      <c r="DOG62" s="124" t="s">
        <v>582</v>
      </c>
      <c r="DOH62" s="124" t="s">
        <v>582</v>
      </c>
      <c r="DOI62" s="124" t="s">
        <v>582</v>
      </c>
      <c r="DOJ62" s="124" t="s">
        <v>582</v>
      </c>
      <c r="DOK62" s="124" t="s">
        <v>582</v>
      </c>
      <c r="DOL62" s="124" t="s">
        <v>582</v>
      </c>
      <c r="DOM62" s="124" t="s">
        <v>582</v>
      </c>
      <c r="DON62" s="124" t="s">
        <v>582</v>
      </c>
      <c r="DOO62" s="124" t="s">
        <v>582</v>
      </c>
      <c r="DOP62" s="124" t="s">
        <v>582</v>
      </c>
      <c r="DOQ62" s="124" t="s">
        <v>582</v>
      </c>
      <c r="DOR62" s="124" t="s">
        <v>582</v>
      </c>
      <c r="DOS62" s="124" t="s">
        <v>582</v>
      </c>
      <c r="DOT62" s="124" t="s">
        <v>582</v>
      </c>
      <c r="DOU62" s="124" t="s">
        <v>582</v>
      </c>
      <c r="DOV62" s="124" t="s">
        <v>582</v>
      </c>
      <c r="DOW62" s="124" t="s">
        <v>582</v>
      </c>
      <c r="DOX62" s="124" t="s">
        <v>582</v>
      </c>
      <c r="DOY62" s="124" t="s">
        <v>582</v>
      </c>
      <c r="DOZ62" s="124" t="s">
        <v>582</v>
      </c>
      <c r="DPA62" s="124" t="s">
        <v>582</v>
      </c>
      <c r="DPB62" s="124" t="s">
        <v>582</v>
      </c>
      <c r="DPC62" s="124" t="s">
        <v>582</v>
      </c>
      <c r="DPD62" s="124" t="s">
        <v>582</v>
      </c>
      <c r="DPE62" s="124" t="s">
        <v>582</v>
      </c>
      <c r="DPF62" s="124" t="s">
        <v>582</v>
      </c>
      <c r="DPG62" s="124" t="s">
        <v>582</v>
      </c>
      <c r="DPH62" s="124" t="s">
        <v>582</v>
      </c>
      <c r="DPI62" s="124" t="s">
        <v>582</v>
      </c>
      <c r="DPJ62" s="124" t="s">
        <v>582</v>
      </c>
      <c r="DPK62" s="124" t="s">
        <v>582</v>
      </c>
      <c r="DPL62" s="124" t="s">
        <v>582</v>
      </c>
      <c r="DPM62" s="124" t="s">
        <v>582</v>
      </c>
      <c r="DPN62" s="124" t="s">
        <v>582</v>
      </c>
      <c r="DPO62" s="124" t="s">
        <v>582</v>
      </c>
      <c r="DPP62" s="124" t="s">
        <v>582</v>
      </c>
      <c r="DPQ62" s="124" t="s">
        <v>582</v>
      </c>
      <c r="DPR62" s="124" t="s">
        <v>582</v>
      </c>
      <c r="DPS62" s="124" t="s">
        <v>582</v>
      </c>
      <c r="DPT62" s="124" t="s">
        <v>582</v>
      </c>
      <c r="DPU62" s="124" t="s">
        <v>582</v>
      </c>
      <c r="DPV62" s="124" t="s">
        <v>582</v>
      </c>
      <c r="DPW62" s="124" t="s">
        <v>582</v>
      </c>
      <c r="DPX62" s="124" t="s">
        <v>582</v>
      </c>
      <c r="DPY62" s="124" t="s">
        <v>582</v>
      </c>
      <c r="DPZ62" s="124" t="s">
        <v>582</v>
      </c>
      <c r="DQA62" s="124" t="s">
        <v>582</v>
      </c>
      <c r="DQB62" s="124" t="s">
        <v>582</v>
      </c>
      <c r="DQC62" s="124" t="s">
        <v>582</v>
      </c>
      <c r="DQD62" s="124" t="s">
        <v>582</v>
      </c>
      <c r="DQE62" s="124" t="s">
        <v>582</v>
      </c>
      <c r="DQF62" s="124" t="s">
        <v>582</v>
      </c>
      <c r="DQG62" s="124" t="s">
        <v>582</v>
      </c>
      <c r="DQH62" s="124" t="s">
        <v>582</v>
      </c>
      <c r="DQI62" s="124" t="s">
        <v>582</v>
      </c>
      <c r="DQJ62" s="124" t="s">
        <v>582</v>
      </c>
      <c r="DQK62" s="124" t="s">
        <v>582</v>
      </c>
      <c r="DQL62" s="124" t="s">
        <v>582</v>
      </c>
      <c r="DQM62" s="124" t="s">
        <v>582</v>
      </c>
      <c r="DQN62" s="124" t="s">
        <v>582</v>
      </c>
      <c r="DQO62" s="124" t="s">
        <v>582</v>
      </c>
      <c r="DQP62" s="124" t="s">
        <v>582</v>
      </c>
      <c r="DQQ62" s="124" t="s">
        <v>582</v>
      </c>
      <c r="DQR62" s="124" t="s">
        <v>582</v>
      </c>
      <c r="DQS62" s="124" t="s">
        <v>582</v>
      </c>
      <c r="DQT62" s="124" t="s">
        <v>582</v>
      </c>
      <c r="DQU62" s="124" t="s">
        <v>582</v>
      </c>
      <c r="DQV62" s="124" t="s">
        <v>582</v>
      </c>
      <c r="DQW62" s="124" t="s">
        <v>582</v>
      </c>
      <c r="DQX62" s="124" t="s">
        <v>582</v>
      </c>
      <c r="DQY62" s="124" t="s">
        <v>582</v>
      </c>
      <c r="DQZ62" s="124" t="s">
        <v>582</v>
      </c>
      <c r="DRA62" s="124" t="s">
        <v>582</v>
      </c>
      <c r="DRB62" s="124" t="s">
        <v>582</v>
      </c>
      <c r="DRC62" s="124" t="s">
        <v>582</v>
      </c>
      <c r="DRD62" s="124" t="s">
        <v>582</v>
      </c>
      <c r="DRE62" s="124" t="s">
        <v>582</v>
      </c>
      <c r="DRF62" s="124" t="s">
        <v>582</v>
      </c>
      <c r="DRG62" s="124" t="s">
        <v>582</v>
      </c>
      <c r="DRH62" s="124" t="s">
        <v>582</v>
      </c>
      <c r="DRI62" s="124" t="s">
        <v>582</v>
      </c>
      <c r="DRJ62" s="124" t="s">
        <v>582</v>
      </c>
      <c r="DRK62" s="124" t="s">
        <v>582</v>
      </c>
      <c r="DRL62" s="124" t="s">
        <v>582</v>
      </c>
      <c r="DRM62" s="124" t="s">
        <v>582</v>
      </c>
      <c r="DRN62" s="124" t="s">
        <v>582</v>
      </c>
      <c r="DRO62" s="124" t="s">
        <v>582</v>
      </c>
      <c r="DRP62" s="124" t="s">
        <v>582</v>
      </c>
      <c r="DRQ62" s="124" t="s">
        <v>582</v>
      </c>
      <c r="DRR62" s="124" t="s">
        <v>582</v>
      </c>
      <c r="DRS62" s="124" t="s">
        <v>582</v>
      </c>
      <c r="DRT62" s="124" t="s">
        <v>582</v>
      </c>
      <c r="DRU62" s="124" t="s">
        <v>582</v>
      </c>
      <c r="DRV62" s="124" t="s">
        <v>582</v>
      </c>
      <c r="DRW62" s="124" t="s">
        <v>582</v>
      </c>
      <c r="DRX62" s="124" t="s">
        <v>582</v>
      </c>
      <c r="DRY62" s="124" t="s">
        <v>582</v>
      </c>
      <c r="DRZ62" s="124" t="s">
        <v>582</v>
      </c>
      <c r="DSA62" s="124" t="s">
        <v>582</v>
      </c>
      <c r="DSB62" s="124" t="s">
        <v>582</v>
      </c>
      <c r="DSC62" s="124" t="s">
        <v>582</v>
      </c>
      <c r="DSD62" s="124" t="s">
        <v>582</v>
      </c>
      <c r="DSE62" s="124" t="s">
        <v>582</v>
      </c>
      <c r="DSF62" s="124" t="s">
        <v>582</v>
      </c>
      <c r="DSG62" s="124" t="s">
        <v>582</v>
      </c>
      <c r="DSH62" s="124" t="s">
        <v>582</v>
      </c>
      <c r="DSI62" s="124" t="s">
        <v>582</v>
      </c>
      <c r="DSJ62" s="124" t="s">
        <v>582</v>
      </c>
      <c r="DSK62" s="124" t="s">
        <v>582</v>
      </c>
      <c r="DSL62" s="124" t="s">
        <v>582</v>
      </c>
      <c r="DSM62" s="124" t="s">
        <v>582</v>
      </c>
      <c r="DSN62" s="124" t="s">
        <v>582</v>
      </c>
      <c r="DSO62" s="124" t="s">
        <v>582</v>
      </c>
      <c r="DSP62" s="124" t="s">
        <v>582</v>
      </c>
      <c r="DSQ62" s="124" t="s">
        <v>582</v>
      </c>
      <c r="DSR62" s="124" t="s">
        <v>582</v>
      </c>
      <c r="DSS62" s="124" t="s">
        <v>582</v>
      </c>
      <c r="DST62" s="124" t="s">
        <v>582</v>
      </c>
      <c r="DSU62" s="124" t="s">
        <v>582</v>
      </c>
      <c r="DSV62" s="124" t="s">
        <v>582</v>
      </c>
      <c r="DSW62" s="124" t="s">
        <v>582</v>
      </c>
      <c r="DSX62" s="124" t="s">
        <v>582</v>
      </c>
      <c r="DSY62" s="124" t="s">
        <v>582</v>
      </c>
      <c r="DSZ62" s="124" t="s">
        <v>582</v>
      </c>
      <c r="DTA62" s="124" t="s">
        <v>582</v>
      </c>
      <c r="DTB62" s="124" t="s">
        <v>582</v>
      </c>
      <c r="DTC62" s="124" t="s">
        <v>582</v>
      </c>
      <c r="DTD62" s="124" t="s">
        <v>582</v>
      </c>
      <c r="DTE62" s="124" t="s">
        <v>582</v>
      </c>
      <c r="DTF62" s="124" t="s">
        <v>582</v>
      </c>
      <c r="DTG62" s="124" t="s">
        <v>582</v>
      </c>
      <c r="DTH62" s="124" t="s">
        <v>582</v>
      </c>
      <c r="DTI62" s="124" t="s">
        <v>582</v>
      </c>
      <c r="DTJ62" s="124" t="s">
        <v>582</v>
      </c>
      <c r="DTK62" s="124" t="s">
        <v>582</v>
      </c>
      <c r="DTL62" s="124" t="s">
        <v>582</v>
      </c>
      <c r="DTM62" s="124" t="s">
        <v>582</v>
      </c>
      <c r="DTN62" s="124" t="s">
        <v>582</v>
      </c>
      <c r="DTO62" s="124" t="s">
        <v>582</v>
      </c>
      <c r="DTP62" s="124" t="s">
        <v>582</v>
      </c>
      <c r="DTQ62" s="124" t="s">
        <v>582</v>
      </c>
      <c r="DTR62" s="124" t="s">
        <v>582</v>
      </c>
      <c r="DTS62" s="124" t="s">
        <v>582</v>
      </c>
      <c r="DTT62" s="124" t="s">
        <v>582</v>
      </c>
      <c r="DTU62" s="124" t="s">
        <v>582</v>
      </c>
      <c r="DTV62" s="124" t="s">
        <v>582</v>
      </c>
      <c r="DTW62" s="124" t="s">
        <v>582</v>
      </c>
      <c r="DTX62" s="124" t="s">
        <v>582</v>
      </c>
      <c r="DTY62" s="124" t="s">
        <v>582</v>
      </c>
      <c r="DTZ62" s="124" t="s">
        <v>582</v>
      </c>
      <c r="DUA62" s="124" t="s">
        <v>582</v>
      </c>
      <c r="DUB62" s="124" t="s">
        <v>582</v>
      </c>
      <c r="DUC62" s="124" t="s">
        <v>582</v>
      </c>
      <c r="DUD62" s="124" t="s">
        <v>582</v>
      </c>
      <c r="DUE62" s="124" t="s">
        <v>582</v>
      </c>
      <c r="DUF62" s="124" t="s">
        <v>582</v>
      </c>
      <c r="DUG62" s="124" t="s">
        <v>582</v>
      </c>
      <c r="DUH62" s="124" t="s">
        <v>582</v>
      </c>
      <c r="DUI62" s="124" t="s">
        <v>582</v>
      </c>
      <c r="DUJ62" s="124" t="s">
        <v>582</v>
      </c>
      <c r="DUK62" s="124" t="s">
        <v>582</v>
      </c>
      <c r="DUL62" s="124" t="s">
        <v>582</v>
      </c>
      <c r="DUM62" s="124" t="s">
        <v>582</v>
      </c>
      <c r="DUN62" s="124" t="s">
        <v>582</v>
      </c>
      <c r="DUO62" s="124" t="s">
        <v>582</v>
      </c>
      <c r="DUP62" s="124" t="s">
        <v>582</v>
      </c>
      <c r="DUQ62" s="124" t="s">
        <v>582</v>
      </c>
      <c r="DUR62" s="124" t="s">
        <v>582</v>
      </c>
      <c r="DUS62" s="124" t="s">
        <v>582</v>
      </c>
      <c r="DUT62" s="124" t="s">
        <v>582</v>
      </c>
      <c r="DUU62" s="124" t="s">
        <v>582</v>
      </c>
      <c r="DUV62" s="124" t="s">
        <v>582</v>
      </c>
      <c r="DUW62" s="124" t="s">
        <v>582</v>
      </c>
      <c r="DUX62" s="124" t="s">
        <v>582</v>
      </c>
      <c r="DUY62" s="124" t="s">
        <v>582</v>
      </c>
      <c r="DUZ62" s="124" t="s">
        <v>582</v>
      </c>
      <c r="DVA62" s="124" t="s">
        <v>582</v>
      </c>
      <c r="DVB62" s="124" t="s">
        <v>582</v>
      </c>
      <c r="DVC62" s="124" t="s">
        <v>582</v>
      </c>
      <c r="DVD62" s="124" t="s">
        <v>582</v>
      </c>
      <c r="DVE62" s="124" t="s">
        <v>582</v>
      </c>
      <c r="DVF62" s="124" t="s">
        <v>582</v>
      </c>
      <c r="DVG62" s="124" t="s">
        <v>582</v>
      </c>
      <c r="DVH62" s="124" t="s">
        <v>582</v>
      </c>
      <c r="DVI62" s="124" t="s">
        <v>582</v>
      </c>
      <c r="DVJ62" s="124" t="s">
        <v>582</v>
      </c>
      <c r="DVK62" s="124" t="s">
        <v>582</v>
      </c>
      <c r="DVL62" s="124" t="s">
        <v>582</v>
      </c>
      <c r="DVM62" s="124" t="s">
        <v>582</v>
      </c>
      <c r="DVN62" s="124" t="s">
        <v>582</v>
      </c>
      <c r="DVO62" s="124" t="s">
        <v>582</v>
      </c>
      <c r="DVP62" s="124" t="s">
        <v>582</v>
      </c>
      <c r="DVQ62" s="124" t="s">
        <v>582</v>
      </c>
      <c r="DVR62" s="124" t="s">
        <v>582</v>
      </c>
      <c r="DVS62" s="124" t="s">
        <v>582</v>
      </c>
      <c r="DVT62" s="124" t="s">
        <v>582</v>
      </c>
      <c r="DVU62" s="124" t="s">
        <v>582</v>
      </c>
      <c r="DVV62" s="124" t="s">
        <v>582</v>
      </c>
      <c r="DVW62" s="124" t="s">
        <v>582</v>
      </c>
      <c r="DVX62" s="124" t="s">
        <v>582</v>
      </c>
      <c r="DVY62" s="124" t="s">
        <v>582</v>
      </c>
      <c r="DVZ62" s="124" t="s">
        <v>582</v>
      </c>
      <c r="DWA62" s="124" t="s">
        <v>582</v>
      </c>
      <c r="DWB62" s="124" t="s">
        <v>582</v>
      </c>
      <c r="DWC62" s="124" t="s">
        <v>582</v>
      </c>
      <c r="DWD62" s="124" t="s">
        <v>582</v>
      </c>
      <c r="DWE62" s="124" t="s">
        <v>582</v>
      </c>
      <c r="DWF62" s="124" t="s">
        <v>582</v>
      </c>
      <c r="DWG62" s="124" t="s">
        <v>582</v>
      </c>
      <c r="DWH62" s="124" t="s">
        <v>582</v>
      </c>
      <c r="DWI62" s="124" t="s">
        <v>582</v>
      </c>
      <c r="DWJ62" s="124" t="s">
        <v>582</v>
      </c>
      <c r="DWK62" s="124" t="s">
        <v>582</v>
      </c>
      <c r="DWL62" s="124" t="s">
        <v>582</v>
      </c>
      <c r="DWM62" s="124" t="s">
        <v>582</v>
      </c>
      <c r="DWN62" s="124" t="s">
        <v>582</v>
      </c>
      <c r="DWO62" s="124" t="s">
        <v>582</v>
      </c>
      <c r="DWP62" s="124" t="s">
        <v>582</v>
      </c>
      <c r="DWQ62" s="124" t="s">
        <v>582</v>
      </c>
      <c r="DWR62" s="124" t="s">
        <v>582</v>
      </c>
      <c r="DWS62" s="124" t="s">
        <v>582</v>
      </c>
      <c r="DWT62" s="124" t="s">
        <v>582</v>
      </c>
      <c r="DWU62" s="124" t="s">
        <v>582</v>
      </c>
      <c r="DWV62" s="124" t="s">
        <v>582</v>
      </c>
      <c r="DWW62" s="124" t="s">
        <v>582</v>
      </c>
      <c r="DWX62" s="124" t="s">
        <v>582</v>
      </c>
      <c r="DWY62" s="124" t="s">
        <v>582</v>
      </c>
      <c r="DWZ62" s="124" t="s">
        <v>582</v>
      </c>
      <c r="DXA62" s="124" t="s">
        <v>582</v>
      </c>
      <c r="DXB62" s="124" t="s">
        <v>582</v>
      </c>
      <c r="DXC62" s="124" t="s">
        <v>582</v>
      </c>
      <c r="DXD62" s="124" t="s">
        <v>582</v>
      </c>
      <c r="DXE62" s="124" t="s">
        <v>582</v>
      </c>
      <c r="DXF62" s="124" t="s">
        <v>582</v>
      </c>
      <c r="DXG62" s="124" t="s">
        <v>582</v>
      </c>
      <c r="DXH62" s="124" t="s">
        <v>582</v>
      </c>
      <c r="DXI62" s="124" t="s">
        <v>582</v>
      </c>
      <c r="DXJ62" s="124" t="s">
        <v>582</v>
      </c>
      <c r="DXK62" s="124" t="s">
        <v>582</v>
      </c>
      <c r="DXL62" s="124" t="s">
        <v>582</v>
      </c>
      <c r="DXM62" s="124" t="s">
        <v>582</v>
      </c>
      <c r="DXN62" s="124" t="s">
        <v>582</v>
      </c>
      <c r="DXO62" s="124" t="s">
        <v>582</v>
      </c>
      <c r="DXP62" s="124" t="s">
        <v>582</v>
      </c>
      <c r="DXQ62" s="124" t="s">
        <v>582</v>
      </c>
      <c r="DXR62" s="124" t="s">
        <v>582</v>
      </c>
      <c r="DXS62" s="124" t="s">
        <v>582</v>
      </c>
      <c r="DXT62" s="124" t="s">
        <v>582</v>
      </c>
      <c r="DXU62" s="124" t="s">
        <v>582</v>
      </c>
      <c r="DXV62" s="124" t="s">
        <v>582</v>
      </c>
      <c r="DXW62" s="124" t="s">
        <v>582</v>
      </c>
      <c r="DXX62" s="124" t="s">
        <v>582</v>
      </c>
      <c r="DXY62" s="124" t="s">
        <v>582</v>
      </c>
      <c r="DXZ62" s="124" t="s">
        <v>582</v>
      </c>
      <c r="DYA62" s="124" t="s">
        <v>582</v>
      </c>
      <c r="DYB62" s="124" t="s">
        <v>582</v>
      </c>
      <c r="DYC62" s="124" t="s">
        <v>582</v>
      </c>
      <c r="DYD62" s="124" t="s">
        <v>582</v>
      </c>
      <c r="DYE62" s="124" t="s">
        <v>582</v>
      </c>
      <c r="DYF62" s="124" t="s">
        <v>582</v>
      </c>
      <c r="DYG62" s="124" t="s">
        <v>582</v>
      </c>
      <c r="DYH62" s="124" t="s">
        <v>582</v>
      </c>
      <c r="DYI62" s="124" t="s">
        <v>582</v>
      </c>
      <c r="DYJ62" s="124" t="s">
        <v>582</v>
      </c>
      <c r="DYK62" s="124" t="s">
        <v>582</v>
      </c>
      <c r="DYL62" s="124" t="s">
        <v>582</v>
      </c>
      <c r="DYM62" s="124" t="s">
        <v>582</v>
      </c>
      <c r="DYN62" s="124" t="s">
        <v>582</v>
      </c>
      <c r="DYO62" s="124" t="s">
        <v>582</v>
      </c>
      <c r="DYP62" s="124" t="s">
        <v>582</v>
      </c>
      <c r="DYQ62" s="124" t="s">
        <v>582</v>
      </c>
      <c r="DYR62" s="124" t="s">
        <v>582</v>
      </c>
      <c r="DYS62" s="124" t="s">
        <v>582</v>
      </c>
      <c r="DYT62" s="124" t="s">
        <v>582</v>
      </c>
      <c r="DYU62" s="124" t="s">
        <v>582</v>
      </c>
      <c r="DYV62" s="124" t="s">
        <v>582</v>
      </c>
      <c r="DYW62" s="124" t="s">
        <v>582</v>
      </c>
      <c r="DYX62" s="124" t="s">
        <v>582</v>
      </c>
      <c r="DYY62" s="124" t="s">
        <v>582</v>
      </c>
      <c r="DYZ62" s="124" t="s">
        <v>582</v>
      </c>
      <c r="DZA62" s="124" t="s">
        <v>582</v>
      </c>
      <c r="DZB62" s="124" t="s">
        <v>582</v>
      </c>
      <c r="DZC62" s="124" t="s">
        <v>582</v>
      </c>
      <c r="DZD62" s="124" t="s">
        <v>582</v>
      </c>
      <c r="DZE62" s="124" t="s">
        <v>582</v>
      </c>
      <c r="DZF62" s="124" t="s">
        <v>582</v>
      </c>
      <c r="DZG62" s="124" t="s">
        <v>582</v>
      </c>
      <c r="DZH62" s="124" t="s">
        <v>582</v>
      </c>
      <c r="DZI62" s="124" t="s">
        <v>582</v>
      </c>
      <c r="DZJ62" s="124" t="s">
        <v>582</v>
      </c>
      <c r="DZK62" s="124" t="s">
        <v>582</v>
      </c>
      <c r="DZL62" s="124" t="s">
        <v>582</v>
      </c>
      <c r="DZM62" s="124" t="s">
        <v>582</v>
      </c>
      <c r="DZN62" s="124" t="s">
        <v>582</v>
      </c>
      <c r="DZO62" s="124" t="s">
        <v>582</v>
      </c>
      <c r="DZP62" s="124" t="s">
        <v>582</v>
      </c>
      <c r="DZQ62" s="124" t="s">
        <v>582</v>
      </c>
      <c r="DZR62" s="124" t="s">
        <v>582</v>
      </c>
      <c r="DZS62" s="124" t="s">
        <v>582</v>
      </c>
      <c r="DZT62" s="124" t="s">
        <v>582</v>
      </c>
      <c r="DZU62" s="124" t="s">
        <v>582</v>
      </c>
      <c r="DZV62" s="124" t="s">
        <v>582</v>
      </c>
      <c r="DZW62" s="124" t="s">
        <v>582</v>
      </c>
      <c r="DZX62" s="124" t="s">
        <v>582</v>
      </c>
      <c r="DZY62" s="124" t="s">
        <v>582</v>
      </c>
      <c r="DZZ62" s="124" t="s">
        <v>582</v>
      </c>
      <c r="EAA62" s="124" t="s">
        <v>582</v>
      </c>
      <c r="EAB62" s="124" t="s">
        <v>582</v>
      </c>
      <c r="EAC62" s="124" t="s">
        <v>582</v>
      </c>
      <c r="EAD62" s="124" t="s">
        <v>582</v>
      </c>
      <c r="EAE62" s="124" t="s">
        <v>582</v>
      </c>
      <c r="EAF62" s="124" t="s">
        <v>582</v>
      </c>
      <c r="EAG62" s="124" t="s">
        <v>582</v>
      </c>
      <c r="EAH62" s="124" t="s">
        <v>582</v>
      </c>
      <c r="EAI62" s="124" t="s">
        <v>582</v>
      </c>
      <c r="EAJ62" s="124" t="s">
        <v>582</v>
      </c>
      <c r="EAK62" s="124" t="s">
        <v>582</v>
      </c>
      <c r="EAL62" s="124" t="s">
        <v>582</v>
      </c>
      <c r="EAM62" s="124" t="s">
        <v>582</v>
      </c>
      <c r="EAN62" s="124" t="s">
        <v>582</v>
      </c>
      <c r="EAO62" s="124" t="s">
        <v>582</v>
      </c>
      <c r="EAP62" s="124" t="s">
        <v>582</v>
      </c>
      <c r="EAQ62" s="124" t="s">
        <v>582</v>
      </c>
      <c r="EAR62" s="124" t="s">
        <v>582</v>
      </c>
      <c r="EAS62" s="124" t="s">
        <v>582</v>
      </c>
      <c r="EAT62" s="124" t="s">
        <v>582</v>
      </c>
      <c r="EAU62" s="124" t="s">
        <v>582</v>
      </c>
      <c r="EAV62" s="124" t="s">
        <v>582</v>
      </c>
      <c r="EAW62" s="124" t="s">
        <v>582</v>
      </c>
      <c r="EAX62" s="124" t="s">
        <v>582</v>
      </c>
      <c r="EAY62" s="124" t="s">
        <v>582</v>
      </c>
      <c r="EAZ62" s="124" t="s">
        <v>582</v>
      </c>
      <c r="EBA62" s="124" t="s">
        <v>582</v>
      </c>
      <c r="EBB62" s="124" t="s">
        <v>582</v>
      </c>
      <c r="EBC62" s="124" t="s">
        <v>582</v>
      </c>
      <c r="EBD62" s="124" t="s">
        <v>582</v>
      </c>
      <c r="EBE62" s="124" t="s">
        <v>582</v>
      </c>
      <c r="EBF62" s="124" t="s">
        <v>582</v>
      </c>
      <c r="EBG62" s="124" t="s">
        <v>582</v>
      </c>
      <c r="EBH62" s="124" t="s">
        <v>582</v>
      </c>
      <c r="EBI62" s="124" t="s">
        <v>582</v>
      </c>
      <c r="EBJ62" s="124" t="s">
        <v>582</v>
      </c>
      <c r="EBK62" s="124" t="s">
        <v>582</v>
      </c>
      <c r="EBL62" s="124" t="s">
        <v>582</v>
      </c>
      <c r="EBM62" s="124" t="s">
        <v>582</v>
      </c>
      <c r="EBN62" s="124" t="s">
        <v>582</v>
      </c>
      <c r="EBO62" s="124" t="s">
        <v>582</v>
      </c>
      <c r="EBP62" s="124" t="s">
        <v>582</v>
      </c>
      <c r="EBQ62" s="124" t="s">
        <v>582</v>
      </c>
      <c r="EBR62" s="124" t="s">
        <v>582</v>
      </c>
      <c r="EBS62" s="124" t="s">
        <v>582</v>
      </c>
      <c r="EBT62" s="124" t="s">
        <v>582</v>
      </c>
      <c r="EBU62" s="124" t="s">
        <v>582</v>
      </c>
      <c r="EBV62" s="124" t="s">
        <v>582</v>
      </c>
      <c r="EBW62" s="124" t="s">
        <v>582</v>
      </c>
      <c r="EBX62" s="124" t="s">
        <v>582</v>
      </c>
      <c r="EBY62" s="124" t="s">
        <v>582</v>
      </c>
      <c r="EBZ62" s="124" t="s">
        <v>582</v>
      </c>
      <c r="ECA62" s="124" t="s">
        <v>582</v>
      </c>
      <c r="ECB62" s="124" t="s">
        <v>582</v>
      </c>
      <c r="ECC62" s="124" t="s">
        <v>582</v>
      </c>
      <c r="ECD62" s="124" t="s">
        <v>582</v>
      </c>
      <c r="ECE62" s="124" t="s">
        <v>582</v>
      </c>
      <c r="ECF62" s="124" t="s">
        <v>582</v>
      </c>
      <c r="ECG62" s="124" t="s">
        <v>582</v>
      </c>
      <c r="ECH62" s="124" t="s">
        <v>582</v>
      </c>
      <c r="ECI62" s="124" t="s">
        <v>582</v>
      </c>
      <c r="ECJ62" s="124" t="s">
        <v>582</v>
      </c>
      <c r="ECK62" s="124" t="s">
        <v>582</v>
      </c>
      <c r="ECL62" s="124" t="s">
        <v>582</v>
      </c>
      <c r="ECM62" s="124" t="s">
        <v>582</v>
      </c>
      <c r="ECN62" s="124" t="s">
        <v>582</v>
      </c>
      <c r="ECO62" s="124" t="s">
        <v>582</v>
      </c>
      <c r="ECP62" s="124" t="s">
        <v>582</v>
      </c>
      <c r="ECQ62" s="124" t="s">
        <v>582</v>
      </c>
      <c r="ECR62" s="124" t="s">
        <v>582</v>
      </c>
      <c r="ECS62" s="124" t="s">
        <v>582</v>
      </c>
      <c r="ECT62" s="124" t="s">
        <v>582</v>
      </c>
      <c r="ECU62" s="124" t="s">
        <v>582</v>
      </c>
      <c r="ECV62" s="124" t="s">
        <v>582</v>
      </c>
      <c r="ECW62" s="124" t="s">
        <v>582</v>
      </c>
      <c r="ECX62" s="124" t="s">
        <v>582</v>
      </c>
      <c r="ECY62" s="124" t="s">
        <v>582</v>
      </c>
      <c r="ECZ62" s="124" t="s">
        <v>582</v>
      </c>
      <c r="EDA62" s="124" t="s">
        <v>582</v>
      </c>
      <c r="EDB62" s="124" t="s">
        <v>582</v>
      </c>
      <c r="EDC62" s="124" t="s">
        <v>582</v>
      </c>
      <c r="EDD62" s="124" t="s">
        <v>582</v>
      </c>
      <c r="EDE62" s="124" t="s">
        <v>582</v>
      </c>
      <c r="EDF62" s="124" t="s">
        <v>582</v>
      </c>
      <c r="EDG62" s="124" t="s">
        <v>582</v>
      </c>
      <c r="EDH62" s="124" t="s">
        <v>582</v>
      </c>
      <c r="EDI62" s="124" t="s">
        <v>582</v>
      </c>
      <c r="EDJ62" s="124" t="s">
        <v>582</v>
      </c>
      <c r="EDK62" s="124" t="s">
        <v>582</v>
      </c>
      <c r="EDL62" s="124" t="s">
        <v>582</v>
      </c>
      <c r="EDM62" s="124" t="s">
        <v>582</v>
      </c>
      <c r="EDN62" s="124" t="s">
        <v>582</v>
      </c>
      <c r="EDO62" s="124" t="s">
        <v>582</v>
      </c>
      <c r="EDP62" s="124" t="s">
        <v>582</v>
      </c>
      <c r="EDQ62" s="124" t="s">
        <v>582</v>
      </c>
      <c r="EDR62" s="124" t="s">
        <v>582</v>
      </c>
      <c r="EDS62" s="124" t="s">
        <v>582</v>
      </c>
      <c r="EDT62" s="124" t="s">
        <v>582</v>
      </c>
      <c r="EDU62" s="124" t="s">
        <v>582</v>
      </c>
      <c r="EDV62" s="124" t="s">
        <v>582</v>
      </c>
      <c r="EDW62" s="124" t="s">
        <v>582</v>
      </c>
      <c r="EDX62" s="124" t="s">
        <v>582</v>
      </c>
      <c r="EDY62" s="124" t="s">
        <v>582</v>
      </c>
      <c r="EDZ62" s="124" t="s">
        <v>582</v>
      </c>
      <c r="EEA62" s="124" t="s">
        <v>582</v>
      </c>
      <c r="EEB62" s="124" t="s">
        <v>582</v>
      </c>
      <c r="EEC62" s="124" t="s">
        <v>582</v>
      </c>
      <c r="EED62" s="124" t="s">
        <v>582</v>
      </c>
      <c r="EEE62" s="124" t="s">
        <v>582</v>
      </c>
      <c r="EEF62" s="124" t="s">
        <v>582</v>
      </c>
      <c r="EEG62" s="124" t="s">
        <v>582</v>
      </c>
      <c r="EEH62" s="124" t="s">
        <v>582</v>
      </c>
      <c r="EEI62" s="124" t="s">
        <v>582</v>
      </c>
      <c r="EEJ62" s="124" t="s">
        <v>582</v>
      </c>
      <c r="EEK62" s="124" t="s">
        <v>582</v>
      </c>
      <c r="EEL62" s="124" t="s">
        <v>582</v>
      </c>
      <c r="EEM62" s="124" t="s">
        <v>582</v>
      </c>
      <c r="EEN62" s="124" t="s">
        <v>582</v>
      </c>
      <c r="EEO62" s="124" t="s">
        <v>582</v>
      </c>
      <c r="EEP62" s="124" t="s">
        <v>582</v>
      </c>
      <c r="EEQ62" s="124" t="s">
        <v>582</v>
      </c>
      <c r="EER62" s="124" t="s">
        <v>582</v>
      </c>
      <c r="EES62" s="124" t="s">
        <v>582</v>
      </c>
      <c r="EET62" s="124" t="s">
        <v>582</v>
      </c>
      <c r="EEU62" s="124" t="s">
        <v>582</v>
      </c>
      <c r="EEV62" s="124" t="s">
        <v>582</v>
      </c>
      <c r="EEW62" s="124" t="s">
        <v>582</v>
      </c>
      <c r="EEX62" s="124" t="s">
        <v>582</v>
      </c>
      <c r="EEY62" s="124" t="s">
        <v>582</v>
      </c>
      <c r="EEZ62" s="124" t="s">
        <v>582</v>
      </c>
      <c r="EFA62" s="124" t="s">
        <v>582</v>
      </c>
      <c r="EFB62" s="124" t="s">
        <v>582</v>
      </c>
      <c r="EFC62" s="124" t="s">
        <v>582</v>
      </c>
      <c r="EFD62" s="124" t="s">
        <v>582</v>
      </c>
      <c r="EFE62" s="124" t="s">
        <v>582</v>
      </c>
      <c r="EFF62" s="124" t="s">
        <v>582</v>
      </c>
      <c r="EFG62" s="124" t="s">
        <v>582</v>
      </c>
      <c r="EFH62" s="124" t="s">
        <v>582</v>
      </c>
      <c r="EFI62" s="124" t="s">
        <v>582</v>
      </c>
      <c r="EFJ62" s="124" t="s">
        <v>582</v>
      </c>
      <c r="EFK62" s="124" t="s">
        <v>582</v>
      </c>
      <c r="EFL62" s="124" t="s">
        <v>582</v>
      </c>
      <c r="EFM62" s="124" t="s">
        <v>582</v>
      </c>
      <c r="EFN62" s="124" t="s">
        <v>582</v>
      </c>
      <c r="EFO62" s="124" t="s">
        <v>582</v>
      </c>
      <c r="EFP62" s="124" t="s">
        <v>582</v>
      </c>
      <c r="EFQ62" s="124" t="s">
        <v>582</v>
      </c>
      <c r="EFR62" s="124" t="s">
        <v>582</v>
      </c>
      <c r="EFS62" s="124" t="s">
        <v>582</v>
      </c>
      <c r="EFT62" s="124" t="s">
        <v>582</v>
      </c>
      <c r="EFU62" s="124" t="s">
        <v>582</v>
      </c>
      <c r="EFV62" s="124" t="s">
        <v>582</v>
      </c>
      <c r="EFW62" s="124" t="s">
        <v>582</v>
      </c>
      <c r="EFX62" s="124" t="s">
        <v>582</v>
      </c>
      <c r="EFY62" s="124" t="s">
        <v>582</v>
      </c>
      <c r="EFZ62" s="124" t="s">
        <v>582</v>
      </c>
      <c r="EGA62" s="124" t="s">
        <v>582</v>
      </c>
      <c r="EGB62" s="124" t="s">
        <v>582</v>
      </c>
      <c r="EGC62" s="124" t="s">
        <v>582</v>
      </c>
      <c r="EGD62" s="124" t="s">
        <v>582</v>
      </c>
      <c r="EGE62" s="124" t="s">
        <v>582</v>
      </c>
      <c r="EGF62" s="124" t="s">
        <v>582</v>
      </c>
      <c r="EGG62" s="124" t="s">
        <v>582</v>
      </c>
      <c r="EGH62" s="124" t="s">
        <v>582</v>
      </c>
      <c r="EGI62" s="124" t="s">
        <v>582</v>
      </c>
      <c r="EGJ62" s="124" t="s">
        <v>582</v>
      </c>
      <c r="EGK62" s="124" t="s">
        <v>582</v>
      </c>
      <c r="EGL62" s="124" t="s">
        <v>582</v>
      </c>
      <c r="EGM62" s="124" t="s">
        <v>582</v>
      </c>
      <c r="EGN62" s="124" t="s">
        <v>582</v>
      </c>
      <c r="EGO62" s="124" t="s">
        <v>582</v>
      </c>
      <c r="EGP62" s="124" t="s">
        <v>582</v>
      </c>
      <c r="EGQ62" s="124" t="s">
        <v>582</v>
      </c>
      <c r="EGR62" s="124" t="s">
        <v>582</v>
      </c>
      <c r="EGS62" s="124" t="s">
        <v>582</v>
      </c>
      <c r="EGT62" s="124" t="s">
        <v>582</v>
      </c>
      <c r="EGU62" s="124" t="s">
        <v>582</v>
      </c>
      <c r="EGV62" s="124" t="s">
        <v>582</v>
      </c>
      <c r="EGW62" s="124" t="s">
        <v>582</v>
      </c>
      <c r="EGX62" s="124" t="s">
        <v>582</v>
      </c>
      <c r="EGY62" s="124" t="s">
        <v>582</v>
      </c>
      <c r="EGZ62" s="124" t="s">
        <v>582</v>
      </c>
      <c r="EHA62" s="124" t="s">
        <v>582</v>
      </c>
      <c r="EHB62" s="124" t="s">
        <v>582</v>
      </c>
      <c r="EHC62" s="124" t="s">
        <v>582</v>
      </c>
      <c r="EHD62" s="124" t="s">
        <v>582</v>
      </c>
      <c r="EHE62" s="124" t="s">
        <v>582</v>
      </c>
      <c r="EHF62" s="124" t="s">
        <v>582</v>
      </c>
      <c r="EHG62" s="124" t="s">
        <v>582</v>
      </c>
      <c r="EHH62" s="124" t="s">
        <v>582</v>
      </c>
      <c r="EHI62" s="124" t="s">
        <v>582</v>
      </c>
      <c r="EHJ62" s="124" t="s">
        <v>582</v>
      </c>
      <c r="EHK62" s="124" t="s">
        <v>582</v>
      </c>
      <c r="EHL62" s="124" t="s">
        <v>582</v>
      </c>
      <c r="EHM62" s="124" t="s">
        <v>582</v>
      </c>
      <c r="EHN62" s="124" t="s">
        <v>582</v>
      </c>
      <c r="EHO62" s="124" t="s">
        <v>582</v>
      </c>
      <c r="EHP62" s="124" t="s">
        <v>582</v>
      </c>
      <c r="EHQ62" s="124" t="s">
        <v>582</v>
      </c>
      <c r="EHR62" s="124" t="s">
        <v>582</v>
      </c>
      <c r="EHS62" s="124" t="s">
        <v>582</v>
      </c>
      <c r="EHT62" s="124" t="s">
        <v>582</v>
      </c>
      <c r="EHU62" s="124" t="s">
        <v>582</v>
      </c>
      <c r="EHV62" s="124" t="s">
        <v>582</v>
      </c>
      <c r="EHW62" s="124" t="s">
        <v>582</v>
      </c>
      <c r="EHX62" s="124" t="s">
        <v>582</v>
      </c>
      <c r="EHY62" s="124" t="s">
        <v>582</v>
      </c>
      <c r="EHZ62" s="124" t="s">
        <v>582</v>
      </c>
      <c r="EIA62" s="124" t="s">
        <v>582</v>
      </c>
      <c r="EIB62" s="124" t="s">
        <v>582</v>
      </c>
      <c r="EIC62" s="124" t="s">
        <v>582</v>
      </c>
      <c r="EID62" s="124" t="s">
        <v>582</v>
      </c>
      <c r="EIE62" s="124" t="s">
        <v>582</v>
      </c>
      <c r="EIF62" s="124" t="s">
        <v>582</v>
      </c>
      <c r="EIG62" s="124" t="s">
        <v>582</v>
      </c>
      <c r="EIH62" s="124" t="s">
        <v>582</v>
      </c>
      <c r="EII62" s="124" t="s">
        <v>582</v>
      </c>
      <c r="EIJ62" s="124" t="s">
        <v>582</v>
      </c>
      <c r="EIK62" s="124" t="s">
        <v>582</v>
      </c>
      <c r="EIL62" s="124" t="s">
        <v>582</v>
      </c>
      <c r="EIM62" s="124" t="s">
        <v>582</v>
      </c>
      <c r="EIN62" s="124" t="s">
        <v>582</v>
      </c>
      <c r="EIO62" s="124" t="s">
        <v>582</v>
      </c>
      <c r="EIP62" s="124" t="s">
        <v>582</v>
      </c>
      <c r="EIQ62" s="124" t="s">
        <v>582</v>
      </c>
      <c r="EIR62" s="124" t="s">
        <v>582</v>
      </c>
      <c r="EIS62" s="124" t="s">
        <v>582</v>
      </c>
      <c r="EIT62" s="124" t="s">
        <v>582</v>
      </c>
      <c r="EIU62" s="124" t="s">
        <v>582</v>
      </c>
      <c r="EIV62" s="124" t="s">
        <v>582</v>
      </c>
      <c r="EIW62" s="124" t="s">
        <v>582</v>
      </c>
      <c r="EIX62" s="124" t="s">
        <v>582</v>
      </c>
      <c r="EIY62" s="124" t="s">
        <v>582</v>
      </c>
      <c r="EIZ62" s="124" t="s">
        <v>582</v>
      </c>
      <c r="EJA62" s="124" t="s">
        <v>582</v>
      </c>
      <c r="EJB62" s="124" t="s">
        <v>582</v>
      </c>
      <c r="EJC62" s="124" t="s">
        <v>582</v>
      </c>
      <c r="EJD62" s="124" t="s">
        <v>582</v>
      </c>
      <c r="EJE62" s="124" t="s">
        <v>582</v>
      </c>
      <c r="EJF62" s="124" t="s">
        <v>582</v>
      </c>
      <c r="EJG62" s="124" t="s">
        <v>582</v>
      </c>
      <c r="EJH62" s="124" t="s">
        <v>582</v>
      </c>
      <c r="EJI62" s="124" t="s">
        <v>582</v>
      </c>
      <c r="EJJ62" s="124" t="s">
        <v>582</v>
      </c>
      <c r="EJK62" s="124" t="s">
        <v>582</v>
      </c>
      <c r="EJL62" s="124" t="s">
        <v>582</v>
      </c>
      <c r="EJM62" s="124" t="s">
        <v>582</v>
      </c>
      <c r="EJN62" s="124" t="s">
        <v>582</v>
      </c>
      <c r="EJO62" s="124" t="s">
        <v>582</v>
      </c>
      <c r="EJP62" s="124" t="s">
        <v>582</v>
      </c>
      <c r="EJQ62" s="124" t="s">
        <v>582</v>
      </c>
      <c r="EJR62" s="124" t="s">
        <v>582</v>
      </c>
      <c r="EJS62" s="124" t="s">
        <v>582</v>
      </c>
      <c r="EJT62" s="124" t="s">
        <v>582</v>
      </c>
      <c r="EJU62" s="124" t="s">
        <v>582</v>
      </c>
      <c r="EJV62" s="124" t="s">
        <v>582</v>
      </c>
      <c r="EJW62" s="124" t="s">
        <v>582</v>
      </c>
      <c r="EJX62" s="124" t="s">
        <v>582</v>
      </c>
      <c r="EJY62" s="124" t="s">
        <v>582</v>
      </c>
      <c r="EJZ62" s="124" t="s">
        <v>582</v>
      </c>
      <c r="EKA62" s="124" t="s">
        <v>582</v>
      </c>
      <c r="EKB62" s="124" t="s">
        <v>582</v>
      </c>
      <c r="EKC62" s="124" t="s">
        <v>582</v>
      </c>
      <c r="EKD62" s="124" t="s">
        <v>582</v>
      </c>
      <c r="EKE62" s="124" t="s">
        <v>582</v>
      </c>
      <c r="EKF62" s="124" t="s">
        <v>582</v>
      </c>
      <c r="EKG62" s="124" t="s">
        <v>582</v>
      </c>
      <c r="EKH62" s="124" t="s">
        <v>582</v>
      </c>
      <c r="EKI62" s="124" t="s">
        <v>582</v>
      </c>
      <c r="EKJ62" s="124" t="s">
        <v>582</v>
      </c>
      <c r="EKK62" s="124" t="s">
        <v>582</v>
      </c>
      <c r="EKL62" s="124" t="s">
        <v>582</v>
      </c>
      <c r="EKM62" s="124" t="s">
        <v>582</v>
      </c>
      <c r="EKN62" s="124" t="s">
        <v>582</v>
      </c>
      <c r="EKO62" s="124" t="s">
        <v>582</v>
      </c>
      <c r="EKP62" s="124" t="s">
        <v>582</v>
      </c>
      <c r="EKQ62" s="124" t="s">
        <v>582</v>
      </c>
      <c r="EKR62" s="124" t="s">
        <v>582</v>
      </c>
      <c r="EKS62" s="124" t="s">
        <v>582</v>
      </c>
      <c r="EKT62" s="124" t="s">
        <v>582</v>
      </c>
      <c r="EKU62" s="124" t="s">
        <v>582</v>
      </c>
      <c r="EKV62" s="124" t="s">
        <v>582</v>
      </c>
      <c r="EKW62" s="124" t="s">
        <v>582</v>
      </c>
      <c r="EKX62" s="124" t="s">
        <v>582</v>
      </c>
      <c r="EKY62" s="124" t="s">
        <v>582</v>
      </c>
      <c r="EKZ62" s="124" t="s">
        <v>582</v>
      </c>
      <c r="ELA62" s="124" t="s">
        <v>582</v>
      </c>
      <c r="ELB62" s="124" t="s">
        <v>582</v>
      </c>
      <c r="ELC62" s="124" t="s">
        <v>582</v>
      </c>
      <c r="ELD62" s="124" t="s">
        <v>582</v>
      </c>
      <c r="ELE62" s="124" t="s">
        <v>582</v>
      </c>
      <c r="ELF62" s="124" t="s">
        <v>582</v>
      </c>
      <c r="ELG62" s="124" t="s">
        <v>582</v>
      </c>
      <c r="ELH62" s="124" t="s">
        <v>582</v>
      </c>
      <c r="ELI62" s="124" t="s">
        <v>582</v>
      </c>
      <c r="ELJ62" s="124" t="s">
        <v>582</v>
      </c>
      <c r="ELK62" s="124" t="s">
        <v>582</v>
      </c>
      <c r="ELL62" s="124" t="s">
        <v>582</v>
      </c>
      <c r="ELM62" s="124" t="s">
        <v>582</v>
      </c>
      <c r="ELN62" s="124" t="s">
        <v>582</v>
      </c>
      <c r="ELO62" s="124" t="s">
        <v>582</v>
      </c>
      <c r="ELP62" s="124" t="s">
        <v>582</v>
      </c>
      <c r="ELQ62" s="124" t="s">
        <v>582</v>
      </c>
      <c r="ELR62" s="124" t="s">
        <v>582</v>
      </c>
      <c r="ELS62" s="124" t="s">
        <v>582</v>
      </c>
      <c r="ELT62" s="124" t="s">
        <v>582</v>
      </c>
      <c r="ELU62" s="124" t="s">
        <v>582</v>
      </c>
      <c r="ELV62" s="124" t="s">
        <v>582</v>
      </c>
      <c r="ELW62" s="124" t="s">
        <v>582</v>
      </c>
      <c r="ELX62" s="124" t="s">
        <v>582</v>
      </c>
      <c r="ELY62" s="124" t="s">
        <v>582</v>
      </c>
      <c r="ELZ62" s="124" t="s">
        <v>582</v>
      </c>
      <c r="EMA62" s="124" t="s">
        <v>582</v>
      </c>
      <c r="EMB62" s="124" t="s">
        <v>582</v>
      </c>
      <c r="EMC62" s="124" t="s">
        <v>582</v>
      </c>
      <c r="EMD62" s="124" t="s">
        <v>582</v>
      </c>
      <c r="EME62" s="124" t="s">
        <v>582</v>
      </c>
      <c r="EMF62" s="124" t="s">
        <v>582</v>
      </c>
      <c r="EMG62" s="124" t="s">
        <v>582</v>
      </c>
      <c r="EMH62" s="124" t="s">
        <v>582</v>
      </c>
      <c r="EMI62" s="124" t="s">
        <v>582</v>
      </c>
      <c r="EMJ62" s="124" t="s">
        <v>582</v>
      </c>
      <c r="EMK62" s="124" t="s">
        <v>582</v>
      </c>
      <c r="EML62" s="124" t="s">
        <v>582</v>
      </c>
      <c r="EMM62" s="124" t="s">
        <v>582</v>
      </c>
      <c r="EMN62" s="124" t="s">
        <v>582</v>
      </c>
      <c r="EMO62" s="124" t="s">
        <v>582</v>
      </c>
      <c r="EMP62" s="124" t="s">
        <v>582</v>
      </c>
      <c r="EMQ62" s="124" t="s">
        <v>582</v>
      </c>
      <c r="EMR62" s="124" t="s">
        <v>582</v>
      </c>
      <c r="EMS62" s="124" t="s">
        <v>582</v>
      </c>
      <c r="EMT62" s="124" t="s">
        <v>582</v>
      </c>
      <c r="EMU62" s="124" t="s">
        <v>582</v>
      </c>
      <c r="EMV62" s="124" t="s">
        <v>582</v>
      </c>
      <c r="EMW62" s="124" t="s">
        <v>582</v>
      </c>
      <c r="EMX62" s="124" t="s">
        <v>582</v>
      </c>
      <c r="EMY62" s="124" t="s">
        <v>582</v>
      </c>
      <c r="EMZ62" s="124" t="s">
        <v>582</v>
      </c>
      <c r="ENA62" s="124" t="s">
        <v>582</v>
      </c>
      <c r="ENB62" s="124" t="s">
        <v>582</v>
      </c>
      <c r="ENC62" s="124" t="s">
        <v>582</v>
      </c>
      <c r="END62" s="124" t="s">
        <v>582</v>
      </c>
      <c r="ENE62" s="124" t="s">
        <v>582</v>
      </c>
      <c r="ENF62" s="124" t="s">
        <v>582</v>
      </c>
      <c r="ENG62" s="124" t="s">
        <v>582</v>
      </c>
      <c r="ENH62" s="124" t="s">
        <v>582</v>
      </c>
      <c r="ENI62" s="124" t="s">
        <v>582</v>
      </c>
      <c r="ENJ62" s="124" t="s">
        <v>582</v>
      </c>
      <c r="ENK62" s="124" t="s">
        <v>582</v>
      </c>
      <c r="ENL62" s="124" t="s">
        <v>582</v>
      </c>
      <c r="ENM62" s="124" t="s">
        <v>582</v>
      </c>
      <c r="ENN62" s="124" t="s">
        <v>582</v>
      </c>
      <c r="ENO62" s="124" t="s">
        <v>582</v>
      </c>
      <c r="ENP62" s="124" t="s">
        <v>582</v>
      </c>
      <c r="ENQ62" s="124" t="s">
        <v>582</v>
      </c>
      <c r="ENR62" s="124" t="s">
        <v>582</v>
      </c>
      <c r="ENS62" s="124" t="s">
        <v>582</v>
      </c>
      <c r="ENT62" s="124" t="s">
        <v>582</v>
      </c>
      <c r="ENU62" s="124" t="s">
        <v>582</v>
      </c>
      <c r="ENV62" s="124" t="s">
        <v>582</v>
      </c>
      <c r="ENW62" s="124" t="s">
        <v>582</v>
      </c>
      <c r="ENX62" s="124" t="s">
        <v>582</v>
      </c>
      <c r="ENY62" s="124" t="s">
        <v>582</v>
      </c>
      <c r="ENZ62" s="124" t="s">
        <v>582</v>
      </c>
      <c r="EOA62" s="124" t="s">
        <v>582</v>
      </c>
      <c r="EOB62" s="124" t="s">
        <v>582</v>
      </c>
      <c r="EOC62" s="124" t="s">
        <v>582</v>
      </c>
      <c r="EOD62" s="124" t="s">
        <v>582</v>
      </c>
      <c r="EOE62" s="124" t="s">
        <v>582</v>
      </c>
      <c r="EOF62" s="124" t="s">
        <v>582</v>
      </c>
      <c r="EOG62" s="124" t="s">
        <v>582</v>
      </c>
      <c r="EOH62" s="124" t="s">
        <v>582</v>
      </c>
      <c r="EOI62" s="124" t="s">
        <v>582</v>
      </c>
      <c r="EOJ62" s="124" t="s">
        <v>582</v>
      </c>
      <c r="EOK62" s="124" t="s">
        <v>582</v>
      </c>
      <c r="EOL62" s="124" t="s">
        <v>582</v>
      </c>
      <c r="EOM62" s="124" t="s">
        <v>582</v>
      </c>
      <c r="EON62" s="124" t="s">
        <v>582</v>
      </c>
      <c r="EOO62" s="124" t="s">
        <v>582</v>
      </c>
      <c r="EOP62" s="124" t="s">
        <v>582</v>
      </c>
      <c r="EOQ62" s="124" t="s">
        <v>582</v>
      </c>
      <c r="EOR62" s="124" t="s">
        <v>582</v>
      </c>
      <c r="EOS62" s="124" t="s">
        <v>582</v>
      </c>
      <c r="EOT62" s="124" t="s">
        <v>582</v>
      </c>
      <c r="EOU62" s="124" t="s">
        <v>582</v>
      </c>
      <c r="EOV62" s="124" t="s">
        <v>582</v>
      </c>
      <c r="EOW62" s="124" t="s">
        <v>582</v>
      </c>
      <c r="EOX62" s="124" t="s">
        <v>582</v>
      </c>
      <c r="EOY62" s="124" t="s">
        <v>582</v>
      </c>
      <c r="EOZ62" s="124" t="s">
        <v>582</v>
      </c>
      <c r="EPA62" s="124" t="s">
        <v>582</v>
      </c>
      <c r="EPB62" s="124" t="s">
        <v>582</v>
      </c>
      <c r="EPC62" s="124" t="s">
        <v>582</v>
      </c>
      <c r="EPD62" s="124" t="s">
        <v>582</v>
      </c>
      <c r="EPE62" s="124" t="s">
        <v>582</v>
      </c>
      <c r="EPF62" s="124" t="s">
        <v>582</v>
      </c>
      <c r="EPG62" s="124" t="s">
        <v>582</v>
      </c>
      <c r="EPH62" s="124" t="s">
        <v>582</v>
      </c>
      <c r="EPI62" s="124" t="s">
        <v>582</v>
      </c>
      <c r="EPJ62" s="124" t="s">
        <v>582</v>
      </c>
      <c r="EPK62" s="124" t="s">
        <v>582</v>
      </c>
      <c r="EPL62" s="124" t="s">
        <v>582</v>
      </c>
      <c r="EPM62" s="124" t="s">
        <v>582</v>
      </c>
      <c r="EPN62" s="124" t="s">
        <v>582</v>
      </c>
      <c r="EPO62" s="124" t="s">
        <v>582</v>
      </c>
      <c r="EPP62" s="124" t="s">
        <v>582</v>
      </c>
      <c r="EPQ62" s="124" t="s">
        <v>582</v>
      </c>
      <c r="EPR62" s="124" t="s">
        <v>582</v>
      </c>
      <c r="EPS62" s="124" t="s">
        <v>582</v>
      </c>
      <c r="EPT62" s="124" t="s">
        <v>582</v>
      </c>
      <c r="EPU62" s="124" t="s">
        <v>582</v>
      </c>
      <c r="EPV62" s="124" t="s">
        <v>582</v>
      </c>
      <c r="EPW62" s="124" t="s">
        <v>582</v>
      </c>
      <c r="EPX62" s="124" t="s">
        <v>582</v>
      </c>
      <c r="EPY62" s="124" t="s">
        <v>582</v>
      </c>
      <c r="EPZ62" s="124" t="s">
        <v>582</v>
      </c>
      <c r="EQA62" s="124" t="s">
        <v>582</v>
      </c>
      <c r="EQB62" s="124" t="s">
        <v>582</v>
      </c>
      <c r="EQC62" s="124" t="s">
        <v>582</v>
      </c>
      <c r="EQD62" s="124" t="s">
        <v>582</v>
      </c>
      <c r="EQE62" s="124" t="s">
        <v>582</v>
      </c>
      <c r="EQF62" s="124" t="s">
        <v>582</v>
      </c>
      <c r="EQG62" s="124" t="s">
        <v>582</v>
      </c>
      <c r="EQH62" s="124" t="s">
        <v>582</v>
      </c>
      <c r="EQI62" s="124" t="s">
        <v>582</v>
      </c>
      <c r="EQJ62" s="124" t="s">
        <v>582</v>
      </c>
      <c r="EQK62" s="124" t="s">
        <v>582</v>
      </c>
      <c r="EQL62" s="124" t="s">
        <v>582</v>
      </c>
      <c r="EQM62" s="124" t="s">
        <v>582</v>
      </c>
      <c r="EQN62" s="124" t="s">
        <v>582</v>
      </c>
      <c r="EQO62" s="124" t="s">
        <v>582</v>
      </c>
      <c r="EQP62" s="124" t="s">
        <v>582</v>
      </c>
      <c r="EQQ62" s="124" t="s">
        <v>582</v>
      </c>
      <c r="EQR62" s="124" t="s">
        <v>582</v>
      </c>
      <c r="EQS62" s="124" t="s">
        <v>582</v>
      </c>
      <c r="EQT62" s="124" t="s">
        <v>582</v>
      </c>
      <c r="EQU62" s="124" t="s">
        <v>582</v>
      </c>
      <c r="EQV62" s="124" t="s">
        <v>582</v>
      </c>
      <c r="EQW62" s="124" t="s">
        <v>582</v>
      </c>
      <c r="EQX62" s="124" t="s">
        <v>582</v>
      </c>
      <c r="EQY62" s="124" t="s">
        <v>582</v>
      </c>
      <c r="EQZ62" s="124" t="s">
        <v>582</v>
      </c>
      <c r="ERA62" s="124" t="s">
        <v>582</v>
      </c>
      <c r="ERB62" s="124" t="s">
        <v>582</v>
      </c>
      <c r="ERC62" s="124" t="s">
        <v>582</v>
      </c>
      <c r="ERD62" s="124" t="s">
        <v>582</v>
      </c>
      <c r="ERE62" s="124" t="s">
        <v>582</v>
      </c>
      <c r="ERF62" s="124" t="s">
        <v>582</v>
      </c>
      <c r="ERG62" s="124" t="s">
        <v>582</v>
      </c>
      <c r="ERH62" s="124" t="s">
        <v>582</v>
      </c>
      <c r="ERI62" s="124" t="s">
        <v>582</v>
      </c>
      <c r="ERJ62" s="124" t="s">
        <v>582</v>
      </c>
      <c r="ERK62" s="124" t="s">
        <v>582</v>
      </c>
      <c r="ERL62" s="124" t="s">
        <v>582</v>
      </c>
      <c r="ERM62" s="124" t="s">
        <v>582</v>
      </c>
      <c r="ERN62" s="124" t="s">
        <v>582</v>
      </c>
      <c r="ERO62" s="124" t="s">
        <v>582</v>
      </c>
      <c r="ERP62" s="124" t="s">
        <v>582</v>
      </c>
      <c r="ERQ62" s="124" t="s">
        <v>582</v>
      </c>
      <c r="ERR62" s="124" t="s">
        <v>582</v>
      </c>
      <c r="ERS62" s="124" t="s">
        <v>582</v>
      </c>
      <c r="ERT62" s="124" t="s">
        <v>582</v>
      </c>
      <c r="ERU62" s="124" t="s">
        <v>582</v>
      </c>
      <c r="ERV62" s="124" t="s">
        <v>582</v>
      </c>
      <c r="ERW62" s="124" t="s">
        <v>582</v>
      </c>
      <c r="ERX62" s="124" t="s">
        <v>582</v>
      </c>
      <c r="ERY62" s="124" t="s">
        <v>582</v>
      </c>
      <c r="ERZ62" s="124" t="s">
        <v>582</v>
      </c>
      <c r="ESA62" s="124" t="s">
        <v>582</v>
      </c>
      <c r="ESB62" s="124" t="s">
        <v>582</v>
      </c>
      <c r="ESC62" s="124" t="s">
        <v>582</v>
      </c>
      <c r="ESD62" s="124" t="s">
        <v>582</v>
      </c>
      <c r="ESE62" s="124" t="s">
        <v>582</v>
      </c>
      <c r="ESF62" s="124" t="s">
        <v>582</v>
      </c>
      <c r="ESG62" s="124" t="s">
        <v>582</v>
      </c>
      <c r="ESH62" s="124" t="s">
        <v>582</v>
      </c>
      <c r="ESI62" s="124" t="s">
        <v>582</v>
      </c>
      <c r="ESJ62" s="124" t="s">
        <v>582</v>
      </c>
      <c r="ESK62" s="124" t="s">
        <v>582</v>
      </c>
      <c r="ESL62" s="124" t="s">
        <v>582</v>
      </c>
      <c r="ESM62" s="124" t="s">
        <v>582</v>
      </c>
      <c r="ESN62" s="124" t="s">
        <v>582</v>
      </c>
      <c r="ESO62" s="124" t="s">
        <v>582</v>
      </c>
      <c r="ESP62" s="124" t="s">
        <v>582</v>
      </c>
      <c r="ESQ62" s="124" t="s">
        <v>582</v>
      </c>
      <c r="ESR62" s="124" t="s">
        <v>582</v>
      </c>
      <c r="ESS62" s="124" t="s">
        <v>582</v>
      </c>
      <c r="EST62" s="124" t="s">
        <v>582</v>
      </c>
      <c r="ESU62" s="124" t="s">
        <v>582</v>
      </c>
      <c r="ESV62" s="124" t="s">
        <v>582</v>
      </c>
      <c r="ESW62" s="124" t="s">
        <v>582</v>
      </c>
      <c r="ESX62" s="124" t="s">
        <v>582</v>
      </c>
      <c r="ESY62" s="124" t="s">
        <v>582</v>
      </c>
      <c r="ESZ62" s="124" t="s">
        <v>582</v>
      </c>
      <c r="ETA62" s="124" t="s">
        <v>582</v>
      </c>
      <c r="ETB62" s="124" t="s">
        <v>582</v>
      </c>
      <c r="ETC62" s="124" t="s">
        <v>582</v>
      </c>
      <c r="ETD62" s="124" t="s">
        <v>582</v>
      </c>
      <c r="ETE62" s="124" t="s">
        <v>582</v>
      </c>
      <c r="ETF62" s="124" t="s">
        <v>582</v>
      </c>
      <c r="ETG62" s="124" t="s">
        <v>582</v>
      </c>
      <c r="ETH62" s="124" t="s">
        <v>582</v>
      </c>
      <c r="ETI62" s="124" t="s">
        <v>582</v>
      </c>
      <c r="ETJ62" s="124" t="s">
        <v>582</v>
      </c>
      <c r="ETK62" s="124" t="s">
        <v>582</v>
      </c>
      <c r="ETL62" s="124" t="s">
        <v>582</v>
      </c>
      <c r="ETM62" s="124" t="s">
        <v>582</v>
      </c>
      <c r="ETN62" s="124" t="s">
        <v>582</v>
      </c>
      <c r="ETO62" s="124" t="s">
        <v>582</v>
      </c>
      <c r="ETP62" s="124" t="s">
        <v>582</v>
      </c>
      <c r="ETQ62" s="124" t="s">
        <v>582</v>
      </c>
      <c r="ETR62" s="124" t="s">
        <v>582</v>
      </c>
      <c r="ETS62" s="124" t="s">
        <v>582</v>
      </c>
      <c r="ETT62" s="124" t="s">
        <v>582</v>
      </c>
      <c r="ETU62" s="124" t="s">
        <v>582</v>
      </c>
      <c r="ETV62" s="124" t="s">
        <v>582</v>
      </c>
      <c r="ETW62" s="124" t="s">
        <v>582</v>
      </c>
      <c r="ETX62" s="124" t="s">
        <v>582</v>
      </c>
      <c r="ETY62" s="124" t="s">
        <v>582</v>
      </c>
      <c r="ETZ62" s="124" t="s">
        <v>582</v>
      </c>
      <c r="EUA62" s="124" t="s">
        <v>582</v>
      </c>
      <c r="EUB62" s="124" t="s">
        <v>582</v>
      </c>
      <c r="EUC62" s="124" t="s">
        <v>582</v>
      </c>
      <c r="EUD62" s="124" t="s">
        <v>582</v>
      </c>
      <c r="EUE62" s="124" t="s">
        <v>582</v>
      </c>
      <c r="EUF62" s="124" t="s">
        <v>582</v>
      </c>
      <c r="EUG62" s="124" t="s">
        <v>582</v>
      </c>
      <c r="EUH62" s="124" t="s">
        <v>582</v>
      </c>
      <c r="EUI62" s="124" t="s">
        <v>582</v>
      </c>
      <c r="EUJ62" s="124" t="s">
        <v>582</v>
      </c>
      <c r="EUK62" s="124" t="s">
        <v>582</v>
      </c>
      <c r="EUL62" s="124" t="s">
        <v>582</v>
      </c>
      <c r="EUM62" s="124" t="s">
        <v>582</v>
      </c>
      <c r="EUN62" s="124" t="s">
        <v>582</v>
      </c>
      <c r="EUO62" s="124" t="s">
        <v>582</v>
      </c>
      <c r="EUP62" s="124" t="s">
        <v>582</v>
      </c>
      <c r="EUQ62" s="124" t="s">
        <v>582</v>
      </c>
      <c r="EUR62" s="124" t="s">
        <v>582</v>
      </c>
      <c r="EUS62" s="124" t="s">
        <v>582</v>
      </c>
      <c r="EUT62" s="124" t="s">
        <v>582</v>
      </c>
      <c r="EUU62" s="124" t="s">
        <v>582</v>
      </c>
      <c r="EUV62" s="124" t="s">
        <v>582</v>
      </c>
      <c r="EUW62" s="124" t="s">
        <v>582</v>
      </c>
      <c r="EUX62" s="124" t="s">
        <v>582</v>
      </c>
      <c r="EUY62" s="124" t="s">
        <v>582</v>
      </c>
      <c r="EUZ62" s="124" t="s">
        <v>582</v>
      </c>
      <c r="EVA62" s="124" t="s">
        <v>582</v>
      </c>
      <c r="EVB62" s="124" t="s">
        <v>582</v>
      </c>
      <c r="EVC62" s="124" t="s">
        <v>582</v>
      </c>
      <c r="EVD62" s="124" t="s">
        <v>582</v>
      </c>
      <c r="EVE62" s="124" t="s">
        <v>582</v>
      </c>
      <c r="EVF62" s="124" t="s">
        <v>582</v>
      </c>
      <c r="EVG62" s="124" t="s">
        <v>582</v>
      </c>
      <c r="EVH62" s="124" t="s">
        <v>582</v>
      </c>
      <c r="EVI62" s="124" t="s">
        <v>582</v>
      </c>
      <c r="EVJ62" s="124" t="s">
        <v>582</v>
      </c>
      <c r="EVK62" s="124" t="s">
        <v>582</v>
      </c>
      <c r="EVL62" s="124" t="s">
        <v>582</v>
      </c>
      <c r="EVM62" s="124" t="s">
        <v>582</v>
      </c>
      <c r="EVN62" s="124" t="s">
        <v>582</v>
      </c>
      <c r="EVO62" s="124" t="s">
        <v>582</v>
      </c>
      <c r="EVP62" s="124" t="s">
        <v>582</v>
      </c>
      <c r="EVQ62" s="124" t="s">
        <v>582</v>
      </c>
      <c r="EVR62" s="124" t="s">
        <v>582</v>
      </c>
      <c r="EVS62" s="124" t="s">
        <v>582</v>
      </c>
      <c r="EVT62" s="124" t="s">
        <v>582</v>
      </c>
      <c r="EVU62" s="124" t="s">
        <v>582</v>
      </c>
      <c r="EVV62" s="124" t="s">
        <v>582</v>
      </c>
      <c r="EVW62" s="124" t="s">
        <v>582</v>
      </c>
      <c r="EVX62" s="124" t="s">
        <v>582</v>
      </c>
      <c r="EVY62" s="124" t="s">
        <v>582</v>
      </c>
      <c r="EVZ62" s="124" t="s">
        <v>582</v>
      </c>
      <c r="EWA62" s="124" t="s">
        <v>582</v>
      </c>
      <c r="EWB62" s="124" t="s">
        <v>582</v>
      </c>
      <c r="EWC62" s="124" t="s">
        <v>582</v>
      </c>
      <c r="EWD62" s="124" t="s">
        <v>582</v>
      </c>
      <c r="EWE62" s="124" t="s">
        <v>582</v>
      </c>
      <c r="EWF62" s="124" t="s">
        <v>582</v>
      </c>
      <c r="EWG62" s="124" t="s">
        <v>582</v>
      </c>
      <c r="EWH62" s="124" t="s">
        <v>582</v>
      </c>
      <c r="EWI62" s="124" t="s">
        <v>582</v>
      </c>
      <c r="EWJ62" s="124" t="s">
        <v>582</v>
      </c>
      <c r="EWK62" s="124" t="s">
        <v>582</v>
      </c>
      <c r="EWL62" s="124" t="s">
        <v>582</v>
      </c>
      <c r="EWM62" s="124" t="s">
        <v>582</v>
      </c>
      <c r="EWN62" s="124" t="s">
        <v>582</v>
      </c>
      <c r="EWO62" s="124" t="s">
        <v>582</v>
      </c>
      <c r="EWP62" s="124" t="s">
        <v>582</v>
      </c>
      <c r="EWQ62" s="124" t="s">
        <v>582</v>
      </c>
      <c r="EWR62" s="124" t="s">
        <v>582</v>
      </c>
      <c r="EWS62" s="124" t="s">
        <v>582</v>
      </c>
      <c r="EWT62" s="124" t="s">
        <v>582</v>
      </c>
      <c r="EWU62" s="124" t="s">
        <v>582</v>
      </c>
      <c r="EWV62" s="124" t="s">
        <v>582</v>
      </c>
      <c r="EWW62" s="124" t="s">
        <v>582</v>
      </c>
      <c r="EWX62" s="124" t="s">
        <v>582</v>
      </c>
      <c r="EWY62" s="124" t="s">
        <v>582</v>
      </c>
      <c r="EWZ62" s="124" t="s">
        <v>582</v>
      </c>
      <c r="EXA62" s="124" t="s">
        <v>582</v>
      </c>
      <c r="EXB62" s="124" t="s">
        <v>582</v>
      </c>
      <c r="EXC62" s="124" t="s">
        <v>582</v>
      </c>
      <c r="EXD62" s="124" t="s">
        <v>582</v>
      </c>
      <c r="EXE62" s="124" t="s">
        <v>582</v>
      </c>
      <c r="EXF62" s="124" t="s">
        <v>582</v>
      </c>
      <c r="EXG62" s="124" t="s">
        <v>582</v>
      </c>
      <c r="EXH62" s="124" t="s">
        <v>582</v>
      </c>
      <c r="EXI62" s="124" t="s">
        <v>582</v>
      </c>
      <c r="EXJ62" s="124" t="s">
        <v>582</v>
      </c>
      <c r="EXK62" s="124" t="s">
        <v>582</v>
      </c>
      <c r="EXL62" s="124" t="s">
        <v>582</v>
      </c>
      <c r="EXM62" s="124" t="s">
        <v>582</v>
      </c>
      <c r="EXN62" s="124" t="s">
        <v>582</v>
      </c>
      <c r="EXO62" s="124" t="s">
        <v>582</v>
      </c>
      <c r="EXP62" s="124" t="s">
        <v>582</v>
      </c>
      <c r="EXQ62" s="124" t="s">
        <v>582</v>
      </c>
      <c r="EXR62" s="124" t="s">
        <v>582</v>
      </c>
      <c r="EXS62" s="124" t="s">
        <v>582</v>
      </c>
      <c r="EXT62" s="124" t="s">
        <v>582</v>
      </c>
      <c r="EXU62" s="124" t="s">
        <v>582</v>
      </c>
      <c r="EXV62" s="124" t="s">
        <v>582</v>
      </c>
      <c r="EXW62" s="124" t="s">
        <v>582</v>
      </c>
      <c r="EXX62" s="124" t="s">
        <v>582</v>
      </c>
      <c r="EXY62" s="124" t="s">
        <v>582</v>
      </c>
      <c r="EXZ62" s="124" t="s">
        <v>582</v>
      </c>
      <c r="EYA62" s="124" t="s">
        <v>582</v>
      </c>
      <c r="EYB62" s="124" t="s">
        <v>582</v>
      </c>
      <c r="EYC62" s="124" t="s">
        <v>582</v>
      </c>
      <c r="EYD62" s="124" t="s">
        <v>582</v>
      </c>
      <c r="EYE62" s="124" t="s">
        <v>582</v>
      </c>
      <c r="EYF62" s="124" t="s">
        <v>582</v>
      </c>
      <c r="EYG62" s="124" t="s">
        <v>582</v>
      </c>
      <c r="EYH62" s="124" t="s">
        <v>582</v>
      </c>
      <c r="EYI62" s="124" t="s">
        <v>582</v>
      </c>
      <c r="EYJ62" s="124" t="s">
        <v>582</v>
      </c>
      <c r="EYK62" s="124" t="s">
        <v>582</v>
      </c>
      <c r="EYL62" s="124" t="s">
        <v>582</v>
      </c>
      <c r="EYM62" s="124" t="s">
        <v>582</v>
      </c>
      <c r="EYN62" s="124" t="s">
        <v>582</v>
      </c>
      <c r="EYO62" s="124" t="s">
        <v>582</v>
      </c>
      <c r="EYP62" s="124" t="s">
        <v>582</v>
      </c>
      <c r="EYQ62" s="124" t="s">
        <v>582</v>
      </c>
      <c r="EYR62" s="124" t="s">
        <v>582</v>
      </c>
      <c r="EYS62" s="124" t="s">
        <v>582</v>
      </c>
      <c r="EYT62" s="124" t="s">
        <v>582</v>
      </c>
      <c r="EYU62" s="124" t="s">
        <v>582</v>
      </c>
      <c r="EYV62" s="124" t="s">
        <v>582</v>
      </c>
      <c r="EYW62" s="124" t="s">
        <v>582</v>
      </c>
      <c r="EYX62" s="124" t="s">
        <v>582</v>
      </c>
      <c r="EYY62" s="124" t="s">
        <v>582</v>
      </c>
      <c r="EYZ62" s="124" t="s">
        <v>582</v>
      </c>
      <c r="EZA62" s="124" t="s">
        <v>582</v>
      </c>
      <c r="EZB62" s="124" t="s">
        <v>582</v>
      </c>
      <c r="EZC62" s="124" t="s">
        <v>582</v>
      </c>
      <c r="EZD62" s="124" t="s">
        <v>582</v>
      </c>
      <c r="EZE62" s="124" t="s">
        <v>582</v>
      </c>
      <c r="EZF62" s="124" t="s">
        <v>582</v>
      </c>
      <c r="EZG62" s="124" t="s">
        <v>582</v>
      </c>
      <c r="EZH62" s="124" t="s">
        <v>582</v>
      </c>
      <c r="EZI62" s="124" t="s">
        <v>582</v>
      </c>
      <c r="EZJ62" s="124" t="s">
        <v>582</v>
      </c>
      <c r="EZK62" s="124" t="s">
        <v>582</v>
      </c>
      <c r="EZL62" s="124" t="s">
        <v>582</v>
      </c>
      <c r="EZM62" s="124" t="s">
        <v>582</v>
      </c>
      <c r="EZN62" s="124" t="s">
        <v>582</v>
      </c>
      <c r="EZO62" s="124" t="s">
        <v>582</v>
      </c>
      <c r="EZP62" s="124" t="s">
        <v>582</v>
      </c>
      <c r="EZQ62" s="124" t="s">
        <v>582</v>
      </c>
      <c r="EZR62" s="124" t="s">
        <v>582</v>
      </c>
      <c r="EZS62" s="124" t="s">
        <v>582</v>
      </c>
      <c r="EZT62" s="124" t="s">
        <v>582</v>
      </c>
      <c r="EZU62" s="124" t="s">
        <v>582</v>
      </c>
      <c r="EZV62" s="124" t="s">
        <v>582</v>
      </c>
      <c r="EZW62" s="124" t="s">
        <v>582</v>
      </c>
      <c r="EZX62" s="124" t="s">
        <v>582</v>
      </c>
      <c r="EZY62" s="124" t="s">
        <v>582</v>
      </c>
      <c r="EZZ62" s="124" t="s">
        <v>582</v>
      </c>
      <c r="FAA62" s="124" t="s">
        <v>582</v>
      </c>
      <c r="FAB62" s="124" t="s">
        <v>582</v>
      </c>
      <c r="FAC62" s="124" t="s">
        <v>582</v>
      </c>
      <c r="FAD62" s="124" t="s">
        <v>582</v>
      </c>
      <c r="FAE62" s="124" t="s">
        <v>582</v>
      </c>
      <c r="FAF62" s="124" t="s">
        <v>582</v>
      </c>
      <c r="FAG62" s="124" t="s">
        <v>582</v>
      </c>
      <c r="FAH62" s="124" t="s">
        <v>582</v>
      </c>
      <c r="FAI62" s="124" t="s">
        <v>582</v>
      </c>
      <c r="FAJ62" s="124" t="s">
        <v>582</v>
      </c>
      <c r="FAK62" s="124" t="s">
        <v>582</v>
      </c>
      <c r="FAL62" s="124" t="s">
        <v>582</v>
      </c>
      <c r="FAM62" s="124" t="s">
        <v>582</v>
      </c>
      <c r="FAN62" s="124" t="s">
        <v>582</v>
      </c>
      <c r="FAO62" s="124" t="s">
        <v>582</v>
      </c>
      <c r="FAP62" s="124" t="s">
        <v>582</v>
      </c>
      <c r="FAQ62" s="124" t="s">
        <v>582</v>
      </c>
      <c r="FAR62" s="124" t="s">
        <v>582</v>
      </c>
      <c r="FAS62" s="124" t="s">
        <v>582</v>
      </c>
      <c r="FAT62" s="124" t="s">
        <v>582</v>
      </c>
      <c r="FAU62" s="124" t="s">
        <v>582</v>
      </c>
      <c r="FAV62" s="124" t="s">
        <v>582</v>
      </c>
      <c r="FAW62" s="124" t="s">
        <v>582</v>
      </c>
      <c r="FAX62" s="124" t="s">
        <v>582</v>
      </c>
      <c r="FAY62" s="124" t="s">
        <v>582</v>
      </c>
      <c r="FAZ62" s="124" t="s">
        <v>582</v>
      </c>
      <c r="FBA62" s="124" t="s">
        <v>582</v>
      </c>
      <c r="FBB62" s="124" t="s">
        <v>582</v>
      </c>
      <c r="FBC62" s="124" t="s">
        <v>582</v>
      </c>
      <c r="FBD62" s="124" t="s">
        <v>582</v>
      </c>
      <c r="FBE62" s="124" t="s">
        <v>582</v>
      </c>
      <c r="FBF62" s="124" t="s">
        <v>582</v>
      </c>
      <c r="FBG62" s="124" t="s">
        <v>582</v>
      </c>
      <c r="FBH62" s="124" t="s">
        <v>582</v>
      </c>
      <c r="FBI62" s="124" t="s">
        <v>582</v>
      </c>
      <c r="FBJ62" s="124" t="s">
        <v>582</v>
      </c>
      <c r="FBK62" s="124" t="s">
        <v>582</v>
      </c>
      <c r="FBL62" s="124" t="s">
        <v>582</v>
      </c>
      <c r="FBM62" s="124" t="s">
        <v>582</v>
      </c>
      <c r="FBN62" s="124" t="s">
        <v>582</v>
      </c>
      <c r="FBO62" s="124" t="s">
        <v>582</v>
      </c>
      <c r="FBP62" s="124" t="s">
        <v>582</v>
      </c>
      <c r="FBQ62" s="124" t="s">
        <v>582</v>
      </c>
      <c r="FBR62" s="124" t="s">
        <v>582</v>
      </c>
      <c r="FBS62" s="124" t="s">
        <v>582</v>
      </c>
      <c r="FBT62" s="124" t="s">
        <v>582</v>
      </c>
      <c r="FBU62" s="124" t="s">
        <v>582</v>
      </c>
      <c r="FBV62" s="124" t="s">
        <v>582</v>
      </c>
      <c r="FBW62" s="124" t="s">
        <v>582</v>
      </c>
      <c r="FBX62" s="124" t="s">
        <v>582</v>
      </c>
      <c r="FBY62" s="124" t="s">
        <v>582</v>
      </c>
      <c r="FBZ62" s="124" t="s">
        <v>582</v>
      </c>
      <c r="FCA62" s="124" t="s">
        <v>582</v>
      </c>
      <c r="FCB62" s="124" t="s">
        <v>582</v>
      </c>
      <c r="FCC62" s="124" t="s">
        <v>582</v>
      </c>
      <c r="FCD62" s="124" t="s">
        <v>582</v>
      </c>
      <c r="FCE62" s="124" t="s">
        <v>582</v>
      </c>
      <c r="FCF62" s="124" t="s">
        <v>582</v>
      </c>
      <c r="FCG62" s="124" t="s">
        <v>582</v>
      </c>
      <c r="FCH62" s="124" t="s">
        <v>582</v>
      </c>
      <c r="FCI62" s="124" t="s">
        <v>582</v>
      </c>
      <c r="FCJ62" s="124" t="s">
        <v>582</v>
      </c>
      <c r="FCK62" s="124" t="s">
        <v>582</v>
      </c>
      <c r="FCL62" s="124" t="s">
        <v>582</v>
      </c>
      <c r="FCM62" s="124" t="s">
        <v>582</v>
      </c>
      <c r="FCN62" s="124" t="s">
        <v>582</v>
      </c>
      <c r="FCO62" s="124" t="s">
        <v>582</v>
      </c>
      <c r="FCP62" s="124" t="s">
        <v>582</v>
      </c>
      <c r="FCQ62" s="124" t="s">
        <v>582</v>
      </c>
      <c r="FCR62" s="124" t="s">
        <v>582</v>
      </c>
      <c r="FCS62" s="124" t="s">
        <v>582</v>
      </c>
      <c r="FCT62" s="124" t="s">
        <v>582</v>
      </c>
      <c r="FCU62" s="124" t="s">
        <v>582</v>
      </c>
      <c r="FCV62" s="124" t="s">
        <v>582</v>
      </c>
      <c r="FCW62" s="124" t="s">
        <v>582</v>
      </c>
      <c r="FCX62" s="124" t="s">
        <v>582</v>
      </c>
      <c r="FCY62" s="124" t="s">
        <v>582</v>
      </c>
      <c r="FCZ62" s="124" t="s">
        <v>582</v>
      </c>
      <c r="FDA62" s="124" t="s">
        <v>582</v>
      </c>
      <c r="FDB62" s="124" t="s">
        <v>582</v>
      </c>
      <c r="FDC62" s="124" t="s">
        <v>582</v>
      </c>
      <c r="FDD62" s="124" t="s">
        <v>582</v>
      </c>
      <c r="FDE62" s="124" t="s">
        <v>582</v>
      </c>
      <c r="FDF62" s="124" t="s">
        <v>582</v>
      </c>
      <c r="FDG62" s="124" t="s">
        <v>582</v>
      </c>
      <c r="FDH62" s="124" t="s">
        <v>582</v>
      </c>
      <c r="FDI62" s="124" t="s">
        <v>582</v>
      </c>
      <c r="FDJ62" s="124" t="s">
        <v>582</v>
      </c>
      <c r="FDK62" s="124" t="s">
        <v>582</v>
      </c>
      <c r="FDL62" s="124" t="s">
        <v>582</v>
      </c>
      <c r="FDM62" s="124" t="s">
        <v>582</v>
      </c>
      <c r="FDN62" s="124" t="s">
        <v>582</v>
      </c>
      <c r="FDO62" s="124" t="s">
        <v>582</v>
      </c>
      <c r="FDP62" s="124" t="s">
        <v>582</v>
      </c>
      <c r="FDQ62" s="124" t="s">
        <v>582</v>
      </c>
      <c r="FDR62" s="124" t="s">
        <v>582</v>
      </c>
      <c r="FDS62" s="124" t="s">
        <v>582</v>
      </c>
      <c r="FDT62" s="124" t="s">
        <v>582</v>
      </c>
      <c r="FDU62" s="124" t="s">
        <v>582</v>
      </c>
      <c r="FDV62" s="124" t="s">
        <v>582</v>
      </c>
      <c r="FDW62" s="124" t="s">
        <v>582</v>
      </c>
      <c r="FDX62" s="124" t="s">
        <v>582</v>
      </c>
      <c r="FDY62" s="124" t="s">
        <v>582</v>
      </c>
      <c r="FDZ62" s="124" t="s">
        <v>582</v>
      </c>
      <c r="FEA62" s="124" t="s">
        <v>582</v>
      </c>
      <c r="FEB62" s="124" t="s">
        <v>582</v>
      </c>
      <c r="FEC62" s="124" t="s">
        <v>582</v>
      </c>
      <c r="FED62" s="124" t="s">
        <v>582</v>
      </c>
      <c r="FEE62" s="124" t="s">
        <v>582</v>
      </c>
      <c r="FEF62" s="124" t="s">
        <v>582</v>
      </c>
      <c r="FEG62" s="124" t="s">
        <v>582</v>
      </c>
      <c r="FEH62" s="124" t="s">
        <v>582</v>
      </c>
      <c r="FEI62" s="124" t="s">
        <v>582</v>
      </c>
      <c r="FEJ62" s="124" t="s">
        <v>582</v>
      </c>
      <c r="FEK62" s="124" t="s">
        <v>582</v>
      </c>
      <c r="FEL62" s="124" t="s">
        <v>582</v>
      </c>
      <c r="FEM62" s="124" t="s">
        <v>582</v>
      </c>
      <c r="FEN62" s="124" t="s">
        <v>582</v>
      </c>
      <c r="FEO62" s="124" t="s">
        <v>582</v>
      </c>
      <c r="FEP62" s="124" t="s">
        <v>582</v>
      </c>
      <c r="FEQ62" s="124" t="s">
        <v>582</v>
      </c>
      <c r="FER62" s="124" t="s">
        <v>582</v>
      </c>
      <c r="FES62" s="124" t="s">
        <v>582</v>
      </c>
      <c r="FET62" s="124" t="s">
        <v>582</v>
      </c>
      <c r="FEU62" s="124" t="s">
        <v>582</v>
      </c>
      <c r="FEV62" s="124" t="s">
        <v>582</v>
      </c>
      <c r="FEW62" s="124" t="s">
        <v>582</v>
      </c>
      <c r="FEX62" s="124" t="s">
        <v>582</v>
      </c>
      <c r="FEY62" s="124" t="s">
        <v>582</v>
      </c>
      <c r="FEZ62" s="124" t="s">
        <v>582</v>
      </c>
      <c r="FFA62" s="124" t="s">
        <v>582</v>
      </c>
      <c r="FFB62" s="124" t="s">
        <v>582</v>
      </c>
      <c r="FFC62" s="124" t="s">
        <v>582</v>
      </c>
      <c r="FFD62" s="124" t="s">
        <v>582</v>
      </c>
      <c r="FFE62" s="124" t="s">
        <v>582</v>
      </c>
      <c r="FFF62" s="124" t="s">
        <v>582</v>
      </c>
      <c r="FFG62" s="124" t="s">
        <v>582</v>
      </c>
      <c r="FFH62" s="124" t="s">
        <v>582</v>
      </c>
      <c r="FFI62" s="124" t="s">
        <v>582</v>
      </c>
      <c r="FFJ62" s="124" t="s">
        <v>582</v>
      </c>
      <c r="FFK62" s="124" t="s">
        <v>582</v>
      </c>
      <c r="FFL62" s="124" t="s">
        <v>582</v>
      </c>
      <c r="FFM62" s="124" t="s">
        <v>582</v>
      </c>
      <c r="FFN62" s="124" t="s">
        <v>582</v>
      </c>
      <c r="FFO62" s="124" t="s">
        <v>582</v>
      </c>
      <c r="FFP62" s="124" t="s">
        <v>582</v>
      </c>
      <c r="FFQ62" s="124" t="s">
        <v>582</v>
      </c>
      <c r="FFR62" s="124" t="s">
        <v>582</v>
      </c>
      <c r="FFS62" s="124" t="s">
        <v>582</v>
      </c>
      <c r="FFT62" s="124" t="s">
        <v>582</v>
      </c>
      <c r="FFU62" s="124" t="s">
        <v>582</v>
      </c>
      <c r="FFV62" s="124" t="s">
        <v>582</v>
      </c>
      <c r="FFW62" s="124" t="s">
        <v>582</v>
      </c>
      <c r="FFX62" s="124" t="s">
        <v>582</v>
      </c>
      <c r="FFY62" s="124" t="s">
        <v>582</v>
      </c>
      <c r="FFZ62" s="124" t="s">
        <v>582</v>
      </c>
      <c r="FGA62" s="124" t="s">
        <v>582</v>
      </c>
      <c r="FGB62" s="124" t="s">
        <v>582</v>
      </c>
      <c r="FGC62" s="124" t="s">
        <v>582</v>
      </c>
      <c r="FGD62" s="124" t="s">
        <v>582</v>
      </c>
      <c r="FGE62" s="124" t="s">
        <v>582</v>
      </c>
      <c r="FGF62" s="124" t="s">
        <v>582</v>
      </c>
      <c r="FGG62" s="124" t="s">
        <v>582</v>
      </c>
      <c r="FGH62" s="124" t="s">
        <v>582</v>
      </c>
      <c r="FGI62" s="124" t="s">
        <v>582</v>
      </c>
      <c r="FGJ62" s="124" t="s">
        <v>582</v>
      </c>
      <c r="FGK62" s="124" t="s">
        <v>582</v>
      </c>
      <c r="FGL62" s="124" t="s">
        <v>582</v>
      </c>
      <c r="FGM62" s="124" t="s">
        <v>582</v>
      </c>
      <c r="FGN62" s="124" t="s">
        <v>582</v>
      </c>
      <c r="FGO62" s="124" t="s">
        <v>582</v>
      </c>
      <c r="FGP62" s="124" t="s">
        <v>582</v>
      </c>
      <c r="FGQ62" s="124" t="s">
        <v>582</v>
      </c>
      <c r="FGR62" s="124" t="s">
        <v>582</v>
      </c>
      <c r="FGS62" s="124" t="s">
        <v>582</v>
      </c>
      <c r="FGT62" s="124" t="s">
        <v>582</v>
      </c>
      <c r="FGU62" s="124" t="s">
        <v>582</v>
      </c>
      <c r="FGV62" s="124" t="s">
        <v>582</v>
      </c>
      <c r="FGW62" s="124" t="s">
        <v>582</v>
      </c>
      <c r="FGX62" s="124" t="s">
        <v>582</v>
      </c>
      <c r="FGY62" s="124" t="s">
        <v>582</v>
      </c>
      <c r="FGZ62" s="124" t="s">
        <v>582</v>
      </c>
      <c r="FHA62" s="124" t="s">
        <v>582</v>
      </c>
      <c r="FHB62" s="124" t="s">
        <v>582</v>
      </c>
      <c r="FHC62" s="124" t="s">
        <v>582</v>
      </c>
      <c r="FHD62" s="124" t="s">
        <v>582</v>
      </c>
      <c r="FHE62" s="124" t="s">
        <v>582</v>
      </c>
      <c r="FHF62" s="124" t="s">
        <v>582</v>
      </c>
      <c r="FHG62" s="124" t="s">
        <v>582</v>
      </c>
      <c r="FHH62" s="124" t="s">
        <v>582</v>
      </c>
      <c r="FHI62" s="124" t="s">
        <v>582</v>
      </c>
      <c r="FHJ62" s="124" t="s">
        <v>582</v>
      </c>
      <c r="FHK62" s="124" t="s">
        <v>582</v>
      </c>
      <c r="FHL62" s="124" t="s">
        <v>582</v>
      </c>
      <c r="FHM62" s="124" t="s">
        <v>582</v>
      </c>
      <c r="FHN62" s="124" t="s">
        <v>582</v>
      </c>
      <c r="FHO62" s="124" t="s">
        <v>582</v>
      </c>
      <c r="FHP62" s="124" t="s">
        <v>582</v>
      </c>
      <c r="FHQ62" s="124" t="s">
        <v>582</v>
      </c>
      <c r="FHR62" s="124" t="s">
        <v>582</v>
      </c>
      <c r="FHS62" s="124" t="s">
        <v>582</v>
      </c>
      <c r="FHT62" s="124" t="s">
        <v>582</v>
      </c>
      <c r="FHU62" s="124" t="s">
        <v>582</v>
      </c>
      <c r="FHV62" s="124" t="s">
        <v>582</v>
      </c>
      <c r="FHW62" s="124" t="s">
        <v>582</v>
      </c>
      <c r="FHX62" s="124" t="s">
        <v>582</v>
      </c>
      <c r="FHY62" s="124" t="s">
        <v>582</v>
      </c>
      <c r="FHZ62" s="124" t="s">
        <v>582</v>
      </c>
      <c r="FIA62" s="124" t="s">
        <v>582</v>
      </c>
      <c r="FIB62" s="124" t="s">
        <v>582</v>
      </c>
      <c r="FIC62" s="124" t="s">
        <v>582</v>
      </c>
      <c r="FID62" s="124" t="s">
        <v>582</v>
      </c>
      <c r="FIE62" s="124" t="s">
        <v>582</v>
      </c>
      <c r="FIF62" s="124" t="s">
        <v>582</v>
      </c>
      <c r="FIG62" s="124" t="s">
        <v>582</v>
      </c>
      <c r="FIH62" s="124" t="s">
        <v>582</v>
      </c>
      <c r="FII62" s="124" t="s">
        <v>582</v>
      </c>
      <c r="FIJ62" s="124" t="s">
        <v>582</v>
      </c>
      <c r="FIK62" s="124" t="s">
        <v>582</v>
      </c>
      <c r="FIL62" s="124" t="s">
        <v>582</v>
      </c>
      <c r="FIM62" s="124" t="s">
        <v>582</v>
      </c>
      <c r="FIN62" s="124" t="s">
        <v>582</v>
      </c>
      <c r="FIO62" s="124" t="s">
        <v>582</v>
      </c>
      <c r="FIP62" s="124" t="s">
        <v>582</v>
      </c>
      <c r="FIQ62" s="124" t="s">
        <v>582</v>
      </c>
      <c r="FIR62" s="124" t="s">
        <v>582</v>
      </c>
      <c r="FIS62" s="124" t="s">
        <v>582</v>
      </c>
      <c r="FIT62" s="124" t="s">
        <v>582</v>
      </c>
      <c r="FIU62" s="124" t="s">
        <v>582</v>
      </c>
      <c r="FIV62" s="124" t="s">
        <v>582</v>
      </c>
      <c r="FIW62" s="124" t="s">
        <v>582</v>
      </c>
      <c r="FIX62" s="124" t="s">
        <v>582</v>
      </c>
      <c r="FIY62" s="124" t="s">
        <v>582</v>
      </c>
      <c r="FIZ62" s="124" t="s">
        <v>582</v>
      </c>
      <c r="FJA62" s="124" t="s">
        <v>582</v>
      </c>
      <c r="FJB62" s="124" t="s">
        <v>582</v>
      </c>
      <c r="FJC62" s="124" t="s">
        <v>582</v>
      </c>
      <c r="FJD62" s="124" t="s">
        <v>582</v>
      </c>
      <c r="FJE62" s="124" t="s">
        <v>582</v>
      </c>
      <c r="FJF62" s="124" t="s">
        <v>582</v>
      </c>
      <c r="FJG62" s="124" t="s">
        <v>582</v>
      </c>
      <c r="FJH62" s="124" t="s">
        <v>582</v>
      </c>
      <c r="FJI62" s="124" t="s">
        <v>582</v>
      </c>
      <c r="FJJ62" s="124" t="s">
        <v>582</v>
      </c>
      <c r="FJK62" s="124" t="s">
        <v>582</v>
      </c>
      <c r="FJL62" s="124" t="s">
        <v>582</v>
      </c>
      <c r="FJM62" s="124" t="s">
        <v>582</v>
      </c>
      <c r="FJN62" s="124" t="s">
        <v>582</v>
      </c>
      <c r="FJO62" s="124" t="s">
        <v>582</v>
      </c>
      <c r="FJP62" s="124" t="s">
        <v>582</v>
      </c>
      <c r="FJQ62" s="124" t="s">
        <v>582</v>
      </c>
      <c r="FJR62" s="124" t="s">
        <v>582</v>
      </c>
      <c r="FJS62" s="124" t="s">
        <v>582</v>
      </c>
      <c r="FJT62" s="124" t="s">
        <v>582</v>
      </c>
      <c r="FJU62" s="124" t="s">
        <v>582</v>
      </c>
      <c r="FJV62" s="124" t="s">
        <v>582</v>
      </c>
      <c r="FJW62" s="124" t="s">
        <v>582</v>
      </c>
      <c r="FJX62" s="124" t="s">
        <v>582</v>
      </c>
      <c r="FJY62" s="124" t="s">
        <v>582</v>
      </c>
      <c r="FJZ62" s="124" t="s">
        <v>582</v>
      </c>
      <c r="FKA62" s="124" t="s">
        <v>582</v>
      </c>
      <c r="FKB62" s="124" t="s">
        <v>582</v>
      </c>
      <c r="FKC62" s="124" t="s">
        <v>582</v>
      </c>
      <c r="FKD62" s="124" t="s">
        <v>582</v>
      </c>
      <c r="FKE62" s="124" t="s">
        <v>582</v>
      </c>
      <c r="FKF62" s="124" t="s">
        <v>582</v>
      </c>
      <c r="FKG62" s="124" t="s">
        <v>582</v>
      </c>
      <c r="FKH62" s="124" t="s">
        <v>582</v>
      </c>
      <c r="FKI62" s="124" t="s">
        <v>582</v>
      </c>
      <c r="FKJ62" s="124" t="s">
        <v>582</v>
      </c>
      <c r="FKK62" s="124" t="s">
        <v>582</v>
      </c>
      <c r="FKL62" s="124" t="s">
        <v>582</v>
      </c>
      <c r="FKM62" s="124" t="s">
        <v>582</v>
      </c>
      <c r="FKN62" s="124" t="s">
        <v>582</v>
      </c>
      <c r="FKO62" s="124" t="s">
        <v>582</v>
      </c>
      <c r="FKP62" s="124" t="s">
        <v>582</v>
      </c>
      <c r="FKQ62" s="124" t="s">
        <v>582</v>
      </c>
      <c r="FKR62" s="124" t="s">
        <v>582</v>
      </c>
      <c r="FKS62" s="124" t="s">
        <v>582</v>
      </c>
      <c r="FKT62" s="124" t="s">
        <v>582</v>
      </c>
      <c r="FKU62" s="124" t="s">
        <v>582</v>
      </c>
      <c r="FKV62" s="124" t="s">
        <v>582</v>
      </c>
      <c r="FKW62" s="124" t="s">
        <v>582</v>
      </c>
      <c r="FKX62" s="124" t="s">
        <v>582</v>
      </c>
      <c r="FKY62" s="124" t="s">
        <v>582</v>
      </c>
      <c r="FKZ62" s="124" t="s">
        <v>582</v>
      </c>
      <c r="FLA62" s="124" t="s">
        <v>582</v>
      </c>
      <c r="FLB62" s="124" t="s">
        <v>582</v>
      </c>
      <c r="FLC62" s="124" t="s">
        <v>582</v>
      </c>
      <c r="FLD62" s="124" t="s">
        <v>582</v>
      </c>
      <c r="FLE62" s="124" t="s">
        <v>582</v>
      </c>
      <c r="FLF62" s="124" t="s">
        <v>582</v>
      </c>
      <c r="FLG62" s="124" t="s">
        <v>582</v>
      </c>
      <c r="FLH62" s="124" t="s">
        <v>582</v>
      </c>
      <c r="FLI62" s="124" t="s">
        <v>582</v>
      </c>
      <c r="FLJ62" s="124" t="s">
        <v>582</v>
      </c>
      <c r="FLK62" s="124" t="s">
        <v>582</v>
      </c>
      <c r="FLL62" s="124" t="s">
        <v>582</v>
      </c>
      <c r="FLM62" s="124" t="s">
        <v>582</v>
      </c>
      <c r="FLN62" s="124" t="s">
        <v>582</v>
      </c>
      <c r="FLO62" s="124" t="s">
        <v>582</v>
      </c>
      <c r="FLP62" s="124" t="s">
        <v>582</v>
      </c>
      <c r="FLQ62" s="124" t="s">
        <v>582</v>
      </c>
      <c r="FLR62" s="124" t="s">
        <v>582</v>
      </c>
      <c r="FLS62" s="124" t="s">
        <v>582</v>
      </c>
      <c r="FLT62" s="124" t="s">
        <v>582</v>
      </c>
      <c r="FLU62" s="124" t="s">
        <v>582</v>
      </c>
      <c r="FLV62" s="124" t="s">
        <v>582</v>
      </c>
      <c r="FLW62" s="124" t="s">
        <v>582</v>
      </c>
      <c r="FLX62" s="124" t="s">
        <v>582</v>
      </c>
      <c r="FLY62" s="124" t="s">
        <v>582</v>
      </c>
      <c r="FLZ62" s="124" t="s">
        <v>582</v>
      </c>
      <c r="FMA62" s="124" t="s">
        <v>582</v>
      </c>
      <c r="FMB62" s="124" t="s">
        <v>582</v>
      </c>
      <c r="FMC62" s="124" t="s">
        <v>582</v>
      </c>
      <c r="FMD62" s="124" t="s">
        <v>582</v>
      </c>
      <c r="FME62" s="124" t="s">
        <v>582</v>
      </c>
      <c r="FMF62" s="124" t="s">
        <v>582</v>
      </c>
      <c r="FMG62" s="124" t="s">
        <v>582</v>
      </c>
      <c r="FMH62" s="124" t="s">
        <v>582</v>
      </c>
      <c r="FMI62" s="124" t="s">
        <v>582</v>
      </c>
      <c r="FMJ62" s="124" t="s">
        <v>582</v>
      </c>
      <c r="FMK62" s="124" t="s">
        <v>582</v>
      </c>
      <c r="FML62" s="124" t="s">
        <v>582</v>
      </c>
      <c r="FMM62" s="124" t="s">
        <v>582</v>
      </c>
      <c r="FMN62" s="124" t="s">
        <v>582</v>
      </c>
      <c r="FMO62" s="124" t="s">
        <v>582</v>
      </c>
      <c r="FMP62" s="124" t="s">
        <v>582</v>
      </c>
      <c r="FMQ62" s="124" t="s">
        <v>582</v>
      </c>
      <c r="FMR62" s="124" t="s">
        <v>582</v>
      </c>
      <c r="FMS62" s="124" t="s">
        <v>582</v>
      </c>
      <c r="FMT62" s="124" t="s">
        <v>582</v>
      </c>
      <c r="FMU62" s="124" t="s">
        <v>582</v>
      </c>
      <c r="FMV62" s="124" t="s">
        <v>582</v>
      </c>
      <c r="FMW62" s="124" t="s">
        <v>582</v>
      </c>
      <c r="FMX62" s="124" t="s">
        <v>582</v>
      </c>
      <c r="FMY62" s="124" t="s">
        <v>582</v>
      </c>
      <c r="FMZ62" s="124" t="s">
        <v>582</v>
      </c>
      <c r="FNA62" s="124" t="s">
        <v>582</v>
      </c>
      <c r="FNB62" s="124" t="s">
        <v>582</v>
      </c>
      <c r="FNC62" s="124" t="s">
        <v>582</v>
      </c>
      <c r="FND62" s="124" t="s">
        <v>582</v>
      </c>
      <c r="FNE62" s="124" t="s">
        <v>582</v>
      </c>
      <c r="FNF62" s="124" t="s">
        <v>582</v>
      </c>
      <c r="FNG62" s="124" t="s">
        <v>582</v>
      </c>
      <c r="FNH62" s="124" t="s">
        <v>582</v>
      </c>
      <c r="FNI62" s="124" t="s">
        <v>582</v>
      </c>
      <c r="FNJ62" s="124" t="s">
        <v>582</v>
      </c>
      <c r="FNK62" s="124" t="s">
        <v>582</v>
      </c>
      <c r="FNL62" s="124" t="s">
        <v>582</v>
      </c>
      <c r="FNM62" s="124" t="s">
        <v>582</v>
      </c>
      <c r="FNN62" s="124" t="s">
        <v>582</v>
      </c>
      <c r="FNO62" s="124" t="s">
        <v>582</v>
      </c>
      <c r="FNP62" s="124" t="s">
        <v>582</v>
      </c>
      <c r="FNQ62" s="124" t="s">
        <v>582</v>
      </c>
      <c r="FNR62" s="124" t="s">
        <v>582</v>
      </c>
      <c r="FNS62" s="124" t="s">
        <v>582</v>
      </c>
      <c r="FNT62" s="124" t="s">
        <v>582</v>
      </c>
      <c r="FNU62" s="124" t="s">
        <v>582</v>
      </c>
      <c r="FNV62" s="124" t="s">
        <v>582</v>
      </c>
      <c r="FNW62" s="124" t="s">
        <v>582</v>
      </c>
      <c r="FNX62" s="124" t="s">
        <v>582</v>
      </c>
      <c r="FNY62" s="124" t="s">
        <v>582</v>
      </c>
      <c r="FNZ62" s="124" t="s">
        <v>582</v>
      </c>
      <c r="FOA62" s="124" t="s">
        <v>582</v>
      </c>
      <c r="FOB62" s="124" t="s">
        <v>582</v>
      </c>
      <c r="FOC62" s="124" t="s">
        <v>582</v>
      </c>
      <c r="FOD62" s="124" t="s">
        <v>582</v>
      </c>
      <c r="FOE62" s="124" t="s">
        <v>582</v>
      </c>
      <c r="FOF62" s="124" t="s">
        <v>582</v>
      </c>
      <c r="FOG62" s="124" t="s">
        <v>582</v>
      </c>
      <c r="FOH62" s="124" t="s">
        <v>582</v>
      </c>
      <c r="FOI62" s="124" t="s">
        <v>582</v>
      </c>
      <c r="FOJ62" s="124" t="s">
        <v>582</v>
      </c>
      <c r="FOK62" s="124" t="s">
        <v>582</v>
      </c>
      <c r="FOL62" s="124" t="s">
        <v>582</v>
      </c>
      <c r="FOM62" s="124" t="s">
        <v>582</v>
      </c>
      <c r="FON62" s="124" t="s">
        <v>582</v>
      </c>
      <c r="FOO62" s="124" t="s">
        <v>582</v>
      </c>
      <c r="FOP62" s="124" t="s">
        <v>582</v>
      </c>
      <c r="FOQ62" s="124" t="s">
        <v>582</v>
      </c>
      <c r="FOR62" s="124" t="s">
        <v>582</v>
      </c>
      <c r="FOS62" s="124" t="s">
        <v>582</v>
      </c>
      <c r="FOT62" s="124" t="s">
        <v>582</v>
      </c>
      <c r="FOU62" s="124" t="s">
        <v>582</v>
      </c>
      <c r="FOV62" s="124" t="s">
        <v>582</v>
      </c>
      <c r="FOW62" s="124" t="s">
        <v>582</v>
      </c>
      <c r="FOX62" s="124" t="s">
        <v>582</v>
      </c>
      <c r="FOY62" s="124" t="s">
        <v>582</v>
      </c>
      <c r="FOZ62" s="124" t="s">
        <v>582</v>
      </c>
      <c r="FPA62" s="124" t="s">
        <v>582</v>
      </c>
      <c r="FPB62" s="124" t="s">
        <v>582</v>
      </c>
      <c r="FPC62" s="124" t="s">
        <v>582</v>
      </c>
      <c r="FPD62" s="124" t="s">
        <v>582</v>
      </c>
      <c r="FPE62" s="124" t="s">
        <v>582</v>
      </c>
      <c r="FPF62" s="124" t="s">
        <v>582</v>
      </c>
      <c r="FPG62" s="124" t="s">
        <v>582</v>
      </c>
      <c r="FPH62" s="124" t="s">
        <v>582</v>
      </c>
      <c r="FPI62" s="124" t="s">
        <v>582</v>
      </c>
      <c r="FPJ62" s="124" t="s">
        <v>582</v>
      </c>
      <c r="FPK62" s="124" t="s">
        <v>582</v>
      </c>
      <c r="FPL62" s="124" t="s">
        <v>582</v>
      </c>
      <c r="FPM62" s="124" t="s">
        <v>582</v>
      </c>
      <c r="FPN62" s="124" t="s">
        <v>582</v>
      </c>
      <c r="FPO62" s="124" t="s">
        <v>582</v>
      </c>
      <c r="FPP62" s="124" t="s">
        <v>582</v>
      </c>
      <c r="FPQ62" s="124" t="s">
        <v>582</v>
      </c>
      <c r="FPR62" s="124" t="s">
        <v>582</v>
      </c>
      <c r="FPS62" s="124" t="s">
        <v>582</v>
      </c>
      <c r="FPT62" s="124" t="s">
        <v>582</v>
      </c>
      <c r="FPU62" s="124" t="s">
        <v>582</v>
      </c>
      <c r="FPV62" s="124" t="s">
        <v>582</v>
      </c>
      <c r="FPW62" s="124" t="s">
        <v>582</v>
      </c>
      <c r="FPX62" s="124" t="s">
        <v>582</v>
      </c>
      <c r="FPY62" s="124" t="s">
        <v>582</v>
      </c>
      <c r="FPZ62" s="124" t="s">
        <v>582</v>
      </c>
      <c r="FQA62" s="124" t="s">
        <v>582</v>
      </c>
      <c r="FQB62" s="124" t="s">
        <v>582</v>
      </c>
      <c r="FQC62" s="124" t="s">
        <v>582</v>
      </c>
      <c r="FQD62" s="124" t="s">
        <v>582</v>
      </c>
      <c r="FQE62" s="124" t="s">
        <v>582</v>
      </c>
      <c r="FQF62" s="124" t="s">
        <v>582</v>
      </c>
      <c r="FQG62" s="124" t="s">
        <v>582</v>
      </c>
      <c r="FQH62" s="124" t="s">
        <v>582</v>
      </c>
      <c r="FQI62" s="124" t="s">
        <v>582</v>
      </c>
      <c r="FQJ62" s="124" t="s">
        <v>582</v>
      </c>
      <c r="FQK62" s="124" t="s">
        <v>582</v>
      </c>
      <c r="FQL62" s="124" t="s">
        <v>582</v>
      </c>
      <c r="FQM62" s="124" t="s">
        <v>582</v>
      </c>
      <c r="FQN62" s="124" t="s">
        <v>582</v>
      </c>
      <c r="FQO62" s="124" t="s">
        <v>582</v>
      </c>
      <c r="FQP62" s="124" t="s">
        <v>582</v>
      </c>
      <c r="FQQ62" s="124" t="s">
        <v>582</v>
      </c>
      <c r="FQR62" s="124" t="s">
        <v>582</v>
      </c>
      <c r="FQS62" s="124" t="s">
        <v>582</v>
      </c>
      <c r="FQT62" s="124" t="s">
        <v>582</v>
      </c>
      <c r="FQU62" s="124" t="s">
        <v>582</v>
      </c>
      <c r="FQV62" s="124" t="s">
        <v>582</v>
      </c>
      <c r="FQW62" s="124" t="s">
        <v>582</v>
      </c>
      <c r="FQX62" s="124" t="s">
        <v>582</v>
      </c>
      <c r="FQY62" s="124" t="s">
        <v>582</v>
      </c>
      <c r="FQZ62" s="124" t="s">
        <v>582</v>
      </c>
      <c r="FRA62" s="124" t="s">
        <v>582</v>
      </c>
      <c r="FRB62" s="124" t="s">
        <v>582</v>
      </c>
      <c r="FRC62" s="124" t="s">
        <v>582</v>
      </c>
      <c r="FRD62" s="124" t="s">
        <v>582</v>
      </c>
      <c r="FRE62" s="124" t="s">
        <v>582</v>
      </c>
      <c r="FRF62" s="124" t="s">
        <v>582</v>
      </c>
      <c r="FRG62" s="124" t="s">
        <v>582</v>
      </c>
      <c r="FRH62" s="124" t="s">
        <v>582</v>
      </c>
      <c r="FRI62" s="124" t="s">
        <v>582</v>
      </c>
      <c r="FRJ62" s="124" t="s">
        <v>582</v>
      </c>
      <c r="FRK62" s="124" t="s">
        <v>582</v>
      </c>
      <c r="FRL62" s="124" t="s">
        <v>582</v>
      </c>
      <c r="FRM62" s="124" t="s">
        <v>582</v>
      </c>
      <c r="FRN62" s="124" t="s">
        <v>582</v>
      </c>
      <c r="FRO62" s="124" t="s">
        <v>582</v>
      </c>
      <c r="FRP62" s="124" t="s">
        <v>582</v>
      </c>
      <c r="FRQ62" s="124" t="s">
        <v>582</v>
      </c>
      <c r="FRR62" s="124" t="s">
        <v>582</v>
      </c>
      <c r="FRS62" s="124" t="s">
        <v>582</v>
      </c>
      <c r="FRT62" s="124" t="s">
        <v>582</v>
      </c>
      <c r="FRU62" s="124" t="s">
        <v>582</v>
      </c>
      <c r="FRV62" s="124" t="s">
        <v>582</v>
      </c>
      <c r="FRW62" s="124" t="s">
        <v>582</v>
      </c>
      <c r="FRX62" s="124" t="s">
        <v>582</v>
      </c>
      <c r="FRY62" s="124" t="s">
        <v>582</v>
      </c>
      <c r="FRZ62" s="124" t="s">
        <v>582</v>
      </c>
      <c r="FSA62" s="124" t="s">
        <v>582</v>
      </c>
      <c r="FSB62" s="124" t="s">
        <v>582</v>
      </c>
      <c r="FSC62" s="124" t="s">
        <v>582</v>
      </c>
      <c r="FSD62" s="124" t="s">
        <v>582</v>
      </c>
      <c r="FSE62" s="124" t="s">
        <v>582</v>
      </c>
      <c r="FSF62" s="124" t="s">
        <v>582</v>
      </c>
      <c r="FSG62" s="124" t="s">
        <v>582</v>
      </c>
      <c r="FSH62" s="124" t="s">
        <v>582</v>
      </c>
      <c r="FSI62" s="124" t="s">
        <v>582</v>
      </c>
      <c r="FSJ62" s="124" t="s">
        <v>582</v>
      </c>
      <c r="FSK62" s="124" t="s">
        <v>582</v>
      </c>
      <c r="FSL62" s="124" t="s">
        <v>582</v>
      </c>
      <c r="FSM62" s="124" t="s">
        <v>582</v>
      </c>
      <c r="FSN62" s="124" t="s">
        <v>582</v>
      </c>
      <c r="FSO62" s="124" t="s">
        <v>582</v>
      </c>
      <c r="FSP62" s="124" t="s">
        <v>582</v>
      </c>
      <c r="FSQ62" s="124" t="s">
        <v>582</v>
      </c>
      <c r="FSR62" s="124" t="s">
        <v>582</v>
      </c>
      <c r="FSS62" s="124" t="s">
        <v>582</v>
      </c>
      <c r="FST62" s="124" t="s">
        <v>582</v>
      </c>
      <c r="FSU62" s="124" t="s">
        <v>582</v>
      </c>
      <c r="FSV62" s="124" t="s">
        <v>582</v>
      </c>
      <c r="FSW62" s="124" t="s">
        <v>582</v>
      </c>
      <c r="FSX62" s="124" t="s">
        <v>582</v>
      </c>
      <c r="FSY62" s="124" t="s">
        <v>582</v>
      </c>
      <c r="FSZ62" s="124" t="s">
        <v>582</v>
      </c>
      <c r="FTA62" s="124" t="s">
        <v>582</v>
      </c>
      <c r="FTB62" s="124" t="s">
        <v>582</v>
      </c>
      <c r="FTC62" s="124" t="s">
        <v>582</v>
      </c>
      <c r="FTD62" s="124" t="s">
        <v>582</v>
      </c>
      <c r="FTE62" s="124" t="s">
        <v>582</v>
      </c>
      <c r="FTF62" s="124" t="s">
        <v>582</v>
      </c>
      <c r="FTG62" s="124" t="s">
        <v>582</v>
      </c>
      <c r="FTH62" s="124" t="s">
        <v>582</v>
      </c>
      <c r="FTI62" s="124" t="s">
        <v>582</v>
      </c>
      <c r="FTJ62" s="124" t="s">
        <v>582</v>
      </c>
      <c r="FTK62" s="124" t="s">
        <v>582</v>
      </c>
      <c r="FTL62" s="124" t="s">
        <v>582</v>
      </c>
      <c r="FTM62" s="124" t="s">
        <v>582</v>
      </c>
      <c r="FTN62" s="124" t="s">
        <v>582</v>
      </c>
      <c r="FTO62" s="124" t="s">
        <v>582</v>
      </c>
      <c r="FTP62" s="124" t="s">
        <v>582</v>
      </c>
      <c r="FTQ62" s="124" t="s">
        <v>582</v>
      </c>
      <c r="FTR62" s="124" t="s">
        <v>582</v>
      </c>
      <c r="FTS62" s="124" t="s">
        <v>582</v>
      </c>
      <c r="FTT62" s="124" t="s">
        <v>582</v>
      </c>
      <c r="FTU62" s="124" t="s">
        <v>582</v>
      </c>
      <c r="FTV62" s="124" t="s">
        <v>582</v>
      </c>
      <c r="FTW62" s="124" t="s">
        <v>582</v>
      </c>
      <c r="FTX62" s="124" t="s">
        <v>582</v>
      </c>
      <c r="FTY62" s="124" t="s">
        <v>582</v>
      </c>
      <c r="FTZ62" s="124" t="s">
        <v>582</v>
      </c>
      <c r="FUA62" s="124" t="s">
        <v>582</v>
      </c>
      <c r="FUB62" s="124" t="s">
        <v>582</v>
      </c>
      <c r="FUC62" s="124" t="s">
        <v>582</v>
      </c>
      <c r="FUD62" s="124" t="s">
        <v>582</v>
      </c>
      <c r="FUE62" s="124" t="s">
        <v>582</v>
      </c>
      <c r="FUF62" s="124" t="s">
        <v>582</v>
      </c>
      <c r="FUG62" s="124" t="s">
        <v>582</v>
      </c>
      <c r="FUH62" s="124" t="s">
        <v>582</v>
      </c>
      <c r="FUI62" s="124" t="s">
        <v>582</v>
      </c>
      <c r="FUJ62" s="124" t="s">
        <v>582</v>
      </c>
      <c r="FUK62" s="124" t="s">
        <v>582</v>
      </c>
      <c r="FUL62" s="124" t="s">
        <v>582</v>
      </c>
      <c r="FUM62" s="124" t="s">
        <v>582</v>
      </c>
      <c r="FUN62" s="124" t="s">
        <v>582</v>
      </c>
      <c r="FUO62" s="124" t="s">
        <v>582</v>
      </c>
      <c r="FUP62" s="124" t="s">
        <v>582</v>
      </c>
      <c r="FUQ62" s="124" t="s">
        <v>582</v>
      </c>
      <c r="FUR62" s="124" t="s">
        <v>582</v>
      </c>
      <c r="FUS62" s="124" t="s">
        <v>582</v>
      </c>
      <c r="FUT62" s="124" t="s">
        <v>582</v>
      </c>
      <c r="FUU62" s="124" t="s">
        <v>582</v>
      </c>
      <c r="FUV62" s="124" t="s">
        <v>582</v>
      </c>
      <c r="FUW62" s="124" t="s">
        <v>582</v>
      </c>
      <c r="FUX62" s="124" t="s">
        <v>582</v>
      </c>
      <c r="FUY62" s="124" t="s">
        <v>582</v>
      </c>
      <c r="FUZ62" s="124" t="s">
        <v>582</v>
      </c>
      <c r="FVA62" s="124" t="s">
        <v>582</v>
      </c>
      <c r="FVB62" s="124" t="s">
        <v>582</v>
      </c>
      <c r="FVC62" s="124" t="s">
        <v>582</v>
      </c>
      <c r="FVD62" s="124" t="s">
        <v>582</v>
      </c>
      <c r="FVE62" s="124" t="s">
        <v>582</v>
      </c>
      <c r="FVF62" s="124" t="s">
        <v>582</v>
      </c>
      <c r="FVG62" s="124" t="s">
        <v>582</v>
      </c>
      <c r="FVH62" s="124" t="s">
        <v>582</v>
      </c>
      <c r="FVI62" s="124" t="s">
        <v>582</v>
      </c>
      <c r="FVJ62" s="124" t="s">
        <v>582</v>
      </c>
      <c r="FVK62" s="124" t="s">
        <v>582</v>
      </c>
      <c r="FVL62" s="124" t="s">
        <v>582</v>
      </c>
      <c r="FVM62" s="124" t="s">
        <v>582</v>
      </c>
      <c r="FVN62" s="124" t="s">
        <v>582</v>
      </c>
      <c r="FVO62" s="124" t="s">
        <v>582</v>
      </c>
      <c r="FVP62" s="124" t="s">
        <v>582</v>
      </c>
      <c r="FVQ62" s="124" t="s">
        <v>582</v>
      </c>
      <c r="FVR62" s="124" t="s">
        <v>582</v>
      </c>
      <c r="FVS62" s="124" t="s">
        <v>582</v>
      </c>
      <c r="FVT62" s="124" t="s">
        <v>582</v>
      </c>
      <c r="FVU62" s="124" t="s">
        <v>582</v>
      </c>
      <c r="FVV62" s="124" t="s">
        <v>582</v>
      </c>
      <c r="FVW62" s="124" t="s">
        <v>582</v>
      </c>
      <c r="FVX62" s="124" t="s">
        <v>582</v>
      </c>
      <c r="FVY62" s="124" t="s">
        <v>582</v>
      </c>
      <c r="FVZ62" s="124" t="s">
        <v>582</v>
      </c>
      <c r="FWA62" s="124" t="s">
        <v>582</v>
      </c>
      <c r="FWB62" s="124" t="s">
        <v>582</v>
      </c>
      <c r="FWC62" s="124" t="s">
        <v>582</v>
      </c>
      <c r="FWD62" s="124" t="s">
        <v>582</v>
      </c>
      <c r="FWE62" s="124" t="s">
        <v>582</v>
      </c>
      <c r="FWF62" s="124" t="s">
        <v>582</v>
      </c>
      <c r="FWG62" s="124" t="s">
        <v>582</v>
      </c>
      <c r="FWH62" s="124" t="s">
        <v>582</v>
      </c>
      <c r="FWI62" s="124" t="s">
        <v>582</v>
      </c>
      <c r="FWJ62" s="124" t="s">
        <v>582</v>
      </c>
      <c r="FWK62" s="124" t="s">
        <v>582</v>
      </c>
      <c r="FWL62" s="124" t="s">
        <v>582</v>
      </c>
      <c r="FWM62" s="124" t="s">
        <v>582</v>
      </c>
      <c r="FWN62" s="124" t="s">
        <v>582</v>
      </c>
      <c r="FWO62" s="124" t="s">
        <v>582</v>
      </c>
      <c r="FWP62" s="124" t="s">
        <v>582</v>
      </c>
      <c r="FWQ62" s="124" t="s">
        <v>582</v>
      </c>
      <c r="FWR62" s="124" t="s">
        <v>582</v>
      </c>
      <c r="FWS62" s="124" t="s">
        <v>582</v>
      </c>
      <c r="FWT62" s="124" t="s">
        <v>582</v>
      </c>
      <c r="FWU62" s="124" t="s">
        <v>582</v>
      </c>
      <c r="FWV62" s="124" t="s">
        <v>582</v>
      </c>
      <c r="FWW62" s="124" t="s">
        <v>582</v>
      </c>
      <c r="FWX62" s="124" t="s">
        <v>582</v>
      </c>
      <c r="FWY62" s="124" t="s">
        <v>582</v>
      </c>
      <c r="FWZ62" s="124" t="s">
        <v>582</v>
      </c>
      <c r="FXA62" s="124" t="s">
        <v>582</v>
      </c>
      <c r="FXB62" s="124" t="s">
        <v>582</v>
      </c>
      <c r="FXC62" s="124" t="s">
        <v>582</v>
      </c>
      <c r="FXD62" s="124" t="s">
        <v>582</v>
      </c>
      <c r="FXE62" s="124" t="s">
        <v>582</v>
      </c>
      <c r="FXF62" s="124" t="s">
        <v>582</v>
      </c>
      <c r="FXG62" s="124" t="s">
        <v>582</v>
      </c>
      <c r="FXH62" s="124" t="s">
        <v>582</v>
      </c>
      <c r="FXI62" s="124" t="s">
        <v>582</v>
      </c>
      <c r="FXJ62" s="124" t="s">
        <v>582</v>
      </c>
      <c r="FXK62" s="124" t="s">
        <v>582</v>
      </c>
      <c r="FXL62" s="124" t="s">
        <v>582</v>
      </c>
      <c r="FXM62" s="124" t="s">
        <v>582</v>
      </c>
      <c r="FXN62" s="124" t="s">
        <v>582</v>
      </c>
      <c r="FXO62" s="124" t="s">
        <v>582</v>
      </c>
      <c r="FXP62" s="124" t="s">
        <v>582</v>
      </c>
      <c r="FXQ62" s="124" t="s">
        <v>582</v>
      </c>
      <c r="FXR62" s="124" t="s">
        <v>582</v>
      </c>
      <c r="FXS62" s="124" t="s">
        <v>582</v>
      </c>
      <c r="FXT62" s="124" t="s">
        <v>582</v>
      </c>
      <c r="FXU62" s="124" t="s">
        <v>582</v>
      </c>
      <c r="FXV62" s="124" t="s">
        <v>582</v>
      </c>
      <c r="FXW62" s="124" t="s">
        <v>582</v>
      </c>
      <c r="FXX62" s="124" t="s">
        <v>582</v>
      </c>
      <c r="FXY62" s="124" t="s">
        <v>582</v>
      </c>
      <c r="FXZ62" s="124" t="s">
        <v>582</v>
      </c>
      <c r="FYA62" s="124" t="s">
        <v>582</v>
      </c>
      <c r="FYB62" s="124" t="s">
        <v>582</v>
      </c>
      <c r="FYC62" s="124" t="s">
        <v>582</v>
      </c>
      <c r="FYD62" s="124" t="s">
        <v>582</v>
      </c>
      <c r="FYE62" s="124" t="s">
        <v>582</v>
      </c>
      <c r="FYF62" s="124" t="s">
        <v>582</v>
      </c>
      <c r="FYG62" s="124" t="s">
        <v>582</v>
      </c>
      <c r="FYH62" s="124" t="s">
        <v>582</v>
      </c>
      <c r="FYI62" s="124" t="s">
        <v>582</v>
      </c>
      <c r="FYJ62" s="124" t="s">
        <v>582</v>
      </c>
      <c r="FYK62" s="124" t="s">
        <v>582</v>
      </c>
      <c r="FYL62" s="124" t="s">
        <v>582</v>
      </c>
      <c r="FYM62" s="124" t="s">
        <v>582</v>
      </c>
      <c r="FYN62" s="124" t="s">
        <v>582</v>
      </c>
      <c r="FYO62" s="124" t="s">
        <v>582</v>
      </c>
      <c r="FYP62" s="124" t="s">
        <v>582</v>
      </c>
      <c r="FYQ62" s="124" t="s">
        <v>582</v>
      </c>
      <c r="FYR62" s="124" t="s">
        <v>582</v>
      </c>
      <c r="FYS62" s="124" t="s">
        <v>582</v>
      </c>
      <c r="FYT62" s="124" t="s">
        <v>582</v>
      </c>
      <c r="FYU62" s="124" t="s">
        <v>582</v>
      </c>
      <c r="FYV62" s="124" t="s">
        <v>582</v>
      </c>
      <c r="FYW62" s="124" t="s">
        <v>582</v>
      </c>
      <c r="FYX62" s="124" t="s">
        <v>582</v>
      </c>
      <c r="FYY62" s="124" t="s">
        <v>582</v>
      </c>
      <c r="FYZ62" s="124" t="s">
        <v>582</v>
      </c>
      <c r="FZA62" s="124" t="s">
        <v>582</v>
      </c>
      <c r="FZB62" s="124" t="s">
        <v>582</v>
      </c>
      <c r="FZC62" s="124" t="s">
        <v>582</v>
      </c>
      <c r="FZD62" s="124" t="s">
        <v>582</v>
      </c>
      <c r="FZE62" s="124" t="s">
        <v>582</v>
      </c>
      <c r="FZF62" s="124" t="s">
        <v>582</v>
      </c>
      <c r="FZG62" s="124" t="s">
        <v>582</v>
      </c>
      <c r="FZH62" s="124" t="s">
        <v>582</v>
      </c>
      <c r="FZI62" s="124" t="s">
        <v>582</v>
      </c>
      <c r="FZJ62" s="124" t="s">
        <v>582</v>
      </c>
      <c r="FZK62" s="124" t="s">
        <v>582</v>
      </c>
      <c r="FZL62" s="124" t="s">
        <v>582</v>
      </c>
      <c r="FZM62" s="124" t="s">
        <v>582</v>
      </c>
      <c r="FZN62" s="124" t="s">
        <v>582</v>
      </c>
      <c r="FZO62" s="124" t="s">
        <v>582</v>
      </c>
      <c r="FZP62" s="124" t="s">
        <v>582</v>
      </c>
      <c r="FZQ62" s="124" t="s">
        <v>582</v>
      </c>
      <c r="FZR62" s="124" t="s">
        <v>582</v>
      </c>
      <c r="FZS62" s="124" t="s">
        <v>582</v>
      </c>
      <c r="FZT62" s="124" t="s">
        <v>582</v>
      </c>
      <c r="FZU62" s="124" t="s">
        <v>582</v>
      </c>
      <c r="FZV62" s="124" t="s">
        <v>582</v>
      </c>
      <c r="FZW62" s="124" t="s">
        <v>582</v>
      </c>
      <c r="FZX62" s="124" t="s">
        <v>582</v>
      </c>
      <c r="FZY62" s="124" t="s">
        <v>582</v>
      </c>
      <c r="FZZ62" s="124" t="s">
        <v>582</v>
      </c>
      <c r="GAA62" s="124" t="s">
        <v>582</v>
      </c>
      <c r="GAB62" s="124" t="s">
        <v>582</v>
      </c>
      <c r="GAC62" s="124" t="s">
        <v>582</v>
      </c>
      <c r="GAD62" s="124" t="s">
        <v>582</v>
      </c>
      <c r="GAE62" s="124" t="s">
        <v>582</v>
      </c>
      <c r="GAF62" s="124" t="s">
        <v>582</v>
      </c>
      <c r="GAG62" s="124" t="s">
        <v>582</v>
      </c>
      <c r="GAH62" s="124" t="s">
        <v>582</v>
      </c>
      <c r="GAI62" s="124" t="s">
        <v>582</v>
      </c>
      <c r="GAJ62" s="124" t="s">
        <v>582</v>
      </c>
      <c r="GAK62" s="124" t="s">
        <v>582</v>
      </c>
      <c r="GAL62" s="124" t="s">
        <v>582</v>
      </c>
      <c r="GAM62" s="124" t="s">
        <v>582</v>
      </c>
      <c r="GAN62" s="124" t="s">
        <v>582</v>
      </c>
      <c r="GAO62" s="124" t="s">
        <v>582</v>
      </c>
      <c r="GAP62" s="124" t="s">
        <v>582</v>
      </c>
      <c r="GAQ62" s="124" t="s">
        <v>582</v>
      </c>
      <c r="GAR62" s="124" t="s">
        <v>582</v>
      </c>
      <c r="GAS62" s="124" t="s">
        <v>582</v>
      </c>
      <c r="GAT62" s="124" t="s">
        <v>582</v>
      </c>
      <c r="GAU62" s="124" t="s">
        <v>582</v>
      </c>
      <c r="GAV62" s="124" t="s">
        <v>582</v>
      </c>
      <c r="GAW62" s="124" t="s">
        <v>582</v>
      </c>
      <c r="GAX62" s="124" t="s">
        <v>582</v>
      </c>
      <c r="GAY62" s="124" t="s">
        <v>582</v>
      </c>
      <c r="GAZ62" s="124" t="s">
        <v>582</v>
      </c>
      <c r="GBA62" s="124" t="s">
        <v>582</v>
      </c>
      <c r="GBB62" s="124" t="s">
        <v>582</v>
      </c>
      <c r="GBC62" s="124" t="s">
        <v>582</v>
      </c>
      <c r="GBD62" s="124" t="s">
        <v>582</v>
      </c>
      <c r="GBE62" s="124" t="s">
        <v>582</v>
      </c>
      <c r="GBF62" s="124" t="s">
        <v>582</v>
      </c>
      <c r="GBG62" s="124" t="s">
        <v>582</v>
      </c>
      <c r="GBH62" s="124" t="s">
        <v>582</v>
      </c>
      <c r="GBI62" s="124" t="s">
        <v>582</v>
      </c>
      <c r="GBJ62" s="124" t="s">
        <v>582</v>
      </c>
      <c r="GBK62" s="124" t="s">
        <v>582</v>
      </c>
      <c r="GBL62" s="124" t="s">
        <v>582</v>
      </c>
      <c r="GBM62" s="124" t="s">
        <v>582</v>
      </c>
      <c r="GBN62" s="124" t="s">
        <v>582</v>
      </c>
      <c r="GBO62" s="124" t="s">
        <v>582</v>
      </c>
      <c r="GBP62" s="124" t="s">
        <v>582</v>
      </c>
      <c r="GBQ62" s="124" t="s">
        <v>582</v>
      </c>
      <c r="GBR62" s="124" t="s">
        <v>582</v>
      </c>
      <c r="GBS62" s="124" t="s">
        <v>582</v>
      </c>
      <c r="GBT62" s="124" t="s">
        <v>582</v>
      </c>
      <c r="GBU62" s="124" t="s">
        <v>582</v>
      </c>
      <c r="GBV62" s="124" t="s">
        <v>582</v>
      </c>
      <c r="GBW62" s="124" t="s">
        <v>582</v>
      </c>
      <c r="GBX62" s="124" t="s">
        <v>582</v>
      </c>
      <c r="GBY62" s="124" t="s">
        <v>582</v>
      </c>
      <c r="GBZ62" s="124" t="s">
        <v>582</v>
      </c>
      <c r="GCA62" s="124" t="s">
        <v>582</v>
      </c>
      <c r="GCB62" s="124" t="s">
        <v>582</v>
      </c>
      <c r="GCC62" s="124" t="s">
        <v>582</v>
      </c>
      <c r="GCD62" s="124" t="s">
        <v>582</v>
      </c>
      <c r="GCE62" s="124" t="s">
        <v>582</v>
      </c>
      <c r="GCF62" s="124" t="s">
        <v>582</v>
      </c>
      <c r="GCG62" s="124" t="s">
        <v>582</v>
      </c>
      <c r="GCH62" s="124" t="s">
        <v>582</v>
      </c>
      <c r="GCI62" s="124" t="s">
        <v>582</v>
      </c>
      <c r="GCJ62" s="124" t="s">
        <v>582</v>
      </c>
      <c r="GCK62" s="124" t="s">
        <v>582</v>
      </c>
      <c r="GCL62" s="124" t="s">
        <v>582</v>
      </c>
      <c r="GCM62" s="124" t="s">
        <v>582</v>
      </c>
      <c r="GCN62" s="124" t="s">
        <v>582</v>
      </c>
      <c r="GCO62" s="124" t="s">
        <v>582</v>
      </c>
      <c r="GCP62" s="124" t="s">
        <v>582</v>
      </c>
      <c r="GCQ62" s="124" t="s">
        <v>582</v>
      </c>
      <c r="GCR62" s="124" t="s">
        <v>582</v>
      </c>
      <c r="GCS62" s="124" t="s">
        <v>582</v>
      </c>
      <c r="GCT62" s="124" t="s">
        <v>582</v>
      </c>
      <c r="GCU62" s="124" t="s">
        <v>582</v>
      </c>
      <c r="GCV62" s="124" t="s">
        <v>582</v>
      </c>
      <c r="GCW62" s="124" t="s">
        <v>582</v>
      </c>
      <c r="GCX62" s="124" t="s">
        <v>582</v>
      </c>
      <c r="GCY62" s="124" t="s">
        <v>582</v>
      </c>
      <c r="GCZ62" s="124" t="s">
        <v>582</v>
      </c>
      <c r="GDA62" s="124" t="s">
        <v>582</v>
      </c>
      <c r="GDB62" s="124" t="s">
        <v>582</v>
      </c>
      <c r="GDC62" s="124" t="s">
        <v>582</v>
      </c>
      <c r="GDD62" s="124" t="s">
        <v>582</v>
      </c>
      <c r="GDE62" s="124" t="s">
        <v>582</v>
      </c>
      <c r="GDF62" s="124" t="s">
        <v>582</v>
      </c>
      <c r="GDG62" s="124" t="s">
        <v>582</v>
      </c>
      <c r="GDH62" s="124" t="s">
        <v>582</v>
      </c>
      <c r="GDI62" s="124" t="s">
        <v>582</v>
      </c>
      <c r="GDJ62" s="124" t="s">
        <v>582</v>
      </c>
      <c r="GDK62" s="124" t="s">
        <v>582</v>
      </c>
      <c r="GDL62" s="124" t="s">
        <v>582</v>
      </c>
      <c r="GDM62" s="124" t="s">
        <v>582</v>
      </c>
      <c r="GDN62" s="124" t="s">
        <v>582</v>
      </c>
      <c r="GDO62" s="124" t="s">
        <v>582</v>
      </c>
      <c r="GDP62" s="124" t="s">
        <v>582</v>
      </c>
      <c r="GDQ62" s="124" t="s">
        <v>582</v>
      </c>
      <c r="GDR62" s="124" t="s">
        <v>582</v>
      </c>
      <c r="GDS62" s="124" t="s">
        <v>582</v>
      </c>
      <c r="GDT62" s="124" t="s">
        <v>582</v>
      </c>
      <c r="GDU62" s="124" t="s">
        <v>582</v>
      </c>
      <c r="GDV62" s="124" t="s">
        <v>582</v>
      </c>
      <c r="GDW62" s="124" t="s">
        <v>582</v>
      </c>
      <c r="GDX62" s="124" t="s">
        <v>582</v>
      </c>
      <c r="GDY62" s="124" t="s">
        <v>582</v>
      </c>
      <c r="GDZ62" s="124" t="s">
        <v>582</v>
      </c>
      <c r="GEA62" s="124" t="s">
        <v>582</v>
      </c>
      <c r="GEB62" s="124" t="s">
        <v>582</v>
      </c>
      <c r="GEC62" s="124" t="s">
        <v>582</v>
      </c>
      <c r="GED62" s="124" t="s">
        <v>582</v>
      </c>
      <c r="GEE62" s="124" t="s">
        <v>582</v>
      </c>
      <c r="GEF62" s="124" t="s">
        <v>582</v>
      </c>
      <c r="GEG62" s="124" t="s">
        <v>582</v>
      </c>
      <c r="GEH62" s="124" t="s">
        <v>582</v>
      </c>
      <c r="GEI62" s="124" t="s">
        <v>582</v>
      </c>
      <c r="GEJ62" s="124" t="s">
        <v>582</v>
      </c>
      <c r="GEK62" s="124" t="s">
        <v>582</v>
      </c>
      <c r="GEL62" s="124" t="s">
        <v>582</v>
      </c>
      <c r="GEM62" s="124" t="s">
        <v>582</v>
      </c>
      <c r="GEN62" s="124" t="s">
        <v>582</v>
      </c>
      <c r="GEO62" s="124" t="s">
        <v>582</v>
      </c>
      <c r="GEP62" s="124" t="s">
        <v>582</v>
      </c>
      <c r="GEQ62" s="124" t="s">
        <v>582</v>
      </c>
      <c r="GER62" s="124" t="s">
        <v>582</v>
      </c>
      <c r="GES62" s="124" t="s">
        <v>582</v>
      </c>
      <c r="GET62" s="124" t="s">
        <v>582</v>
      </c>
      <c r="GEU62" s="124" t="s">
        <v>582</v>
      </c>
      <c r="GEV62" s="124" t="s">
        <v>582</v>
      </c>
      <c r="GEW62" s="124" t="s">
        <v>582</v>
      </c>
      <c r="GEX62" s="124" t="s">
        <v>582</v>
      </c>
      <c r="GEY62" s="124" t="s">
        <v>582</v>
      </c>
      <c r="GEZ62" s="124" t="s">
        <v>582</v>
      </c>
      <c r="GFA62" s="124" t="s">
        <v>582</v>
      </c>
      <c r="GFB62" s="124" t="s">
        <v>582</v>
      </c>
      <c r="GFC62" s="124" t="s">
        <v>582</v>
      </c>
      <c r="GFD62" s="124" t="s">
        <v>582</v>
      </c>
      <c r="GFE62" s="124" t="s">
        <v>582</v>
      </c>
      <c r="GFF62" s="124" t="s">
        <v>582</v>
      </c>
      <c r="GFG62" s="124" t="s">
        <v>582</v>
      </c>
      <c r="GFH62" s="124" t="s">
        <v>582</v>
      </c>
      <c r="GFI62" s="124" t="s">
        <v>582</v>
      </c>
      <c r="GFJ62" s="124" t="s">
        <v>582</v>
      </c>
      <c r="GFK62" s="124" t="s">
        <v>582</v>
      </c>
      <c r="GFL62" s="124" t="s">
        <v>582</v>
      </c>
      <c r="GFM62" s="124" t="s">
        <v>582</v>
      </c>
      <c r="GFN62" s="124" t="s">
        <v>582</v>
      </c>
      <c r="GFO62" s="124" t="s">
        <v>582</v>
      </c>
      <c r="GFP62" s="124" t="s">
        <v>582</v>
      </c>
      <c r="GFQ62" s="124" t="s">
        <v>582</v>
      </c>
      <c r="GFR62" s="124" t="s">
        <v>582</v>
      </c>
      <c r="GFS62" s="124" t="s">
        <v>582</v>
      </c>
      <c r="GFT62" s="124" t="s">
        <v>582</v>
      </c>
      <c r="GFU62" s="124" t="s">
        <v>582</v>
      </c>
      <c r="GFV62" s="124" t="s">
        <v>582</v>
      </c>
      <c r="GFW62" s="124" t="s">
        <v>582</v>
      </c>
      <c r="GFX62" s="124" t="s">
        <v>582</v>
      </c>
      <c r="GFY62" s="124" t="s">
        <v>582</v>
      </c>
      <c r="GFZ62" s="124" t="s">
        <v>582</v>
      </c>
      <c r="GGA62" s="124" t="s">
        <v>582</v>
      </c>
      <c r="GGB62" s="124" t="s">
        <v>582</v>
      </c>
      <c r="GGC62" s="124" t="s">
        <v>582</v>
      </c>
      <c r="GGD62" s="124" t="s">
        <v>582</v>
      </c>
      <c r="GGE62" s="124" t="s">
        <v>582</v>
      </c>
      <c r="GGF62" s="124" t="s">
        <v>582</v>
      </c>
      <c r="GGG62" s="124" t="s">
        <v>582</v>
      </c>
      <c r="GGH62" s="124" t="s">
        <v>582</v>
      </c>
      <c r="GGI62" s="124" t="s">
        <v>582</v>
      </c>
      <c r="GGJ62" s="124" t="s">
        <v>582</v>
      </c>
      <c r="GGK62" s="124" t="s">
        <v>582</v>
      </c>
      <c r="GGL62" s="124" t="s">
        <v>582</v>
      </c>
      <c r="GGM62" s="124" t="s">
        <v>582</v>
      </c>
      <c r="GGN62" s="124" t="s">
        <v>582</v>
      </c>
      <c r="GGO62" s="124" t="s">
        <v>582</v>
      </c>
      <c r="GGP62" s="124" t="s">
        <v>582</v>
      </c>
      <c r="GGQ62" s="124" t="s">
        <v>582</v>
      </c>
      <c r="GGR62" s="124" t="s">
        <v>582</v>
      </c>
      <c r="GGS62" s="124" t="s">
        <v>582</v>
      </c>
      <c r="GGT62" s="124" t="s">
        <v>582</v>
      </c>
      <c r="GGU62" s="124" t="s">
        <v>582</v>
      </c>
      <c r="GGV62" s="124" t="s">
        <v>582</v>
      </c>
      <c r="GGW62" s="124" t="s">
        <v>582</v>
      </c>
      <c r="GGX62" s="124" t="s">
        <v>582</v>
      </c>
      <c r="GGY62" s="124" t="s">
        <v>582</v>
      </c>
      <c r="GGZ62" s="124" t="s">
        <v>582</v>
      </c>
      <c r="GHA62" s="124" t="s">
        <v>582</v>
      </c>
      <c r="GHB62" s="124" t="s">
        <v>582</v>
      </c>
      <c r="GHC62" s="124" t="s">
        <v>582</v>
      </c>
      <c r="GHD62" s="124" t="s">
        <v>582</v>
      </c>
      <c r="GHE62" s="124" t="s">
        <v>582</v>
      </c>
      <c r="GHF62" s="124" t="s">
        <v>582</v>
      </c>
      <c r="GHG62" s="124" t="s">
        <v>582</v>
      </c>
      <c r="GHH62" s="124" t="s">
        <v>582</v>
      </c>
      <c r="GHI62" s="124" t="s">
        <v>582</v>
      </c>
      <c r="GHJ62" s="124" t="s">
        <v>582</v>
      </c>
      <c r="GHK62" s="124" t="s">
        <v>582</v>
      </c>
      <c r="GHL62" s="124" t="s">
        <v>582</v>
      </c>
      <c r="GHM62" s="124" t="s">
        <v>582</v>
      </c>
      <c r="GHN62" s="124" t="s">
        <v>582</v>
      </c>
      <c r="GHO62" s="124" t="s">
        <v>582</v>
      </c>
      <c r="GHP62" s="124" t="s">
        <v>582</v>
      </c>
      <c r="GHQ62" s="124" t="s">
        <v>582</v>
      </c>
      <c r="GHR62" s="124" t="s">
        <v>582</v>
      </c>
      <c r="GHS62" s="124" t="s">
        <v>582</v>
      </c>
      <c r="GHT62" s="124" t="s">
        <v>582</v>
      </c>
      <c r="GHU62" s="124" t="s">
        <v>582</v>
      </c>
      <c r="GHV62" s="124" t="s">
        <v>582</v>
      </c>
      <c r="GHW62" s="124" t="s">
        <v>582</v>
      </c>
      <c r="GHX62" s="124" t="s">
        <v>582</v>
      </c>
      <c r="GHY62" s="124" t="s">
        <v>582</v>
      </c>
      <c r="GHZ62" s="124" t="s">
        <v>582</v>
      </c>
      <c r="GIA62" s="124" t="s">
        <v>582</v>
      </c>
      <c r="GIB62" s="124" t="s">
        <v>582</v>
      </c>
      <c r="GIC62" s="124" t="s">
        <v>582</v>
      </c>
      <c r="GID62" s="124" t="s">
        <v>582</v>
      </c>
      <c r="GIE62" s="124" t="s">
        <v>582</v>
      </c>
      <c r="GIF62" s="124" t="s">
        <v>582</v>
      </c>
      <c r="GIG62" s="124" t="s">
        <v>582</v>
      </c>
      <c r="GIH62" s="124" t="s">
        <v>582</v>
      </c>
      <c r="GII62" s="124" t="s">
        <v>582</v>
      </c>
      <c r="GIJ62" s="124" t="s">
        <v>582</v>
      </c>
      <c r="GIK62" s="124" t="s">
        <v>582</v>
      </c>
      <c r="GIL62" s="124" t="s">
        <v>582</v>
      </c>
      <c r="GIM62" s="124" t="s">
        <v>582</v>
      </c>
      <c r="GIN62" s="124" t="s">
        <v>582</v>
      </c>
      <c r="GIO62" s="124" t="s">
        <v>582</v>
      </c>
      <c r="GIP62" s="124" t="s">
        <v>582</v>
      </c>
      <c r="GIQ62" s="124" t="s">
        <v>582</v>
      </c>
      <c r="GIR62" s="124" t="s">
        <v>582</v>
      </c>
      <c r="GIS62" s="124" t="s">
        <v>582</v>
      </c>
      <c r="GIT62" s="124" t="s">
        <v>582</v>
      </c>
      <c r="GIU62" s="124" t="s">
        <v>582</v>
      </c>
      <c r="GIV62" s="124" t="s">
        <v>582</v>
      </c>
      <c r="GIW62" s="124" t="s">
        <v>582</v>
      </c>
      <c r="GIX62" s="124" t="s">
        <v>582</v>
      </c>
      <c r="GIY62" s="124" t="s">
        <v>582</v>
      </c>
      <c r="GIZ62" s="124" t="s">
        <v>582</v>
      </c>
      <c r="GJA62" s="124" t="s">
        <v>582</v>
      </c>
      <c r="GJB62" s="124" t="s">
        <v>582</v>
      </c>
      <c r="GJC62" s="124" t="s">
        <v>582</v>
      </c>
      <c r="GJD62" s="124" t="s">
        <v>582</v>
      </c>
      <c r="GJE62" s="124" t="s">
        <v>582</v>
      </c>
      <c r="GJF62" s="124" t="s">
        <v>582</v>
      </c>
      <c r="GJG62" s="124" t="s">
        <v>582</v>
      </c>
      <c r="GJH62" s="124" t="s">
        <v>582</v>
      </c>
      <c r="GJI62" s="124" t="s">
        <v>582</v>
      </c>
      <c r="GJJ62" s="124" t="s">
        <v>582</v>
      </c>
      <c r="GJK62" s="124" t="s">
        <v>582</v>
      </c>
      <c r="GJL62" s="124" t="s">
        <v>582</v>
      </c>
      <c r="GJM62" s="124" t="s">
        <v>582</v>
      </c>
      <c r="GJN62" s="124" t="s">
        <v>582</v>
      </c>
      <c r="GJO62" s="124" t="s">
        <v>582</v>
      </c>
      <c r="GJP62" s="124" t="s">
        <v>582</v>
      </c>
      <c r="GJQ62" s="124" t="s">
        <v>582</v>
      </c>
      <c r="GJR62" s="124" t="s">
        <v>582</v>
      </c>
      <c r="GJS62" s="124" t="s">
        <v>582</v>
      </c>
      <c r="GJT62" s="124" t="s">
        <v>582</v>
      </c>
      <c r="GJU62" s="124" t="s">
        <v>582</v>
      </c>
      <c r="GJV62" s="124" t="s">
        <v>582</v>
      </c>
      <c r="GJW62" s="124" t="s">
        <v>582</v>
      </c>
      <c r="GJX62" s="124" t="s">
        <v>582</v>
      </c>
      <c r="GJY62" s="124" t="s">
        <v>582</v>
      </c>
      <c r="GJZ62" s="124" t="s">
        <v>582</v>
      </c>
      <c r="GKA62" s="124" t="s">
        <v>582</v>
      </c>
      <c r="GKB62" s="124" t="s">
        <v>582</v>
      </c>
      <c r="GKC62" s="124" t="s">
        <v>582</v>
      </c>
      <c r="GKD62" s="124" t="s">
        <v>582</v>
      </c>
      <c r="GKE62" s="124" t="s">
        <v>582</v>
      </c>
      <c r="GKF62" s="124" t="s">
        <v>582</v>
      </c>
      <c r="GKG62" s="124" t="s">
        <v>582</v>
      </c>
      <c r="GKH62" s="124" t="s">
        <v>582</v>
      </c>
      <c r="GKI62" s="124" t="s">
        <v>582</v>
      </c>
      <c r="GKJ62" s="124" t="s">
        <v>582</v>
      </c>
      <c r="GKK62" s="124" t="s">
        <v>582</v>
      </c>
      <c r="GKL62" s="124" t="s">
        <v>582</v>
      </c>
      <c r="GKM62" s="124" t="s">
        <v>582</v>
      </c>
      <c r="GKN62" s="124" t="s">
        <v>582</v>
      </c>
      <c r="GKO62" s="124" t="s">
        <v>582</v>
      </c>
      <c r="GKP62" s="124" t="s">
        <v>582</v>
      </c>
      <c r="GKQ62" s="124" t="s">
        <v>582</v>
      </c>
      <c r="GKR62" s="124" t="s">
        <v>582</v>
      </c>
      <c r="GKS62" s="124" t="s">
        <v>582</v>
      </c>
      <c r="GKT62" s="124" t="s">
        <v>582</v>
      </c>
      <c r="GKU62" s="124" t="s">
        <v>582</v>
      </c>
      <c r="GKV62" s="124" t="s">
        <v>582</v>
      </c>
      <c r="GKW62" s="124" t="s">
        <v>582</v>
      </c>
      <c r="GKX62" s="124" t="s">
        <v>582</v>
      </c>
      <c r="GKY62" s="124" t="s">
        <v>582</v>
      </c>
      <c r="GKZ62" s="124" t="s">
        <v>582</v>
      </c>
      <c r="GLA62" s="124" t="s">
        <v>582</v>
      </c>
      <c r="GLB62" s="124" t="s">
        <v>582</v>
      </c>
      <c r="GLC62" s="124" t="s">
        <v>582</v>
      </c>
      <c r="GLD62" s="124" t="s">
        <v>582</v>
      </c>
      <c r="GLE62" s="124" t="s">
        <v>582</v>
      </c>
      <c r="GLF62" s="124" t="s">
        <v>582</v>
      </c>
      <c r="GLG62" s="124" t="s">
        <v>582</v>
      </c>
      <c r="GLH62" s="124" t="s">
        <v>582</v>
      </c>
      <c r="GLI62" s="124" t="s">
        <v>582</v>
      </c>
      <c r="GLJ62" s="124" t="s">
        <v>582</v>
      </c>
      <c r="GLK62" s="124" t="s">
        <v>582</v>
      </c>
      <c r="GLL62" s="124" t="s">
        <v>582</v>
      </c>
      <c r="GLM62" s="124" t="s">
        <v>582</v>
      </c>
      <c r="GLN62" s="124" t="s">
        <v>582</v>
      </c>
      <c r="GLO62" s="124" t="s">
        <v>582</v>
      </c>
      <c r="GLP62" s="124" t="s">
        <v>582</v>
      </c>
      <c r="GLQ62" s="124" t="s">
        <v>582</v>
      </c>
      <c r="GLR62" s="124" t="s">
        <v>582</v>
      </c>
      <c r="GLS62" s="124" t="s">
        <v>582</v>
      </c>
      <c r="GLT62" s="124" t="s">
        <v>582</v>
      </c>
      <c r="GLU62" s="124" t="s">
        <v>582</v>
      </c>
      <c r="GLV62" s="124" t="s">
        <v>582</v>
      </c>
      <c r="GLW62" s="124" t="s">
        <v>582</v>
      </c>
      <c r="GLX62" s="124" t="s">
        <v>582</v>
      </c>
      <c r="GLY62" s="124" t="s">
        <v>582</v>
      </c>
      <c r="GLZ62" s="124" t="s">
        <v>582</v>
      </c>
      <c r="GMA62" s="124" t="s">
        <v>582</v>
      </c>
      <c r="GMB62" s="124" t="s">
        <v>582</v>
      </c>
      <c r="GMC62" s="124" t="s">
        <v>582</v>
      </c>
      <c r="GMD62" s="124" t="s">
        <v>582</v>
      </c>
      <c r="GME62" s="124" t="s">
        <v>582</v>
      </c>
      <c r="GMF62" s="124" t="s">
        <v>582</v>
      </c>
      <c r="GMG62" s="124" t="s">
        <v>582</v>
      </c>
      <c r="GMH62" s="124" t="s">
        <v>582</v>
      </c>
      <c r="GMI62" s="124" t="s">
        <v>582</v>
      </c>
      <c r="GMJ62" s="124" t="s">
        <v>582</v>
      </c>
      <c r="GMK62" s="124" t="s">
        <v>582</v>
      </c>
      <c r="GML62" s="124" t="s">
        <v>582</v>
      </c>
      <c r="GMM62" s="124" t="s">
        <v>582</v>
      </c>
      <c r="GMN62" s="124" t="s">
        <v>582</v>
      </c>
      <c r="GMO62" s="124" t="s">
        <v>582</v>
      </c>
      <c r="GMP62" s="124" t="s">
        <v>582</v>
      </c>
      <c r="GMQ62" s="124" t="s">
        <v>582</v>
      </c>
      <c r="GMR62" s="124" t="s">
        <v>582</v>
      </c>
      <c r="GMS62" s="124" t="s">
        <v>582</v>
      </c>
      <c r="GMT62" s="124" t="s">
        <v>582</v>
      </c>
      <c r="GMU62" s="124" t="s">
        <v>582</v>
      </c>
      <c r="GMV62" s="124" t="s">
        <v>582</v>
      </c>
      <c r="GMW62" s="124" t="s">
        <v>582</v>
      </c>
      <c r="GMX62" s="124" t="s">
        <v>582</v>
      </c>
      <c r="GMY62" s="124" t="s">
        <v>582</v>
      </c>
      <c r="GMZ62" s="124" t="s">
        <v>582</v>
      </c>
      <c r="GNA62" s="124" t="s">
        <v>582</v>
      </c>
      <c r="GNB62" s="124" t="s">
        <v>582</v>
      </c>
      <c r="GNC62" s="124" t="s">
        <v>582</v>
      </c>
      <c r="GND62" s="124" t="s">
        <v>582</v>
      </c>
      <c r="GNE62" s="124" t="s">
        <v>582</v>
      </c>
      <c r="GNF62" s="124" t="s">
        <v>582</v>
      </c>
      <c r="GNG62" s="124" t="s">
        <v>582</v>
      </c>
      <c r="GNH62" s="124" t="s">
        <v>582</v>
      </c>
      <c r="GNI62" s="124" t="s">
        <v>582</v>
      </c>
      <c r="GNJ62" s="124" t="s">
        <v>582</v>
      </c>
      <c r="GNK62" s="124" t="s">
        <v>582</v>
      </c>
      <c r="GNL62" s="124" t="s">
        <v>582</v>
      </c>
      <c r="GNM62" s="124" t="s">
        <v>582</v>
      </c>
      <c r="GNN62" s="124" t="s">
        <v>582</v>
      </c>
      <c r="GNO62" s="124" t="s">
        <v>582</v>
      </c>
      <c r="GNP62" s="124" t="s">
        <v>582</v>
      </c>
      <c r="GNQ62" s="124" t="s">
        <v>582</v>
      </c>
      <c r="GNR62" s="124" t="s">
        <v>582</v>
      </c>
      <c r="GNS62" s="124" t="s">
        <v>582</v>
      </c>
      <c r="GNT62" s="124" t="s">
        <v>582</v>
      </c>
      <c r="GNU62" s="124" t="s">
        <v>582</v>
      </c>
      <c r="GNV62" s="124" t="s">
        <v>582</v>
      </c>
      <c r="GNW62" s="124" t="s">
        <v>582</v>
      </c>
      <c r="GNX62" s="124" t="s">
        <v>582</v>
      </c>
      <c r="GNY62" s="124" t="s">
        <v>582</v>
      </c>
      <c r="GNZ62" s="124" t="s">
        <v>582</v>
      </c>
      <c r="GOA62" s="124" t="s">
        <v>582</v>
      </c>
      <c r="GOB62" s="124" t="s">
        <v>582</v>
      </c>
      <c r="GOC62" s="124" t="s">
        <v>582</v>
      </c>
      <c r="GOD62" s="124" t="s">
        <v>582</v>
      </c>
      <c r="GOE62" s="124" t="s">
        <v>582</v>
      </c>
      <c r="GOF62" s="124" t="s">
        <v>582</v>
      </c>
      <c r="GOG62" s="124" t="s">
        <v>582</v>
      </c>
      <c r="GOH62" s="124" t="s">
        <v>582</v>
      </c>
      <c r="GOI62" s="124" t="s">
        <v>582</v>
      </c>
      <c r="GOJ62" s="124" t="s">
        <v>582</v>
      </c>
      <c r="GOK62" s="124" t="s">
        <v>582</v>
      </c>
      <c r="GOL62" s="124" t="s">
        <v>582</v>
      </c>
      <c r="GOM62" s="124" t="s">
        <v>582</v>
      </c>
      <c r="GON62" s="124" t="s">
        <v>582</v>
      </c>
      <c r="GOO62" s="124" t="s">
        <v>582</v>
      </c>
      <c r="GOP62" s="124" t="s">
        <v>582</v>
      </c>
      <c r="GOQ62" s="124" t="s">
        <v>582</v>
      </c>
      <c r="GOR62" s="124" t="s">
        <v>582</v>
      </c>
      <c r="GOS62" s="124" t="s">
        <v>582</v>
      </c>
      <c r="GOT62" s="124" t="s">
        <v>582</v>
      </c>
      <c r="GOU62" s="124" t="s">
        <v>582</v>
      </c>
      <c r="GOV62" s="124" t="s">
        <v>582</v>
      </c>
      <c r="GOW62" s="124" t="s">
        <v>582</v>
      </c>
      <c r="GOX62" s="124" t="s">
        <v>582</v>
      </c>
      <c r="GOY62" s="124" t="s">
        <v>582</v>
      </c>
      <c r="GOZ62" s="124" t="s">
        <v>582</v>
      </c>
      <c r="GPA62" s="124" t="s">
        <v>582</v>
      </c>
      <c r="GPB62" s="124" t="s">
        <v>582</v>
      </c>
      <c r="GPC62" s="124" t="s">
        <v>582</v>
      </c>
      <c r="GPD62" s="124" t="s">
        <v>582</v>
      </c>
      <c r="GPE62" s="124" t="s">
        <v>582</v>
      </c>
      <c r="GPF62" s="124" t="s">
        <v>582</v>
      </c>
      <c r="GPG62" s="124" t="s">
        <v>582</v>
      </c>
      <c r="GPH62" s="124" t="s">
        <v>582</v>
      </c>
      <c r="GPI62" s="124" t="s">
        <v>582</v>
      </c>
      <c r="GPJ62" s="124" t="s">
        <v>582</v>
      </c>
      <c r="GPK62" s="124" t="s">
        <v>582</v>
      </c>
      <c r="GPL62" s="124" t="s">
        <v>582</v>
      </c>
      <c r="GPM62" s="124" t="s">
        <v>582</v>
      </c>
      <c r="GPN62" s="124" t="s">
        <v>582</v>
      </c>
      <c r="GPO62" s="124" t="s">
        <v>582</v>
      </c>
      <c r="GPP62" s="124" t="s">
        <v>582</v>
      </c>
      <c r="GPQ62" s="124" t="s">
        <v>582</v>
      </c>
      <c r="GPR62" s="124" t="s">
        <v>582</v>
      </c>
      <c r="GPS62" s="124" t="s">
        <v>582</v>
      </c>
      <c r="GPT62" s="124" t="s">
        <v>582</v>
      </c>
      <c r="GPU62" s="124" t="s">
        <v>582</v>
      </c>
      <c r="GPV62" s="124" t="s">
        <v>582</v>
      </c>
      <c r="GPW62" s="124" t="s">
        <v>582</v>
      </c>
      <c r="GPX62" s="124" t="s">
        <v>582</v>
      </c>
      <c r="GPY62" s="124" t="s">
        <v>582</v>
      </c>
      <c r="GPZ62" s="124" t="s">
        <v>582</v>
      </c>
      <c r="GQA62" s="124" t="s">
        <v>582</v>
      </c>
      <c r="GQB62" s="124" t="s">
        <v>582</v>
      </c>
      <c r="GQC62" s="124" t="s">
        <v>582</v>
      </c>
      <c r="GQD62" s="124" t="s">
        <v>582</v>
      </c>
      <c r="GQE62" s="124" t="s">
        <v>582</v>
      </c>
      <c r="GQF62" s="124" t="s">
        <v>582</v>
      </c>
      <c r="GQG62" s="124" t="s">
        <v>582</v>
      </c>
      <c r="GQH62" s="124" t="s">
        <v>582</v>
      </c>
      <c r="GQI62" s="124" t="s">
        <v>582</v>
      </c>
      <c r="GQJ62" s="124" t="s">
        <v>582</v>
      </c>
      <c r="GQK62" s="124" t="s">
        <v>582</v>
      </c>
      <c r="GQL62" s="124" t="s">
        <v>582</v>
      </c>
      <c r="GQM62" s="124" t="s">
        <v>582</v>
      </c>
      <c r="GQN62" s="124" t="s">
        <v>582</v>
      </c>
      <c r="GQO62" s="124" t="s">
        <v>582</v>
      </c>
      <c r="GQP62" s="124" t="s">
        <v>582</v>
      </c>
      <c r="GQQ62" s="124" t="s">
        <v>582</v>
      </c>
      <c r="GQR62" s="124" t="s">
        <v>582</v>
      </c>
      <c r="GQS62" s="124" t="s">
        <v>582</v>
      </c>
      <c r="GQT62" s="124" t="s">
        <v>582</v>
      </c>
      <c r="GQU62" s="124" t="s">
        <v>582</v>
      </c>
      <c r="GQV62" s="124" t="s">
        <v>582</v>
      </c>
      <c r="GQW62" s="124" t="s">
        <v>582</v>
      </c>
      <c r="GQX62" s="124" t="s">
        <v>582</v>
      </c>
      <c r="GQY62" s="124" t="s">
        <v>582</v>
      </c>
      <c r="GQZ62" s="124" t="s">
        <v>582</v>
      </c>
      <c r="GRA62" s="124" t="s">
        <v>582</v>
      </c>
      <c r="GRB62" s="124" t="s">
        <v>582</v>
      </c>
      <c r="GRC62" s="124" t="s">
        <v>582</v>
      </c>
      <c r="GRD62" s="124" t="s">
        <v>582</v>
      </c>
      <c r="GRE62" s="124" t="s">
        <v>582</v>
      </c>
      <c r="GRF62" s="124" t="s">
        <v>582</v>
      </c>
      <c r="GRG62" s="124" t="s">
        <v>582</v>
      </c>
      <c r="GRH62" s="124" t="s">
        <v>582</v>
      </c>
      <c r="GRI62" s="124" t="s">
        <v>582</v>
      </c>
      <c r="GRJ62" s="124" t="s">
        <v>582</v>
      </c>
      <c r="GRK62" s="124" t="s">
        <v>582</v>
      </c>
      <c r="GRL62" s="124" t="s">
        <v>582</v>
      </c>
      <c r="GRM62" s="124" t="s">
        <v>582</v>
      </c>
      <c r="GRN62" s="124" t="s">
        <v>582</v>
      </c>
      <c r="GRO62" s="124" t="s">
        <v>582</v>
      </c>
      <c r="GRP62" s="124" t="s">
        <v>582</v>
      </c>
      <c r="GRQ62" s="124" t="s">
        <v>582</v>
      </c>
      <c r="GRR62" s="124" t="s">
        <v>582</v>
      </c>
      <c r="GRS62" s="124" t="s">
        <v>582</v>
      </c>
      <c r="GRT62" s="124" t="s">
        <v>582</v>
      </c>
      <c r="GRU62" s="124" t="s">
        <v>582</v>
      </c>
      <c r="GRV62" s="124" t="s">
        <v>582</v>
      </c>
      <c r="GRW62" s="124" t="s">
        <v>582</v>
      </c>
      <c r="GRX62" s="124" t="s">
        <v>582</v>
      </c>
      <c r="GRY62" s="124" t="s">
        <v>582</v>
      </c>
      <c r="GRZ62" s="124" t="s">
        <v>582</v>
      </c>
      <c r="GSA62" s="124" t="s">
        <v>582</v>
      </c>
      <c r="GSB62" s="124" t="s">
        <v>582</v>
      </c>
      <c r="GSC62" s="124" t="s">
        <v>582</v>
      </c>
      <c r="GSD62" s="124" t="s">
        <v>582</v>
      </c>
      <c r="GSE62" s="124" t="s">
        <v>582</v>
      </c>
      <c r="GSF62" s="124" t="s">
        <v>582</v>
      </c>
      <c r="GSG62" s="124" t="s">
        <v>582</v>
      </c>
      <c r="GSH62" s="124" t="s">
        <v>582</v>
      </c>
      <c r="GSI62" s="124" t="s">
        <v>582</v>
      </c>
      <c r="GSJ62" s="124" t="s">
        <v>582</v>
      </c>
      <c r="GSK62" s="124" t="s">
        <v>582</v>
      </c>
      <c r="GSL62" s="124" t="s">
        <v>582</v>
      </c>
      <c r="GSM62" s="124" t="s">
        <v>582</v>
      </c>
      <c r="GSN62" s="124" t="s">
        <v>582</v>
      </c>
      <c r="GSO62" s="124" t="s">
        <v>582</v>
      </c>
      <c r="GSP62" s="124" t="s">
        <v>582</v>
      </c>
      <c r="GSQ62" s="124" t="s">
        <v>582</v>
      </c>
      <c r="GSR62" s="124" t="s">
        <v>582</v>
      </c>
      <c r="GSS62" s="124" t="s">
        <v>582</v>
      </c>
      <c r="GST62" s="124" t="s">
        <v>582</v>
      </c>
      <c r="GSU62" s="124" t="s">
        <v>582</v>
      </c>
      <c r="GSV62" s="124" t="s">
        <v>582</v>
      </c>
      <c r="GSW62" s="124" t="s">
        <v>582</v>
      </c>
      <c r="GSX62" s="124" t="s">
        <v>582</v>
      </c>
      <c r="GSY62" s="124" t="s">
        <v>582</v>
      </c>
      <c r="GSZ62" s="124" t="s">
        <v>582</v>
      </c>
      <c r="GTA62" s="124" t="s">
        <v>582</v>
      </c>
      <c r="GTB62" s="124" t="s">
        <v>582</v>
      </c>
      <c r="GTC62" s="124" t="s">
        <v>582</v>
      </c>
      <c r="GTD62" s="124" t="s">
        <v>582</v>
      </c>
      <c r="GTE62" s="124" t="s">
        <v>582</v>
      </c>
      <c r="GTF62" s="124" t="s">
        <v>582</v>
      </c>
      <c r="GTG62" s="124" t="s">
        <v>582</v>
      </c>
      <c r="GTH62" s="124" t="s">
        <v>582</v>
      </c>
      <c r="GTI62" s="124" t="s">
        <v>582</v>
      </c>
      <c r="GTJ62" s="124" t="s">
        <v>582</v>
      </c>
      <c r="GTK62" s="124" t="s">
        <v>582</v>
      </c>
      <c r="GTL62" s="124" t="s">
        <v>582</v>
      </c>
      <c r="GTM62" s="124" t="s">
        <v>582</v>
      </c>
      <c r="GTN62" s="124" t="s">
        <v>582</v>
      </c>
      <c r="GTO62" s="124" t="s">
        <v>582</v>
      </c>
      <c r="GTP62" s="124" t="s">
        <v>582</v>
      </c>
      <c r="GTQ62" s="124" t="s">
        <v>582</v>
      </c>
      <c r="GTR62" s="124" t="s">
        <v>582</v>
      </c>
      <c r="GTS62" s="124" t="s">
        <v>582</v>
      </c>
      <c r="GTT62" s="124" t="s">
        <v>582</v>
      </c>
      <c r="GTU62" s="124" t="s">
        <v>582</v>
      </c>
      <c r="GTV62" s="124" t="s">
        <v>582</v>
      </c>
      <c r="GTW62" s="124" t="s">
        <v>582</v>
      </c>
      <c r="GTX62" s="124" t="s">
        <v>582</v>
      </c>
      <c r="GTY62" s="124" t="s">
        <v>582</v>
      </c>
      <c r="GTZ62" s="124" t="s">
        <v>582</v>
      </c>
      <c r="GUA62" s="124" t="s">
        <v>582</v>
      </c>
      <c r="GUB62" s="124" t="s">
        <v>582</v>
      </c>
      <c r="GUC62" s="124" t="s">
        <v>582</v>
      </c>
      <c r="GUD62" s="124" t="s">
        <v>582</v>
      </c>
      <c r="GUE62" s="124" t="s">
        <v>582</v>
      </c>
      <c r="GUF62" s="124" t="s">
        <v>582</v>
      </c>
      <c r="GUG62" s="124" t="s">
        <v>582</v>
      </c>
      <c r="GUH62" s="124" t="s">
        <v>582</v>
      </c>
      <c r="GUI62" s="124" t="s">
        <v>582</v>
      </c>
      <c r="GUJ62" s="124" t="s">
        <v>582</v>
      </c>
      <c r="GUK62" s="124" t="s">
        <v>582</v>
      </c>
      <c r="GUL62" s="124" t="s">
        <v>582</v>
      </c>
      <c r="GUM62" s="124" t="s">
        <v>582</v>
      </c>
      <c r="GUN62" s="124" t="s">
        <v>582</v>
      </c>
      <c r="GUO62" s="124" t="s">
        <v>582</v>
      </c>
      <c r="GUP62" s="124" t="s">
        <v>582</v>
      </c>
      <c r="GUQ62" s="124" t="s">
        <v>582</v>
      </c>
      <c r="GUR62" s="124" t="s">
        <v>582</v>
      </c>
      <c r="GUS62" s="124" t="s">
        <v>582</v>
      </c>
      <c r="GUT62" s="124" t="s">
        <v>582</v>
      </c>
      <c r="GUU62" s="124" t="s">
        <v>582</v>
      </c>
      <c r="GUV62" s="124" t="s">
        <v>582</v>
      </c>
      <c r="GUW62" s="124" t="s">
        <v>582</v>
      </c>
      <c r="GUX62" s="124" t="s">
        <v>582</v>
      </c>
      <c r="GUY62" s="124" t="s">
        <v>582</v>
      </c>
      <c r="GUZ62" s="124" t="s">
        <v>582</v>
      </c>
      <c r="GVA62" s="124" t="s">
        <v>582</v>
      </c>
      <c r="GVB62" s="124" t="s">
        <v>582</v>
      </c>
      <c r="GVC62" s="124" t="s">
        <v>582</v>
      </c>
      <c r="GVD62" s="124" t="s">
        <v>582</v>
      </c>
      <c r="GVE62" s="124" t="s">
        <v>582</v>
      </c>
      <c r="GVF62" s="124" t="s">
        <v>582</v>
      </c>
      <c r="GVG62" s="124" t="s">
        <v>582</v>
      </c>
      <c r="GVH62" s="124" t="s">
        <v>582</v>
      </c>
      <c r="GVI62" s="124" t="s">
        <v>582</v>
      </c>
      <c r="GVJ62" s="124" t="s">
        <v>582</v>
      </c>
      <c r="GVK62" s="124" t="s">
        <v>582</v>
      </c>
      <c r="GVL62" s="124" t="s">
        <v>582</v>
      </c>
      <c r="GVM62" s="124" t="s">
        <v>582</v>
      </c>
      <c r="GVN62" s="124" t="s">
        <v>582</v>
      </c>
      <c r="GVO62" s="124" t="s">
        <v>582</v>
      </c>
      <c r="GVP62" s="124" t="s">
        <v>582</v>
      </c>
      <c r="GVQ62" s="124" t="s">
        <v>582</v>
      </c>
      <c r="GVR62" s="124" t="s">
        <v>582</v>
      </c>
      <c r="GVS62" s="124" t="s">
        <v>582</v>
      </c>
      <c r="GVT62" s="124" t="s">
        <v>582</v>
      </c>
      <c r="GVU62" s="124" t="s">
        <v>582</v>
      </c>
      <c r="GVV62" s="124" t="s">
        <v>582</v>
      </c>
      <c r="GVW62" s="124" t="s">
        <v>582</v>
      </c>
      <c r="GVX62" s="124" t="s">
        <v>582</v>
      </c>
      <c r="GVY62" s="124" t="s">
        <v>582</v>
      </c>
      <c r="GVZ62" s="124" t="s">
        <v>582</v>
      </c>
      <c r="GWA62" s="124" t="s">
        <v>582</v>
      </c>
      <c r="GWB62" s="124" t="s">
        <v>582</v>
      </c>
      <c r="GWC62" s="124" t="s">
        <v>582</v>
      </c>
      <c r="GWD62" s="124" t="s">
        <v>582</v>
      </c>
      <c r="GWE62" s="124" t="s">
        <v>582</v>
      </c>
      <c r="GWF62" s="124" t="s">
        <v>582</v>
      </c>
      <c r="GWG62" s="124" t="s">
        <v>582</v>
      </c>
      <c r="GWH62" s="124" t="s">
        <v>582</v>
      </c>
      <c r="GWI62" s="124" t="s">
        <v>582</v>
      </c>
      <c r="GWJ62" s="124" t="s">
        <v>582</v>
      </c>
      <c r="GWK62" s="124" t="s">
        <v>582</v>
      </c>
      <c r="GWL62" s="124" t="s">
        <v>582</v>
      </c>
      <c r="GWM62" s="124" t="s">
        <v>582</v>
      </c>
      <c r="GWN62" s="124" t="s">
        <v>582</v>
      </c>
      <c r="GWO62" s="124" t="s">
        <v>582</v>
      </c>
      <c r="GWP62" s="124" t="s">
        <v>582</v>
      </c>
      <c r="GWQ62" s="124" t="s">
        <v>582</v>
      </c>
      <c r="GWR62" s="124" t="s">
        <v>582</v>
      </c>
      <c r="GWS62" s="124" t="s">
        <v>582</v>
      </c>
      <c r="GWT62" s="124" t="s">
        <v>582</v>
      </c>
      <c r="GWU62" s="124" t="s">
        <v>582</v>
      </c>
      <c r="GWV62" s="124" t="s">
        <v>582</v>
      </c>
      <c r="GWW62" s="124" t="s">
        <v>582</v>
      </c>
      <c r="GWX62" s="124" t="s">
        <v>582</v>
      </c>
      <c r="GWY62" s="124" t="s">
        <v>582</v>
      </c>
      <c r="GWZ62" s="124" t="s">
        <v>582</v>
      </c>
      <c r="GXA62" s="124" t="s">
        <v>582</v>
      </c>
      <c r="GXB62" s="124" t="s">
        <v>582</v>
      </c>
      <c r="GXC62" s="124" t="s">
        <v>582</v>
      </c>
      <c r="GXD62" s="124" t="s">
        <v>582</v>
      </c>
      <c r="GXE62" s="124" t="s">
        <v>582</v>
      </c>
      <c r="GXF62" s="124" t="s">
        <v>582</v>
      </c>
      <c r="GXG62" s="124" t="s">
        <v>582</v>
      </c>
      <c r="GXH62" s="124" t="s">
        <v>582</v>
      </c>
      <c r="GXI62" s="124" t="s">
        <v>582</v>
      </c>
      <c r="GXJ62" s="124" t="s">
        <v>582</v>
      </c>
      <c r="GXK62" s="124" t="s">
        <v>582</v>
      </c>
      <c r="GXL62" s="124" t="s">
        <v>582</v>
      </c>
      <c r="GXM62" s="124" t="s">
        <v>582</v>
      </c>
      <c r="GXN62" s="124" t="s">
        <v>582</v>
      </c>
      <c r="GXO62" s="124" t="s">
        <v>582</v>
      </c>
      <c r="GXP62" s="124" t="s">
        <v>582</v>
      </c>
      <c r="GXQ62" s="124" t="s">
        <v>582</v>
      </c>
      <c r="GXR62" s="124" t="s">
        <v>582</v>
      </c>
      <c r="GXS62" s="124" t="s">
        <v>582</v>
      </c>
      <c r="GXT62" s="124" t="s">
        <v>582</v>
      </c>
      <c r="GXU62" s="124" t="s">
        <v>582</v>
      </c>
      <c r="GXV62" s="124" t="s">
        <v>582</v>
      </c>
      <c r="GXW62" s="124" t="s">
        <v>582</v>
      </c>
      <c r="GXX62" s="124" t="s">
        <v>582</v>
      </c>
      <c r="GXY62" s="124" t="s">
        <v>582</v>
      </c>
      <c r="GXZ62" s="124" t="s">
        <v>582</v>
      </c>
      <c r="GYA62" s="124" t="s">
        <v>582</v>
      </c>
      <c r="GYB62" s="124" t="s">
        <v>582</v>
      </c>
      <c r="GYC62" s="124" t="s">
        <v>582</v>
      </c>
      <c r="GYD62" s="124" t="s">
        <v>582</v>
      </c>
      <c r="GYE62" s="124" t="s">
        <v>582</v>
      </c>
      <c r="GYF62" s="124" t="s">
        <v>582</v>
      </c>
      <c r="GYG62" s="124" t="s">
        <v>582</v>
      </c>
      <c r="GYH62" s="124" t="s">
        <v>582</v>
      </c>
      <c r="GYI62" s="124" t="s">
        <v>582</v>
      </c>
      <c r="GYJ62" s="124" t="s">
        <v>582</v>
      </c>
      <c r="GYK62" s="124" t="s">
        <v>582</v>
      </c>
      <c r="GYL62" s="124" t="s">
        <v>582</v>
      </c>
      <c r="GYM62" s="124" t="s">
        <v>582</v>
      </c>
      <c r="GYN62" s="124" t="s">
        <v>582</v>
      </c>
      <c r="GYO62" s="124" t="s">
        <v>582</v>
      </c>
      <c r="GYP62" s="124" t="s">
        <v>582</v>
      </c>
      <c r="GYQ62" s="124" t="s">
        <v>582</v>
      </c>
      <c r="GYR62" s="124" t="s">
        <v>582</v>
      </c>
      <c r="GYS62" s="124" t="s">
        <v>582</v>
      </c>
      <c r="GYT62" s="124" t="s">
        <v>582</v>
      </c>
      <c r="GYU62" s="124" t="s">
        <v>582</v>
      </c>
      <c r="GYV62" s="124" t="s">
        <v>582</v>
      </c>
      <c r="GYW62" s="124" t="s">
        <v>582</v>
      </c>
      <c r="GYX62" s="124" t="s">
        <v>582</v>
      </c>
      <c r="GYY62" s="124" t="s">
        <v>582</v>
      </c>
      <c r="GYZ62" s="124" t="s">
        <v>582</v>
      </c>
      <c r="GZA62" s="124" t="s">
        <v>582</v>
      </c>
      <c r="GZB62" s="124" t="s">
        <v>582</v>
      </c>
      <c r="GZC62" s="124" t="s">
        <v>582</v>
      </c>
      <c r="GZD62" s="124" t="s">
        <v>582</v>
      </c>
      <c r="GZE62" s="124" t="s">
        <v>582</v>
      </c>
      <c r="GZF62" s="124" t="s">
        <v>582</v>
      </c>
      <c r="GZG62" s="124" t="s">
        <v>582</v>
      </c>
      <c r="GZH62" s="124" t="s">
        <v>582</v>
      </c>
      <c r="GZI62" s="124" t="s">
        <v>582</v>
      </c>
      <c r="GZJ62" s="124" t="s">
        <v>582</v>
      </c>
      <c r="GZK62" s="124" t="s">
        <v>582</v>
      </c>
      <c r="GZL62" s="124" t="s">
        <v>582</v>
      </c>
      <c r="GZM62" s="124" t="s">
        <v>582</v>
      </c>
      <c r="GZN62" s="124" t="s">
        <v>582</v>
      </c>
      <c r="GZO62" s="124" t="s">
        <v>582</v>
      </c>
      <c r="GZP62" s="124" t="s">
        <v>582</v>
      </c>
      <c r="GZQ62" s="124" t="s">
        <v>582</v>
      </c>
      <c r="GZR62" s="124" t="s">
        <v>582</v>
      </c>
      <c r="GZS62" s="124" t="s">
        <v>582</v>
      </c>
      <c r="GZT62" s="124" t="s">
        <v>582</v>
      </c>
      <c r="GZU62" s="124" t="s">
        <v>582</v>
      </c>
      <c r="GZV62" s="124" t="s">
        <v>582</v>
      </c>
      <c r="GZW62" s="124" t="s">
        <v>582</v>
      </c>
      <c r="GZX62" s="124" t="s">
        <v>582</v>
      </c>
      <c r="GZY62" s="124" t="s">
        <v>582</v>
      </c>
      <c r="GZZ62" s="124" t="s">
        <v>582</v>
      </c>
      <c r="HAA62" s="124" t="s">
        <v>582</v>
      </c>
      <c r="HAB62" s="124" t="s">
        <v>582</v>
      </c>
      <c r="HAC62" s="124" t="s">
        <v>582</v>
      </c>
      <c r="HAD62" s="124" t="s">
        <v>582</v>
      </c>
      <c r="HAE62" s="124" t="s">
        <v>582</v>
      </c>
      <c r="HAF62" s="124" t="s">
        <v>582</v>
      </c>
      <c r="HAG62" s="124" t="s">
        <v>582</v>
      </c>
      <c r="HAH62" s="124" t="s">
        <v>582</v>
      </c>
      <c r="HAI62" s="124" t="s">
        <v>582</v>
      </c>
      <c r="HAJ62" s="124" t="s">
        <v>582</v>
      </c>
      <c r="HAK62" s="124" t="s">
        <v>582</v>
      </c>
      <c r="HAL62" s="124" t="s">
        <v>582</v>
      </c>
      <c r="HAM62" s="124" t="s">
        <v>582</v>
      </c>
      <c r="HAN62" s="124" t="s">
        <v>582</v>
      </c>
      <c r="HAO62" s="124" t="s">
        <v>582</v>
      </c>
      <c r="HAP62" s="124" t="s">
        <v>582</v>
      </c>
      <c r="HAQ62" s="124" t="s">
        <v>582</v>
      </c>
      <c r="HAR62" s="124" t="s">
        <v>582</v>
      </c>
      <c r="HAS62" s="124" t="s">
        <v>582</v>
      </c>
      <c r="HAT62" s="124" t="s">
        <v>582</v>
      </c>
      <c r="HAU62" s="124" t="s">
        <v>582</v>
      </c>
      <c r="HAV62" s="124" t="s">
        <v>582</v>
      </c>
      <c r="HAW62" s="124" t="s">
        <v>582</v>
      </c>
      <c r="HAX62" s="124" t="s">
        <v>582</v>
      </c>
      <c r="HAY62" s="124" t="s">
        <v>582</v>
      </c>
      <c r="HAZ62" s="124" t="s">
        <v>582</v>
      </c>
      <c r="HBA62" s="124" t="s">
        <v>582</v>
      </c>
      <c r="HBB62" s="124" t="s">
        <v>582</v>
      </c>
      <c r="HBC62" s="124" t="s">
        <v>582</v>
      </c>
      <c r="HBD62" s="124" t="s">
        <v>582</v>
      </c>
      <c r="HBE62" s="124" t="s">
        <v>582</v>
      </c>
      <c r="HBF62" s="124" t="s">
        <v>582</v>
      </c>
      <c r="HBG62" s="124" t="s">
        <v>582</v>
      </c>
      <c r="HBH62" s="124" t="s">
        <v>582</v>
      </c>
      <c r="HBI62" s="124" t="s">
        <v>582</v>
      </c>
      <c r="HBJ62" s="124" t="s">
        <v>582</v>
      </c>
      <c r="HBK62" s="124" t="s">
        <v>582</v>
      </c>
      <c r="HBL62" s="124" t="s">
        <v>582</v>
      </c>
      <c r="HBM62" s="124" t="s">
        <v>582</v>
      </c>
      <c r="HBN62" s="124" t="s">
        <v>582</v>
      </c>
      <c r="HBO62" s="124" t="s">
        <v>582</v>
      </c>
      <c r="HBP62" s="124" t="s">
        <v>582</v>
      </c>
      <c r="HBQ62" s="124" t="s">
        <v>582</v>
      </c>
      <c r="HBR62" s="124" t="s">
        <v>582</v>
      </c>
      <c r="HBS62" s="124" t="s">
        <v>582</v>
      </c>
      <c r="HBT62" s="124" t="s">
        <v>582</v>
      </c>
      <c r="HBU62" s="124" t="s">
        <v>582</v>
      </c>
      <c r="HBV62" s="124" t="s">
        <v>582</v>
      </c>
      <c r="HBW62" s="124" t="s">
        <v>582</v>
      </c>
      <c r="HBX62" s="124" t="s">
        <v>582</v>
      </c>
      <c r="HBY62" s="124" t="s">
        <v>582</v>
      </c>
      <c r="HBZ62" s="124" t="s">
        <v>582</v>
      </c>
      <c r="HCA62" s="124" t="s">
        <v>582</v>
      </c>
      <c r="HCB62" s="124" t="s">
        <v>582</v>
      </c>
      <c r="HCC62" s="124" t="s">
        <v>582</v>
      </c>
      <c r="HCD62" s="124" t="s">
        <v>582</v>
      </c>
      <c r="HCE62" s="124" t="s">
        <v>582</v>
      </c>
      <c r="HCF62" s="124" t="s">
        <v>582</v>
      </c>
      <c r="HCG62" s="124" t="s">
        <v>582</v>
      </c>
      <c r="HCH62" s="124" t="s">
        <v>582</v>
      </c>
      <c r="HCI62" s="124" t="s">
        <v>582</v>
      </c>
      <c r="HCJ62" s="124" t="s">
        <v>582</v>
      </c>
      <c r="HCK62" s="124" t="s">
        <v>582</v>
      </c>
      <c r="HCL62" s="124" t="s">
        <v>582</v>
      </c>
      <c r="HCM62" s="124" t="s">
        <v>582</v>
      </c>
      <c r="HCN62" s="124" t="s">
        <v>582</v>
      </c>
      <c r="HCO62" s="124" t="s">
        <v>582</v>
      </c>
      <c r="HCP62" s="124" t="s">
        <v>582</v>
      </c>
      <c r="HCQ62" s="124" t="s">
        <v>582</v>
      </c>
      <c r="HCR62" s="124" t="s">
        <v>582</v>
      </c>
      <c r="HCS62" s="124" t="s">
        <v>582</v>
      </c>
      <c r="HCT62" s="124" t="s">
        <v>582</v>
      </c>
      <c r="HCU62" s="124" t="s">
        <v>582</v>
      </c>
      <c r="HCV62" s="124" t="s">
        <v>582</v>
      </c>
      <c r="HCW62" s="124" t="s">
        <v>582</v>
      </c>
      <c r="HCX62" s="124" t="s">
        <v>582</v>
      </c>
      <c r="HCY62" s="124" t="s">
        <v>582</v>
      </c>
      <c r="HCZ62" s="124" t="s">
        <v>582</v>
      </c>
      <c r="HDA62" s="124" t="s">
        <v>582</v>
      </c>
      <c r="HDB62" s="124" t="s">
        <v>582</v>
      </c>
      <c r="HDC62" s="124" t="s">
        <v>582</v>
      </c>
      <c r="HDD62" s="124" t="s">
        <v>582</v>
      </c>
      <c r="HDE62" s="124" t="s">
        <v>582</v>
      </c>
      <c r="HDF62" s="124" t="s">
        <v>582</v>
      </c>
      <c r="HDG62" s="124" t="s">
        <v>582</v>
      </c>
      <c r="HDH62" s="124" t="s">
        <v>582</v>
      </c>
      <c r="HDI62" s="124" t="s">
        <v>582</v>
      </c>
      <c r="HDJ62" s="124" t="s">
        <v>582</v>
      </c>
      <c r="HDK62" s="124" t="s">
        <v>582</v>
      </c>
      <c r="HDL62" s="124" t="s">
        <v>582</v>
      </c>
      <c r="HDM62" s="124" t="s">
        <v>582</v>
      </c>
      <c r="HDN62" s="124" t="s">
        <v>582</v>
      </c>
      <c r="HDO62" s="124" t="s">
        <v>582</v>
      </c>
      <c r="HDP62" s="124" t="s">
        <v>582</v>
      </c>
      <c r="HDQ62" s="124" t="s">
        <v>582</v>
      </c>
      <c r="HDR62" s="124" t="s">
        <v>582</v>
      </c>
      <c r="HDS62" s="124" t="s">
        <v>582</v>
      </c>
      <c r="HDT62" s="124" t="s">
        <v>582</v>
      </c>
      <c r="HDU62" s="124" t="s">
        <v>582</v>
      </c>
      <c r="HDV62" s="124" t="s">
        <v>582</v>
      </c>
      <c r="HDW62" s="124" t="s">
        <v>582</v>
      </c>
      <c r="HDX62" s="124" t="s">
        <v>582</v>
      </c>
      <c r="HDY62" s="124" t="s">
        <v>582</v>
      </c>
      <c r="HDZ62" s="124" t="s">
        <v>582</v>
      </c>
      <c r="HEA62" s="124" t="s">
        <v>582</v>
      </c>
      <c r="HEB62" s="124" t="s">
        <v>582</v>
      </c>
      <c r="HEC62" s="124" t="s">
        <v>582</v>
      </c>
      <c r="HED62" s="124" t="s">
        <v>582</v>
      </c>
      <c r="HEE62" s="124" t="s">
        <v>582</v>
      </c>
      <c r="HEF62" s="124" t="s">
        <v>582</v>
      </c>
      <c r="HEG62" s="124" t="s">
        <v>582</v>
      </c>
      <c r="HEH62" s="124" t="s">
        <v>582</v>
      </c>
      <c r="HEI62" s="124" t="s">
        <v>582</v>
      </c>
      <c r="HEJ62" s="124" t="s">
        <v>582</v>
      </c>
      <c r="HEK62" s="124" t="s">
        <v>582</v>
      </c>
      <c r="HEL62" s="124" t="s">
        <v>582</v>
      </c>
      <c r="HEM62" s="124" t="s">
        <v>582</v>
      </c>
      <c r="HEN62" s="124" t="s">
        <v>582</v>
      </c>
      <c r="HEO62" s="124" t="s">
        <v>582</v>
      </c>
      <c r="HEP62" s="124" t="s">
        <v>582</v>
      </c>
      <c r="HEQ62" s="124" t="s">
        <v>582</v>
      </c>
      <c r="HER62" s="124" t="s">
        <v>582</v>
      </c>
      <c r="HES62" s="124" t="s">
        <v>582</v>
      </c>
      <c r="HET62" s="124" t="s">
        <v>582</v>
      </c>
      <c r="HEU62" s="124" t="s">
        <v>582</v>
      </c>
      <c r="HEV62" s="124" t="s">
        <v>582</v>
      </c>
      <c r="HEW62" s="124" t="s">
        <v>582</v>
      </c>
      <c r="HEX62" s="124" t="s">
        <v>582</v>
      </c>
      <c r="HEY62" s="124" t="s">
        <v>582</v>
      </c>
      <c r="HEZ62" s="124" t="s">
        <v>582</v>
      </c>
      <c r="HFA62" s="124" t="s">
        <v>582</v>
      </c>
      <c r="HFB62" s="124" t="s">
        <v>582</v>
      </c>
      <c r="HFC62" s="124" t="s">
        <v>582</v>
      </c>
      <c r="HFD62" s="124" t="s">
        <v>582</v>
      </c>
      <c r="HFE62" s="124" t="s">
        <v>582</v>
      </c>
      <c r="HFF62" s="124" t="s">
        <v>582</v>
      </c>
      <c r="HFG62" s="124" t="s">
        <v>582</v>
      </c>
      <c r="HFH62" s="124" t="s">
        <v>582</v>
      </c>
      <c r="HFI62" s="124" t="s">
        <v>582</v>
      </c>
      <c r="HFJ62" s="124" t="s">
        <v>582</v>
      </c>
      <c r="HFK62" s="124" t="s">
        <v>582</v>
      </c>
      <c r="HFL62" s="124" t="s">
        <v>582</v>
      </c>
      <c r="HFM62" s="124" t="s">
        <v>582</v>
      </c>
      <c r="HFN62" s="124" t="s">
        <v>582</v>
      </c>
      <c r="HFO62" s="124" t="s">
        <v>582</v>
      </c>
      <c r="HFP62" s="124" t="s">
        <v>582</v>
      </c>
      <c r="HFQ62" s="124" t="s">
        <v>582</v>
      </c>
      <c r="HFR62" s="124" t="s">
        <v>582</v>
      </c>
      <c r="HFS62" s="124" t="s">
        <v>582</v>
      </c>
      <c r="HFT62" s="124" t="s">
        <v>582</v>
      </c>
      <c r="HFU62" s="124" t="s">
        <v>582</v>
      </c>
      <c r="HFV62" s="124" t="s">
        <v>582</v>
      </c>
      <c r="HFW62" s="124" t="s">
        <v>582</v>
      </c>
      <c r="HFX62" s="124" t="s">
        <v>582</v>
      </c>
      <c r="HFY62" s="124" t="s">
        <v>582</v>
      </c>
      <c r="HFZ62" s="124" t="s">
        <v>582</v>
      </c>
      <c r="HGA62" s="124" t="s">
        <v>582</v>
      </c>
      <c r="HGB62" s="124" t="s">
        <v>582</v>
      </c>
      <c r="HGC62" s="124" t="s">
        <v>582</v>
      </c>
      <c r="HGD62" s="124" t="s">
        <v>582</v>
      </c>
      <c r="HGE62" s="124" t="s">
        <v>582</v>
      </c>
      <c r="HGF62" s="124" t="s">
        <v>582</v>
      </c>
      <c r="HGG62" s="124" t="s">
        <v>582</v>
      </c>
      <c r="HGH62" s="124" t="s">
        <v>582</v>
      </c>
      <c r="HGI62" s="124" t="s">
        <v>582</v>
      </c>
      <c r="HGJ62" s="124" t="s">
        <v>582</v>
      </c>
      <c r="HGK62" s="124" t="s">
        <v>582</v>
      </c>
      <c r="HGL62" s="124" t="s">
        <v>582</v>
      </c>
      <c r="HGM62" s="124" t="s">
        <v>582</v>
      </c>
      <c r="HGN62" s="124" t="s">
        <v>582</v>
      </c>
      <c r="HGO62" s="124" t="s">
        <v>582</v>
      </c>
      <c r="HGP62" s="124" t="s">
        <v>582</v>
      </c>
      <c r="HGQ62" s="124" t="s">
        <v>582</v>
      </c>
      <c r="HGR62" s="124" t="s">
        <v>582</v>
      </c>
      <c r="HGS62" s="124" t="s">
        <v>582</v>
      </c>
      <c r="HGT62" s="124" t="s">
        <v>582</v>
      </c>
      <c r="HGU62" s="124" t="s">
        <v>582</v>
      </c>
      <c r="HGV62" s="124" t="s">
        <v>582</v>
      </c>
      <c r="HGW62" s="124" t="s">
        <v>582</v>
      </c>
      <c r="HGX62" s="124" t="s">
        <v>582</v>
      </c>
      <c r="HGY62" s="124" t="s">
        <v>582</v>
      </c>
      <c r="HGZ62" s="124" t="s">
        <v>582</v>
      </c>
      <c r="HHA62" s="124" t="s">
        <v>582</v>
      </c>
      <c r="HHB62" s="124" t="s">
        <v>582</v>
      </c>
      <c r="HHC62" s="124" t="s">
        <v>582</v>
      </c>
      <c r="HHD62" s="124" t="s">
        <v>582</v>
      </c>
      <c r="HHE62" s="124" t="s">
        <v>582</v>
      </c>
      <c r="HHF62" s="124" t="s">
        <v>582</v>
      </c>
      <c r="HHG62" s="124" t="s">
        <v>582</v>
      </c>
      <c r="HHH62" s="124" t="s">
        <v>582</v>
      </c>
      <c r="HHI62" s="124" t="s">
        <v>582</v>
      </c>
      <c r="HHJ62" s="124" t="s">
        <v>582</v>
      </c>
      <c r="HHK62" s="124" t="s">
        <v>582</v>
      </c>
      <c r="HHL62" s="124" t="s">
        <v>582</v>
      </c>
      <c r="HHM62" s="124" t="s">
        <v>582</v>
      </c>
      <c r="HHN62" s="124" t="s">
        <v>582</v>
      </c>
      <c r="HHO62" s="124" t="s">
        <v>582</v>
      </c>
      <c r="HHP62" s="124" t="s">
        <v>582</v>
      </c>
      <c r="HHQ62" s="124" t="s">
        <v>582</v>
      </c>
      <c r="HHR62" s="124" t="s">
        <v>582</v>
      </c>
      <c r="HHS62" s="124" t="s">
        <v>582</v>
      </c>
      <c r="HHT62" s="124" t="s">
        <v>582</v>
      </c>
      <c r="HHU62" s="124" t="s">
        <v>582</v>
      </c>
      <c r="HHV62" s="124" t="s">
        <v>582</v>
      </c>
      <c r="HHW62" s="124" t="s">
        <v>582</v>
      </c>
      <c r="HHX62" s="124" t="s">
        <v>582</v>
      </c>
      <c r="HHY62" s="124" t="s">
        <v>582</v>
      </c>
      <c r="HHZ62" s="124" t="s">
        <v>582</v>
      </c>
      <c r="HIA62" s="124" t="s">
        <v>582</v>
      </c>
      <c r="HIB62" s="124" t="s">
        <v>582</v>
      </c>
      <c r="HIC62" s="124" t="s">
        <v>582</v>
      </c>
      <c r="HID62" s="124" t="s">
        <v>582</v>
      </c>
      <c r="HIE62" s="124" t="s">
        <v>582</v>
      </c>
      <c r="HIF62" s="124" t="s">
        <v>582</v>
      </c>
      <c r="HIG62" s="124" t="s">
        <v>582</v>
      </c>
      <c r="HIH62" s="124" t="s">
        <v>582</v>
      </c>
      <c r="HII62" s="124" t="s">
        <v>582</v>
      </c>
      <c r="HIJ62" s="124" t="s">
        <v>582</v>
      </c>
      <c r="HIK62" s="124" t="s">
        <v>582</v>
      </c>
      <c r="HIL62" s="124" t="s">
        <v>582</v>
      </c>
      <c r="HIM62" s="124" t="s">
        <v>582</v>
      </c>
      <c r="HIN62" s="124" t="s">
        <v>582</v>
      </c>
      <c r="HIO62" s="124" t="s">
        <v>582</v>
      </c>
      <c r="HIP62" s="124" t="s">
        <v>582</v>
      </c>
      <c r="HIQ62" s="124" t="s">
        <v>582</v>
      </c>
      <c r="HIR62" s="124" t="s">
        <v>582</v>
      </c>
      <c r="HIS62" s="124" t="s">
        <v>582</v>
      </c>
      <c r="HIT62" s="124" t="s">
        <v>582</v>
      </c>
      <c r="HIU62" s="124" t="s">
        <v>582</v>
      </c>
      <c r="HIV62" s="124" t="s">
        <v>582</v>
      </c>
      <c r="HIW62" s="124" t="s">
        <v>582</v>
      </c>
      <c r="HIX62" s="124" t="s">
        <v>582</v>
      </c>
      <c r="HIY62" s="124" t="s">
        <v>582</v>
      </c>
      <c r="HIZ62" s="124" t="s">
        <v>582</v>
      </c>
      <c r="HJA62" s="124" t="s">
        <v>582</v>
      </c>
      <c r="HJB62" s="124" t="s">
        <v>582</v>
      </c>
      <c r="HJC62" s="124" t="s">
        <v>582</v>
      </c>
      <c r="HJD62" s="124" t="s">
        <v>582</v>
      </c>
      <c r="HJE62" s="124" t="s">
        <v>582</v>
      </c>
      <c r="HJF62" s="124" t="s">
        <v>582</v>
      </c>
      <c r="HJG62" s="124" t="s">
        <v>582</v>
      </c>
      <c r="HJH62" s="124" t="s">
        <v>582</v>
      </c>
      <c r="HJI62" s="124" t="s">
        <v>582</v>
      </c>
      <c r="HJJ62" s="124" t="s">
        <v>582</v>
      </c>
      <c r="HJK62" s="124" t="s">
        <v>582</v>
      </c>
      <c r="HJL62" s="124" t="s">
        <v>582</v>
      </c>
      <c r="HJM62" s="124" t="s">
        <v>582</v>
      </c>
      <c r="HJN62" s="124" t="s">
        <v>582</v>
      </c>
      <c r="HJO62" s="124" t="s">
        <v>582</v>
      </c>
      <c r="HJP62" s="124" t="s">
        <v>582</v>
      </c>
      <c r="HJQ62" s="124" t="s">
        <v>582</v>
      </c>
      <c r="HJR62" s="124" t="s">
        <v>582</v>
      </c>
      <c r="HJS62" s="124" t="s">
        <v>582</v>
      </c>
      <c r="HJT62" s="124" t="s">
        <v>582</v>
      </c>
      <c r="HJU62" s="124" t="s">
        <v>582</v>
      </c>
      <c r="HJV62" s="124" t="s">
        <v>582</v>
      </c>
      <c r="HJW62" s="124" t="s">
        <v>582</v>
      </c>
      <c r="HJX62" s="124" t="s">
        <v>582</v>
      </c>
      <c r="HJY62" s="124" t="s">
        <v>582</v>
      </c>
      <c r="HJZ62" s="124" t="s">
        <v>582</v>
      </c>
      <c r="HKA62" s="124" t="s">
        <v>582</v>
      </c>
      <c r="HKB62" s="124" t="s">
        <v>582</v>
      </c>
      <c r="HKC62" s="124" t="s">
        <v>582</v>
      </c>
      <c r="HKD62" s="124" t="s">
        <v>582</v>
      </c>
      <c r="HKE62" s="124" t="s">
        <v>582</v>
      </c>
      <c r="HKF62" s="124" t="s">
        <v>582</v>
      </c>
      <c r="HKG62" s="124" t="s">
        <v>582</v>
      </c>
      <c r="HKH62" s="124" t="s">
        <v>582</v>
      </c>
      <c r="HKI62" s="124" t="s">
        <v>582</v>
      </c>
      <c r="HKJ62" s="124" t="s">
        <v>582</v>
      </c>
      <c r="HKK62" s="124" t="s">
        <v>582</v>
      </c>
      <c r="HKL62" s="124" t="s">
        <v>582</v>
      </c>
      <c r="HKM62" s="124" t="s">
        <v>582</v>
      </c>
      <c r="HKN62" s="124" t="s">
        <v>582</v>
      </c>
      <c r="HKO62" s="124" t="s">
        <v>582</v>
      </c>
      <c r="HKP62" s="124" t="s">
        <v>582</v>
      </c>
      <c r="HKQ62" s="124" t="s">
        <v>582</v>
      </c>
      <c r="HKR62" s="124" t="s">
        <v>582</v>
      </c>
      <c r="HKS62" s="124" t="s">
        <v>582</v>
      </c>
      <c r="HKT62" s="124" t="s">
        <v>582</v>
      </c>
      <c r="HKU62" s="124" t="s">
        <v>582</v>
      </c>
      <c r="HKV62" s="124" t="s">
        <v>582</v>
      </c>
      <c r="HKW62" s="124" t="s">
        <v>582</v>
      </c>
      <c r="HKX62" s="124" t="s">
        <v>582</v>
      </c>
      <c r="HKY62" s="124" t="s">
        <v>582</v>
      </c>
      <c r="HKZ62" s="124" t="s">
        <v>582</v>
      </c>
      <c r="HLA62" s="124" t="s">
        <v>582</v>
      </c>
      <c r="HLB62" s="124" t="s">
        <v>582</v>
      </c>
      <c r="HLC62" s="124" t="s">
        <v>582</v>
      </c>
      <c r="HLD62" s="124" t="s">
        <v>582</v>
      </c>
      <c r="HLE62" s="124" t="s">
        <v>582</v>
      </c>
      <c r="HLF62" s="124" t="s">
        <v>582</v>
      </c>
      <c r="HLG62" s="124" t="s">
        <v>582</v>
      </c>
      <c r="HLH62" s="124" t="s">
        <v>582</v>
      </c>
      <c r="HLI62" s="124" t="s">
        <v>582</v>
      </c>
      <c r="HLJ62" s="124" t="s">
        <v>582</v>
      </c>
      <c r="HLK62" s="124" t="s">
        <v>582</v>
      </c>
      <c r="HLL62" s="124" t="s">
        <v>582</v>
      </c>
      <c r="HLM62" s="124" t="s">
        <v>582</v>
      </c>
      <c r="HLN62" s="124" t="s">
        <v>582</v>
      </c>
      <c r="HLO62" s="124" t="s">
        <v>582</v>
      </c>
      <c r="HLP62" s="124" t="s">
        <v>582</v>
      </c>
      <c r="HLQ62" s="124" t="s">
        <v>582</v>
      </c>
      <c r="HLR62" s="124" t="s">
        <v>582</v>
      </c>
      <c r="HLS62" s="124" t="s">
        <v>582</v>
      </c>
      <c r="HLT62" s="124" t="s">
        <v>582</v>
      </c>
      <c r="HLU62" s="124" t="s">
        <v>582</v>
      </c>
      <c r="HLV62" s="124" t="s">
        <v>582</v>
      </c>
      <c r="HLW62" s="124" t="s">
        <v>582</v>
      </c>
      <c r="HLX62" s="124" t="s">
        <v>582</v>
      </c>
      <c r="HLY62" s="124" t="s">
        <v>582</v>
      </c>
      <c r="HLZ62" s="124" t="s">
        <v>582</v>
      </c>
      <c r="HMA62" s="124" t="s">
        <v>582</v>
      </c>
      <c r="HMB62" s="124" t="s">
        <v>582</v>
      </c>
      <c r="HMC62" s="124" t="s">
        <v>582</v>
      </c>
      <c r="HMD62" s="124" t="s">
        <v>582</v>
      </c>
      <c r="HME62" s="124" t="s">
        <v>582</v>
      </c>
      <c r="HMF62" s="124" t="s">
        <v>582</v>
      </c>
      <c r="HMG62" s="124" t="s">
        <v>582</v>
      </c>
      <c r="HMH62" s="124" t="s">
        <v>582</v>
      </c>
      <c r="HMI62" s="124" t="s">
        <v>582</v>
      </c>
      <c r="HMJ62" s="124" t="s">
        <v>582</v>
      </c>
      <c r="HMK62" s="124" t="s">
        <v>582</v>
      </c>
      <c r="HML62" s="124" t="s">
        <v>582</v>
      </c>
      <c r="HMM62" s="124" t="s">
        <v>582</v>
      </c>
      <c r="HMN62" s="124" t="s">
        <v>582</v>
      </c>
      <c r="HMO62" s="124" t="s">
        <v>582</v>
      </c>
      <c r="HMP62" s="124" t="s">
        <v>582</v>
      </c>
      <c r="HMQ62" s="124" t="s">
        <v>582</v>
      </c>
      <c r="HMR62" s="124" t="s">
        <v>582</v>
      </c>
      <c r="HMS62" s="124" t="s">
        <v>582</v>
      </c>
      <c r="HMT62" s="124" t="s">
        <v>582</v>
      </c>
      <c r="HMU62" s="124" t="s">
        <v>582</v>
      </c>
      <c r="HMV62" s="124" t="s">
        <v>582</v>
      </c>
      <c r="HMW62" s="124" t="s">
        <v>582</v>
      </c>
      <c r="HMX62" s="124" t="s">
        <v>582</v>
      </c>
      <c r="HMY62" s="124" t="s">
        <v>582</v>
      </c>
      <c r="HMZ62" s="124" t="s">
        <v>582</v>
      </c>
      <c r="HNA62" s="124" t="s">
        <v>582</v>
      </c>
      <c r="HNB62" s="124" t="s">
        <v>582</v>
      </c>
      <c r="HNC62" s="124" t="s">
        <v>582</v>
      </c>
      <c r="HND62" s="124" t="s">
        <v>582</v>
      </c>
      <c r="HNE62" s="124" t="s">
        <v>582</v>
      </c>
      <c r="HNF62" s="124" t="s">
        <v>582</v>
      </c>
      <c r="HNG62" s="124" t="s">
        <v>582</v>
      </c>
      <c r="HNH62" s="124" t="s">
        <v>582</v>
      </c>
      <c r="HNI62" s="124" t="s">
        <v>582</v>
      </c>
      <c r="HNJ62" s="124" t="s">
        <v>582</v>
      </c>
      <c r="HNK62" s="124" t="s">
        <v>582</v>
      </c>
      <c r="HNL62" s="124" t="s">
        <v>582</v>
      </c>
      <c r="HNM62" s="124" t="s">
        <v>582</v>
      </c>
      <c r="HNN62" s="124" t="s">
        <v>582</v>
      </c>
      <c r="HNO62" s="124" t="s">
        <v>582</v>
      </c>
      <c r="HNP62" s="124" t="s">
        <v>582</v>
      </c>
      <c r="HNQ62" s="124" t="s">
        <v>582</v>
      </c>
      <c r="HNR62" s="124" t="s">
        <v>582</v>
      </c>
      <c r="HNS62" s="124" t="s">
        <v>582</v>
      </c>
      <c r="HNT62" s="124" t="s">
        <v>582</v>
      </c>
      <c r="HNU62" s="124" t="s">
        <v>582</v>
      </c>
      <c r="HNV62" s="124" t="s">
        <v>582</v>
      </c>
      <c r="HNW62" s="124" t="s">
        <v>582</v>
      </c>
      <c r="HNX62" s="124" t="s">
        <v>582</v>
      </c>
      <c r="HNY62" s="124" t="s">
        <v>582</v>
      </c>
      <c r="HNZ62" s="124" t="s">
        <v>582</v>
      </c>
      <c r="HOA62" s="124" t="s">
        <v>582</v>
      </c>
      <c r="HOB62" s="124" t="s">
        <v>582</v>
      </c>
      <c r="HOC62" s="124" t="s">
        <v>582</v>
      </c>
      <c r="HOD62" s="124" t="s">
        <v>582</v>
      </c>
      <c r="HOE62" s="124" t="s">
        <v>582</v>
      </c>
      <c r="HOF62" s="124" t="s">
        <v>582</v>
      </c>
      <c r="HOG62" s="124" t="s">
        <v>582</v>
      </c>
      <c r="HOH62" s="124" t="s">
        <v>582</v>
      </c>
      <c r="HOI62" s="124" t="s">
        <v>582</v>
      </c>
      <c r="HOJ62" s="124" t="s">
        <v>582</v>
      </c>
      <c r="HOK62" s="124" t="s">
        <v>582</v>
      </c>
      <c r="HOL62" s="124" t="s">
        <v>582</v>
      </c>
      <c r="HOM62" s="124" t="s">
        <v>582</v>
      </c>
      <c r="HON62" s="124" t="s">
        <v>582</v>
      </c>
      <c r="HOO62" s="124" t="s">
        <v>582</v>
      </c>
      <c r="HOP62" s="124" t="s">
        <v>582</v>
      </c>
      <c r="HOQ62" s="124" t="s">
        <v>582</v>
      </c>
      <c r="HOR62" s="124" t="s">
        <v>582</v>
      </c>
      <c r="HOS62" s="124" t="s">
        <v>582</v>
      </c>
      <c r="HOT62" s="124" t="s">
        <v>582</v>
      </c>
      <c r="HOU62" s="124" t="s">
        <v>582</v>
      </c>
      <c r="HOV62" s="124" t="s">
        <v>582</v>
      </c>
      <c r="HOW62" s="124" t="s">
        <v>582</v>
      </c>
      <c r="HOX62" s="124" t="s">
        <v>582</v>
      </c>
      <c r="HOY62" s="124" t="s">
        <v>582</v>
      </c>
      <c r="HOZ62" s="124" t="s">
        <v>582</v>
      </c>
      <c r="HPA62" s="124" t="s">
        <v>582</v>
      </c>
      <c r="HPB62" s="124" t="s">
        <v>582</v>
      </c>
      <c r="HPC62" s="124" t="s">
        <v>582</v>
      </c>
      <c r="HPD62" s="124" t="s">
        <v>582</v>
      </c>
      <c r="HPE62" s="124" t="s">
        <v>582</v>
      </c>
      <c r="HPF62" s="124" t="s">
        <v>582</v>
      </c>
      <c r="HPG62" s="124" t="s">
        <v>582</v>
      </c>
      <c r="HPH62" s="124" t="s">
        <v>582</v>
      </c>
      <c r="HPI62" s="124" t="s">
        <v>582</v>
      </c>
      <c r="HPJ62" s="124" t="s">
        <v>582</v>
      </c>
      <c r="HPK62" s="124" t="s">
        <v>582</v>
      </c>
      <c r="HPL62" s="124" t="s">
        <v>582</v>
      </c>
      <c r="HPM62" s="124" t="s">
        <v>582</v>
      </c>
      <c r="HPN62" s="124" t="s">
        <v>582</v>
      </c>
      <c r="HPO62" s="124" t="s">
        <v>582</v>
      </c>
      <c r="HPP62" s="124" t="s">
        <v>582</v>
      </c>
      <c r="HPQ62" s="124" t="s">
        <v>582</v>
      </c>
      <c r="HPR62" s="124" t="s">
        <v>582</v>
      </c>
      <c r="HPS62" s="124" t="s">
        <v>582</v>
      </c>
      <c r="HPT62" s="124" t="s">
        <v>582</v>
      </c>
      <c r="HPU62" s="124" t="s">
        <v>582</v>
      </c>
      <c r="HPV62" s="124" t="s">
        <v>582</v>
      </c>
      <c r="HPW62" s="124" t="s">
        <v>582</v>
      </c>
      <c r="HPX62" s="124" t="s">
        <v>582</v>
      </c>
      <c r="HPY62" s="124" t="s">
        <v>582</v>
      </c>
      <c r="HPZ62" s="124" t="s">
        <v>582</v>
      </c>
      <c r="HQA62" s="124" t="s">
        <v>582</v>
      </c>
      <c r="HQB62" s="124" t="s">
        <v>582</v>
      </c>
      <c r="HQC62" s="124" t="s">
        <v>582</v>
      </c>
      <c r="HQD62" s="124" t="s">
        <v>582</v>
      </c>
      <c r="HQE62" s="124" t="s">
        <v>582</v>
      </c>
      <c r="HQF62" s="124" t="s">
        <v>582</v>
      </c>
      <c r="HQG62" s="124" t="s">
        <v>582</v>
      </c>
      <c r="HQH62" s="124" t="s">
        <v>582</v>
      </c>
      <c r="HQI62" s="124" t="s">
        <v>582</v>
      </c>
      <c r="HQJ62" s="124" t="s">
        <v>582</v>
      </c>
      <c r="HQK62" s="124" t="s">
        <v>582</v>
      </c>
      <c r="HQL62" s="124" t="s">
        <v>582</v>
      </c>
      <c r="HQM62" s="124" t="s">
        <v>582</v>
      </c>
      <c r="HQN62" s="124" t="s">
        <v>582</v>
      </c>
      <c r="HQO62" s="124" t="s">
        <v>582</v>
      </c>
      <c r="HQP62" s="124" t="s">
        <v>582</v>
      </c>
      <c r="HQQ62" s="124" t="s">
        <v>582</v>
      </c>
      <c r="HQR62" s="124" t="s">
        <v>582</v>
      </c>
      <c r="HQS62" s="124" t="s">
        <v>582</v>
      </c>
      <c r="HQT62" s="124" t="s">
        <v>582</v>
      </c>
      <c r="HQU62" s="124" t="s">
        <v>582</v>
      </c>
      <c r="HQV62" s="124" t="s">
        <v>582</v>
      </c>
      <c r="HQW62" s="124" t="s">
        <v>582</v>
      </c>
      <c r="HQX62" s="124" t="s">
        <v>582</v>
      </c>
      <c r="HQY62" s="124" t="s">
        <v>582</v>
      </c>
      <c r="HQZ62" s="124" t="s">
        <v>582</v>
      </c>
      <c r="HRA62" s="124" t="s">
        <v>582</v>
      </c>
      <c r="HRB62" s="124" t="s">
        <v>582</v>
      </c>
      <c r="HRC62" s="124" t="s">
        <v>582</v>
      </c>
      <c r="HRD62" s="124" t="s">
        <v>582</v>
      </c>
      <c r="HRE62" s="124" t="s">
        <v>582</v>
      </c>
      <c r="HRF62" s="124" t="s">
        <v>582</v>
      </c>
      <c r="HRG62" s="124" t="s">
        <v>582</v>
      </c>
      <c r="HRH62" s="124" t="s">
        <v>582</v>
      </c>
      <c r="HRI62" s="124" t="s">
        <v>582</v>
      </c>
      <c r="HRJ62" s="124" t="s">
        <v>582</v>
      </c>
      <c r="HRK62" s="124" t="s">
        <v>582</v>
      </c>
      <c r="HRL62" s="124" t="s">
        <v>582</v>
      </c>
      <c r="HRM62" s="124" t="s">
        <v>582</v>
      </c>
      <c r="HRN62" s="124" t="s">
        <v>582</v>
      </c>
      <c r="HRO62" s="124" t="s">
        <v>582</v>
      </c>
      <c r="HRP62" s="124" t="s">
        <v>582</v>
      </c>
      <c r="HRQ62" s="124" t="s">
        <v>582</v>
      </c>
      <c r="HRR62" s="124" t="s">
        <v>582</v>
      </c>
      <c r="HRS62" s="124" t="s">
        <v>582</v>
      </c>
      <c r="HRT62" s="124" t="s">
        <v>582</v>
      </c>
      <c r="HRU62" s="124" t="s">
        <v>582</v>
      </c>
      <c r="HRV62" s="124" t="s">
        <v>582</v>
      </c>
      <c r="HRW62" s="124" t="s">
        <v>582</v>
      </c>
      <c r="HRX62" s="124" t="s">
        <v>582</v>
      </c>
      <c r="HRY62" s="124" t="s">
        <v>582</v>
      </c>
      <c r="HRZ62" s="124" t="s">
        <v>582</v>
      </c>
      <c r="HSA62" s="124" t="s">
        <v>582</v>
      </c>
      <c r="HSB62" s="124" t="s">
        <v>582</v>
      </c>
      <c r="HSC62" s="124" t="s">
        <v>582</v>
      </c>
      <c r="HSD62" s="124" t="s">
        <v>582</v>
      </c>
      <c r="HSE62" s="124" t="s">
        <v>582</v>
      </c>
      <c r="HSF62" s="124" t="s">
        <v>582</v>
      </c>
      <c r="HSG62" s="124" t="s">
        <v>582</v>
      </c>
      <c r="HSH62" s="124" t="s">
        <v>582</v>
      </c>
      <c r="HSI62" s="124" t="s">
        <v>582</v>
      </c>
      <c r="HSJ62" s="124" t="s">
        <v>582</v>
      </c>
      <c r="HSK62" s="124" t="s">
        <v>582</v>
      </c>
      <c r="HSL62" s="124" t="s">
        <v>582</v>
      </c>
      <c r="HSM62" s="124" t="s">
        <v>582</v>
      </c>
      <c r="HSN62" s="124" t="s">
        <v>582</v>
      </c>
      <c r="HSO62" s="124" t="s">
        <v>582</v>
      </c>
      <c r="HSP62" s="124" t="s">
        <v>582</v>
      </c>
      <c r="HSQ62" s="124" t="s">
        <v>582</v>
      </c>
      <c r="HSR62" s="124" t="s">
        <v>582</v>
      </c>
      <c r="HSS62" s="124" t="s">
        <v>582</v>
      </c>
      <c r="HST62" s="124" t="s">
        <v>582</v>
      </c>
      <c r="HSU62" s="124" t="s">
        <v>582</v>
      </c>
      <c r="HSV62" s="124" t="s">
        <v>582</v>
      </c>
      <c r="HSW62" s="124" t="s">
        <v>582</v>
      </c>
      <c r="HSX62" s="124" t="s">
        <v>582</v>
      </c>
      <c r="HSY62" s="124" t="s">
        <v>582</v>
      </c>
      <c r="HSZ62" s="124" t="s">
        <v>582</v>
      </c>
      <c r="HTA62" s="124" t="s">
        <v>582</v>
      </c>
      <c r="HTB62" s="124" t="s">
        <v>582</v>
      </c>
      <c r="HTC62" s="124" t="s">
        <v>582</v>
      </c>
      <c r="HTD62" s="124" t="s">
        <v>582</v>
      </c>
      <c r="HTE62" s="124" t="s">
        <v>582</v>
      </c>
      <c r="HTF62" s="124" t="s">
        <v>582</v>
      </c>
      <c r="HTG62" s="124" t="s">
        <v>582</v>
      </c>
      <c r="HTH62" s="124" t="s">
        <v>582</v>
      </c>
      <c r="HTI62" s="124" t="s">
        <v>582</v>
      </c>
      <c r="HTJ62" s="124" t="s">
        <v>582</v>
      </c>
      <c r="HTK62" s="124" t="s">
        <v>582</v>
      </c>
      <c r="HTL62" s="124" t="s">
        <v>582</v>
      </c>
      <c r="HTM62" s="124" t="s">
        <v>582</v>
      </c>
      <c r="HTN62" s="124" t="s">
        <v>582</v>
      </c>
      <c r="HTO62" s="124" t="s">
        <v>582</v>
      </c>
      <c r="HTP62" s="124" t="s">
        <v>582</v>
      </c>
      <c r="HTQ62" s="124" t="s">
        <v>582</v>
      </c>
      <c r="HTR62" s="124" t="s">
        <v>582</v>
      </c>
      <c r="HTS62" s="124" t="s">
        <v>582</v>
      </c>
      <c r="HTT62" s="124" t="s">
        <v>582</v>
      </c>
      <c r="HTU62" s="124" t="s">
        <v>582</v>
      </c>
      <c r="HTV62" s="124" t="s">
        <v>582</v>
      </c>
      <c r="HTW62" s="124" t="s">
        <v>582</v>
      </c>
      <c r="HTX62" s="124" t="s">
        <v>582</v>
      </c>
      <c r="HTY62" s="124" t="s">
        <v>582</v>
      </c>
      <c r="HTZ62" s="124" t="s">
        <v>582</v>
      </c>
      <c r="HUA62" s="124" t="s">
        <v>582</v>
      </c>
      <c r="HUB62" s="124" t="s">
        <v>582</v>
      </c>
      <c r="HUC62" s="124" t="s">
        <v>582</v>
      </c>
      <c r="HUD62" s="124" t="s">
        <v>582</v>
      </c>
      <c r="HUE62" s="124" t="s">
        <v>582</v>
      </c>
      <c r="HUF62" s="124" t="s">
        <v>582</v>
      </c>
      <c r="HUG62" s="124" t="s">
        <v>582</v>
      </c>
      <c r="HUH62" s="124" t="s">
        <v>582</v>
      </c>
      <c r="HUI62" s="124" t="s">
        <v>582</v>
      </c>
      <c r="HUJ62" s="124" t="s">
        <v>582</v>
      </c>
      <c r="HUK62" s="124" t="s">
        <v>582</v>
      </c>
      <c r="HUL62" s="124" t="s">
        <v>582</v>
      </c>
      <c r="HUM62" s="124" t="s">
        <v>582</v>
      </c>
      <c r="HUN62" s="124" t="s">
        <v>582</v>
      </c>
      <c r="HUO62" s="124" t="s">
        <v>582</v>
      </c>
      <c r="HUP62" s="124" t="s">
        <v>582</v>
      </c>
      <c r="HUQ62" s="124" t="s">
        <v>582</v>
      </c>
      <c r="HUR62" s="124" t="s">
        <v>582</v>
      </c>
      <c r="HUS62" s="124" t="s">
        <v>582</v>
      </c>
      <c r="HUT62" s="124" t="s">
        <v>582</v>
      </c>
      <c r="HUU62" s="124" t="s">
        <v>582</v>
      </c>
      <c r="HUV62" s="124" t="s">
        <v>582</v>
      </c>
      <c r="HUW62" s="124" t="s">
        <v>582</v>
      </c>
      <c r="HUX62" s="124" t="s">
        <v>582</v>
      </c>
      <c r="HUY62" s="124" t="s">
        <v>582</v>
      </c>
      <c r="HUZ62" s="124" t="s">
        <v>582</v>
      </c>
      <c r="HVA62" s="124" t="s">
        <v>582</v>
      </c>
      <c r="HVB62" s="124" t="s">
        <v>582</v>
      </c>
      <c r="HVC62" s="124" t="s">
        <v>582</v>
      </c>
      <c r="HVD62" s="124" t="s">
        <v>582</v>
      </c>
      <c r="HVE62" s="124" t="s">
        <v>582</v>
      </c>
      <c r="HVF62" s="124" t="s">
        <v>582</v>
      </c>
      <c r="HVG62" s="124" t="s">
        <v>582</v>
      </c>
      <c r="HVH62" s="124" t="s">
        <v>582</v>
      </c>
      <c r="HVI62" s="124" t="s">
        <v>582</v>
      </c>
      <c r="HVJ62" s="124" t="s">
        <v>582</v>
      </c>
      <c r="HVK62" s="124" t="s">
        <v>582</v>
      </c>
      <c r="HVL62" s="124" t="s">
        <v>582</v>
      </c>
      <c r="HVM62" s="124" t="s">
        <v>582</v>
      </c>
      <c r="HVN62" s="124" t="s">
        <v>582</v>
      </c>
      <c r="HVO62" s="124" t="s">
        <v>582</v>
      </c>
      <c r="HVP62" s="124" t="s">
        <v>582</v>
      </c>
      <c r="HVQ62" s="124" t="s">
        <v>582</v>
      </c>
      <c r="HVR62" s="124" t="s">
        <v>582</v>
      </c>
      <c r="HVS62" s="124" t="s">
        <v>582</v>
      </c>
      <c r="HVT62" s="124" t="s">
        <v>582</v>
      </c>
      <c r="HVU62" s="124" t="s">
        <v>582</v>
      </c>
      <c r="HVV62" s="124" t="s">
        <v>582</v>
      </c>
      <c r="HVW62" s="124" t="s">
        <v>582</v>
      </c>
      <c r="HVX62" s="124" t="s">
        <v>582</v>
      </c>
      <c r="HVY62" s="124" t="s">
        <v>582</v>
      </c>
      <c r="HVZ62" s="124" t="s">
        <v>582</v>
      </c>
      <c r="HWA62" s="124" t="s">
        <v>582</v>
      </c>
      <c r="HWB62" s="124" t="s">
        <v>582</v>
      </c>
      <c r="HWC62" s="124" t="s">
        <v>582</v>
      </c>
      <c r="HWD62" s="124" t="s">
        <v>582</v>
      </c>
      <c r="HWE62" s="124" t="s">
        <v>582</v>
      </c>
      <c r="HWF62" s="124" t="s">
        <v>582</v>
      </c>
      <c r="HWG62" s="124" t="s">
        <v>582</v>
      </c>
      <c r="HWH62" s="124" t="s">
        <v>582</v>
      </c>
      <c r="HWI62" s="124" t="s">
        <v>582</v>
      </c>
      <c r="HWJ62" s="124" t="s">
        <v>582</v>
      </c>
      <c r="HWK62" s="124" t="s">
        <v>582</v>
      </c>
      <c r="HWL62" s="124" t="s">
        <v>582</v>
      </c>
      <c r="HWM62" s="124" t="s">
        <v>582</v>
      </c>
      <c r="HWN62" s="124" t="s">
        <v>582</v>
      </c>
      <c r="HWO62" s="124" t="s">
        <v>582</v>
      </c>
      <c r="HWP62" s="124" t="s">
        <v>582</v>
      </c>
      <c r="HWQ62" s="124" t="s">
        <v>582</v>
      </c>
      <c r="HWR62" s="124" t="s">
        <v>582</v>
      </c>
      <c r="HWS62" s="124" t="s">
        <v>582</v>
      </c>
      <c r="HWT62" s="124" t="s">
        <v>582</v>
      </c>
      <c r="HWU62" s="124" t="s">
        <v>582</v>
      </c>
      <c r="HWV62" s="124" t="s">
        <v>582</v>
      </c>
      <c r="HWW62" s="124" t="s">
        <v>582</v>
      </c>
      <c r="HWX62" s="124" t="s">
        <v>582</v>
      </c>
      <c r="HWY62" s="124" t="s">
        <v>582</v>
      </c>
      <c r="HWZ62" s="124" t="s">
        <v>582</v>
      </c>
      <c r="HXA62" s="124" t="s">
        <v>582</v>
      </c>
      <c r="HXB62" s="124" t="s">
        <v>582</v>
      </c>
      <c r="HXC62" s="124" t="s">
        <v>582</v>
      </c>
      <c r="HXD62" s="124" t="s">
        <v>582</v>
      </c>
      <c r="HXE62" s="124" t="s">
        <v>582</v>
      </c>
      <c r="HXF62" s="124" t="s">
        <v>582</v>
      </c>
      <c r="HXG62" s="124" t="s">
        <v>582</v>
      </c>
      <c r="HXH62" s="124" t="s">
        <v>582</v>
      </c>
      <c r="HXI62" s="124" t="s">
        <v>582</v>
      </c>
      <c r="HXJ62" s="124" t="s">
        <v>582</v>
      </c>
      <c r="HXK62" s="124" t="s">
        <v>582</v>
      </c>
      <c r="HXL62" s="124" t="s">
        <v>582</v>
      </c>
      <c r="HXM62" s="124" t="s">
        <v>582</v>
      </c>
      <c r="HXN62" s="124" t="s">
        <v>582</v>
      </c>
      <c r="HXO62" s="124" t="s">
        <v>582</v>
      </c>
      <c r="HXP62" s="124" t="s">
        <v>582</v>
      </c>
      <c r="HXQ62" s="124" t="s">
        <v>582</v>
      </c>
      <c r="HXR62" s="124" t="s">
        <v>582</v>
      </c>
      <c r="HXS62" s="124" t="s">
        <v>582</v>
      </c>
      <c r="HXT62" s="124" t="s">
        <v>582</v>
      </c>
      <c r="HXU62" s="124" t="s">
        <v>582</v>
      </c>
      <c r="HXV62" s="124" t="s">
        <v>582</v>
      </c>
      <c r="HXW62" s="124" t="s">
        <v>582</v>
      </c>
      <c r="HXX62" s="124" t="s">
        <v>582</v>
      </c>
      <c r="HXY62" s="124" t="s">
        <v>582</v>
      </c>
      <c r="HXZ62" s="124" t="s">
        <v>582</v>
      </c>
      <c r="HYA62" s="124" t="s">
        <v>582</v>
      </c>
      <c r="HYB62" s="124" t="s">
        <v>582</v>
      </c>
      <c r="HYC62" s="124" t="s">
        <v>582</v>
      </c>
      <c r="HYD62" s="124" t="s">
        <v>582</v>
      </c>
      <c r="HYE62" s="124" t="s">
        <v>582</v>
      </c>
      <c r="HYF62" s="124" t="s">
        <v>582</v>
      </c>
      <c r="HYG62" s="124" t="s">
        <v>582</v>
      </c>
      <c r="HYH62" s="124" t="s">
        <v>582</v>
      </c>
      <c r="HYI62" s="124" t="s">
        <v>582</v>
      </c>
      <c r="HYJ62" s="124" t="s">
        <v>582</v>
      </c>
      <c r="HYK62" s="124" t="s">
        <v>582</v>
      </c>
      <c r="HYL62" s="124" t="s">
        <v>582</v>
      </c>
      <c r="HYM62" s="124" t="s">
        <v>582</v>
      </c>
      <c r="HYN62" s="124" t="s">
        <v>582</v>
      </c>
      <c r="HYO62" s="124" t="s">
        <v>582</v>
      </c>
      <c r="HYP62" s="124" t="s">
        <v>582</v>
      </c>
      <c r="HYQ62" s="124" t="s">
        <v>582</v>
      </c>
      <c r="HYR62" s="124" t="s">
        <v>582</v>
      </c>
      <c r="HYS62" s="124" t="s">
        <v>582</v>
      </c>
      <c r="HYT62" s="124" t="s">
        <v>582</v>
      </c>
      <c r="HYU62" s="124" t="s">
        <v>582</v>
      </c>
      <c r="HYV62" s="124" t="s">
        <v>582</v>
      </c>
      <c r="HYW62" s="124" t="s">
        <v>582</v>
      </c>
      <c r="HYX62" s="124" t="s">
        <v>582</v>
      </c>
      <c r="HYY62" s="124" t="s">
        <v>582</v>
      </c>
      <c r="HYZ62" s="124" t="s">
        <v>582</v>
      </c>
      <c r="HZA62" s="124" t="s">
        <v>582</v>
      </c>
      <c r="HZB62" s="124" t="s">
        <v>582</v>
      </c>
      <c r="HZC62" s="124" t="s">
        <v>582</v>
      </c>
      <c r="HZD62" s="124" t="s">
        <v>582</v>
      </c>
      <c r="HZE62" s="124" t="s">
        <v>582</v>
      </c>
      <c r="HZF62" s="124" t="s">
        <v>582</v>
      </c>
      <c r="HZG62" s="124" t="s">
        <v>582</v>
      </c>
      <c r="HZH62" s="124" t="s">
        <v>582</v>
      </c>
      <c r="HZI62" s="124" t="s">
        <v>582</v>
      </c>
      <c r="HZJ62" s="124" t="s">
        <v>582</v>
      </c>
      <c r="HZK62" s="124" t="s">
        <v>582</v>
      </c>
      <c r="HZL62" s="124" t="s">
        <v>582</v>
      </c>
      <c r="HZM62" s="124" t="s">
        <v>582</v>
      </c>
      <c r="HZN62" s="124" t="s">
        <v>582</v>
      </c>
      <c r="HZO62" s="124" t="s">
        <v>582</v>
      </c>
      <c r="HZP62" s="124" t="s">
        <v>582</v>
      </c>
      <c r="HZQ62" s="124" t="s">
        <v>582</v>
      </c>
      <c r="HZR62" s="124" t="s">
        <v>582</v>
      </c>
      <c r="HZS62" s="124" t="s">
        <v>582</v>
      </c>
      <c r="HZT62" s="124" t="s">
        <v>582</v>
      </c>
      <c r="HZU62" s="124" t="s">
        <v>582</v>
      </c>
      <c r="HZV62" s="124" t="s">
        <v>582</v>
      </c>
      <c r="HZW62" s="124" t="s">
        <v>582</v>
      </c>
      <c r="HZX62" s="124" t="s">
        <v>582</v>
      </c>
      <c r="HZY62" s="124" t="s">
        <v>582</v>
      </c>
      <c r="HZZ62" s="124" t="s">
        <v>582</v>
      </c>
      <c r="IAA62" s="124" t="s">
        <v>582</v>
      </c>
      <c r="IAB62" s="124" t="s">
        <v>582</v>
      </c>
      <c r="IAC62" s="124" t="s">
        <v>582</v>
      </c>
      <c r="IAD62" s="124" t="s">
        <v>582</v>
      </c>
      <c r="IAE62" s="124" t="s">
        <v>582</v>
      </c>
      <c r="IAF62" s="124" t="s">
        <v>582</v>
      </c>
      <c r="IAG62" s="124" t="s">
        <v>582</v>
      </c>
      <c r="IAH62" s="124" t="s">
        <v>582</v>
      </c>
      <c r="IAI62" s="124" t="s">
        <v>582</v>
      </c>
      <c r="IAJ62" s="124" t="s">
        <v>582</v>
      </c>
      <c r="IAK62" s="124" t="s">
        <v>582</v>
      </c>
      <c r="IAL62" s="124" t="s">
        <v>582</v>
      </c>
      <c r="IAM62" s="124" t="s">
        <v>582</v>
      </c>
      <c r="IAN62" s="124" t="s">
        <v>582</v>
      </c>
      <c r="IAO62" s="124" t="s">
        <v>582</v>
      </c>
      <c r="IAP62" s="124" t="s">
        <v>582</v>
      </c>
      <c r="IAQ62" s="124" t="s">
        <v>582</v>
      </c>
      <c r="IAR62" s="124" t="s">
        <v>582</v>
      </c>
      <c r="IAS62" s="124" t="s">
        <v>582</v>
      </c>
      <c r="IAT62" s="124" t="s">
        <v>582</v>
      </c>
      <c r="IAU62" s="124" t="s">
        <v>582</v>
      </c>
      <c r="IAV62" s="124" t="s">
        <v>582</v>
      </c>
      <c r="IAW62" s="124" t="s">
        <v>582</v>
      </c>
      <c r="IAX62" s="124" t="s">
        <v>582</v>
      </c>
      <c r="IAY62" s="124" t="s">
        <v>582</v>
      </c>
      <c r="IAZ62" s="124" t="s">
        <v>582</v>
      </c>
      <c r="IBA62" s="124" t="s">
        <v>582</v>
      </c>
      <c r="IBB62" s="124" t="s">
        <v>582</v>
      </c>
      <c r="IBC62" s="124" t="s">
        <v>582</v>
      </c>
      <c r="IBD62" s="124" t="s">
        <v>582</v>
      </c>
      <c r="IBE62" s="124" t="s">
        <v>582</v>
      </c>
      <c r="IBF62" s="124" t="s">
        <v>582</v>
      </c>
      <c r="IBG62" s="124" t="s">
        <v>582</v>
      </c>
      <c r="IBH62" s="124" t="s">
        <v>582</v>
      </c>
      <c r="IBI62" s="124" t="s">
        <v>582</v>
      </c>
      <c r="IBJ62" s="124" t="s">
        <v>582</v>
      </c>
      <c r="IBK62" s="124" t="s">
        <v>582</v>
      </c>
      <c r="IBL62" s="124" t="s">
        <v>582</v>
      </c>
      <c r="IBM62" s="124" t="s">
        <v>582</v>
      </c>
      <c r="IBN62" s="124" t="s">
        <v>582</v>
      </c>
      <c r="IBO62" s="124" t="s">
        <v>582</v>
      </c>
      <c r="IBP62" s="124" t="s">
        <v>582</v>
      </c>
      <c r="IBQ62" s="124" t="s">
        <v>582</v>
      </c>
      <c r="IBR62" s="124" t="s">
        <v>582</v>
      </c>
      <c r="IBS62" s="124" t="s">
        <v>582</v>
      </c>
      <c r="IBT62" s="124" t="s">
        <v>582</v>
      </c>
      <c r="IBU62" s="124" t="s">
        <v>582</v>
      </c>
      <c r="IBV62" s="124" t="s">
        <v>582</v>
      </c>
      <c r="IBW62" s="124" t="s">
        <v>582</v>
      </c>
      <c r="IBX62" s="124" t="s">
        <v>582</v>
      </c>
      <c r="IBY62" s="124" t="s">
        <v>582</v>
      </c>
      <c r="IBZ62" s="124" t="s">
        <v>582</v>
      </c>
      <c r="ICA62" s="124" t="s">
        <v>582</v>
      </c>
      <c r="ICB62" s="124" t="s">
        <v>582</v>
      </c>
      <c r="ICC62" s="124" t="s">
        <v>582</v>
      </c>
      <c r="ICD62" s="124" t="s">
        <v>582</v>
      </c>
      <c r="ICE62" s="124" t="s">
        <v>582</v>
      </c>
      <c r="ICF62" s="124" t="s">
        <v>582</v>
      </c>
      <c r="ICG62" s="124" t="s">
        <v>582</v>
      </c>
      <c r="ICH62" s="124" t="s">
        <v>582</v>
      </c>
      <c r="ICI62" s="124" t="s">
        <v>582</v>
      </c>
      <c r="ICJ62" s="124" t="s">
        <v>582</v>
      </c>
      <c r="ICK62" s="124" t="s">
        <v>582</v>
      </c>
      <c r="ICL62" s="124" t="s">
        <v>582</v>
      </c>
      <c r="ICM62" s="124" t="s">
        <v>582</v>
      </c>
      <c r="ICN62" s="124" t="s">
        <v>582</v>
      </c>
      <c r="ICO62" s="124" t="s">
        <v>582</v>
      </c>
      <c r="ICP62" s="124" t="s">
        <v>582</v>
      </c>
      <c r="ICQ62" s="124" t="s">
        <v>582</v>
      </c>
      <c r="ICR62" s="124" t="s">
        <v>582</v>
      </c>
      <c r="ICS62" s="124" t="s">
        <v>582</v>
      </c>
      <c r="ICT62" s="124" t="s">
        <v>582</v>
      </c>
      <c r="ICU62" s="124" t="s">
        <v>582</v>
      </c>
      <c r="ICV62" s="124" t="s">
        <v>582</v>
      </c>
      <c r="ICW62" s="124" t="s">
        <v>582</v>
      </c>
      <c r="ICX62" s="124" t="s">
        <v>582</v>
      </c>
      <c r="ICY62" s="124" t="s">
        <v>582</v>
      </c>
      <c r="ICZ62" s="124" t="s">
        <v>582</v>
      </c>
      <c r="IDA62" s="124" t="s">
        <v>582</v>
      </c>
      <c r="IDB62" s="124" t="s">
        <v>582</v>
      </c>
      <c r="IDC62" s="124" t="s">
        <v>582</v>
      </c>
      <c r="IDD62" s="124" t="s">
        <v>582</v>
      </c>
      <c r="IDE62" s="124" t="s">
        <v>582</v>
      </c>
      <c r="IDF62" s="124" t="s">
        <v>582</v>
      </c>
      <c r="IDG62" s="124" t="s">
        <v>582</v>
      </c>
      <c r="IDH62" s="124" t="s">
        <v>582</v>
      </c>
      <c r="IDI62" s="124" t="s">
        <v>582</v>
      </c>
      <c r="IDJ62" s="124" t="s">
        <v>582</v>
      </c>
      <c r="IDK62" s="124" t="s">
        <v>582</v>
      </c>
      <c r="IDL62" s="124" t="s">
        <v>582</v>
      </c>
      <c r="IDM62" s="124" t="s">
        <v>582</v>
      </c>
      <c r="IDN62" s="124" t="s">
        <v>582</v>
      </c>
      <c r="IDO62" s="124" t="s">
        <v>582</v>
      </c>
      <c r="IDP62" s="124" t="s">
        <v>582</v>
      </c>
      <c r="IDQ62" s="124" t="s">
        <v>582</v>
      </c>
      <c r="IDR62" s="124" t="s">
        <v>582</v>
      </c>
      <c r="IDS62" s="124" t="s">
        <v>582</v>
      </c>
      <c r="IDT62" s="124" t="s">
        <v>582</v>
      </c>
      <c r="IDU62" s="124" t="s">
        <v>582</v>
      </c>
      <c r="IDV62" s="124" t="s">
        <v>582</v>
      </c>
      <c r="IDW62" s="124" t="s">
        <v>582</v>
      </c>
      <c r="IDX62" s="124" t="s">
        <v>582</v>
      </c>
      <c r="IDY62" s="124" t="s">
        <v>582</v>
      </c>
      <c r="IDZ62" s="124" t="s">
        <v>582</v>
      </c>
      <c r="IEA62" s="124" t="s">
        <v>582</v>
      </c>
      <c r="IEB62" s="124" t="s">
        <v>582</v>
      </c>
      <c r="IEC62" s="124" t="s">
        <v>582</v>
      </c>
      <c r="IED62" s="124" t="s">
        <v>582</v>
      </c>
      <c r="IEE62" s="124" t="s">
        <v>582</v>
      </c>
      <c r="IEF62" s="124" t="s">
        <v>582</v>
      </c>
      <c r="IEG62" s="124" t="s">
        <v>582</v>
      </c>
      <c r="IEH62" s="124" t="s">
        <v>582</v>
      </c>
      <c r="IEI62" s="124" t="s">
        <v>582</v>
      </c>
      <c r="IEJ62" s="124" t="s">
        <v>582</v>
      </c>
      <c r="IEK62" s="124" t="s">
        <v>582</v>
      </c>
      <c r="IEL62" s="124" t="s">
        <v>582</v>
      </c>
      <c r="IEM62" s="124" t="s">
        <v>582</v>
      </c>
      <c r="IEN62" s="124" t="s">
        <v>582</v>
      </c>
      <c r="IEO62" s="124" t="s">
        <v>582</v>
      </c>
      <c r="IEP62" s="124" t="s">
        <v>582</v>
      </c>
      <c r="IEQ62" s="124" t="s">
        <v>582</v>
      </c>
      <c r="IER62" s="124" t="s">
        <v>582</v>
      </c>
      <c r="IES62" s="124" t="s">
        <v>582</v>
      </c>
      <c r="IET62" s="124" t="s">
        <v>582</v>
      </c>
      <c r="IEU62" s="124" t="s">
        <v>582</v>
      </c>
      <c r="IEV62" s="124" t="s">
        <v>582</v>
      </c>
      <c r="IEW62" s="124" t="s">
        <v>582</v>
      </c>
      <c r="IEX62" s="124" t="s">
        <v>582</v>
      </c>
      <c r="IEY62" s="124" t="s">
        <v>582</v>
      </c>
      <c r="IEZ62" s="124" t="s">
        <v>582</v>
      </c>
      <c r="IFA62" s="124" t="s">
        <v>582</v>
      </c>
      <c r="IFB62" s="124" t="s">
        <v>582</v>
      </c>
      <c r="IFC62" s="124" t="s">
        <v>582</v>
      </c>
      <c r="IFD62" s="124" t="s">
        <v>582</v>
      </c>
      <c r="IFE62" s="124" t="s">
        <v>582</v>
      </c>
      <c r="IFF62" s="124" t="s">
        <v>582</v>
      </c>
      <c r="IFG62" s="124" t="s">
        <v>582</v>
      </c>
      <c r="IFH62" s="124" t="s">
        <v>582</v>
      </c>
      <c r="IFI62" s="124" t="s">
        <v>582</v>
      </c>
      <c r="IFJ62" s="124" t="s">
        <v>582</v>
      </c>
      <c r="IFK62" s="124" t="s">
        <v>582</v>
      </c>
      <c r="IFL62" s="124" t="s">
        <v>582</v>
      </c>
      <c r="IFM62" s="124" t="s">
        <v>582</v>
      </c>
      <c r="IFN62" s="124" t="s">
        <v>582</v>
      </c>
      <c r="IFO62" s="124" t="s">
        <v>582</v>
      </c>
      <c r="IFP62" s="124" t="s">
        <v>582</v>
      </c>
      <c r="IFQ62" s="124" t="s">
        <v>582</v>
      </c>
      <c r="IFR62" s="124" t="s">
        <v>582</v>
      </c>
      <c r="IFS62" s="124" t="s">
        <v>582</v>
      </c>
      <c r="IFT62" s="124" t="s">
        <v>582</v>
      </c>
      <c r="IFU62" s="124" t="s">
        <v>582</v>
      </c>
      <c r="IFV62" s="124" t="s">
        <v>582</v>
      </c>
      <c r="IFW62" s="124" t="s">
        <v>582</v>
      </c>
      <c r="IFX62" s="124" t="s">
        <v>582</v>
      </c>
      <c r="IFY62" s="124" t="s">
        <v>582</v>
      </c>
      <c r="IFZ62" s="124" t="s">
        <v>582</v>
      </c>
      <c r="IGA62" s="124" t="s">
        <v>582</v>
      </c>
      <c r="IGB62" s="124" t="s">
        <v>582</v>
      </c>
      <c r="IGC62" s="124" t="s">
        <v>582</v>
      </c>
      <c r="IGD62" s="124" t="s">
        <v>582</v>
      </c>
      <c r="IGE62" s="124" t="s">
        <v>582</v>
      </c>
      <c r="IGF62" s="124" t="s">
        <v>582</v>
      </c>
      <c r="IGG62" s="124" t="s">
        <v>582</v>
      </c>
      <c r="IGH62" s="124" t="s">
        <v>582</v>
      </c>
      <c r="IGI62" s="124" t="s">
        <v>582</v>
      </c>
      <c r="IGJ62" s="124" t="s">
        <v>582</v>
      </c>
      <c r="IGK62" s="124" t="s">
        <v>582</v>
      </c>
      <c r="IGL62" s="124" t="s">
        <v>582</v>
      </c>
      <c r="IGM62" s="124" t="s">
        <v>582</v>
      </c>
      <c r="IGN62" s="124" t="s">
        <v>582</v>
      </c>
      <c r="IGO62" s="124" t="s">
        <v>582</v>
      </c>
      <c r="IGP62" s="124" t="s">
        <v>582</v>
      </c>
      <c r="IGQ62" s="124" t="s">
        <v>582</v>
      </c>
      <c r="IGR62" s="124" t="s">
        <v>582</v>
      </c>
      <c r="IGS62" s="124" t="s">
        <v>582</v>
      </c>
      <c r="IGT62" s="124" t="s">
        <v>582</v>
      </c>
      <c r="IGU62" s="124" t="s">
        <v>582</v>
      </c>
      <c r="IGV62" s="124" t="s">
        <v>582</v>
      </c>
      <c r="IGW62" s="124" t="s">
        <v>582</v>
      </c>
      <c r="IGX62" s="124" t="s">
        <v>582</v>
      </c>
      <c r="IGY62" s="124" t="s">
        <v>582</v>
      </c>
      <c r="IGZ62" s="124" t="s">
        <v>582</v>
      </c>
      <c r="IHA62" s="124" t="s">
        <v>582</v>
      </c>
      <c r="IHB62" s="124" t="s">
        <v>582</v>
      </c>
      <c r="IHC62" s="124" t="s">
        <v>582</v>
      </c>
      <c r="IHD62" s="124" t="s">
        <v>582</v>
      </c>
      <c r="IHE62" s="124" t="s">
        <v>582</v>
      </c>
      <c r="IHF62" s="124" t="s">
        <v>582</v>
      </c>
      <c r="IHG62" s="124" t="s">
        <v>582</v>
      </c>
      <c r="IHH62" s="124" t="s">
        <v>582</v>
      </c>
      <c r="IHI62" s="124" t="s">
        <v>582</v>
      </c>
      <c r="IHJ62" s="124" t="s">
        <v>582</v>
      </c>
      <c r="IHK62" s="124" t="s">
        <v>582</v>
      </c>
      <c r="IHL62" s="124" t="s">
        <v>582</v>
      </c>
      <c r="IHM62" s="124" t="s">
        <v>582</v>
      </c>
      <c r="IHN62" s="124" t="s">
        <v>582</v>
      </c>
      <c r="IHO62" s="124" t="s">
        <v>582</v>
      </c>
      <c r="IHP62" s="124" t="s">
        <v>582</v>
      </c>
      <c r="IHQ62" s="124" t="s">
        <v>582</v>
      </c>
      <c r="IHR62" s="124" t="s">
        <v>582</v>
      </c>
      <c r="IHS62" s="124" t="s">
        <v>582</v>
      </c>
      <c r="IHT62" s="124" t="s">
        <v>582</v>
      </c>
      <c r="IHU62" s="124" t="s">
        <v>582</v>
      </c>
      <c r="IHV62" s="124" t="s">
        <v>582</v>
      </c>
      <c r="IHW62" s="124" t="s">
        <v>582</v>
      </c>
      <c r="IHX62" s="124" t="s">
        <v>582</v>
      </c>
      <c r="IHY62" s="124" t="s">
        <v>582</v>
      </c>
      <c r="IHZ62" s="124" t="s">
        <v>582</v>
      </c>
      <c r="IIA62" s="124" t="s">
        <v>582</v>
      </c>
      <c r="IIB62" s="124" t="s">
        <v>582</v>
      </c>
      <c r="IIC62" s="124" t="s">
        <v>582</v>
      </c>
      <c r="IID62" s="124" t="s">
        <v>582</v>
      </c>
      <c r="IIE62" s="124" t="s">
        <v>582</v>
      </c>
      <c r="IIF62" s="124" t="s">
        <v>582</v>
      </c>
      <c r="IIG62" s="124" t="s">
        <v>582</v>
      </c>
      <c r="IIH62" s="124" t="s">
        <v>582</v>
      </c>
      <c r="III62" s="124" t="s">
        <v>582</v>
      </c>
      <c r="IIJ62" s="124" t="s">
        <v>582</v>
      </c>
      <c r="IIK62" s="124" t="s">
        <v>582</v>
      </c>
      <c r="IIL62" s="124" t="s">
        <v>582</v>
      </c>
      <c r="IIM62" s="124" t="s">
        <v>582</v>
      </c>
      <c r="IIN62" s="124" t="s">
        <v>582</v>
      </c>
      <c r="IIO62" s="124" t="s">
        <v>582</v>
      </c>
      <c r="IIP62" s="124" t="s">
        <v>582</v>
      </c>
      <c r="IIQ62" s="124" t="s">
        <v>582</v>
      </c>
      <c r="IIR62" s="124" t="s">
        <v>582</v>
      </c>
      <c r="IIS62" s="124" t="s">
        <v>582</v>
      </c>
      <c r="IIT62" s="124" t="s">
        <v>582</v>
      </c>
      <c r="IIU62" s="124" t="s">
        <v>582</v>
      </c>
      <c r="IIV62" s="124" t="s">
        <v>582</v>
      </c>
      <c r="IIW62" s="124" t="s">
        <v>582</v>
      </c>
      <c r="IIX62" s="124" t="s">
        <v>582</v>
      </c>
      <c r="IIY62" s="124" t="s">
        <v>582</v>
      </c>
      <c r="IIZ62" s="124" t="s">
        <v>582</v>
      </c>
      <c r="IJA62" s="124" t="s">
        <v>582</v>
      </c>
      <c r="IJB62" s="124" t="s">
        <v>582</v>
      </c>
      <c r="IJC62" s="124" t="s">
        <v>582</v>
      </c>
      <c r="IJD62" s="124" t="s">
        <v>582</v>
      </c>
      <c r="IJE62" s="124" t="s">
        <v>582</v>
      </c>
      <c r="IJF62" s="124" t="s">
        <v>582</v>
      </c>
      <c r="IJG62" s="124" t="s">
        <v>582</v>
      </c>
      <c r="IJH62" s="124" t="s">
        <v>582</v>
      </c>
      <c r="IJI62" s="124" t="s">
        <v>582</v>
      </c>
      <c r="IJJ62" s="124" t="s">
        <v>582</v>
      </c>
      <c r="IJK62" s="124" t="s">
        <v>582</v>
      </c>
      <c r="IJL62" s="124" t="s">
        <v>582</v>
      </c>
      <c r="IJM62" s="124" t="s">
        <v>582</v>
      </c>
      <c r="IJN62" s="124" t="s">
        <v>582</v>
      </c>
      <c r="IJO62" s="124" t="s">
        <v>582</v>
      </c>
      <c r="IJP62" s="124" t="s">
        <v>582</v>
      </c>
      <c r="IJQ62" s="124" t="s">
        <v>582</v>
      </c>
      <c r="IJR62" s="124" t="s">
        <v>582</v>
      </c>
      <c r="IJS62" s="124" t="s">
        <v>582</v>
      </c>
      <c r="IJT62" s="124" t="s">
        <v>582</v>
      </c>
      <c r="IJU62" s="124" t="s">
        <v>582</v>
      </c>
      <c r="IJV62" s="124" t="s">
        <v>582</v>
      </c>
      <c r="IJW62" s="124" t="s">
        <v>582</v>
      </c>
      <c r="IJX62" s="124" t="s">
        <v>582</v>
      </c>
      <c r="IJY62" s="124" t="s">
        <v>582</v>
      </c>
      <c r="IJZ62" s="124" t="s">
        <v>582</v>
      </c>
      <c r="IKA62" s="124" t="s">
        <v>582</v>
      </c>
      <c r="IKB62" s="124" t="s">
        <v>582</v>
      </c>
      <c r="IKC62" s="124" t="s">
        <v>582</v>
      </c>
      <c r="IKD62" s="124" t="s">
        <v>582</v>
      </c>
      <c r="IKE62" s="124" t="s">
        <v>582</v>
      </c>
      <c r="IKF62" s="124" t="s">
        <v>582</v>
      </c>
      <c r="IKG62" s="124" t="s">
        <v>582</v>
      </c>
      <c r="IKH62" s="124" t="s">
        <v>582</v>
      </c>
      <c r="IKI62" s="124" t="s">
        <v>582</v>
      </c>
      <c r="IKJ62" s="124" t="s">
        <v>582</v>
      </c>
      <c r="IKK62" s="124" t="s">
        <v>582</v>
      </c>
      <c r="IKL62" s="124" t="s">
        <v>582</v>
      </c>
      <c r="IKM62" s="124" t="s">
        <v>582</v>
      </c>
      <c r="IKN62" s="124" t="s">
        <v>582</v>
      </c>
      <c r="IKO62" s="124" t="s">
        <v>582</v>
      </c>
      <c r="IKP62" s="124" t="s">
        <v>582</v>
      </c>
      <c r="IKQ62" s="124" t="s">
        <v>582</v>
      </c>
      <c r="IKR62" s="124" t="s">
        <v>582</v>
      </c>
      <c r="IKS62" s="124" t="s">
        <v>582</v>
      </c>
      <c r="IKT62" s="124" t="s">
        <v>582</v>
      </c>
      <c r="IKU62" s="124" t="s">
        <v>582</v>
      </c>
      <c r="IKV62" s="124" t="s">
        <v>582</v>
      </c>
      <c r="IKW62" s="124" t="s">
        <v>582</v>
      </c>
      <c r="IKX62" s="124" t="s">
        <v>582</v>
      </c>
      <c r="IKY62" s="124" t="s">
        <v>582</v>
      </c>
      <c r="IKZ62" s="124" t="s">
        <v>582</v>
      </c>
      <c r="ILA62" s="124" t="s">
        <v>582</v>
      </c>
      <c r="ILB62" s="124" t="s">
        <v>582</v>
      </c>
      <c r="ILC62" s="124" t="s">
        <v>582</v>
      </c>
      <c r="ILD62" s="124" t="s">
        <v>582</v>
      </c>
      <c r="ILE62" s="124" t="s">
        <v>582</v>
      </c>
      <c r="ILF62" s="124" t="s">
        <v>582</v>
      </c>
      <c r="ILG62" s="124" t="s">
        <v>582</v>
      </c>
      <c r="ILH62" s="124" t="s">
        <v>582</v>
      </c>
      <c r="ILI62" s="124" t="s">
        <v>582</v>
      </c>
      <c r="ILJ62" s="124" t="s">
        <v>582</v>
      </c>
      <c r="ILK62" s="124" t="s">
        <v>582</v>
      </c>
      <c r="ILL62" s="124" t="s">
        <v>582</v>
      </c>
      <c r="ILM62" s="124" t="s">
        <v>582</v>
      </c>
      <c r="ILN62" s="124" t="s">
        <v>582</v>
      </c>
      <c r="ILO62" s="124" t="s">
        <v>582</v>
      </c>
      <c r="ILP62" s="124" t="s">
        <v>582</v>
      </c>
      <c r="ILQ62" s="124" t="s">
        <v>582</v>
      </c>
      <c r="ILR62" s="124" t="s">
        <v>582</v>
      </c>
      <c r="ILS62" s="124" t="s">
        <v>582</v>
      </c>
      <c r="ILT62" s="124" t="s">
        <v>582</v>
      </c>
      <c r="ILU62" s="124" t="s">
        <v>582</v>
      </c>
      <c r="ILV62" s="124" t="s">
        <v>582</v>
      </c>
      <c r="ILW62" s="124" t="s">
        <v>582</v>
      </c>
      <c r="ILX62" s="124" t="s">
        <v>582</v>
      </c>
      <c r="ILY62" s="124" t="s">
        <v>582</v>
      </c>
      <c r="ILZ62" s="124" t="s">
        <v>582</v>
      </c>
      <c r="IMA62" s="124" t="s">
        <v>582</v>
      </c>
      <c r="IMB62" s="124" t="s">
        <v>582</v>
      </c>
      <c r="IMC62" s="124" t="s">
        <v>582</v>
      </c>
      <c r="IMD62" s="124" t="s">
        <v>582</v>
      </c>
      <c r="IME62" s="124" t="s">
        <v>582</v>
      </c>
      <c r="IMF62" s="124" t="s">
        <v>582</v>
      </c>
      <c r="IMG62" s="124" t="s">
        <v>582</v>
      </c>
      <c r="IMH62" s="124" t="s">
        <v>582</v>
      </c>
      <c r="IMI62" s="124" t="s">
        <v>582</v>
      </c>
      <c r="IMJ62" s="124" t="s">
        <v>582</v>
      </c>
      <c r="IMK62" s="124" t="s">
        <v>582</v>
      </c>
      <c r="IML62" s="124" t="s">
        <v>582</v>
      </c>
      <c r="IMM62" s="124" t="s">
        <v>582</v>
      </c>
      <c r="IMN62" s="124" t="s">
        <v>582</v>
      </c>
      <c r="IMO62" s="124" t="s">
        <v>582</v>
      </c>
      <c r="IMP62" s="124" t="s">
        <v>582</v>
      </c>
      <c r="IMQ62" s="124" t="s">
        <v>582</v>
      </c>
      <c r="IMR62" s="124" t="s">
        <v>582</v>
      </c>
      <c r="IMS62" s="124" t="s">
        <v>582</v>
      </c>
      <c r="IMT62" s="124" t="s">
        <v>582</v>
      </c>
      <c r="IMU62" s="124" t="s">
        <v>582</v>
      </c>
      <c r="IMV62" s="124" t="s">
        <v>582</v>
      </c>
      <c r="IMW62" s="124" t="s">
        <v>582</v>
      </c>
      <c r="IMX62" s="124" t="s">
        <v>582</v>
      </c>
      <c r="IMY62" s="124" t="s">
        <v>582</v>
      </c>
      <c r="IMZ62" s="124" t="s">
        <v>582</v>
      </c>
      <c r="INA62" s="124" t="s">
        <v>582</v>
      </c>
      <c r="INB62" s="124" t="s">
        <v>582</v>
      </c>
      <c r="INC62" s="124" t="s">
        <v>582</v>
      </c>
      <c r="IND62" s="124" t="s">
        <v>582</v>
      </c>
      <c r="INE62" s="124" t="s">
        <v>582</v>
      </c>
      <c r="INF62" s="124" t="s">
        <v>582</v>
      </c>
      <c r="ING62" s="124" t="s">
        <v>582</v>
      </c>
      <c r="INH62" s="124" t="s">
        <v>582</v>
      </c>
      <c r="INI62" s="124" t="s">
        <v>582</v>
      </c>
      <c r="INJ62" s="124" t="s">
        <v>582</v>
      </c>
      <c r="INK62" s="124" t="s">
        <v>582</v>
      </c>
      <c r="INL62" s="124" t="s">
        <v>582</v>
      </c>
      <c r="INM62" s="124" t="s">
        <v>582</v>
      </c>
      <c r="INN62" s="124" t="s">
        <v>582</v>
      </c>
      <c r="INO62" s="124" t="s">
        <v>582</v>
      </c>
      <c r="INP62" s="124" t="s">
        <v>582</v>
      </c>
      <c r="INQ62" s="124" t="s">
        <v>582</v>
      </c>
      <c r="INR62" s="124" t="s">
        <v>582</v>
      </c>
      <c r="INS62" s="124" t="s">
        <v>582</v>
      </c>
      <c r="INT62" s="124" t="s">
        <v>582</v>
      </c>
      <c r="INU62" s="124" t="s">
        <v>582</v>
      </c>
      <c r="INV62" s="124" t="s">
        <v>582</v>
      </c>
      <c r="INW62" s="124" t="s">
        <v>582</v>
      </c>
      <c r="INX62" s="124" t="s">
        <v>582</v>
      </c>
      <c r="INY62" s="124" t="s">
        <v>582</v>
      </c>
      <c r="INZ62" s="124" t="s">
        <v>582</v>
      </c>
      <c r="IOA62" s="124" t="s">
        <v>582</v>
      </c>
      <c r="IOB62" s="124" t="s">
        <v>582</v>
      </c>
      <c r="IOC62" s="124" t="s">
        <v>582</v>
      </c>
      <c r="IOD62" s="124" t="s">
        <v>582</v>
      </c>
      <c r="IOE62" s="124" t="s">
        <v>582</v>
      </c>
      <c r="IOF62" s="124" t="s">
        <v>582</v>
      </c>
      <c r="IOG62" s="124" t="s">
        <v>582</v>
      </c>
      <c r="IOH62" s="124" t="s">
        <v>582</v>
      </c>
      <c r="IOI62" s="124" t="s">
        <v>582</v>
      </c>
      <c r="IOJ62" s="124" t="s">
        <v>582</v>
      </c>
      <c r="IOK62" s="124" t="s">
        <v>582</v>
      </c>
      <c r="IOL62" s="124" t="s">
        <v>582</v>
      </c>
      <c r="IOM62" s="124" t="s">
        <v>582</v>
      </c>
      <c r="ION62" s="124" t="s">
        <v>582</v>
      </c>
      <c r="IOO62" s="124" t="s">
        <v>582</v>
      </c>
      <c r="IOP62" s="124" t="s">
        <v>582</v>
      </c>
      <c r="IOQ62" s="124" t="s">
        <v>582</v>
      </c>
      <c r="IOR62" s="124" t="s">
        <v>582</v>
      </c>
      <c r="IOS62" s="124" t="s">
        <v>582</v>
      </c>
      <c r="IOT62" s="124" t="s">
        <v>582</v>
      </c>
      <c r="IOU62" s="124" t="s">
        <v>582</v>
      </c>
      <c r="IOV62" s="124" t="s">
        <v>582</v>
      </c>
      <c r="IOW62" s="124" t="s">
        <v>582</v>
      </c>
      <c r="IOX62" s="124" t="s">
        <v>582</v>
      </c>
      <c r="IOY62" s="124" t="s">
        <v>582</v>
      </c>
      <c r="IOZ62" s="124" t="s">
        <v>582</v>
      </c>
      <c r="IPA62" s="124" t="s">
        <v>582</v>
      </c>
      <c r="IPB62" s="124" t="s">
        <v>582</v>
      </c>
      <c r="IPC62" s="124" t="s">
        <v>582</v>
      </c>
      <c r="IPD62" s="124" t="s">
        <v>582</v>
      </c>
      <c r="IPE62" s="124" t="s">
        <v>582</v>
      </c>
      <c r="IPF62" s="124" t="s">
        <v>582</v>
      </c>
      <c r="IPG62" s="124" t="s">
        <v>582</v>
      </c>
      <c r="IPH62" s="124" t="s">
        <v>582</v>
      </c>
      <c r="IPI62" s="124" t="s">
        <v>582</v>
      </c>
      <c r="IPJ62" s="124" t="s">
        <v>582</v>
      </c>
      <c r="IPK62" s="124" t="s">
        <v>582</v>
      </c>
      <c r="IPL62" s="124" t="s">
        <v>582</v>
      </c>
      <c r="IPM62" s="124" t="s">
        <v>582</v>
      </c>
      <c r="IPN62" s="124" t="s">
        <v>582</v>
      </c>
      <c r="IPO62" s="124" t="s">
        <v>582</v>
      </c>
      <c r="IPP62" s="124" t="s">
        <v>582</v>
      </c>
      <c r="IPQ62" s="124" t="s">
        <v>582</v>
      </c>
      <c r="IPR62" s="124" t="s">
        <v>582</v>
      </c>
      <c r="IPS62" s="124" t="s">
        <v>582</v>
      </c>
      <c r="IPT62" s="124" t="s">
        <v>582</v>
      </c>
      <c r="IPU62" s="124" t="s">
        <v>582</v>
      </c>
      <c r="IPV62" s="124" t="s">
        <v>582</v>
      </c>
      <c r="IPW62" s="124" t="s">
        <v>582</v>
      </c>
      <c r="IPX62" s="124" t="s">
        <v>582</v>
      </c>
      <c r="IPY62" s="124" t="s">
        <v>582</v>
      </c>
      <c r="IPZ62" s="124" t="s">
        <v>582</v>
      </c>
      <c r="IQA62" s="124" t="s">
        <v>582</v>
      </c>
      <c r="IQB62" s="124" t="s">
        <v>582</v>
      </c>
      <c r="IQC62" s="124" t="s">
        <v>582</v>
      </c>
      <c r="IQD62" s="124" t="s">
        <v>582</v>
      </c>
      <c r="IQE62" s="124" t="s">
        <v>582</v>
      </c>
      <c r="IQF62" s="124" t="s">
        <v>582</v>
      </c>
      <c r="IQG62" s="124" t="s">
        <v>582</v>
      </c>
      <c r="IQH62" s="124" t="s">
        <v>582</v>
      </c>
      <c r="IQI62" s="124" t="s">
        <v>582</v>
      </c>
      <c r="IQJ62" s="124" t="s">
        <v>582</v>
      </c>
      <c r="IQK62" s="124" t="s">
        <v>582</v>
      </c>
      <c r="IQL62" s="124" t="s">
        <v>582</v>
      </c>
      <c r="IQM62" s="124" t="s">
        <v>582</v>
      </c>
      <c r="IQN62" s="124" t="s">
        <v>582</v>
      </c>
      <c r="IQO62" s="124" t="s">
        <v>582</v>
      </c>
      <c r="IQP62" s="124" t="s">
        <v>582</v>
      </c>
      <c r="IQQ62" s="124" t="s">
        <v>582</v>
      </c>
      <c r="IQR62" s="124" t="s">
        <v>582</v>
      </c>
      <c r="IQS62" s="124" t="s">
        <v>582</v>
      </c>
      <c r="IQT62" s="124" t="s">
        <v>582</v>
      </c>
      <c r="IQU62" s="124" t="s">
        <v>582</v>
      </c>
      <c r="IQV62" s="124" t="s">
        <v>582</v>
      </c>
      <c r="IQW62" s="124" t="s">
        <v>582</v>
      </c>
      <c r="IQX62" s="124" t="s">
        <v>582</v>
      </c>
      <c r="IQY62" s="124" t="s">
        <v>582</v>
      </c>
      <c r="IQZ62" s="124" t="s">
        <v>582</v>
      </c>
      <c r="IRA62" s="124" t="s">
        <v>582</v>
      </c>
      <c r="IRB62" s="124" t="s">
        <v>582</v>
      </c>
      <c r="IRC62" s="124" t="s">
        <v>582</v>
      </c>
      <c r="IRD62" s="124" t="s">
        <v>582</v>
      </c>
      <c r="IRE62" s="124" t="s">
        <v>582</v>
      </c>
      <c r="IRF62" s="124" t="s">
        <v>582</v>
      </c>
      <c r="IRG62" s="124" t="s">
        <v>582</v>
      </c>
      <c r="IRH62" s="124" t="s">
        <v>582</v>
      </c>
      <c r="IRI62" s="124" t="s">
        <v>582</v>
      </c>
      <c r="IRJ62" s="124" t="s">
        <v>582</v>
      </c>
      <c r="IRK62" s="124" t="s">
        <v>582</v>
      </c>
      <c r="IRL62" s="124" t="s">
        <v>582</v>
      </c>
      <c r="IRM62" s="124" t="s">
        <v>582</v>
      </c>
      <c r="IRN62" s="124" t="s">
        <v>582</v>
      </c>
      <c r="IRO62" s="124" t="s">
        <v>582</v>
      </c>
      <c r="IRP62" s="124" t="s">
        <v>582</v>
      </c>
      <c r="IRQ62" s="124" t="s">
        <v>582</v>
      </c>
      <c r="IRR62" s="124" t="s">
        <v>582</v>
      </c>
      <c r="IRS62" s="124" t="s">
        <v>582</v>
      </c>
      <c r="IRT62" s="124" t="s">
        <v>582</v>
      </c>
      <c r="IRU62" s="124" t="s">
        <v>582</v>
      </c>
      <c r="IRV62" s="124" t="s">
        <v>582</v>
      </c>
      <c r="IRW62" s="124" t="s">
        <v>582</v>
      </c>
      <c r="IRX62" s="124" t="s">
        <v>582</v>
      </c>
      <c r="IRY62" s="124" t="s">
        <v>582</v>
      </c>
      <c r="IRZ62" s="124" t="s">
        <v>582</v>
      </c>
      <c r="ISA62" s="124" t="s">
        <v>582</v>
      </c>
      <c r="ISB62" s="124" t="s">
        <v>582</v>
      </c>
      <c r="ISC62" s="124" t="s">
        <v>582</v>
      </c>
      <c r="ISD62" s="124" t="s">
        <v>582</v>
      </c>
      <c r="ISE62" s="124" t="s">
        <v>582</v>
      </c>
      <c r="ISF62" s="124" t="s">
        <v>582</v>
      </c>
      <c r="ISG62" s="124" t="s">
        <v>582</v>
      </c>
      <c r="ISH62" s="124" t="s">
        <v>582</v>
      </c>
      <c r="ISI62" s="124" t="s">
        <v>582</v>
      </c>
      <c r="ISJ62" s="124" t="s">
        <v>582</v>
      </c>
      <c r="ISK62" s="124" t="s">
        <v>582</v>
      </c>
      <c r="ISL62" s="124" t="s">
        <v>582</v>
      </c>
      <c r="ISM62" s="124" t="s">
        <v>582</v>
      </c>
      <c r="ISN62" s="124" t="s">
        <v>582</v>
      </c>
      <c r="ISO62" s="124" t="s">
        <v>582</v>
      </c>
      <c r="ISP62" s="124" t="s">
        <v>582</v>
      </c>
      <c r="ISQ62" s="124" t="s">
        <v>582</v>
      </c>
      <c r="ISR62" s="124" t="s">
        <v>582</v>
      </c>
      <c r="ISS62" s="124" t="s">
        <v>582</v>
      </c>
      <c r="IST62" s="124" t="s">
        <v>582</v>
      </c>
      <c r="ISU62" s="124" t="s">
        <v>582</v>
      </c>
      <c r="ISV62" s="124" t="s">
        <v>582</v>
      </c>
      <c r="ISW62" s="124" t="s">
        <v>582</v>
      </c>
      <c r="ISX62" s="124" t="s">
        <v>582</v>
      </c>
      <c r="ISY62" s="124" t="s">
        <v>582</v>
      </c>
      <c r="ISZ62" s="124" t="s">
        <v>582</v>
      </c>
      <c r="ITA62" s="124" t="s">
        <v>582</v>
      </c>
      <c r="ITB62" s="124" t="s">
        <v>582</v>
      </c>
      <c r="ITC62" s="124" t="s">
        <v>582</v>
      </c>
      <c r="ITD62" s="124" t="s">
        <v>582</v>
      </c>
      <c r="ITE62" s="124" t="s">
        <v>582</v>
      </c>
      <c r="ITF62" s="124" t="s">
        <v>582</v>
      </c>
      <c r="ITG62" s="124" t="s">
        <v>582</v>
      </c>
      <c r="ITH62" s="124" t="s">
        <v>582</v>
      </c>
      <c r="ITI62" s="124" t="s">
        <v>582</v>
      </c>
      <c r="ITJ62" s="124" t="s">
        <v>582</v>
      </c>
      <c r="ITK62" s="124" t="s">
        <v>582</v>
      </c>
      <c r="ITL62" s="124" t="s">
        <v>582</v>
      </c>
      <c r="ITM62" s="124" t="s">
        <v>582</v>
      </c>
      <c r="ITN62" s="124" t="s">
        <v>582</v>
      </c>
      <c r="ITO62" s="124" t="s">
        <v>582</v>
      </c>
      <c r="ITP62" s="124" t="s">
        <v>582</v>
      </c>
      <c r="ITQ62" s="124" t="s">
        <v>582</v>
      </c>
      <c r="ITR62" s="124" t="s">
        <v>582</v>
      </c>
      <c r="ITS62" s="124" t="s">
        <v>582</v>
      </c>
      <c r="ITT62" s="124" t="s">
        <v>582</v>
      </c>
      <c r="ITU62" s="124" t="s">
        <v>582</v>
      </c>
      <c r="ITV62" s="124" t="s">
        <v>582</v>
      </c>
      <c r="ITW62" s="124" t="s">
        <v>582</v>
      </c>
      <c r="ITX62" s="124" t="s">
        <v>582</v>
      </c>
      <c r="ITY62" s="124" t="s">
        <v>582</v>
      </c>
      <c r="ITZ62" s="124" t="s">
        <v>582</v>
      </c>
      <c r="IUA62" s="124" t="s">
        <v>582</v>
      </c>
      <c r="IUB62" s="124" t="s">
        <v>582</v>
      </c>
      <c r="IUC62" s="124" t="s">
        <v>582</v>
      </c>
      <c r="IUD62" s="124" t="s">
        <v>582</v>
      </c>
      <c r="IUE62" s="124" t="s">
        <v>582</v>
      </c>
      <c r="IUF62" s="124" t="s">
        <v>582</v>
      </c>
      <c r="IUG62" s="124" t="s">
        <v>582</v>
      </c>
      <c r="IUH62" s="124" t="s">
        <v>582</v>
      </c>
      <c r="IUI62" s="124" t="s">
        <v>582</v>
      </c>
      <c r="IUJ62" s="124" t="s">
        <v>582</v>
      </c>
      <c r="IUK62" s="124" t="s">
        <v>582</v>
      </c>
      <c r="IUL62" s="124" t="s">
        <v>582</v>
      </c>
      <c r="IUM62" s="124" t="s">
        <v>582</v>
      </c>
      <c r="IUN62" s="124" t="s">
        <v>582</v>
      </c>
      <c r="IUO62" s="124" t="s">
        <v>582</v>
      </c>
      <c r="IUP62" s="124" t="s">
        <v>582</v>
      </c>
      <c r="IUQ62" s="124" t="s">
        <v>582</v>
      </c>
      <c r="IUR62" s="124" t="s">
        <v>582</v>
      </c>
      <c r="IUS62" s="124" t="s">
        <v>582</v>
      </c>
      <c r="IUT62" s="124" t="s">
        <v>582</v>
      </c>
      <c r="IUU62" s="124" t="s">
        <v>582</v>
      </c>
      <c r="IUV62" s="124" t="s">
        <v>582</v>
      </c>
      <c r="IUW62" s="124" t="s">
        <v>582</v>
      </c>
      <c r="IUX62" s="124" t="s">
        <v>582</v>
      </c>
      <c r="IUY62" s="124" t="s">
        <v>582</v>
      </c>
      <c r="IUZ62" s="124" t="s">
        <v>582</v>
      </c>
      <c r="IVA62" s="124" t="s">
        <v>582</v>
      </c>
      <c r="IVB62" s="124" t="s">
        <v>582</v>
      </c>
      <c r="IVC62" s="124" t="s">
        <v>582</v>
      </c>
      <c r="IVD62" s="124" t="s">
        <v>582</v>
      </c>
      <c r="IVE62" s="124" t="s">
        <v>582</v>
      </c>
      <c r="IVF62" s="124" t="s">
        <v>582</v>
      </c>
      <c r="IVG62" s="124" t="s">
        <v>582</v>
      </c>
      <c r="IVH62" s="124" t="s">
        <v>582</v>
      </c>
      <c r="IVI62" s="124" t="s">
        <v>582</v>
      </c>
      <c r="IVJ62" s="124" t="s">
        <v>582</v>
      </c>
      <c r="IVK62" s="124" t="s">
        <v>582</v>
      </c>
      <c r="IVL62" s="124" t="s">
        <v>582</v>
      </c>
      <c r="IVM62" s="124" t="s">
        <v>582</v>
      </c>
      <c r="IVN62" s="124" t="s">
        <v>582</v>
      </c>
      <c r="IVO62" s="124" t="s">
        <v>582</v>
      </c>
      <c r="IVP62" s="124" t="s">
        <v>582</v>
      </c>
      <c r="IVQ62" s="124" t="s">
        <v>582</v>
      </c>
      <c r="IVR62" s="124" t="s">
        <v>582</v>
      </c>
      <c r="IVS62" s="124" t="s">
        <v>582</v>
      </c>
      <c r="IVT62" s="124" t="s">
        <v>582</v>
      </c>
      <c r="IVU62" s="124" t="s">
        <v>582</v>
      </c>
      <c r="IVV62" s="124" t="s">
        <v>582</v>
      </c>
      <c r="IVW62" s="124" t="s">
        <v>582</v>
      </c>
      <c r="IVX62" s="124" t="s">
        <v>582</v>
      </c>
      <c r="IVY62" s="124" t="s">
        <v>582</v>
      </c>
      <c r="IVZ62" s="124" t="s">
        <v>582</v>
      </c>
      <c r="IWA62" s="124" t="s">
        <v>582</v>
      </c>
      <c r="IWB62" s="124" t="s">
        <v>582</v>
      </c>
      <c r="IWC62" s="124" t="s">
        <v>582</v>
      </c>
      <c r="IWD62" s="124" t="s">
        <v>582</v>
      </c>
      <c r="IWE62" s="124" t="s">
        <v>582</v>
      </c>
      <c r="IWF62" s="124" t="s">
        <v>582</v>
      </c>
      <c r="IWG62" s="124" t="s">
        <v>582</v>
      </c>
      <c r="IWH62" s="124" t="s">
        <v>582</v>
      </c>
      <c r="IWI62" s="124" t="s">
        <v>582</v>
      </c>
      <c r="IWJ62" s="124" t="s">
        <v>582</v>
      </c>
      <c r="IWK62" s="124" t="s">
        <v>582</v>
      </c>
      <c r="IWL62" s="124" t="s">
        <v>582</v>
      </c>
      <c r="IWM62" s="124" t="s">
        <v>582</v>
      </c>
      <c r="IWN62" s="124" t="s">
        <v>582</v>
      </c>
      <c r="IWO62" s="124" t="s">
        <v>582</v>
      </c>
      <c r="IWP62" s="124" t="s">
        <v>582</v>
      </c>
      <c r="IWQ62" s="124" t="s">
        <v>582</v>
      </c>
      <c r="IWR62" s="124" t="s">
        <v>582</v>
      </c>
      <c r="IWS62" s="124" t="s">
        <v>582</v>
      </c>
      <c r="IWT62" s="124" t="s">
        <v>582</v>
      </c>
      <c r="IWU62" s="124" t="s">
        <v>582</v>
      </c>
      <c r="IWV62" s="124" t="s">
        <v>582</v>
      </c>
      <c r="IWW62" s="124" t="s">
        <v>582</v>
      </c>
      <c r="IWX62" s="124" t="s">
        <v>582</v>
      </c>
      <c r="IWY62" s="124" t="s">
        <v>582</v>
      </c>
      <c r="IWZ62" s="124" t="s">
        <v>582</v>
      </c>
      <c r="IXA62" s="124" t="s">
        <v>582</v>
      </c>
      <c r="IXB62" s="124" t="s">
        <v>582</v>
      </c>
      <c r="IXC62" s="124" t="s">
        <v>582</v>
      </c>
      <c r="IXD62" s="124" t="s">
        <v>582</v>
      </c>
      <c r="IXE62" s="124" t="s">
        <v>582</v>
      </c>
      <c r="IXF62" s="124" t="s">
        <v>582</v>
      </c>
      <c r="IXG62" s="124" t="s">
        <v>582</v>
      </c>
      <c r="IXH62" s="124" t="s">
        <v>582</v>
      </c>
      <c r="IXI62" s="124" t="s">
        <v>582</v>
      </c>
      <c r="IXJ62" s="124" t="s">
        <v>582</v>
      </c>
      <c r="IXK62" s="124" t="s">
        <v>582</v>
      </c>
      <c r="IXL62" s="124" t="s">
        <v>582</v>
      </c>
      <c r="IXM62" s="124" t="s">
        <v>582</v>
      </c>
      <c r="IXN62" s="124" t="s">
        <v>582</v>
      </c>
      <c r="IXO62" s="124" t="s">
        <v>582</v>
      </c>
      <c r="IXP62" s="124" t="s">
        <v>582</v>
      </c>
      <c r="IXQ62" s="124" t="s">
        <v>582</v>
      </c>
      <c r="IXR62" s="124" t="s">
        <v>582</v>
      </c>
      <c r="IXS62" s="124" t="s">
        <v>582</v>
      </c>
      <c r="IXT62" s="124" t="s">
        <v>582</v>
      </c>
      <c r="IXU62" s="124" t="s">
        <v>582</v>
      </c>
      <c r="IXV62" s="124" t="s">
        <v>582</v>
      </c>
      <c r="IXW62" s="124" t="s">
        <v>582</v>
      </c>
      <c r="IXX62" s="124" t="s">
        <v>582</v>
      </c>
      <c r="IXY62" s="124" t="s">
        <v>582</v>
      </c>
      <c r="IXZ62" s="124" t="s">
        <v>582</v>
      </c>
      <c r="IYA62" s="124" t="s">
        <v>582</v>
      </c>
      <c r="IYB62" s="124" t="s">
        <v>582</v>
      </c>
      <c r="IYC62" s="124" t="s">
        <v>582</v>
      </c>
      <c r="IYD62" s="124" t="s">
        <v>582</v>
      </c>
      <c r="IYE62" s="124" t="s">
        <v>582</v>
      </c>
      <c r="IYF62" s="124" t="s">
        <v>582</v>
      </c>
      <c r="IYG62" s="124" t="s">
        <v>582</v>
      </c>
      <c r="IYH62" s="124" t="s">
        <v>582</v>
      </c>
      <c r="IYI62" s="124" t="s">
        <v>582</v>
      </c>
      <c r="IYJ62" s="124" t="s">
        <v>582</v>
      </c>
      <c r="IYK62" s="124" t="s">
        <v>582</v>
      </c>
      <c r="IYL62" s="124" t="s">
        <v>582</v>
      </c>
      <c r="IYM62" s="124" t="s">
        <v>582</v>
      </c>
      <c r="IYN62" s="124" t="s">
        <v>582</v>
      </c>
      <c r="IYO62" s="124" t="s">
        <v>582</v>
      </c>
      <c r="IYP62" s="124" t="s">
        <v>582</v>
      </c>
      <c r="IYQ62" s="124" t="s">
        <v>582</v>
      </c>
      <c r="IYR62" s="124" t="s">
        <v>582</v>
      </c>
      <c r="IYS62" s="124" t="s">
        <v>582</v>
      </c>
      <c r="IYT62" s="124" t="s">
        <v>582</v>
      </c>
      <c r="IYU62" s="124" t="s">
        <v>582</v>
      </c>
      <c r="IYV62" s="124" t="s">
        <v>582</v>
      </c>
      <c r="IYW62" s="124" t="s">
        <v>582</v>
      </c>
      <c r="IYX62" s="124" t="s">
        <v>582</v>
      </c>
      <c r="IYY62" s="124" t="s">
        <v>582</v>
      </c>
      <c r="IYZ62" s="124" t="s">
        <v>582</v>
      </c>
      <c r="IZA62" s="124" t="s">
        <v>582</v>
      </c>
      <c r="IZB62" s="124" t="s">
        <v>582</v>
      </c>
      <c r="IZC62" s="124" t="s">
        <v>582</v>
      </c>
      <c r="IZD62" s="124" t="s">
        <v>582</v>
      </c>
      <c r="IZE62" s="124" t="s">
        <v>582</v>
      </c>
      <c r="IZF62" s="124" t="s">
        <v>582</v>
      </c>
      <c r="IZG62" s="124" t="s">
        <v>582</v>
      </c>
      <c r="IZH62" s="124" t="s">
        <v>582</v>
      </c>
      <c r="IZI62" s="124" t="s">
        <v>582</v>
      </c>
      <c r="IZJ62" s="124" t="s">
        <v>582</v>
      </c>
      <c r="IZK62" s="124" t="s">
        <v>582</v>
      </c>
      <c r="IZL62" s="124" t="s">
        <v>582</v>
      </c>
      <c r="IZM62" s="124" t="s">
        <v>582</v>
      </c>
      <c r="IZN62" s="124" t="s">
        <v>582</v>
      </c>
      <c r="IZO62" s="124" t="s">
        <v>582</v>
      </c>
      <c r="IZP62" s="124" t="s">
        <v>582</v>
      </c>
      <c r="IZQ62" s="124" t="s">
        <v>582</v>
      </c>
      <c r="IZR62" s="124" t="s">
        <v>582</v>
      </c>
      <c r="IZS62" s="124" t="s">
        <v>582</v>
      </c>
      <c r="IZT62" s="124" t="s">
        <v>582</v>
      </c>
      <c r="IZU62" s="124" t="s">
        <v>582</v>
      </c>
      <c r="IZV62" s="124" t="s">
        <v>582</v>
      </c>
      <c r="IZW62" s="124" t="s">
        <v>582</v>
      </c>
      <c r="IZX62" s="124" t="s">
        <v>582</v>
      </c>
      <c r="IZY62" s="124" t="s">
        <v>582</v>
      </c>
      <c r="IZZ62" s="124" t="s">
        <v>582</v>
      </c>
      <c r="JAA62" s="124" t="s">
        <v>582</v>
      </c>
      <c r="JAB62" s="124" t="s">
        <v>582</v>
      </c>
      <c r="JAC62" s="124" t="s">
        <v>582</v>
      </c>
      <c r="JAD62" s="124" t="s">
        <v>582</v>
      </c>
      <c r="JAE62" s="124" t="s">
        <v>582</v>
      </c>
      <c r="JAF62" s="124" t="s">
        <v>582</v>
      </c>
      <c r="JAG62" s="124" t="s">
        <v>582</v>
      </c>
      <c r="JAH62" s="124" t="s">
        <v>582</v>
      </c>
      <c r="JAI62" s="124" t="s">
        <v>582</v>
      </c>
      <c r="JAJ62" s="124" t="s">
        <v>582</v>
      </c>
      <c r="JAK62" s="124" t="s">
        <v>582</v>
      </c>
      <c r="JAL62" s="124" t="s">
        <v>582</v>
      </c>
      <c r="JAM62" s="124" t="s">
        <v>582</v>
      </c>
      <c r="JAN62" s="124" t="s">
        <v>582</v>
      </c>
      <c r="JAO62" s="124" t="s">
        <v>582</v>
      </c>
      <c r="JAP62" s="124" t="s">
        <v>582</v>
      </c>
      <c r="JAQ62" s="124" t="s">
        <v>582</v>
      </c>
      <c r="JAR62" s="124" t="s">
        <v>582</v>
      </c>
      <c r="JAS62" s="124" t="s">
        <v>582</v>
      </c>
      <c r="JAT62" s="124" t="s">
        <v>582</v>
      </c>
      <c r="JAU62" s="124" t="s">
        <v>582</v>
      </c>
      <c r="JAV62" s="124" t="s">
        <v>582</v>
      </c>
      <c r="JAW62" s="124" t="s">
        <v>582</v>
      </c>
      <c r="JAX62" s="124" t="s">
        <v>582</v>
      </c>
      <c r="JAY62" s="124" t="s">
        <v>582</v>
      </c>
      <c r="JAZ62" s="124" t="s">
        <v>582</v>
      </c>
      <c r="JBA62" s="124" t="s">
        <v>582</v>
      </c>
      <c r="JBB62" s="124" t="s">
        <v>582</v>
      </c>
      <c r="JBC62" s="124" t="s">
        <v>582</v>
      </c>
      <c r="JBD62" s="124" t="s">
        <v>582</v>
      </c>
      <c r="JBE62" s="124" t="s">
        <v>582</v>
      </c>
      <c r="JBF62" s="124" t="s">
        <v>582</v>
      </c>
      <c r="JBG62" s="124" t="s">
        <v>582</v>
      </c>
      <c r="JBH62" s="124" t="s">
        <v>582</v>
      </c>
      <c r="JBI62" s="124" t="s">
        <v>582</v>
      </c>
      <c r="JBJ62" s="124" t="s">
        <v>582</v>
      </c>
      <c r="JBK62" s="124" t="s">
        <v>582</v>
      </c>
      <c r="JBL62" s="124" t="s">
        <v>582</v>
      </c>
      <c r="JBM62" s="124" t="s">
        <v>582</v>
      </c>
      <c r="JBN62" s="124" t="s">
        <v>582</v>
      </c>
      <c r="JBO62" s="124" t="s">
        <v>582</v>
      </c>
      <c r="JBP62" s="124" t="s">
        <v>582</v>
      </c>
      <c r="JBQ62" s="124" t="s">
        <v>582</v>
      </c>
      <c r="JBR62" s="124" t="s">
        <v>582</v>
      </c>
      <c r="JBS62" s="124" t="s">
        <v>582</v>
      </c>
      <c r="JBT62" s="124" t="s">
        <v>582</v>
      </c>
      <c r="JBU62" s="124" t="s">
        <v>582</v>
      </c>
      <c r="JBV62" s="124" t="s">
        <v>582</v>
      </c>
      <c r="JBW62" s="124" t="s">
        <v>582</v>
      </c>
      <c r="JBX62" s="124" t="s">
        <v>582</v>
      </c>
      <c r="JBY62" s="124" t="s">
        <v>582</v>
      </c>
      <c r="JBZ62" s="124" t="s">
        <v>582</v>
      </c>
      <c r="JCA62" s="124" t="s">
        <v>582</v>
      </c>
      <c r="JCB62" s="124" t="s">
        <v>582</v>
      </c>
      <c r="JCC62" s="124" t="s">
        <v>582</v>
      </c>
      <c r="JCD62" s="124" t="s">
        <v>582</v>
      </c>
      <c r="JCE62" s="124" t="s">
        <v>582</v>
      </c>
      <c r="JCF62" s="124" t="s">
        <v>582</v>
      </c>
      <c r="JCG62" s="124" t="s">
        <v>582</v>
      </c>
      <c r="JCH62" s="124" t="s">
        <v>582</v>
      </c>
      <c r="JCI62" s="124" t="s">
        <v>582</v>
      </c>
      <c r="JCJ62" s="124" t="s">
        <v>582</v>
      </c>
      <c r="JCK62" s="124" t="s">
        <v>582</v>
      </c>
      <c r="JCL62" s="124" t="s">
        <v>582</v>
      </c>
      <c r="JCM62" s="124" t="s">
        <v>582</v>
      </c>
      <c r="JCN62" s="124" t="s">
        <v>582</v>
      </c>
      <c r="JCO62" s="124" t="s">
        <v>582</v>
      </c>
      <c r="JCP62" s="124" t="s">
        <v>582</v>
      </c>
      <c r="JCQ62" s="124" t="s">
        <v>582</v>
      </c>
      <c r="JCR62" s="124" t="s">
        <v>582</v>
      </c>
      <c r="JCS62" s="124" t="s">
        <v>582</v>
      </c>
      <c r="JCT62" s="124" t="s">
        <v>582</v>
      </c>
      <c r="JCU62" s="124" t="s">
        <v>582</v>
      </c>
      <c r="JCV62" s="124" t="s">
        <v>582</v>
      </c>
      <c r="JCW62" s="124" t="s">
        <v>582</v>
      </c>
      <c r="JCX62" s="124" t="s">
        <v>582</v>
      </c>
      <c r="JCY62" s="124" t="s">
        <v>582</v>
      </c>
      <c r="JCZ62" s="124" t="s">
        <v>582</v>
      </c>
      <c r="JDA62" s="124" t="s">
        <v>582</v>
      </c>
      <c r="JDB62" s="124" t="s">
        <v>582</v>
      </c>
      <c r="JDC62" s="124" t="s">
        <v>582</v>
      </c>
      <c r="JDD62" s="124" t="s">
        <v>582</v>
      </c>
      <c r="JDE62" s="124" t="s">
        <v>582</v>
      </c>
      <c r="JDF62" s="124" t="s">
        <v>582</v>
      </c>
      <c r="JDG62" s="124" t="s">
        <v>582</v>
      </c>
      <c r="JDH62" s="124" t="s">
        <v>582</v>
      </c>
      <c r="JDI62" s="124" t="s">
        <v>582</v>
      </c>
      <c r="JDJ62" s="124" t="s">
        <v>582</v>
      </c>
      <c r="JDK62" s="124" t="s">
        <v>582</v>
      </c>
      <c r="JDL62" s="124" t="s">
        <v>582</v>
      </c>
      <c r="JDM62" s="124" t="s">
        <v>582</v>
      </c>
      <c r="JDN62" s="124" t="s">
        <v>582</v>
      </c>
      <c r="JDO62" s="124" t="s">
        <v>582</v>
      </c>
      <c r="JDP62" s="124" t="s">
        <v>582</v>
      </c>
      <c r="JDQ62" s="124" t="s">
        <v>582</v>
      </c>
      <c r="JDR62" s="124" t="s">
        <v>582</v>
      </c>
      <c r="JDS62" s="124" t="s">
        <v>582</v>
      </c>
      <c r="JDT62" s="124" t="s">
        <v>582</v>
      </c>
      <c r="JDU62" s="124" t="s">
        <v>582</v>
      </c>
      <c r="JDV62" s="124" t="s">
        <v>582</v>
      </c>
      <c r="JDW62" s="124" t="s">
        <v>582</v>
      </c>
      <c r="JDX62" s="124" t="s">
        <v>582</v>
      </c>
      <c r="JDY62" s="124" t="s">
        <v>582</v>
      </c>
      <c r="JDZ62" s="124" t="s">
        <v>582</v>
      </c>
      <c r="JEA62" s="124" t="s">
        <v>582</v>
      </c>
      <c r="JEB62" s="124" t="s">
        <v>582</v>
      </c>
      <c r="JEC62" s="124" t="s">
        <v>582</v>
      </c>
      <c r="JED62" s="124" t="s">
        <v>582</v>
      </c>
      <c r="JEE62" s="124" t="s">
        <v>582</v>
      </c>
      <c r="JEF62" s="124" t="s">
        <v>582</v>
      </c>
      <c r="JEG62" s="124" t="s">
        <v>582</v>
      </c>
      <c r="JEH62" s="124" t="s">
        <v>582</v>
      </c>
      <c r="JEI62" s="124" t="s">
        <v>582</v>
      </c>
      <c r="JEJ62" s="124" t="s">
        <v>582</v>
      </c>
      <c r="JEK62" s="124" t="s">
        <v>582</v>
      </c>
      <c r="JEL62" s="124" t="s">
        <v>582</v>
      </c>
      <c r="JEM62" s="124" t="s">
        <v>582</v>
      </c>
      <c r="JEN62" s="124" t="s">
        <v>582</v>
      </c>
      <c r="JEO62" s="124" t="s">
        <v>582</v>
      </c>
      <c r="JEP62" s="124" t="s">
        <v>582</v>
      </c>
      <c r="JEQ62" s="124" t="s">
        <v>582</v>
      </c>
      <c r="JER62" s="124" t="s">
        <v>582</v>
      </c>
      <c r="JES62" s="124" t="s">
        <v>582</v>
      </c>
      <c r="JET62" s="124" t="s">
        <v>582</v>
      </c>
      <c r="JEU62" s="124" t="s">
        <v>582</v>
      </c>
      <c r="JEV62" s="124" t="s">
        <v>582</v>
      </c>
      <c r="JEW62" s="124" t="s">
        <v>582</v>
      </c>
      <c r="JEX62" s="124" t="s">
        <v>582</v>
      </c>
      <c r="JEY62" s="124" t="s">
        <v>582</v>
      </c>
      <c r="JEZ62" s="124" t="s">
        <v>582</v>
      </c>
      <c r="JFA62" s="124" t="s">
        <v>582</v>
      </c>
      <c r="JFB62" s="124" t="s">
        <v>582</v>
      </c>
      <c r="JFC62" s="124" t="s">
        <v>582</v>
      </c>
      <c r="JFD62" s="124" t="s">
        <v>582</v>
      </c>
      <c r="JFE62" s="124" t="s">
        <v>582</v>
      </c>
      <c r="JFF62" s="124" t="s">
        <v>582</v>
      </c>
      <c r="JFG62" s="124" t="s">
        <v>582</v>
      </c>
      <c r="JFH62" s="124" t="s">
        <v>582</v>
      </c>
      <c r="JFI62" s="124" t="s">
        <v>582</v>
      </c>
      <c r="JFJ62" s="124" t="s">
        <v>582</v>
      </c>
      <c r="JFK62" s="124" t="s">
        <v>582</v>
      </c>
      <c r="JFL62" s="124" t="s">
        <v>582</v>
      </c>
      <c r="JFM62" s="124" t="s">
        <v>582</v>
      </c>
      <c r="JFN62" s="124" t="s">
        <v>582</v>
      </c>
      <c r="JFO62" s="124" t="s">
        <v>582</v>
      </c>
      <c r="JFP62" s="124" t="s">
        <v>582</v>
      </c>
      <c r="JFQ62" s="124" t="s">
        <v>582</v>
      </c>
      <c r="JFR62" s="124" t="s">
        <v>582</v>
      </c>
      <c r="JFS62" s="124" t="s">
        <v>582</v>
      </c>
      <c r="JFT62" s="124" t="s">
        <v>582</v>
      </c>
      <c r="JFU62" s="124" t="s">
        <v>582</v>
      </c>
      <c r="JFV62" s="124" t="s">
        <v>582</v>
      </c>
      <c r="JFW62" s="124" t="s">
        <v>582</v>
      </c>
      <c r="JFX62" s="124" t="s">
        <v>582</v>
      </c>
      <c r="JFY62" s="124" t="s">
        <v>582</v>
      </c>
      <c r="JFZ62" s="124" t="s">
        <v>582</v>
      </c>
      <c r="JGA62" s="124" t="s">
        <v>582</v>
      </c>
      <c r="JGB62" s="124" t="s">
        <v>582</v>
      </c>
      <c r="JGC62" s="124" t="s">
        <v>582</v>
      </c>
      <c r="JGD62" s="124" t="s">
        <v>582</v>
      </c>
      <c r="JGE62" s="124" t="s">
        <v>582</v>
      </c>
      <c r="JGF62" s="124" t="s">
        <v>582</v>
      </c>
      <c r="JGG62" s="124" t="s">
        <v>582</v>
      </c>
      <c r="JGH62" s="124" t="s">
        <v>582</v>
      </c>
      <c r="JGI62" s="124" t="s">
        <v>582</v>
      </c>
      <c r="JGJ62" s="124" t="s">
        <v>582</v>
      </c>
      <c r="JGK62" s="124" t="s">
        <v>582</v>
      </c>
      <c r="JGL62" s="124" t="s">
        <v>582</v>
      </c>
      <c r="JGM62" s="124" t="s">
        <v>582</v>
      </c>
      <c r="JGN62" s="124" t="s">
        <v>582</v>
      </c>
      <c r="JGO62" s="124" t="s">
        <v>582</v>
      </c>
      <c r="JGP62" s="124" t="s">
        <v>582</v>
      </c>
      <c r="JGQ62" s="124" t="s">
        <v>582</v>
      </c>
      <c r="JGR62" s="124" t="s">
        <v>582</v>
      </c>
      <c r="JGS62" s="124" t="s">
        <v>582</v>
      </c>
      <c r="JGT62" s="124" t="s">
        <v>582</v>
      </c>
      <c r="JGU62" s="124" t="s">
        <v>582</v>
      </c>
      <c r="JGV62" s="124" t="s">
        <v>582</v>
      </c>
      <c r="JGW62" s="124" t="s">
        <v>582</v>
      </c>
      <c r="JGX62" s="124" t="s">
        <v>582</v>
      </c>
      <c r="JGY62" s="124" t="s">
        <v>582</v>
      </c>
      <c r="JGZ62" s="124" t="s">
        <v>582</v>
      </c>
      <c r="JHA62" s="124" t="s">
        <v>582</v>
      </c>
      <c r="JHB62" s="124" t="s">
        <v>582</v>
      </c>
      <c r="JHC62" s="124" t="s">
        <v>582</v>
      </c>
      <c r="JHD62" s="124" t="s">
        <v>582</v>
      </c>
      <c r="JHE62" s="124" t="s">
        <v>582</v>
      </c>
      <c r="JHF62" s="124" t="s">
        <v>582</v>
      </c>
      <c r="JHG62" s="124" t="s">
        <v>582</v>
      </c>
      <c r="JHH62" s="124" t="s">
        <v>582</v>
      </c>
      <c r="JHI62" s="124" t="s">
        <v>582</v>
      </c>
      <c r="JHJ62" s="124" t="s">
        <v>582</v>
      </c>
      <c r="JHK62" s="124" t="s">
        <v>582</v>
      </c>
      <c r="JHL62" s="124" t="s">
        <v>582</v>
      </c>
      <c r="JHM62" s="124" t="s">
        <v>582</v>
      </c>
      <c r="JHN62" s="124" t="s">
        <v>582</v>
      </c>
      <c r="JHO62" s="124" t="s">
        <v>582</v>
      </c>
      <c r="JHP62" s="124" t="s">
        <v>582</v>
      </c>
      <c r="JHQ62" s="124" t="s">
        <v>582</v>
      </c>
      <c r="JHR62" s="124" t="s">
        <v>582</v>
      </c>
      <c r="JHS62" s="124" t="s">
        <v>582</v>
      </c>
      <c r="JHT62" s="124" t="s">
        <v>582</v>
      </c>
      <c r="JHU62" s="124" t="s">
        <v>582</v>
      </c>
      <c r="JHV62" s="124" t="s">
        <v>582</v>
      </c>
      <c r="JHW62" s="124" t="s">
        <v>582</v>
      </c>
      <c r="JHX62" s="124" t="s">
        <v>582</v>
      </c>
      <c r="JHY62" s="124" t="s">
        <v>582</v>
      </c>
      <c r="JHZ62" s="124" t="s">
        <v>582</v>
      </c>
      <c r="JIA62" s="124" t="s">
        <v>582</v>
      </c>
      <c r="JIB62" s="124" t="s">
        <v>582</v>
      </c>
      <c r="JIC62" s="124" t="s">
        <v>582</v>
      </c>
      <c r="JID62" s="124" t="s">
        <v>582</v>
      </c>
      <c r="JIE62" s="124" t="s">
        <v>582</v>
      </c>
      <c r="JIF62" s="124" t="s">
        <v>582</v>
      </c>
      <c r="JIG62" s="124" t="s">
        <v>582</v>
      </c>
      <c r="JIH62" s="124" t="s">
        <v>582</v>
      </c>
      <c r="JII62" s="124" t="s">
        <v>582</v>
      </c>
      <c r="JIJ62" s="124" t="s">
        <v>582</v>
      </c>
      <c r="JIK62" s="124" t="s">
        <v>582</v>
      </c>
      <c r="JIL62" s="124" t="s">
        <v>582</v>
      </c>
      <c r="JIM62" s="124" t="s">
        <v>582</v>
      </c>
      <c r="JIN62" s="124" t="s">
        <v>582</v>
      </c>
      <c r="JIO62" s="124" t="s">
        <v>582</v>
      </c>
      <c r="JIP62" s="124" t="s">
        <v>582</v>
      </c>
      <c r="JIQ62" s="124" t="s">
        <v>582</v>
      </c>
      <c r="JIR62" s="124" t="s">
        <v>582</v>
      </c>
      <c r="JIS62" s="124" t="s">
        <v>582</v>
      </c>
      <c r="JIT62" s="124" t="s">
        <v>582</v>
      </c>
      <c r="JIU62" s="124" t="s">
        <v>582</v>
      </c>
      <c r="JIV62" s="124" t="s">
        <v>582</v>
      </c>
      <c r="JIW62" s="124" t="s">
        <v>582</v>
      </c>
      <c r="JIX62" s="124" t="s">
        <v>582</v>
      </c>
      <c r="JIY62" s="124" t="s">
        <v>582</v>
      </c>
      <c r="JIZ62" s="124" t="s">
        <v>582</v>
      </c>
      <c r="JJA62" s="124" t="s">
        <v>582</v>
      </c>
      <c r="JJB62" s="124" t="s">
        <v>582</v>
      </c>
      <c r="JJC62" s="124" t="s">
        <v>582</v>
      </c>
      <c r="JJD62" s="124" t="s">
        <v>582</v>
      </c>
      <c r="JJE62" s="124" t="s">
        <v>582</v>
      </c>
      <c r="JJF62" s="124" t="s">
        <v>582</v>
      </c>
      <c r="JJG62" s="124" t="s">
        <v>582</v>
      </c>
      <c r="JJH62" s="124" t="s">
        <v>582</v>
      </c>
      <c r="JJI62" s="124" t="s">
        <v>582</v>
      </c>
      <c r="JJJ62" s="124" t="s">
        <v>582</v>
      </c>
      <c r="JJK62" s="124" t="s">
        <v>582</v>
      </c>
      <c r="JJL62" s="124" t="s">
        <v>582</v>
      </c>
      <c r="JJM62" s="124" t="s">
        <v>582</v>
      </c>
      <c r="JJN62" s="124" t="s">
        <v>582</v>
      </c>
      <c r="JJO62" s="124" t="s">
        <v>582</v>
      </c>
      <c r="JJP62" s="124" t="s">
        <v>582</v>
      </c>
      <c r="JJQ62" s="124" t="s">
        <v>582</v>
      </c>
      <c r="JJR62" s="124" t="s">
        <v>582</v>
      </c>
      <c r="JJS62" s="124" t="s">
        <v>582</v>
      </c>
      <c r="JJT62" s="124" t="s">
        <v>582</v>
      </c>
      <c r="JJU62" s="124" t="s">
        <v>582</v>
      </c>
      <c r="JJV62" s="124" t="s">
        <v>582</v>
      </c>
      <c r="JJW62" s="124" t="s">
        <v>582</v>
      </c>
      <c r="JJX62" s="124" t="s">
        <v>582</v>
      </c>
      <c r="JJY62" s="124" t="s">
        <v>582</v>
      </c>
      <c r="JJZ62" s="124" t="s">
        <v>582</v>
      </c>
      <c r="JKA62" s="124" t="s">
        <v>582</v>
      </c>
      <c r="JKB62" s="124" t="s">
        <v>582</v>
      </c>
      <c r="JKC62" s="124" t="s">
        <v>582</v>
      </c>
      <c r="JKD62" s="124" t="s">
        <v>582</v>
      </c>
      <c r="JKE62" s="124" t="s">
        <v>582</v>
      </c>
      <c r="JKF62" s="124" t="s">
        <v>582</v>
      </c>
      <c r="JKG62" s="124" t="s">
        <v>582</v>
      </c>
      <c r="JKH62" s="124" t="s">
        <v>582</v>
      </c>
      <c r="JKI62" s="124" t="s">
        <v>582</v>
      </c>
      <c r="JKJ62" s="124" t="s">
        <v>582</v>
      </c>
      <c r="JKK62" s="124" t="s">
        <v>582</v>
      </c>
      <c r="JKL62" s="124" t="s">
        <v>582</v>
      </c>
      <c r="JKM62" s="124" t="s">
        <v>582</v>
      </c>
      <c r="JKN62" s="124" t="s">
        <v>582</v>
      </c>
      <c r="JKO62" s="124" t="s">
        <v>582</v>
      </c>
      <c r="JKP62" s="124" t="s">
        <v>582</v>
      </c>
      <c r="JKQ62" s="124" t="s">
        <v>582</v>
      </c>
      <c r="JKR62" s="124" t="s">
        <v>582</v>
      </c>
      <c r="JKS62" s="124" t="s">
        <v>582</v>
      </c>
      <c r="JKT62" s="124" t="s">
        <v>582</v>
      </c>
      <c r="JKU62" s="124" t="s">
        <v>582</v>
      </c>
      <c r="JKV62" s="124" t="s">
        <v>582</v>
      </c>
      <c r="JKW62" s="124" t="s">
        <v>582</v>
      </c>
      <c r="JKX62" s="124" t="s">
        <v>582</v>
      </c>
      <c r="JKY62" s="124" t="s">
        <v>582</v>
      </c>
      <c r="JKZ62" s="124" t="s">
        <v>582</v>
      </c>
      <c r="JLA62" s="124" t="s">
        <v>582</v>
      </c>
      <c r="JLB62" s="124" t="s">
        <v>582</v>
      </c>
      <c r="JLC62" s="124" t="s">
        <v>582</v>
      </c>
      <c r="JLD62" s="124" t="s">
        <v>582</v>
      </c>
      <c r="JLE62" s="124" t="s">
        <v>582</v>
      </c>
      <c r="JLF62" s="124" t="s">
        <v>582</v>
      </c>
      <c r="JLG62" s="124" t="s">
        <v>582</v>
      </c>
      <c r="JLH62" s="124" t="s">
        <v>582</v>
      </c>
      <c r="JLI62" s="124" t="s">
        <v>582</v>
      </c>
      <c r="JLJ62" s="124" t="s">
        <v>582</v>
      </c>
      <c r="JLK62" s="124" t="s">
        <v>582</v>
      </c>
      <c r="JLL62" s="124" t="s">
        <v>582</v>
      </c>
      <c r="JLM62" s="124" t="s">
        <v>582</v>
      </c>
      <c r="JLN62" s="124" t="s">
        <v>582</v>
      </c>
      <c r="JLO62" s="124" t="s">
        <v>582</v>
      </c>
      <c r="JLP62" s="124" t="s">
        <v>582</v>
      </c>
      <c r="JLQ62" s="124" t="s">
        <v>582</v>
      </c>
      <c r="JLR62" s="124" t="s">
        <v>582</v>
      </c>
      <c r="JLS62" s="124" t="s">
        <v>582</v>
      </c>
      <c r="JLT62" s="124" t="s">
        <v>582</v>
      </c>
      <c r="JLU62" s="124" t="s">
        <v>582</v>
      </c>
      <c r="JLV62" s="124" t="s">
        <v>582</v>
      </c>
      <c r="JLW62" s="124" t="s">
        <v>582</v>
      </c>
      <c r="JLX62" s="124" t="s">
        <v>582</v>
      </c>
      <c r="JLY62" s="124" t="s">
        <v>582</v>
      </c>
      <c r="JLZ62" s="124" t="s">
        <v>582</v>
      </c>
      <c r="JMA62" s="124" t="s">
        <v>582</v>
      </c>
      <c r="JMB62" s="124" t="s">
        <v>582</v>
      </c>
      <c r="JMC62" s="124" t="s">
        <v>582</v>
      </c>
      <c r="JMD62" s="124" t="s">
        <v>582</v>
      </c>
      <c r="JME62" s="124" t="s">
        <v>582</v>
      </c>
      <c r="JMF62" s="124" t="s">
        <v>582</v>
      </c>
      <c r="JMG62" s="124" t="s">
        <v>582</v>
      </c>
      <c r="JMH62" s="124" t="s">
        <v>582</v>
      </c>
      <c r="JMI62" s="124" t="s">
        <v>582</v>
      </c>
      <c r="JMJ62" s="124" t="s">
        <v>582</v>
      </c>
      <c r="JMK62" s="124" t="s">
        <v>582</v>
      </c>
      <c r="JML62" s="124" t="s">
        <v>582</v>
      </c>
      <c r="JMM62" s="124" t="s">
        <v>582</v>
      </c>
      <c r="JMN62" s="124" t="s">
        <v>582</v>
      </c>
      <c r="JMO62" s="124" t="s">
        <v>582</v>
      </c>
      <c r="JMP62" s="124" t="s">
        <v>582</v>
      </c>
      <c r="JMQ62" s="124" t="s">
        <v>582</v>
      </c>
      <c r="JMR62" s="124" t="s">
        <v>582</v>
      </c>
      <c r="JMS62" s="124" t="s">
        <v>582</v>
      </c>
      <c r="JMT62" s="124" t="s">
        <v>582</v>
      </c>
      <c r="JMU62" s="124" t="s">
        <v>582</v>
      </c>
      <c r="JMV62" s="124" t="s">
        <v>582</v>
      </c>
      <c r="JMW62" s="124" t="s">
        <v>582</v>
      </c>
      <c r="JMX62" s="124" t="s">
        <v>582</v>
      </c>
      <c r="JMY62" s="124" t="s">
        <v>582</v>
      </c>
      <c r="JMZ62" s="124" t="s">
        <v>582</v>
      </c>
      <c r="JNA62" s="124" t="s">
        <v>582</v>
      </c>
      <c r="JNB62" s="124" t="s">
        <v>582</v>
      </c>
      <c r="JNC62" s="124" t="s">
        <v>582</v>
      </c>
      <c r="JND62" s="124" t="s">
        <v>582</v>
      </c>
      <c r="JNE62" s="124" t="s">
        <v>582</v>
      </c>
      <c r="JNF62" s="124" t="s">
        <v>582</v>
      </c>
      <c r="JNG62" s="124" t="s">
        <v>582</v>
      </c>
      <c r="JNH62" s="124" t="s">
        <v>582</v>
      </c>
      <c r="JNI62" s="124" t="s">
        <v>582</v>
      </c>
      <c r="JNJ62" s="124" t="s">
        <v>582</v>
      </c>
      <c r="JNK62" s="124" t="s">
        <v>582</v>
      </c>
      <c r="JNL62" s="124" t="s">
        <v>582</v>
      </c>
      <c r="JNM62" s="124" t="s">
        <v>582</v>
      </c>
      <c r="JNN62" s="124" t="s">
        <v>582</v>
      </c>
      <c r="JNO62" s="124" t="s">
        <v>582</v>
      </c>
      <c r="JNP62" s="124" t="s">
        <v>582</v>
      </c>
      <c r="JNQ62" s="124" t="s">
        <v>582</v>
      </c>
      <c r="JNR62" s="124" t="s">
        <v>582</v>
      </c>
      <c r="JNS62" s="124" t="s">
        <v>582</v>
      </c>
      <c r="JNT62" s="124" t="s">
        <v>582</v>
      </c>
      <c r="JNU62" s="124" t="s">
        <v>582</v>
      </c>
      <c r="JNV62" s="124" t="s">
        <v>582</v>
      </c>
      <c r="JNW62" s="124" t="s">
        <v>582</v>
      </c>
      <c r="JNX62" s="124" t="s">
        <v>582</v>
      </c>
      <c r="JNY62" s="124" t="s">
        <v>582</v>
      </c>
      <c r="JNZ62" s="124" t="s">
        <v>582</v>
      </c>
      <c r="JOA62" s="124" t="s">
        <v>582</v>
      </c>
      <c r="JOB62" s="124" t="s">
        <v>582</v>
      </c>
      <c r="JOC62" s="124" t="s">
        <v>582</v>
      </c>
      <c r="JOD62" s="124" t="s">
        <v>582</v>
      </c>
      <c r="JOE62" s="124" t="s">
        <v>582</v>
      </c>
      <c r="JOF62" s="124" t="s">
        <v>582</v>
      </c>
      <c r="JOG62" s="124" t="s">
        <v>582</v>
      </c>
      <c r="JOH62" s="124" t="s">
        <v>582</v>
      </c>
      <c r="JOI62" s="124" t="s">
        <v>582</v>
      </c>
      <c r="JOJ62" s="124" t="s">
        <v>582</v>
      </c>
      <c r="JOK62" s="124" t="s">
        <v>582</v>
      </c>
      <c r="JOL62" s="124" t="s">
        <v>582</v>
      </c>
      <c r="JOM62" s="124" t="s">
        <v>582</v>
      </c>
      <c r="JON62" s="124" t="s">
        <v>582</v>
      </c>
      <c r="JOO62" s="124" t="s">
        <v>582</v>
      </c>
      <c r="JOP62" s="124" t="s">
        <v>582</v>
      </c>
      <c r="JOQ62" s="124" t="s">
        <v>582</v>
      </c>
      <c r="JOR62" s="124" t="s">
        <v>582</v>
      </c>
      <c r="JOS62" s="124" t="s">
        <v>582</v>
      </c>
      <c r="JOT62" s="124" t="s">
        <v>582</v>
      </c>
      <c r="JOU62" s="124" t="s">
        <v>582</v>
      </c>
      <c r="JOV62" s="124" t="s">
        <v>582</v>
      </c>
      <c r="JOW62" s="124" t="s">
        <v>582</v>
      </c>
      <c r="JOX62" s="124" t="s">
        <v>582</v>
      </c>
      <c r="JOY62" s="124" t="s">
        <v>582</v>
      </c>
      <c r="JOZ62" s="124" t="s">
        <v>582</v>
      </c>
      <c r="JPA62" s="124" t="s">
        <v>582</v>
      </c>
      <c r="JPB62" s="124" t="s">
        <v>582</v>
      </c>
      <c r="JPC62" s="124" t="s">
        <v>582</v>
      </c>
      <c r="JPD62" s="124" t="s">
        <v>582</v>
      </c>
      <c r="JPE62" s="124" t="s">
        <v>582</v>
      </c>
      <c r="JPF62" s="124" t="s">
        <v>582</v>
      </c>
      <c r="JPG62" s="124" t="s">
        <v>582</v>
      </c>
      <c r="JPH62" s="124" t="s">
        <v>582</v>
      </c>
      <c r="JPI62" s="124" t="s">
        <v>582</v>
      </c>
      <c r="JPJ62" s="124" t="s">
        <v>582</v>
      </c>
      <c r="JPK62" s="124" t="s">
        <v>582</v>
      </c>
      <c r="JPL62" s="124" t="s">
        <v>582</v>
      </c>
      <c r="JPM62" s="124" t="s">
        <v>582</v>
      </c>
      <c r="JPN62" s="124" t="s">
        <v>582</v>
      </c>
      <c r="JPO62" s="124" t="s">
        <v>582</v>
      </c>
      <c r="JPP62" s="124" t="s">
        <v>582</v>
      </c>
      <c r="JPQ62" s="124" t="s">
        <v>582</v>
      </c>
      <c r="JPR62" s="124" t="s">
        <v>582</v>
      </c>
      <c r="JPS62" s="124" t="s">
        <v>582</v>
      </c>
      <c r="JPT62" s="124" t="s">
        <v>582</v>
      </c>
      <c r="JPU62" s="124" t="s">
        <v>582</v>
      </c>
      <c r="JPV62" s="124" t="s">
        <v>582</v>
      </c>
      <c r="JPW62" s="124" t="s">
        <v>582</v>
      </c>
      <c r="JPX62" s="124" t="s">
        <v>582</v>
      </c>
      <c r="JPY62" s="124" t="s">
        <v>582</v>
      </c>
      <c r="JPZ62" s="124" t="s">
        <v>582</v>
      </c>
      <c r="JQA62" s="124" t="s">
        <v>582</v>
      </c>
      <c r="JQB62" s="124" t="s">
        <v>582</v>
      </c>
      <c r="JQC62" s="124" t="s">
        <v>582</v>
      </c>
      <c r="JQD62" s="124" t="s">
        <v>582</v>
      </c>
      <c r="JQE62" s="124" t="s">
        <v>582</v>
      </c>
      <c r="JQF62" s="124" t="s">
        <v>582</v>
      </c>
      <c r="JQG62" s="124" t="s">
        <v>582</v>
      </c>
      <c r="JQH62" s="124" t="s">
        <v>582</v>
      </c>
      <c r="JQI62" s="124" t="s">
        <v>582</v>
      </c>
      <c r="JQJ62" s="124" t="s">
        <v>582</v>
      </c>
      <c r="JQK62" s="124" t="s">
        <v>582</v>
      </c>
      <c r="JQL62" s="124" t="s">
        <v>582</v>
      </c>
      <c r="JQM62" s="124" t="s">
        <v>582</v>
      </c>
      <c r="JQN62" s="124" t="s">
        <v>582</v>
      </c>
      <c r="JQO62" s="124" t="s">
        <v>582</v>
      </c>
      <c r="JQP62" s="124" t="s">
        <v>582</v>
      </c>
      <c r="JQQ62" s="124" t="s">
        <v>582</v>
      </c>
      <c r="JQR62" s="124" t="s">
        <v>582</v>
      </c>
      <c r="JQS62" s="124" t="s">
        <v>582</v>
      </c>
      <c r="JQT62" s="124" t="s">
        <v>582</v>
      </c>
      <c r="JQU62" s="124" t="s">
        <v>582</v>
      </c>
      <c r="JQV62" s="124" t="s">
        <v>582</v>
      </c>
      <c r="JQW62" s="124" t="s">
        <v>582</v>
      </c>
      <c r="JQX62" s="124" t="s">
        <v>582</v>
      </c>
      <c r="JQY62" s="124" t="s">
        <v>582</v>
      </c>
      <c r="JQZ62" s="124" t="s">
        <v>582</v>
      </c>
      <c r="JRA62" s="124" t="s">
        <v>582</v>
      </c>
      <c r="JRB62" s="124" t="s">
        <v>582</v>
      </c>
      <c r="JRC62" s="124" t="s">
        <v>582</v>
      </c>
      <c r="JRD62" s="124" t="s">
        <v>582</v>
      </c>
      <c r="JRE62" s="124" t="s">
        <v>582</v>
      </c>
      <c r="JRF62" s="124" t="s">
        <v>582</v>
      </c>
      <c r="JRG62" s="124" t="s">
        <v>582</v>
      </c>
      <c r="JRH62" s="124" t="s">
        <v>582</v>
      </c>
      <c r="JRI62" s="124" t="s">
        <v>582</v>
      </c>
      <c r="JRJ62" s="124" t="s">
        <v>582</v>
      </c>
      <c r="JRK62" s="124" t="s">
        <v>582</v>
      </c>
      <c r="JRL62" s="124" t="s">
        <v>582</v>
      </c>
      <c r="JRM62" s="124" t="s">
        <v>582</v>
      </c>
      <c r="JRN62" s="124" t="s">
        <v>582</v>
      </c>
      <c r="JRO62" s="124" t="s">
        <v>582</v>
      </c>
      <c r="JRP62" s="124" t="s">
        <v>582</v>
      </c>
      <c r="JRQ62" s="124" t="s">
        <v>582</v>
      </c>
      <c r="JRR62" s="124" t="s">
        <v>582</v>
      </c>
      <c r="JRS62" s="124" t="s">
        <v>582</v>
      </c>
      <c r="JRT62" s="124" t="s">
        <v>582</v>
      </c>
      <c r="JRU62" s="124" t="s">
        <v>582</v>
      </c>
      <c r="JRV62" s="124" t="s">
        <v>582</v>
      </c>
      <c r="JRW62" s="124" t="s">
        <v>582</v>
      </c>
      <c r="JRX62" s="124" t="s">
        <v>582</v>
      </c>
      <c r="JRY62" s="124" t="s">
        <v>582</v>
      </c>
      <c r="JRZ62" s="124" t="s">
        <v>582</v>
      </c>
      <c r="JSA62" s="124" t="s">
        <v>582</v>
      </c>
      <c r="JSB62" s="124" t="s">
        <v>582</v>
      </c>
      <c r="JSC62" s="124" t="s">
        <v>582</v>
      </c>
      <c r="JSD62" s="124" t="s">
        <v>582</v>
      </c>
      <c r="JSE62" s="124" t="s">
        <v>582</v>
      </c>
      <c r="JSF62" s="124" t="s">
        <v>582</v>
      </c>
      <c r="JSG62" s="124" t="s">
        <v>582</v>
      </c>
      <c r="JSH62" s="124" t="s">
        <v>582</v>
      </c>
      <c r="JSI62" s="124" t="s">
        <v>582</v>
      </c>
      <c r="JSJ62" s="124" t="s">
        <v>582</v>
      </c>
      <c r="JSK62" s="124" t="s">
        <v>582</v>
      </c>
      <c r="JSL62" s="124" t="s">
        <v>582</v>
      </c>
      <c r="JSM62" s="124" t="s">
        <v>582</v>
      </c>
      <c r="JSN62" s="124" t="s">
        <v>582</v>
      </c>
      <c r="JSO62" s="124" t="s">
        <v>582</v>
      </c>
      <c r="JSP62" s="124" t="s">
        <v>582</v>
      </c>
      <c r="JSQ62" s="124" t="s">
        <v>582</v>
      </c>
      <c r="JSR62" s="124" t="s">
        <v>582</v>
      </c>
      <c r="JSS62" s="124" t="s">
        <v>582</v>
      </c>
      <c r="JST62" s="124" t="s">
        <v>582</v>
      </c>
      <c r="JSU62" s="124" t="s">
        <v>582</v>
      </c>
      <c r="JSV62" s="124" t="s">
        <v>582</v>
      </c>
      <c r="JSW62" s="124" t="s">
        <v>582</v>
      </c>
      <c r="JSX62" s="124" t="s">
        <v>582</v>
      </c>
      <c r="JSY62" s="124" t="s">
        <v>582</v>
      </c>
      <c r="JSZ62" s="124" t="s">
        <v>582</v>
      </c>
      <c r="JTA62" s="124" t="s">
        <v>582</v>
      </c>
      <c r="JTB62" s="124" t="s">
        <v>582</v>
      </c>
      <c r="JTC62" s="124" t="s">
        <v>582</v>
      </c>
      <c r="JTD62" s="124" t="s">
        <v>582</v>
      </c>
      <c r="JTE62" s="124" t="s">
        <v>582</v>
      </c>
      <c r="JTF62" s="124" t="s">
        <v>582</v>
      </c>
      <c r="JTG62" s="124" t="s">
        <v>582</v>
      </c>
      <c r="JTH62" s="124" t="s">
        <v>582</v>
      </c>
      <c r="JTI62" s="124" t="s">
        <v>582</v>
      </c>
      <c r="JTJ62" s="124" t="s">
        <v>582</v>
      </c>
      <c r="JTK62" s="124" t="s">
        <v>582</v>
      </c>
      <c r="JTL62" s="124" t="s">
        <v>582</v>
      </c>
      <c r="JTM62" s="124" t="s">
        <v>582</v>
      </c>
      <c r="JTN62" s="124" t="s">
        <v>582</v>
      </c>
      <c r="JTO62" s="124" t="s">
        <v>582</v>
      </c>
      <c r="JTP62" s="124" t="s">
        <v>582</v>
      </c>
      <c r="JTQ62" s="124" t="s">
        <v>582</v>
      </c>
      <c r="JTR62" s="124" t="s">
        <v>582</v>
      </c>
      <c r="JTS62" s="124" t="s">
        <v>582</v>
      </c>
      <c r="JTT62" s="124" t="s">
        <v>582</v>
      </c>
      <c r="JTU62" s="124" t="s">
        <v>582</v>
      </c>
      <c r="JTV62" s="124" t="s">
        <v>582</v>
      </c>
      <c r="JTW62" s="124" t="s">
        <v>582</v>
      </c>
      <c r="JTX62" s="124" t="s">
        <v>582</v>
      </c>
      <c r="JTY62" s="124" t="s">
        <v>582</v>
      </c>
      <c r="JTZ62" s="124" t="s">
        <v>582</v>
      </c>
      <c r="JUA62" s="124" t="s">
        <v>582</v>
      </c>
      <c r="JUB62" s="124" t="s">
        <v>582</v>
      </c>
      <c r="JUC62" s="124" t="s">
        <v>582</v>
      </c>
      <c r="JUD62" s="124" t="s">
        <v>582</v>
      </c>
      <c r="JUE62" s="124" t="s">
        <v>582</v>
      </c>
      <c r="JUF62" s="124" t="s">
        <v>582</v>
      </c>
      <c r="JUG62" s="124" t="s">
        <v>582</v>
      </c>
      <c r="JUH62" s="124" t="s">
        <v>582</v>
      </c>
      <c r="JUI62" s="124" t="s">
        <v>582</v>
      </c>
      <c r="JUJ62" s="124" t="s">
        <v>582</v>
      </c>
      <c r="JUK62" s="124" t="s">
        <v>582</v>
      </c>
      <c r="JUL62" s="124" t="s">
        <v>582</v>
      </c>
      <c r="JUM62" s="124" t="s">
        <v>582</v>
      </c>
      <c r="JUN62" s="124" t="s">
        <v>582</v>
      </c>
      <c r="JUO62" s="124" t="s">
        <v>582</v>
      </c>
      <c r="JUP62" s="124" t="s">
        <v>582</v>
      </c>
      <c r="JUQ62" s="124" t="s">
        <v>582</v>
      </c>
      <c r="JUR62" s="124" t="s">
        <v>582</v>
      </c>
      <c r="JUS62" s="124" t="s">
        <v>582</v>
      </c>
      <c r="JUT62" s="124" t="s">
        <v>582</v>
      </c>
      <c r="JUU62" s="124" t="s">
        <v>582</v>
      </c>
      <c r="JUV62" s="124" t="s">
        <v>582</v>
      </c>
      <c r="JUW62" s="124" t="s">
        <v>582</v>
      </c>
      <c r="JUX62" s="124" t="s">
        <v>582</v>
      </c>
      <c r="JUY62" s="124" t="s">
        <v>582</v>
      </c>
      <c r="JUZ62" s="124" t="s">
        <v>582</v>
      </c>
      <c r="JVA62" s="124" t="s">
        <v>582</v>
      </c>
      <c r="JVB62" s="124" t="s">
        <v>582</v>
      </c>
      <c r="JVC62" s="124" t="s">
        <v>582</v>
      </c>
      <c r="JVD62" s="124" t="s">
        <v>582</v>
      </c>
      <c r="JVE62" s="124" t="s">
        <v>582</v>
      </c>
      <c r="JVF62" s="124" t="s">
        <v>582</v>
      </c>
      <c r="JVG62" s="124" t="s">
        <v>582</v>
      </c>
      <c r="JVH62" s="124" t="s">
        <v>582</v>
      </c>
      <c r="JVI62" s="124" t="s">
        <v>582</v>
      </c>
      <c r="JVJ62" s="124" t="s">
        <v>582</v>
      </c>
      <c r="JVK62" s="124" t="s">
        <v>582</v>
      </c>
      <c r="JVL62" s="124" t="s">
        <v>582</v>
      </c>
      <c r="JVM62" s="124" t="s">
        <v>582</v>
      </c>
      <c r="JVN62" s="124" t="s">
        <v>582</v>
      </c>
      <c r="JVO62" s="124" t="s">
        <v>582</v>
      </c>
      <c r="JVP62" s="124" t="s">
        <v>582</v>
      </c>
      <c r="JVQ62" s="124" t="s">
        <v>582</v>
      </c>
      <c r="JVR62" s="124" t="s">
        <v>582</v>
      </c>
      <c r="JVS62" s="124" t="s">
        <v>582</v>
      </c>
      <c r="JVT62" s="124" t="s">
        <v>582</v>
      </c>
      <c r="JVU62" s="124" t="s">
        <v>582</v>
      </c>
      <c r="JVV62" s="124" t="s">
        <v>582</v>
      </c>
      <c r="JVW62" s="124" t="s">
        <v>582</v>
      </c>
      <c r="JVX62" s="124" t="s">
        <v>582</v>
      </c>
      <c r="JVY62" s="124" t="s">
        <v>582</v>
      </c>
      <c r="JVZ62" s="124" t="s">
        <v>582</v>
      </c>
      <c r="JWA62" s="124" t="s">
        <v>582</v>
      </c>
      <c r="JWB62" s="124" t="s">
        <v>582</v>
      </c>
      <c r="JWC62" s="124" t="s">
        <v>582</v>
      </c>
      <c r="JWD62" s="124" t="s">
        <v>582</v>
      </c>
      <c r="JWE62" s="124" t="s">
        <v>582</v>
      </c>
      <c r="JWF62" s="124" t="s">
        <v>582</v>
      </c>
      <c r="JWG62" s="124" t="s">
        <v>582</v>
      </c>
      <c r="JWH62" s="124" t="s">
        <v>582</v>
      </c>
      <c r="JWI62" s="124" t="s">
        <v>582</v>
      </c>
      <c r="JWJ62" s="124" t="s">
        <v>582</v>
      </c>
      <c r="JWK62" s="124" t="s">
        <v>582</v>
      </c>
      <c r="JWL62" s="124" t="s">
        <v>582</v>
      </c>
      <c r="JWM62" s="124" t="s">
        <v>582</v>
      </c>
      <c r="JWN62" s="124" t="s">
        <v>582</v>
      </c>
      <c r="JWO62" s="124" t="s">
        <v>582</v>
      </c>
      <c r="JWP62" s="124" t="s">
        <v>582</v>
      </c>
      <c r="JWQ62" s="124" t="s">
        <v>582</v>
      </c>
      <c r="JWR62" s="124" t="s">
        <v>582</v>
      </c>
      <c r="JWS62" s="124" t="s">
        <v>582</v>
      </c>
      <c r="JWT62" s="124" t="s">
        <v>582</v>
      </c>
      <c r="JWU62" s="124" t="s">
        <v>582</v>
      </c>
      <c r="JWV62" s="124" t="s">
        <v>582</v>
      </c>
      <c r="JWW62" s="124" t="s">
        <v>582</v>
      </c>
      <c r="JWX62" s="124" t="s">
        <v>582</v>
      </c>
      <c r="JWY62" s="124" t="s">
        <v>582</v>
      </c>
      <c r="JWZ62" s="124" t="s">
        <v>582</v>
      </c>
      <c r="JXA62" s="124" t="s">
        <v>582</v>
      </c>
      <c r="JXB62" s="124" t="s">
        <v>582</v>
      </c>
      <c r="JXC62" s="124" t="s">
        <v>582</v>
      </c>
      <c r="JXD62" s="124" t="s">
        <v>582</v>
      </c>
      <c r="JXE62" s="124" t="s">
        <v>582</v>
      </c>
      <c r="JXF62" s="124" t="s">
        <v>582</v>
      </c>
      <c r="JXG62" s="124" t="s">
        <v>582</v>
      </c>
      <c r="JXH62" s="124" t="s">
        <v>582</v>
      </c>
      <c r="JXI62" s="124" t="s">
        <v>582</v>
      </c>
      <c r="JXJ62" s="124" t="s">
        <v>582</v>
      </c>
      <c r="JXK62" s="124" t="s">
        <v>582</v>
      </c>
      <c r="JXL62" s="124" t="s">
        <v>582</v>
      </c>
      <c r="JXM62" s="124" t="s">
        <v>582</v>
      </c>
      <c r="JXN62" s="124" t="s">
        <v>582</v>
      </c>
      <c r="JXO62" s="124" t="s">
        <v>582</v>
      </c>
      <c r="JXP62" s="124" t="s">
        <v>582</v>
      </c>
      <c r="JXQ62" s="124" t="s">
        <v>582</v>
      </c>
      <c r="JXR62" s="124" t="s">
        <v>582</v>
      </c>
      <c r="JXS62" s="124" t="s">
        <v>582</v>
      </c>
      <c r="JXT62" s="124" t="s">
        <v>582</v>
      </c>
      <c r="JXU62" s="124" t="s">
        <v>582</v>
      </c>
      <c r="JXV62" s="124" t="s">
        <v>582</v>
      </c>
      <c r="JXW62" s="124" t="s">
        <v>582</v>
      </c>
      <c r="JXX62" s="124" t="s">
        <v>582</v>
      </c>
      <c r="JXY62" s="124" t="s">
        <v>582</v>
      </c>
      <c r="JXZ62" s="124" t="s">
        <v>582</v>
      </c>
      <c r="JYA62" s="124" t="s">
        <v>582</v>
      </c>
      <c r="JYB62" s="124" t="s">
        <v>582</v>
      </c>
      <c r="JYC62" s="124" t="s">
        <v>582</v>
      </c>
      <c r="JYD62" s="124" t="s">
        <v>582</v>
      </c>
      <c r="JYE62" s="124" t="s">
        <v>582</v>
      </c>
      <c r="JYF62" s="124" t="s">
        <v>582</v>
      </c>
      <c r="JYG62" s="124" t="s">
        <v>582</v>
      </c>
      <c r="JYH62" s="124" t="s">
        <v>582</v>
      </c>
      <c r="JYI62" s="124" t="s">
        <v>582</v>
      </c>
      <c r="JYJ62" s="124" t="s">
        <v>582</v>
      </c>
      <c r="JYK62" s="124" t="s">
        <v>582</v>
      </c>
      <c r="JYL62" s="124" t="s">
        <v>582</v>
      </c>
      <c r="JYM62" s="124" t="s">
        <v>582</v>
      </c>
      <c r="JYN62" s="124" t="s">
        <v>582</v>
      </c>
      <c r="JYO62" s="124" t="s">
        <v>582</v>
      </c>
      <c r="JYP62" s="124" t="s">
        <v>582</v>
      </c>
      <c r="JYQ62" s="124" t="s">
        <v>582</v>
      </c>
      <c r="JYR62" s="124" t="s">
        <v>582</v>
      </c>
      <c r="JYS62" s="124" t="s">
        <v>582</v>
      </c>
      <c r="JYT62" s="124" t="s">
        <v>582</v>
      </c>
      <c r="JYU62" s="124" t="s">
        <v>582</v>
      </c>
      <c r="JYV62" s="124" t="s">
        <v>582</v>
      </c>
      <c r="JYW62" s="124" t="s">
        <v>582</v>
      </c>
      <c r="JYX62" s="124" t="s">
        <v>582</v>
      </c>
      <c r="JYY62" s="124" t="s">
        <v>582</v>
      </c>
      <c r="JYZ62" s="124" t="s">
        <v>582</v>
      </c>
      <c r="JZA62" s="124" t="s">
        <v>582</v>
      </c>
      <c r="JZB62" s="124" t="s">
        <v>582</v>
      </c>
      <c r="JZC62" s="124" t="s">
        <v>582</v>
      </c>
      <c r="JZD62" s="124" t="s">
        <v>582</v>
      </c>
      <c r="JZE62" s="124" t="s">
        <v>582</v>
      </c>
      <c r="JZF62" s="124" t="s">
        <v>582</v>
      </c>
      <c r="JZG62" s="124" t="s">
        <v>582</v>
      </c>
      <c r="JZH62" s="124" t="s">
        <v>582</v>
      </c>
      <c r="JZI62" s="124" t="s">
        <v>582</v>
      </c>
      <c r="JZJ62" s="124" t="s">
        <v>582</v>
      </c>
      <c r="JZK62" s="124" t="s">
        <v>582</v>
      </c>
      <c r="JZL62" s="124" t="s">
        <v>582</v>
      </c>
      <c r="JZM62" s="124" t="s">
        <v>582</v>
      </c>
      <c r="JZN62" s="124" t="s">
        <v>582</v>
      </c>
      <c r="JZO62" s="124" t="s">
        <v>582</v>
      </c>
      <c r="JZP62" s="124" t="s">
        <v>582</v>
      </c>
      <c r="JZQ62" s="124" t="s">
        <v>582</v>
      </c>
      <c r="JZR62" s="124" t="s">
        <v>582</v>
      </c>
      <c r="JZS62" s="124" t="s">
        <v>582</v>
      </c>
      <c r="JZT62" s="124" t="s">
        <v>582</v>
      </c>
      <c r="JZU62" s="124" t="s">
        <v>582</v>
      </c>
      <c r="JZV62" s="124" t="s">
        <v>582</v>
      </c>
      <c r="JZW62" s="124" t="s">
        <v>582</v>
      </c>
      <c r="JZX62" s="124" t="s">
        <v>582</v>
      </c>
      <c r="JZY62" s="124" t="s">
        <v>582</v>
      </c>
      <c r="JZZ62" s="124" t="s">
        <v>582</v>
      </c>
      <c r="KAA62" s="124" t="s">
        <v>582</v>
      </c>
      <c r="KAB62" s="124" t="s">
        <v>582</v>
      </c>
      <c r="KAC62" s="124" t="s">
        <v>582</v>
      </c>
      <c r="KAD62" s="124" t="s">
        <v>582</v>
      </c>
      <c r="KAE62" s="124" t="s">
        <v>582</v>
      </c>
      <c r="KAF62" s="124" t="s">
        <v>582</v>
      </c>
      <c r="KAG62" s="124" t="s">
        <v>582</v>
      </c>
      <c r="KAH62" s="124" t="s">
        <v>582</v>
      </c>
      <c r="KAI62" s="124" t="s">
        <v>582</v>
      </c>
      <c r="KAJ62" s="124" t="s">
        <v>582</v>
      </c>
      <c r="KAK62" s="124" t="s">
        <v>582</v>
      </c>
      <c r="KAL62" s="124" t="s">
        <v>582</v>
      </c>
      <c r="KAM62" s="124" t="s">
        <v>582</v>
      </c>
      <c r="KAN62" s="124" t="s">
        <v>582</v>
      </c>
      <c r="KAO62" s="124" t="s">
        <v>582</v>
      </c>
      <c r="KAP62" s="124" t="s">
        <v>582</v>
      </c>
      <c r="KAQ62" s="124" t="s">
        <v>582</v>
      </c>
      <c r="KAR62" s="124" t="s">
        <v>582</v>
      </c>
      <c r="KAS62" s="124" t="s">
        <v>582</v>
      </c>
      <c r="KAT62" s="124" t="s">
        <v>582</v>
      </c>
      <c r="KAU62" s="124" t="s">
        <v>582</v>
      </c>
      <c r="KAV62" s="124" t="s">
        <v>582</v>
      </c>
      <c r="KAW62" s="124" t="s">
        <v>582</v>
      </c>
      <c r="KAX62" s="124" t="s">
        <v>582</v>
      </c>
      <c r="KAY62" s="124" t="s">
        <v>582</v>
      </c>
      <c r="KAZ62" s="124" t="s">
        <v>582</v>
      </c>
      <c r="KBA62" s="124" t="s">
        <v>582</v>
      </c>
      <c r="KBB62" s="124" t="s">
        <v>582</v>
      </c>
      <c r="KBC62" s="124" t="s">
        <v>582</v>
      </c>
      <c r="KBD62" s="124" t="s">
        <v>582</v>
      </c>
      <c r="KBE62" s="124" t="s">
        <v>582</v>
      </c>
      <c r="KBF62" s="124" t="s">
        <v>582</v>
      </c>
      <c r="KBG62" s="124" t="s">
        <v>582</v>
      </c>
      <c r="KBH62" s="124" t="s">
        <v>582</v>
      </c>
      <c r="KBI62" s="124" t="s">
        <v>582</v>
      </c>
      <c r="KBJ62" s="124" t="s">
        <v>582</v>
      </c>
      <c r="KBK62" s="124" t="s">
        <v>582</v>
      </c>
      <c r="KBL62" s="124" t="s">
        <v>582</v>
      </c>
      <c r="KBM62" s="124" t="s">
        <v>582</v>
      </c>
      <c r="KBN62" s="124" t="s">
        <v>582</v>
      </c>
      <c r="KBO62" s="124" t="s">
        <v>582</v>
      </c>
      <c r="KBP62" s="124" t="s">
        <v>582</v>
      </c>
      <c r="KBQ62" s="124" t="s">
        <v>582</v>
      </c>
      <c r="KBR62" s="124" t="s">
        <v>582</v>
      </c>
      <c r="KBS62" s="124" t="s">
        <v>582</v>
      </c>
      <c r="KBT62" s="124" t="s">
        <v>582</v>
      </c>
      <c r="KBU62" s="124" t="s">
        <v>582</v>
      </c>
      <c r="KBV62" s="124" t="s">
        <v>582</v>
      </c>
      <c r="KBW62" s="124" t="s">
        <v>582</v>
      </c>
      <c r="KBX62" s="124" t="s">
        <v>582</v>
      </c>
      <c r="KBY62" s="124" t="s">
        <v>582</v>
      </c>
      <c r="KBZ62" s="124" t="s">
        <v>582</v>
      </c>
      <c r="KCA62" s="124" t="s">
        <v>582</v>
      </c>
      <c r="KCB62" s="124" t="s">
        <v>582</v>
      </c>
      <c r="KCC62" s="124" t="s">
        <v>582</v>
      </c>
      <c r="KCD62" s="124" t="s">
        <v>582</v>
      </c>
      <c r="KCE62" s="124" t="s">
        <v>582</v>
      </c>
      <c r="KCF62" s="124" t="s">
        <v>582</v>
      </c>
      <c r="KCG62" s="124" t="s">
        <v>582</v>
      </c>
      <c r="KCH62" s="124" t="s">
        <v>582</v>
      </c>
      <c r="KCI62" s="124" t="s">
        <v>582</v>
      </c>
      <c r="KCJ62" s="124" t="s">
        <v>582</v>
      </c>
      <c r="KCK62" s="124" t="s">
        <v>582</v>
      </c>
      <c r="KCL62" s="124" t="s">
        <v>582</v>
      </c>
      <c r="KCM62" s="124" t="s">
        <v>582</v>
      </c>
      <c r="KCN62" s="124" t="s">
        <v>582</v>
      </c>
      <c r="KCO62" s="124" t="s">
        <v>582</v>
      </c>
      <c r="KCP62" s="124" t="s">
        <v>582</v>
      </c>
      <c r="KCQ62" s="124" t="s">
        <v>582</v>
      </c>
      <c r="KCR62" s="124" t="s">
        <v>582</v>
      </c>
      <c r="KCS62" s="124" t="s">
        <v>582</v>
      </c>
      <c r="KCT62" s="124" t="s">
        <v>582</v>
      </c>
      <c r="KCU62" s="124" t="s">
        <v>582</v>
      </c>
      <c r="KCV62" s="124" t="s">
        <v>582</v>
      </c>
      <c r="KCW62" s="124" t="s">
        <v>582</v>
      </c>
      <c r="KCX62" s="124" t="s">
        <v>582</v>
      </c>
      <c r="KCY62" s="124" t="s">
        <v>582</v>
      </c>
      <c r="KCZ62" s="124" t="s">
        <v>582</v>
      </c>
      <c r="KDA62" s="124" t="s">
        <v>582</v>
      </c>
      <c r="KDB62" s="124" t="s">
        <v>582</v>
      </c>
      <c r="KDC62" s="124" t="s">
        <v>582</v>
      </c>
      <c r="KDD62" s="124" t="s">
        <v>582</v>
      </c>
      <c r="KDE62" s="124" t="s">
        <v>582</v>
      </c>
      <c r="KDF62" s="124" t="s">
        <v>582</v>
      </c>
      <c r="KDG62" s="124" t="s">
        <v>582</v>
      </c>
      <c r="KDH62" s="124" t="s">
        <v>582</v>
      </c>
      <c r="KDI62" s="124" t="s">
        <v>582</v>
      </c>
      <c r="KDJ62" s="124" t="s">
        <v>582</v>
      </c>
      <c r="KDK62" s="124" t="s">
        <v>582</v>
      </c>
      <c r="KDL62" s="124" t="s">
        <v>582</v>
      </c>
      <c r="KDM62" s="124" t="s">
        <v>582</v>
      </c>
      <c r="KDN62" s="124" t="s">
        <v>582</v>
      </c>
      <c r="KDO62" s="124" t="s">
        <v>582</v>
      </c>
      <c r="KDP62" s="124" t="s">
        <v>582</v>
      </c>
      <c r="KDQ62" s="124" t="s">
        <v>582</v>
      </c>
      <c r="KDR62" s="124" t="s">
        <v>582</v>
      </c>
      <c r="KDS62" s="124" t="s">
        <v>582</v>
      </c>
      <c r="KDT62" s="124" t="s">
        <v>582</v>
      </c>
      <c r="KDU62" s="124" t="s">
        <v>582</v>
      </c>
      <c r="KDV62" s="124" t="s">
        <v>582</v>
      </c>
      <c r="KDW62" s="124" t="s">
        <v>582</v>
      </c>
      <c r="KDX62" s="124" t="s">
        <v>582</v>
      </c>
      <c r="KDY62" s="124" t="s">
        <v>582</v>
      </c>
      <c r="KDZ62" s="124" t="s">
        <v>582</v>
      </c>
      <c r="KEA62" s="124" t="s">
        <v>582</v>
      </c>
      <c r="KEB62" s="124" t="s">
        <v>582</v>
      </c>
      <c r="KEC62" s="124" t="s">
        <v>582</v>
      </c>
      <c r="KED62" s="124" t="s">
        <v>582</v>
      </c>
      <c r="KEE62" s="124" t="s">
        <v>582</v>
      </c>
      <c r="KEF62" s="124" t="s">
        <v>582</v>
      </c>
      <c r="KEG62" s="124" t="s">
        <v>582</v>
      </c>
      <c r="KEH62" s="124" t="s">
        <v>582</v>
      </c>
      <c r="KEI62" s="124" t="s">
        <v>582</v>
      </c>
      <c r="KEJ62" s="124" t="s">
        <v>582</v>
      </c>
      <c r="KEK62" s="124" t="s">
        <v>582</v>
      </c>
      <c r="KEL62" s="124" t="s">
        <v>582</v>
      </c>
      <c r="KEM62" s="124" t="s">
        <v>582</v>
      </c>
      <c r="KEN62" s="124" t="s">
        <v>582</v>
      </c>
      <c r="KEO62" s="124" t="s">
        <v>582</v>
      </c>
      <c r="KEP62" s="124" t="s">
        <v>582</v>
      </c>
      <c r="KEQ62" s="124" t="s">
        <v>582</v>
      </c>
      <c r="KER62" s="124" t="s">
        <v>582</v>
      </c>
      <c r="KES62" s="124" t="s">
        <v>582</v>
      </c>
      <c r="KET62" s="124" t="s">
        <v>582</v>
      </c>
      <c r="KEU62" s="124" t="s">
        <v>582</v>
      </c>
      <c r="KEV62" s="124" t="s">
        <v>582</v>
      </c>
      <c r="KEW62" s="124" t="s">
        <v>582</v>
      </c>
      <c r="KEX62" s="124" t="s">
        <v>582</v>
      </c>
      <c r="KEY62" s="124" t="s">
        <v>582</v>
      </c>
      <c r="KEZ62" s="124" t="s">
        <v>582</v>
      </c>
      <c r="KFA62" s="124" t="s">
        <v>582</v>
      </c>
      <c r="KFB62" s="124" t="s">
        <v>582</v>
      </c>
      <c r="KFC62" s="124" t="s">
        <v>582</v>
      </c>
      <c r="KFD62" s="124" t="s">
        <v>582</v>
      </c>
      <c r="KFE62" s="124" t="s">
        <v>582</v>
      </c>
      <c r="KFF62" s="124" t="s">
        <v>582</v>
      </c>
      <c r="KFG62" s="124" t="s">
        <v>582</v>
      </c>
      <c r="KFH62" s="124" t="s">
        <v>582</v>
      </c>
      <c r="KFI62" s="124" t="s">
        <v>582</v>
      </c>
      <c r="KFJ62" s="124" t="s">
        <v>582</v>
      </c>
      <c r="KFK62" s="124" t="s">
        <v>582</v>
      </c>
      <c r="KFL62" s="124" t="s">
        <v>582</v>
      </c>
      <c r="KFM62" s="124" t="s">
        <v>582</v>
      </c>
      <c r="KFN62" s="124" t="s">
        <v>582</v>
      </c>
      <c r="KFO62" s="124" t="s">
        <v>582</v>
      </c>
      <c r="KFP62" s="124" t="s">
        <v>582</v>
      </c>
      <c r="KFQ62" s="124" t="s">
        <v>582</v>
      </c>
      <c r="KFR62" s="124" t="s">
        <v>582</v>
      </c>
      <c r="KFS62" s="124" t="s">
        <v>582</v>
      </c>
      <c r="KFT62" s="124" t="s">
        <v>582</v>
      </c>
      <c r="KFU62" s="124" t="s">
        <v>582</v>
      </c>
      <c r="KFV62" s="124" t="s">
        <v>582</v>
      </c>
      <c r="KFW62" s="124" t="s">
        <v>582</v>
      </c>
      <c r="KFX62" s="124" t="s">
        <v>582</v>
      </c>
      <c r="KFY62" s="124" t="s">
        <v>582</v>
      </c>
      <c r="KFZ62" s="124" t="s">
        <v>582</v>
      </c>
      <c r="KGA62" s="124" t="s">
        <v>582</v>
      </c>
      <c r="KGB62" s="124" t="s">
        <v>582</v>
      </c>
      <c r="KGC62" s="124" t="s">
        <v>582</v>
      </c>
      <c r="KGD62" s="124" t="s">
        <v>582</v>
      </c>
      <c r="KGE62" s="124" t="s">
        <v>582</v>
      </c>
      <c r="KGF62" s="124" t="s">
        <v>582</v>
      </c>
      <c r="KGG62" s="124" t="s">
        <v>582</v>
      </c>
      <c r="KGH62" s="124" t="s">
        <v>582</v>
      </c>
      <c r="KGI62" s="124" t="s">
        <v>582</v>
      </c>
      <c r="KGJ62" s="124" t="s">
        <v>582</v>
      </c>
      <c r="KGK62" s="124" t="s">
        <v>582</v>
      </c>
      <c r="KGL62" s="124" t="s">
        <v>582</v>
      </c>
      <c r="KGM62" s="124" t="s">
        <v>582</v>
      </c>
      <c r="KGN62" s="124" t="s">
        <v>582</v>
      </c>
      <c r="KGO62" s="124" t="s">
        <v>582</v>
      </c>
      <c r="KGP62" s="124" t="s">
        <v>582</v>
      </c>
      <c r="KGQ62" s="124" t="s">
        <v>582</v>
      </c>
      <c r="KGR62" s="124" t="s">
        <v>582</v>
      </c>
      <c r="KGS62" s="124" t="s">
        <v>582</v>
      </c>
      <c r="KGT62" s="124" t="s">
        <v>582</v>
      </c>
      <c r="KGU62" s="124" t="s">
        <v>582</v>
      </c>
      <c r="KGV62" s="124" t="s">
        <v>582</v>
      </c>
      <c r="KGW62" s="124" t="s">
        <v>582</v>
      </c>
      <c r="KGX62" s="124" t="s">
        <v>582</v>
      </c>
      <c r="KGY62" s="124" t="s">
        <v>582</v>
      </c>
      <c r="KGZ62" s="124" t="s">
        <v>582</v>
      </c>
      <c r="KHA62" s="124" t="s">
        <v>582</v>
      </c>
      <c r="KHB62" s="124" t="s">
        <v>582</v>
      </c>
      <c r="KHC62" s="124" t="s">
        <v>582</v>
      </c>
      <c r="KHD62" s="124" t="s">
        <v>582</v>
      </c>
      <c r="KHE62" s="124" t="s">
        <v>582</v>
      </c>
      <c r="KHF62" s="124" t="s">
        <v>582</v>
      </c>
      <c r="KHG62" s="124" t="s">
        <v>582</v>
      </c>
      <c r="KHH62" s="124" t="s">
        <v>582</v>
      </c>
      <c r="KHI62" s="124" t="s">
        <v>582</v>
      </c>
      <c r="KHJ62" s="124" t="s">
        <v>582</v>
      </c>
      <c r="KHK62" s="124" t="s">
        <v>582</v>
      </c>
      <c r="KHL62" s="124" t="s">
        <v>582</v>
      </c>
      <c r="KHM62" s="124" t="s">
        <v>582</v>
      </c>
      <c r="KHN62" s="124" t="s">
        <v>582</v>
      </c>
      <c r="KHO62" s="124" t="s">
        <v>582</v>
      </c>
      <c r="KHP62" s="124" t="s">
        <v>582</v>
      </c>
      <c r="KHQ62" s="124" t="s">
        <v>582</v>
      </c>
      <c r="KHR62" s="124" t="s">
        <v>582</v>
      </c>
      <c r="KHS62" s="124" t="s">
        <v>582</v>
      </c>
      <c r="KHT62" s="124" t="s">
        <v>582</v>
      </c>
      <c r="KHU62" s="124" t="s">
        <v>582</v>
      </c>
      <c r="KHV62" s="124" t="s">
        <v>582</v>
      </c>
      <c r="KHW62" s="124" t="s">
        <v>582</v>
      </c>
      <c r="KHX62" s="124" t="s">
        <v>582</v>
      </c>
      <c r="KHY62" s="124" t="s">
        <v>582</v>
      </c>
      <c r="KHZ62" s="124" t="s">
        <v>582</v>
      </c>
      <c r="KIA62" s="124" t="s">
        <v>582</v>
      </c>
      <c r="KIB62" s="124" t="s">
        <v>582</v>
      </c>
      <c r="KIC62" s="124" t="s">
        <v>582</v>
      </c>
      <c r="KID62" s="124" t="s">
        <v>582</v>
      </c>
      <c r="KIE62" s="124" t="s">
        <v>582</v>
      </c>
      <c r="KIF62" s="124" t="s">
        <v>582</v>
      </c>
      <c r="KIG62" s="124" t="s">
        <v>582</v>
      </c>
      <c r="KIH62" s="124" t="s">
        <v>582</v>
      </c>
      <c r="KII62" s="124" t="s">
        <v>582</v>
      </c>
      <c r="KIJ62" s="124" t="s">
        <v>582</v>
      </c>
      <c r="KIK62" s="124" t="s">
        <v>582</v>
      </c>
      <c r="KIL62" s="124" t="s">
        <v>582</v>
      </c>
      <c r="KIM62" s="124" t="s">
        <v>582</v>
      </c>
      <c r="KIN62" s="124" t="s">
        <v>582</v>
      </c>
      <c r="KIO62" s="124" t="s">
        <v>582</v>
      </c>
      <c r="KIP62" s="124" t="s">
        <v>582</v>
      </c>
      <c r="KIQ62" s="124" t="s">
        <v>582</v>
      </c>
      <c r="KIR62" s="124" t="s">
        <v>582</v>
      </c>
      <c r="KIS62" s="124" t="s">
        <v>582</v>
      </c>
      <c r="KIT62" s="124" t="s">
        <v>582</v>
      </c>
      <c r="KIU62" s="124" t="s">
        <v>582</v>
      </c>
      <c r="KIV62" s="124" t="s">
        <v>582</v>
      </c>
      <c r="KIW62" s="124" t="s">
        <v>582</v>
      </c>
      <c r="KIX62" s="124" t="s">
        <v>582</v>
      </c>
      <c r="KIY62" s="124" t="s">
        <v>582</v>
      </c>
      <c r="KIZ62" s="124" t="s">
        <v>582</v>
      </c>
      <c r="KJA62" s="124" t="s">
        <v>582</v>
      </c>
      <c r="KJB62" s="124" t="s">
        <v>582</v>
      </c>
      <c r="KJC62" s="124" t="s">
        <v>582</v>
      </c>
      <c r="KJD62" s="124" t="s">
        <v>582</v>
      </c>
      <c r="KJE62" s="124" t="s">
        <v>582</v>
      </c>
      <c r="KJF62" s="124" t="s">
        <v>582</v>
      </c>
      <c r="KJG62" s="124" t="s">
        <v>582</v>
      </c>
      <c r="KJH62" s="124" t="s">
        <v>582</v>
      </c>
      <c r="KJI62" s="124" t="s">
        <v>582</v>
      </c>
      <c r="KJJ62" s="124" t="s">
        <v>582</v>
      </c>
      <c r="KJK62" s="124" t="s">
        <v>582</v>
      </c>
      <c r="KJL62" s="124" t="s">
        <v>582</v>
      </c>
      <c r="KJM62" s="124" t="s">
        <v>582</v>
      </c>
      <c r="KJN62" s="124" t="s">
        <v>582</v>
      </c>
      <c r="KJO62" s="124" t="s">
        <v>582</v>
      </c>
      <c r="KJP62" s="124" t="s">
        <v>582</v>
      </c>
      <c r="KJQ62" s="124" t="s">
        <v>582</v>
      </c>
      <c r="KJR62" s="124" t="s">
        <v>582</v>
      </c>
      <c r="KJS62" s="124" t="s">
        <v>582</v>
      </c>
      <c r="KJT62" s="124" t="s">
        <v>582</v>
      </c>
      <c r="KJU62" s="124" t="s">
        <v>582</v>
      </c>
      <c r="KJV62" s="124" t="s">
        <v>582</v>
      </c>
      <c r="KJW62" s="124" t="s">
        <v>582</v>
      </c>
      <c r="KJX62" s="124" t="s">
        <v>582</v>
      </c>
      <c r="KJY62" s="124" t="s">
        <v>582</v>
      </c>
      <c r="KJZ62" s="124" t="s">
        <v>582</v>
      </c>
      <c r="KKA62" s="124" t="s">
        <v>582</v>
      </c>
      <c r="KKB62" s="124" t="s">
        <v>582</v>
      </c>
      <c r="KKC62" s="124" t="s">
        <v>582</v>
      </c>
      <c r="KKD62" s="124" t="s">
        <v>582</v>
      </c>
      <c r="KKE62" s="124" t="s">
        <v>582</v>
      </c>
      <c r="KKF62" s="124" t="s">
        <v>582</v>
      </c>
      <c r="KKG62" s="124" t="s">
        <v>582</v>
      </c>
      <c r="KKH62" s="124" t="s">
        <v>582</v>
      </c>
      <c r="KKI62" s="124" t="s">
        <v>582</v>
      </c>
      <c r="KKJ62" s="124" t="s">
        <v>582</v>
      </c>
      <c r="KKK62" s="124" t="s">
        <v>582</v>
      </c>
      <c r="KKL62" s="124" t="s">
        <v>582</v>
      </c>
      <c r="KKM62" s="124" t="s">
        <v>582</v>
      </c>
      <c r="KKN62" s="124" t="s">
        <v>582</v>
      </c>
      <c r="KKO62" s="124" t="s">
        <v>582</v>
      </c>
      <c r="KKP62" s="124" t="s">
        <v>582</v>
      </c>
      <c r="KKQ62" s="124" t="s">
        <v>582</v>
      </c>
      <c r="KKR62" s="124" t="s">
        <v>582</v>
      </c>
      <c r="KKS62" s="124" t="s">
        <v>582</v>
      </c>
      <c r="KKT62" s="124" t="s">
        <v>582</v>
      </c>
      <c r="KKU62" s="124" t="s">
        <v>582</v>
      </c>
      <c r="KKV62" s="124" t="s">
        <v>582</v>
      </c>
      <c r="KKW62" s="124" t="s">
        <v>582</v>
      </c>
      <c r="KKX62" s="124" t="s">
        <v>582</v>
      </c>
      <c r="KKY62" s="124" t="s">
        <v>582</v>
      </c>
      <c r="KKZ62" s="124" t="s">
        <v>582</v>
      </c>
      <c r="KLA62" s="124" t="s">
        <v>582</v>
      </c>
      <c r="KLB62" s="124" t="s">
        <v>582</v>
      </c>
      <c r="KLC62" s="124" t="s">
        <v>582</v>
      </c>
      <c r="KLD62" s="124" t="s">
        <v>582</v>
      </c>
      <c r="KLE62" s="124" t="s">
        <v>582</v>
      </c>
      <c r="KLF62" s="124" t="s">
        <v>582</v>
      </c>
      <c r="KLG62" s="124" t="s">
        <v>582</v>
      </c>
      <c r="KLH62" s="124" t="s">
        <v>582</v>
      </c>
      <c r="KLI62" s="124" t="s">
        <v>582</v>
      </c>
      <c r="KLJ62" s="124" t="s">
        <v>582</v>
      </c>
      <c r="KLK62" s="124" t="s">
        <v>582</v>
      </c>
      <c r="KLL62" s="124" t="s">
        <v>582</v>
      </c>
      <c r="KLM62" s="124" t="s">
        <v>582</v>
      </c>
      <c r="KLN62" s="124" t="s">
        <v>582</v>
      </c>
      <c r="KLO62" s="124" t="s">
        <v>582</v>
      </c>
      <c r="KLP62" s="124" t="s">
        <v>582</v>
      </c>
      <c r="KLQ62" s="124" t="s">
        <v>582</v>
      </c>
      <c r="KLR62" s="124" t="s">
        <v>582</v>
      </c>
      <c r="KLS62" s="124" t="s">
        <v>582</v>
      </c>
      <c r="KLT62" s="124" t="s">
        <v>582</v>
      </c>
      <c r="KLU62" s="124" t="s">
        <v>582</v>
      </c>
      <c r="KLV62" s="124" t="s">
        <v>582</v>
      </c>
      <c r="KLW62" s="124" t="s">
        <v>582</v>
      </c>
      <c r="KLX62" s="124" t="s">
        <v>582</v>
      </c>
      <c r="KLY62" s="124" t="s">
        <v>582</v>
      </c>
      <c r="KLZ62" s="124" t="s">
        <v>582</v>
      </c>
      <c r="KMA62" s="124" t="s">
        <v>582</v>
      </c>
      <c r="KMB62" s="124" t="s">
        <v>582</v>
      </c>
      <c r="KMC62" s="124" t="s">
        <v>582</v>
      </c>
      <c r="KMD62" s="124" t="s">
        <v>582</v>
      </c>
      <c r="KME62" s="124" t="s">
        <v>582</v>
      </c>
      <c r="KMF62" s="124" t="s">
        <v>582</v>
      </c>
      <c r="KMG62" s="124" t="s">
        <v>582</v>
      </c>
      <c r="KMH62" s="124" t="s">
        <v>582</v>
      </c>
      <c r="KMI62" s="124" t="s">
        <v>582</v>
      </c>
      <c r="KMJ62" s="124" t="s">
        <v>582</v>
      </c>
      <c r="KMK62" s="124" t="s">
        <v>582</v>
      </c>
      <c r="KML62" s="124" t="s">
        <v>582</v>
      </c>
      <c r="KMM62" s="124" t="s">
        <v>582</v>
      </c>
      <c r="KMN62" s="124" t="s">
        <v>582</v>
      </c>
      <c r="KMO62" s="124" t="s">
        <v>582</v>
      </c>
      <c r="KMP62" s="124" t="s">
        <v>582</v>
      </c>
      <c r="KMQ62" s="124" t="s">
        <v>582</v>
      </c>
      <c r="KMR62" s="124" t="s">
        <v>582</v>
      </c>
      <c r="KMS62" s="124" t="s">
        <v>582</v>
      </c>
      <c r="KMT62" s="124" t="s">
        <v>582</v>
      </c>
      <c r="KMU62" s="124" t="s">
        <v>582</v>
      </c>
      <c r="KMV62" s="124" t="s">
        <v>582</v>
      </c>
      <c r="KMW62" s="124" t="s">
        <v>582</v>
      </c>
      <c r="KMX62" s="124" t="s">
        <v>582</v>
      </c>
      <c r="KMY62" s="124" t="s">
        <v>582</v>
      </c>
      <c r="KMZ62" s="124" t="s">
        <v>582</v>
      </c>
      <c r="KNA62" s="124" t="s">
        <v>582</v>
      </c>
      <c r="KNB62" s="124" t="s">
        <v>582</v>
      </c>
      <c r="KNC62" s="124" t="s">
        <v>582</v>
      </c>
      <c r="KND62" s="124" t="s">
        <v>582</v>
      </c>
      <c r="KNE62" s="124" t="s">
        <v>582</v>
      </c>
      <c r="KNF62" s="124" t="s">
        <v>582</v>
      </c>
      <c r="KNG62" s="124" t="s">
        <v>582</v>
      </c>
      <c r="KNH62" s="124" t="s">
        <v>582</v>
      </c>
      <c r="KNI62" s="124" t="s">
        <v>582</v>
      </c>
      <c r="KNJ62" s="124" t="s">
        <v>582</v>
      </c>
      <c r="KNK62" s="124" t="s">
        <v>582</v>
      </c>
      <c r="KNL62" s="124" t="s">
        <v>582</v>
      </c>
      <c r="KNM62" s="124" t="s">
        <v>582</v>
      </c>
      <c r="KNN62" s="124" t="s">
        <v>582</v>
      </c>
      <c r="KNO62" s="124" t="s">
        <v>582</v>
      </c>
      <c r="KNP62" s="124" t="s">
        <v>582</v>
      </c>
      <c r="KNQ62" s="124" t="s">
        <v>582</v>
      </c>
      <c r="KNR62" s="124" t="s">
        <v>582</v>
      </c>
      <c r="KNS62" s="124" t="s">
        <v>582</v>
      </c>
      <c r="KNT62" s="124" t="s">
        <v>582</v>
      </c>
      <c r="KNU62" s="124" t="s">
        <v>582</v>
      </c>
      <c r="KNV62" s="124" t="s">
        <v>582</v>
      </c>
      <c r="KNW62" s="124" t="s">
        <v>582</v>
      </c>
      <c r="KNX62" s="124" t="s">
        <v>582</v>
      </c>
      <c r="KNY62" s="124" t="s">
        <v>582</v>
      </c>
      <c r="KNZ62" s="124" t="s">
        <v>582</v>
      </c>
      <c r="KOA62" s="124" t="s">
        <v>582</v>
      </c>
      <c r="KOB62" s="124" t="s">
        <v>582</v>
      </c>
      <c r="KOC62" s="124" t="s">
        <v>582</v>
      </c>
      <c r="KOD62" s="124" t="s">
        <v>582</v>
      </c>
      <c r="KOE62" s="124" t="s">
        <v>582</v>
      </c>
      <c r="KOF62" s="124" t="s">
        <v>582</v>
      </c>
      <c r="KOG62" s="124" t="s">
        <v>582</v>
      </c>
      <c r="KOH62" s="124" t="s">
        <v>582</v>
      </c>
      <c r="KOI62" s="124" t="s">
        <v>582</v>
      </c>
      <c r="KOJ62" s="124" t="s">
        <v>582</v>
      </c>
      <c r="KOK62" s="124" t="s">
        <v>582</v>
      </c>
      <c r="KOL62" s="124" t="s">
        <v>582</v>
      </c>
      <c r="KOM62" s="124" t="s">
        <v>582</v>
      </c>
      <c r="KON62" s="124" t="s">
        <v>582</v>
      </c>
      <c r="KOO62" s="124" t="s">
        <v>582</v>
      </c>
      <c r="KOP62" s="124" t="s">
        <v>582</v>
      </c>
      <c r="KOQ62" s="124" t="s">
        <v>582</v>
      </c>
      <c r="KOR62" s="124" t="s">
        <v>582</v>
      </c>
      <c r="KOS62" s="124" t="s">
        <v>582</v>
      </c>
      <c r="KOT62" s="124" t="s">
        <v>582</v>
      </c>
      <c r="KOU62" s="124" t="s">
        <v>582</v>
      </c>
      <c r="KOV62" s="124" t="s">
        <v>582</v>
      </c>
      <c r="KOW62" s="124" t="s">
        <v>582</v>
      </c>
      <c r="KOX62" s="124" t="s">
        <v>582</v>
      </c>
      <c r="KOY62" s="124" t="s">
        <v>582</v>
      </c>
      <c r="KOZ62" s="124" t="s">
        <v>582</v>
      </c>
      <c r="KPA62" s="124" t="s">
        <v>582</v>
      </c>
      <c r="KPB62" s="124" t="s">
        <v>582</v>
      </c>
      <c r="KPC62" s="124" t="s">
        <v>582</v>
      </c>
      <c r="KPD62" s="124" t="s">
        <v>582</v>
      </c>
      <c r="KPE62" s="124" t="s">
        <v>582</v>
      </c>
      <c r="KPF62" s="124" t="s">
        <v>582</v>
      </c>
      <c r="KPG62" s="124" t="s">
        <v>582</v>
      </c>
      <c r="KPH62" s="124" t="s">
        <v>582</v>
      </c>
      <c r="KPI62" s="124" t="s">
        <v>582</v>
      </c>
      <c r="KPJ62" s="124" t="s">
        <v>582</v>
      </c>
      <c r="KPK62" s="124" t="s">
        <v>582</v>
      </c>
      <c r="KPL62" s="124" t="s">
        <v>582</v>
      </c>
      <c r="KPM62" s="124" t="s">
        <v>582</v>
      </c>
      <c r="KPN62" s="124" t="s">
        <v>582</v>
      </c>
      <c r="KPO62" s="124" t="s">
        <v>582</v>
      </c>
      <c r="KPP62" s="124" t="s">
        <v>582</v>
      </c>
      <c r="KPQ62" s="124" t="s">
        <v>582</v>
      </c>
      <c r="KPR62" s="124" t="s">
        <v>582</v>
      </c>
      <c r="KPS62" s="124" t="s">
        <v>582</v>
      </c>
      <c r="KPT62" s="124" t="s">
        <v>582</v>
      </c>
      <c r="KPU62" s="124" t="s">
        <v>582</v>
      </c>
      <c r="KPV62" s="124" t="s">
        <v>582</v>
      </c>
      <c r="KPW62" s="124" t="s">
        <v>582</v>
      </c>
      <c r="KPX62" s="124" t="s">
        <v>582</v>
      </c>
      <c r="KPY62" s="124" t="s">
        <v>582</v>
      </c>
      <c r="KPZ62" s="124" t="s">
        <v>582</v>
      </c>
      <c r="KQA62" s="124" t="s">
        <v>582</v>
      </c>
      <c r="KQB62" s="124" t="s">
        <v>582</v>
      </c>
      <c r="KQC62" s="124" t="s">
        <v>582</v>
      </c>
      <c r="KQD62" s="124" t="s">
        <v>582</v>
      </c>
      <c r="KQE62" s="124" t="s">
        <v>582</v>
      </c>
      <c r="KQF62" s="124" t="s">
        <v>582</v>
      </c>
      <c r="KQG62" s="124" t="s">
        <v>582</v>
      </c>
      <c r="KQH62" s="124" t="s">
        <v>582</v>
      </c>
      <c r="KQI62" s="124" t="s">
        <v>582</v>
      </c>
      <c r="KQJ62" s="124" t="s">
        <v>582</v>
      </c>
      <c r="KQK62" s="124" t="s">
        <v>582</v>
      </c>
      <c r="KQL62" s="124" t="s">
        <v>582</v>
      </c>
      <c r="KQM62" s="124" t="s">
        <v>582</v>
      </c>
      <c r="KQN62" s="124" t="s">
        <v>582</v>
      </c>
      <c r="KQO62" s="124" t="s">
        <v>582</v>
      </c>
      <c r="KQP62" s="124" t="s">
        <v>582</v>
      </c>
      <c r="KQQ62" s="124" t="s">
        <v>582</v>
      </c>
      <c r="KQR62" s="124" t="s">
        <v>582</v>
      </c>
      <c r="KQS62" s="124" t="s">
        <v>582</v>
      </c>
      <c r="KQT62" s="124" t="s">
        <v>582</v>
      </c>
      <c r="KQU62" s="124" t="s">
        <v>582</v>
      </c>
      <c r="KQV62" s="124" t="s">
        <v>582</v>
      </c>
      <c r="KQW62" s="124" t="s">
        <v>582</v>
      </c>
      <c r="KQX62" s="124" t="s">
        <v>582</v>
      </c>
      <c r="KQY62" s="124" t="s">
        <v>582</v>
      </c>
      <c r="KQZ62" s="124" t="s">
        <v>582</v>
      </c>
      <c r="KRA62" s="124" t="s">
        <v>582</v>
      </c>
      <c r="KRB62" s="124" t="s">
        <v>582</v>
      </c>
      <c r="KRC62" s="124" t="s">
        <v>582</v>
      </c>
      <c r="KRD62" s="124" t="s">
        <v>582</v>
      </c>
      <c r="KRE62" s="124" t="s">
        <v>582</v>
      </c>
      <c r="KRF62" s="124" t="s">
        <v>582</v>
      </c>
      <c r="KRG62" s="124" t="s">
        <v>582</v>
      </c>
      <c r="KRH62" s="124" t="s">
        <v>582</v>
      </c>
      <c r="KRI62" s="124" t="s">
        <v>582</v>
      </c>
      <c r="KRJ62" s="124" t="s">
        <v>582</v>
      </c>
      <c r="KRK62" s="124" t="s">
        <v>582</v>
      </c>
      <c r="KRL62" s="124" t="s">
        <v>582</v>
      </c>
      <c r="KRM62" s="124" t="s">
        <v>582</v>
      </c>
      <c r="KRN62" s="124" t="s">
        <v>582</v>
      </c>
      <c r="KRO62" s="124" t="s">
        <v>582</v>
      </c>
      <c r="KRP62" s="124" t="s">
        <v>582</v>
      </c>
      <c r="KRQ62" s="124" t="s">
        <v>582</v>
      </c>
      <c r="KRR62" s="124" t="s">
        <v>582</v>
      </c>
      <c r="KRS62" s="124" t="s">
        <v>582</v>
      </c>
      <c r="KRT62" s="124" t="s">
        <v>582</v>
      </c>
      <c r="KRU62" s="124" t="s">
        <v>582</v>
      </c>
      <c r="KRV62" s="124" t="s">
        <v>582</v>
      </c>
      <c r="KRW62" s="124" t="s">
        <v>582</v>
      </c>
      <c r="KRX62" s="124" t="s">
        <v>582</v>
      </c>
      <c r="KRY62" s="124" t="s">
        <v>582</v>
      </c>
      <c r="KRZ62" s="124" t="s">
        <v>582</v>
      </c>
      <c r="KSA62" s="124" t="s">
        <v>582</v>
      </c>
      <c r="KSB62" s="124" t="s">
        <v>582</v>
      </c>
      <c r="KSC62" s="124" t="s">
        <v>582</v>
      </c>
      <c r="KSD62" s="124" t="s">
        <v>582</v>
      </c>
      <c r="KSE62" s="124" t="s">
        <v>582</v>
      </c>
      <c r="KSF62" s="124" t="s">
        <v>582</v>
      </c>
      <c r="KSG62" s="124" t="s">
        <v>582</v>
      </c>
      <c r="KSH62" s="124" t="s">
        <v>582</v>
      </c>
      <c r="KSI62" s="124" t="s">
        <v>582</v>
      </c>
      <c r="KSJ62" s="124" t="s">
        <v>582</v>
      </c>
      <c r="KSK62" s="124" t="s">
        <v>582</v>
      </c>
      <c r="KSL62" s="124" t="s">
        <v>582</v>
      </c>
      <c r="KSM62" s="124" t="s">
        <v>582</v>
      </c>
      <c r="KSN62" s="124" t="s">
        <v>582</v>
      </c>
      <c r="KSO62" s="124" t="s">
        <v>582</v>
      </c>
      <c r="KSP62" s="124" t="s">
        <v>582</v>
      </c>
      <c r="KSQ62" s="124" t="s">
        <v>582</v>
      </c>
      <c r="KSR62" s="124" t="s">
        <v>582</v>
      </c>
      <c r="KSS62" s="124" t="s">
        <v>582</v>
      </c>
      <c r="KST62" s="124" t="s">
        <v>582</v>
      </c>
      <c r="KSU62" s="124" t="s">
        <v>582</v>
      </c>
      <c r="KSV62" s="124" t="s">
        <v>582</v>
      </c>
      <c r="KSW62" s="124" t="s">
        <v>582</v>
      </c>
      <c r="KSX62" s="124" t="s">
        <v>582</v>
      </c>
      <c r="KSY62" s="124" t="s">
        <v>582</v>
      </c>
      <c r="KSZ62" s="124" t="s">
        <v>582</v>
      </c>
      <c r="KTA62" s="124" t="s">
        <v>582</v>
      </c>
      <c r="KTB62" s="124" t="s">
        <v>582</v>
      </c>
      <c r="KTC62" s="124" t="s">
        <v>582</v>
      </c>
      <c r="KTD62" s="124" t="s">
        <v>582</v>
      </c>
      <c r="KTE62" s="124" t="s">
        <v>582</v>
      </c>
      <c r="KTF62" s="124" t="s">
        <v>582</v>
      </c>
      <c r="KTG62" s="124" t="s">
        <v>582</v>
      </c>
      <c r="KTH62" s="124" t="s">
        <v>582</v>
      </c>
      <c r="KTI62" s="124" t="s">
        <v>582</v>
      </c>
      <c r="KTJ62" s="124" t="s">
        <v>582</v>
      </c>
      <c r="KTK62" s="124" t="s">
        <v>582</v>
      </c>
      <c r="KTL62" s="124" t="s">
        <v>582</v>
      </c>
      <c r="KTM62" s="124" t="s">
        <v>582</v>
      </c>
      <c r="KTN62" s="124" t="s">
        <v>582</v>
      </c>
      <c r="KTO62" s="124" t="s">
        <v>582</v>
      </c>
      <c r="KTP62" s="124" t="s">
        <v>582</v>
      </c>
      <c r="KTQ62" s="124" t="s">
        <v>582</v>
      </c>
      <c r="KTR62" s="124" t="s">
        <v>582</v>
      </c>
      <c r="KTS62" s="124" t="s">
        <v>582</v>
      </c>
      <c r="KTT62" s="124" t="s">
        <v>582</v>
      </c>
      <c r="KTU62" s="124" t="s">
        <v>582</v>
      </c>
      <c r="KTV62" s="124" t="s">
        <v>582</v>
      </c>
      <c r="KTW62" s="124" t="s">
        <v>582</v>
      </c>
      <c r="KTX62" s="124" t="s">
        <v>582</v>
      </c>
      <c r="KTY62" s="124" t="s">
        <v>582</v>
      </c>
      <c r="KTZ62" s="124" t="s">
        <v>582</v>
      </c>
      <c r="KUA62" s="124" t="s">
        <v>582</v>
      </c>
      <c r="KUB62" s="124" t="s">
        <v>582</v>
      </c>
      <c r="KUC62" s="124" t="s">
        <v>582</v>
      </c>
      <c r="KUD62" s="124" t="s">
        <v>582</v>
      </c>
      <c r="KUE62" s="124" t="s">
        <v>582</v>
      </c>
      <c r="KUF62" s="124" t="s">
        <v>582</v>
      </c>
      <c r="KUG62" s="124" t="s">
        <v>582</v>
      </c>
      <c r="KUH62" s="124" t="s">
        <v>582</v>
      </c>
      <c r="KUI62" s="124" t="s">
        <v>582</v>
      </c>
      <c r="KUJ62" s="124" t="s">
        <v>582</v>
      </c>
      <c r="KUK62" s="124" t="s">
        <v>582</v>
      </c>
      <c r="KUL62" s="124" t="s">
        <v>582</v>
      </c>
      <c r="KUM62" s="124" t="s">
        <v>582</v>
      </c>
      <c r="KUN62" s="124" t="s">
        <v>582</v>
      </c>
      <c r="KUO62" s="124" t="s">
        <v>582</v>
      </c>
      <c r="KUP62" s="124" t="s">
        <v>582</v>
      </c>
      <c r="KUQ62" s="124" t="s">
        <v>582</v>
      </c>
      <c r="KUR62" s="124" t="s">
        <v>582</v>
      </c>
      <c r="KUS62" s="124" t="s">
        <v>582</v>
      </c>
      <c r="KUT62" s="124" t="s">
        <v>582</v>
      </c>
      <c r="KUU62" s="124" t="s">
        <v>582</v>
      </c>
      <c r="KUV62" s="124" t="s">
        <v>582</v>
      </c>
      <c r="KUW62" s="124" t="s">
        <v>582</v>
      </c>
      <c r="KUX62" s="124" t="s">
        <v>582</v>
      </c>
      <c r="KUY62" s="124" t="s">
        <v>582</v>
      </c>
      <c r="KUZ62" s="124" t="s">
        <v>582</v>
      </c>
      <c r="KVA62" s="124" t="s">
        <v>582</v>
      </c>
      <c r="KVB62" s="124" t="s">
        <v>582</v>
      </c>
      <c r="KVC62" s="124" t="s">
        <v>582</v>
      </c>
      <c r="KVD62" s="124" t="s">
        <v>582</v>
      </c>
      <c r="KVE62" s="124" t="s">
        <v>582</v>
      </c>
      <c r="KVF62" s="124" t="s">
        <v>582</v>
      </c>
      <c r="KVG62" s="124" t="s">
        <v>582</v>
      </c>
      <c r="KVH62" s="124" t="s">
        <v>582</v>
      </c>
      <c r="KVI62" s="124" t="s">
        <v>582</v>
      </c>
      <c r="KVJ62" s="124" t="s">
        <v>582</v>
      </c>
      <c r="KVK62" s="124" t="s">
        <v>582</v>
      </c>
      <c r="KVL62" s="124" t="s">
        <v>582</v>
      </c>
      <c r="KVM62" s="124" t="s">
        <v>582</v>
      </c>
      <c r="KVN62" s="124" t="s">
        <v>582</v>
      </c>
      <c r="KVO62" s="124" t="s">
        <v>582</v>
      </c>
      <c r="KVP62" s="124" t="s">
        <v>582</v>
      </c>
      <c r="KVQ62" s="124" t="s">
        <v>582</v>
      </c>
      <c r="KVR62" s="124" t="s">
        <v>582</v>
      </c>
      <c r="KVS62" s="124" t="s">
        <v>582</v>
      </c>
      <c r="KVT62" s="124" t="s">
        <v>582</v>
      </c>
      <c r="KVU62" s="124" t="s">
        <v>582</v>
      </c>
      <c r="KVV62" s="124" t="s">
        <v>582</v>
      </c>
      <c r="KVW62" s="124" t="s">
        <v>582</v>
      </c>
      <c r="KVX62" s="124" t="s">
        <v>582</v>
      </c>
      <c r="KVY62" s="124" t="s">
        <v>582</v>
      </c>
      <c r="KVZ62" s="124" t="s">
        <v>582</v>
      </c>
      <c r="KWA62" s="124" t="s">
        <v>582</v>
      </c>
      <c r="KWB62" s="124" t="s">
        <v>582</v>
      </c>
      <c r="KWC62" s="124" t="s">
        <v>582</v>
      </c>
      <c r="KWD62" s="124" t="s">
        <v>582</v>
      </c>
      <c r="KWE62" s="124" t="s">
        <v>582</v>
      </c>
      <c r="KWF62" s="124" t="s">
        <v>582</v>
      </c>
      <c r="KWG62" s="124" t="s">
        <v>582</v>
      </c>
      <c r="KWH62" s="124" t="s">
        <v>582</v>
      </c>
      <c r="KWI62" s="124" t="s">
        <v>582</v>
      </c>
      <c r="KWJ62" s="124" t="s">
        <v>582</v>
      </c>
      <c r="KWK62" s="124" t="s">
        <v>582</v>
      </c>
      <c r="KWL62" s="124" t="s">
        <v>582</v>
      </c>
      <c r="KWM62" s="124" t="s">
        <v>582</v>
      </c>
      <c r="KWN62" s="124" t="s">
        <v>582</v>
      </c>
      <c r="KWO62" s="124" t="s">
        <v>582</v>
      </c>
      <c r="KWP62" s="124" t="s">
        <v>582</v>
      </c>
      <c r="KWQ62" s="124" t="s">
        <v>582</v>
      </c>
      <c r="KWR62" s="124" t="s">
        <v>582</v>
      </c>
      <c r="KWS62" s="124" t="s">
        <v>582</v>
      </c>
      <c r="KWT62" s="124" t="s">
        <v>582</v>
      </c>
      <c r="KWU62" s="124" t="s">
        <v>582</v>
      </c>
      <c r="KWV62" s="124" t="s">
        <v>582</v>
      </c>
      <c r="KWW62" s="124" t="s">
        <v>582</v>
      </c>
      <c r="KWX62" s="124" t="s">
        <v>582</v>
      </c>
      <c r="KWY62" s="124" t="s">
        <v>582</v>
      </c>
      <c r="KWZ62" s="124" t="s">
        <v>582</v>
      </c>
      <c r="KXA62" s="124" t="s">
        <v>582</v>
      </c>
      <c r="KXB62" s="124" t="s">
        <v>582</v>
      </c>
      <c r="KXC62" s="124" t="s">
        <v>582</v>
      </c>
      <c r="KXD62" s="124" t="s">
        <v>582</v>
      </c>
      <c r="KXE62" s="124" t="s">
        <v>582</v>
      </c>
      <c r="KXF62" s="124" t="s">
        <v>582</v>
      </c>
      <c r="KXG62" s="124" t="s">
        <v>582</v>
      </c>
      <c r="KXH62" s="124" t="s">
        <v>582</v>
      </c>
      <c r="KXI62" s="124" t="s">
        <v>582</v>
      </c>
      <c r="KXJ62" s="124" t="s">
        <v>582</v>
      </c>
      <c r="KXK62" s="124" t="s">
        <v>582</v>
      </c>
      <c r="KXL62" s="124" t="s">
        <v>582</v>
      </c>
      <c r="KXM62" s="124" t="s">
        <v>582</v>
      </c>
      <c r="KXN62" s="124" t="s">
        <v>582</v>
      </c>
      <c r="KXO62" s="124" t="s">
        <v>582</v>
      </c>
      <c r="KXP62" s="124" t="s">
        <v>582</v>
      </c>
      <c r="KXQ62" s="124" t="s">
        <v>582</v>
      </c>
      <c r="KXR62" s="124" t="s">
        <v>582</v>
      </c>
      <c r="KXS62" s="124" t="s">
        <v>582</v>
      </c>
      <c r="KXT62" s="124" t="s">
        <v>582</v>
      </c>
      <c r="KXU62" s="124" t="s">
        <v>582</v>
      </c>
      <c r="KXV62" s="124" t="s">
        <v>582</v>
      </c>
      <c r="KXW62" s="124" t="s">
        <v>582</v>
      </c>
      <c r="KXX62" s="124" t="s">
        <v>582</v>
      </c>
      <c r="KXY62" s="124" t="s">
        <v>582</v>
      </c>
      <c r="KXZ62" s="124" t="s">
        <v>582</v>
      </c>
      <c r="KYA62" s="124" t="s">
        <v>582</v>
      </c>
      <c r="KYB62" s="124" t="s">
        <v>582</v>
      </c>
      <c r="KYC62" s="124" t="s">
        <v>582</v>
      </c>
      <c r="KYD62" s="124" t="s">
        <v>582</v>
      </c>
      <c r="KYE62" s="124" t="s">
        <v>582</v>
      </c>
      <c r="KYF62" s="124" t="s">
        <v>582</v>
      </c>
      <c r="KYG62" s="124" t="s">
        <v>582</v>
      </c>
      <c r="KYH62" s="124" t="s">
        <v>582</v>
      </c>
      <c r="KYI62" s="124" t="s">
        <v>582</v>
      </c>
      <c r="KYJ62" s="124" t="s">
        <v>582</v>
      </c>
      <c r="KYK62" s="124" t="s">
        <v>582</v>
      </c>
      <c r="KYL62" s="124" t="s">
        <v>582</v>
      </c>
      <c r="KYM62" s="124" t="s">
        <v>582</v>
      </c>
      <c r="KYN62" s="124" t="s">
        <v>582</v>
      </c>
      <c r="KYO62" s="124" t="s">
        <v>582</v>
      </c>
      <c r="KYP62" s="124" t="s">
        <v>582</v>
      </c>
      <c r="KYQ62" s="124" t="s">
        <v>582</v>
      </c>
      <c r="KYR62" s="124" t="s">
        <v>582</v>
      </c>
      <c r="KYS62" s="124" t="s">
        <v>582</v>
      </c>
      <c r="KYT62" s="124" t="s">
        <v>582</v>
      </c>
      <c r="KYU62" s="124" t="s">
        <v>582</v>
      </c>
      <c r="KYV62" s="124" t="s">
        <v>582</v>
      </c>
      <c r="KYW62" s="124" t="s">
        <v>582</v>
      </c>
      <c r="KYX62" s="124" t="s">
        <v>582</v>
      </c>
      <c r="KYY62" s="124" t="s">
        <v>582</v>
      </c>
      <c r="KYZ62" s="124" t="s">
        <v>582</v>
      </c>
      <c r="KZA62" s="124" t="s">
        <v>582</v>
      </c>
      <c r="KZB62" s="124" t="s">
        <v>582</v>
      </c>
      <c r="KZC62" s="124" t="s">
        <v>582</v>
      </c>
      <c r="KZD62" s="124" t="s">
        <v>582</v>
      </c>
      <c r="KZE62" s="124" t="s">
        <v>582</v>
      </c>
      <c r="KZF62" s="124" t="s">
        <v>582</v>
      </c>
      <c r="KZG62" s="124" t="s">
        <v>582</v>
      </c>
      <c r="KZH62" s="124" t="s">
        <v>582</v>
      </c>
      <c r="KZI62" s="124" t="s">
        <v>582</v>
      </c>
      <c r="KZJ62" s="124" t="s">
        <v>582</v>
      </c>
      <c r="KZK62" s="124" t="s">
        <v>582</v>
      </c>
      <c r="KZL62" s="124" t="s">
        <v>582</v>
      </c>
      <c r="KZM62" s="124" t="s">
        <v>582</v>
      </c>
      <c r="KZN62" s="124" t="s">
        <v>582</v>
      </c>
      <c r="KZO62" s="124" t="s">
        <v>582</v>
      </c>
      <c r="KZP62" s="124" t="s">
        <v>582</v>
      </c>
      <c r="KZQ62" s="124" t="s">
        <v>582</v>
      </c>
      <c r="KZR62" s="124" t="s">
        <v>582</v>
      </c>
      <c r="KZS62" s="124" t="s">
        <v>582</v>
      </c>
      <c r="KZT62" s="124" t="s">
        <v>582</v>
      </c>
      <c r="KZU62" s="124" t="s">
        <v>582</v>
      </c>
      <c r="KZV62" s="124" t="s">
        <v>582</v>
      </c>
      <c r="KZW62" s="124" t="s">
        <v>582</v>
      </c>
      <c r="KZX62" s="124" t="s">
        <v>582</v>
      </c>
      <c r="KZY62" s="124" t="s">
        <v>582</v>
      </c>
      <c r="KZZ62" s="124" t="s">
        <v>582</v>
      </c>
      <c r="LAA62" s="124" t="s">
        <v>582</v>
      </c>
      <c r="LAB62" s="124" t="s">
        <v>582</v>
      </c>
      <c r="LAC62" s="124" t="s">
        <v>582</v>
      </c>
      <c r="LAD62" s="124" t="s">
        <v>582</v>
      </c>
      <c r="LAE62" s="124" t="s">
        <v>582</v>
      </c>
      <c r="LAF62" s="124" t="s">
        <v>582</v>
      </c>
      <c r="LAG62" s="124" t="s">
        <v>582</v>
      </c>
      <c r="LAH62" s="124" t="s">
        <v>582</v>
      </c>
      <c r="LAI62" s="124" t="s">
        <v>582</v>
      </c>
      <c r="LAJ62" s="124" t="s">
        <v>582</v>
      </c>
      <c r="LAK62" s="124" t="s">
        <v>582</v>
      </c>
      <c r="LAL62" s="124" t="s">
        <v>582</v>
      </c>
      <c r="LAM62" s="124" t="s">
        <v>582</v>
      </c>
      <c r="LAN62" s="124" t="s">
        <v>582</v>
      </c>
      <c r="LAO62" s="124" t="s">
        <v>582</v>
      </c>
      <c r="LAP62" s="124" t="s">
        <v>582</v>
      </c>
      <c r="LAQ62" s="124" t="s">
        <v>582</v>
      </c>
      <c r="LAR62" s="124" t="s">
        <v>582</v>
      </c>
      <c r="LAS62" s="124" t="s">
        <v>582</v>
      </c>
      <c r="LAT62" s="124" t="s">
        <v>582</v>
      </c>
      <c r="LAU62" s="124" t="s">
        <v>582</v>
      </c>
      <c r="LAV62" s="124" t="s">
        <v>582</v>
      </c>
      <c r="LAW62" s="124" t="s">
        <v>582</v>
      </c>
      <c r="LAX62" s="124" t="s">
        <v>582</v>
      </c>
      <c r="LAY62" s="124" t="s">
        <v>582</v>
      </c>
      <c r="LAZ62" s="124" t="s">
        <v>582</v>
      </c>
      <c r="LBA62" s="124" t="s">
        <v>582</v>
      </c>
      <c r="LBB62" s="124" t="s">
        <v>582</v>
      </c>
      <c r="LBC62" s="124" t="s">
        <v>582</v>
      </c>
      <c r="LBD62" s="124" t="s">
        <v>582</v>
      </c>
      <c r="LBE62" s="124" t="s">
        <v>582</v>
      </c>
      <c r="LBF62" s="124" t="s">
        <v>582</v>
      </c>
      <c r="LBG62" s="124" t="s">
        <v>582</v>
      </c>
      <c r="LBH62" s="124" t="s">
        <v>582</v>
      </c>
      <c r="LBI62" s="124" t="s">
        <v>582</v>
      </c>
      <c r="LBJ62" s="124" t="s">
        <v>582</v>
      </c>
      <c r="LBK62" s="124" t="s">
        <v>582</v>
      </c>
      <c r="LBL62" s="124" t="s">
        <v>582</v>
      </c>
      <c r="LBM62" s="124" t="s">
        <v>582</v>
      </c>
      <c r="LBN62" s="124" t="s">
        <v>582</v>
      </c>
      <c r="LBO62" s="124" t="s">
        <v>582</v>
      </c>
      <c r="LBP62" s="124" t="s">
        <v>582</v>
      </c>
      <c r="LBQ62" s="124" t="s">
        <v>582</v>
      </c>
      <c r="LBR62" s="124" t="s">
        <v>582</v>
      </c>
      <c r="LBS62" s="124" t="s">
        <v>582</v>
      </c>
      <c r="LBT62" s="124" t="s">
        <v>582</v>
      </c>
      <c r="LBU62" s="124" t="s">
        <v>582</v>
      </c>
      <c r="LBV62" s="124" t="s">
        <v>582</v>
      </c>
      <c r="LBW62" s="124" t="s">
        <v>582</v>
      </c>
      <c r="LBX62" s="124" t="s">
        <v>582</v>
      </c>
      <c r="LBY62" s="124" t="s">
        <v>582</v>
      </c>
      <c r="LBZ62" s="124" t="s">
        <v>582</v>
      </c>
      <c r="LCA62" s="124" t="s">
        <v>582</v>
      </c>
      <c r="LCB62" s="124" t="s">
        <v>582</v>
      </c>
      <c r="LCC62" s="124" t="s">
        <v>582</v>
      </c>
      <c r="LCD62" s="124" t="s">
        <v>582</v>
      </c>
      <c r="LCE62" s="124" t="s">
        <v>582</v>
      </c>
      <c r="LCF62" s="124" t="s">
        <v>582</v>
      </c>
      <c r="LCG62" s="124" t="s">
        <v>582</v>
      </c>
      <c r="LCH62" s="124" t="s">
        <v>582</v>
      </c>
      <c r="LCI62" s="124" t="s">
        <v>582</v>
      </c>
      <c r="LCJ62" s="124" t="s">
        <v>582</v>
      </c>
      <c r="LCK62" s="124" t="s">
        <v>582</v>
      </c>
      <c r="LCL62" s="124" t="s">
        <v>582</v>
      </c>
      <c r="LCM62" s="124" t="s">
        <v>582</v>
      </c>
      <c r="LCN62" s="124" t="s">
        <v>582</v>
      </c>
      <c r="LCO62" s="124" t="s">
        <v>582</v>
      </c>
      <c r="LCP62" s="124" t="s">
        <v>582</v>
      </c>
      <c r="LCQ62" s="124" t="s">
        <v>582</v>
      </c>
      <c r="LCR62" s="124" t="s">
        <v>582</v>
      </c>
      <c r="LCS62" s="124" t="s">
        <v>582</v>
      </c>
      <c r="LCT62" s="124" t="s">
        <v>582</v>
      </c>
      <c r="LCU62" s="124" t="s">
        <v>582</v>
      </c>
      <c r="LCV62" s="124" t="s">
        <v>582</v>
      </c>
      <c r="LCW62" s="124" t="s">
        <v>582</v>
      </c>
      <c r="LCX62" s="124" t="s">
        <v>582</v>
      </c>
      <c r="LCY62" s="124" t="s">
        <v>582</v>
      </c>
      <c r="LCZ62" s="124" t="s">
        <v>582</v>
      </c>
      <c r="LDA62" s="124" t="s">
        <v>582</v>
      </c>
      <c r="LDB62" s="124" t="s">
        <v>582</v>
      </c>
      <c r="LDC62" s="124" t="s">
        <v>582</v>
      </c>
      <c r="LDD62" s="124" t="s">
        <v>582</v>
      </c>
      <c r="LDE62" s="124" t="s">
        <v>582</v>
      </c>
      <c r="LDF62" s="124" t="s">
        <v>582</v>
      </c>
      <c r="LDG62" s="124" t="s">
        <v>582</v>
      </c>
      <c r="LDH62" s="124" t="s">
        <v>582</v>
      </c>
      <c r="LDI62" s="124" t="s">
        <v>582</v>
      </c>
      <c r="LDJ62" s="124" t="s">
        <v>582</v>
      </c>
      <c r="LDK62" s="124" t="s">
        <v>582</v>
      </c>
      <c r="LDL62" s="124" t="s">
        <v>582</v>
      </c>
      <c r="LDM62" s="124" t="s">
        <v>582</v>
      </c>
      <c r="LDN62" s="124" t="s">
        <v>582</v>
      </c>
      <c r="LDO62" s="124" t="s">
        <v>582</v>
      </c>
      <c r="LDP62" s="124" t="s">
        <v>582</v>
      </c>
      <c r="LDQ62" s="124" t="s">
        <v>582</v>
      </c>
      <c r="LDR62" s="124" t="s">
        <v>582</v>
      </c>
      <c r="LDS62" s="124" t="s">
        <v>582</v>
      </c>
      <c r="LDT62" s="124" t="s">
        <v>582</v>
      </c>
      <c r="LDU62" s="124" t="s">
        <v>582</v>
      </c>
      <c r="LDV62" s="124" t="s">
        <v>582</v>
      </c>
      <c r="LDW62" s="124" t="s">
        <v>582</v>
      </c>
      <c r="LDX62" s="124" t="s">
        <v>582</v>
      </c>
      <c r="LDY62" s="124" t="s">
        <v>582</v>
      </c>
      <c r="LDZ62" s="124" t="s">
        <v>582</v>
      </c>
      <c r="LEA62" s="124" t="s">
        <v>582</v>
      </c>
      <c r="LEB62" s="124" t="s">
        <v>582</v>
      </c>
      <c r="LEC62" s="124" t="s">
        <v>582</v>
      </c>
      <c r="LED62" s="124" t="s">
        <v>582</v>
      </c>
      <c r="LEE62" s="124" t="s">
        <v>582</v>
      </c>
      <c r="LEF62" s="124" t="s">
        <v>582</v>
      </c>
      <c r="LEG62" s="124" t="s">
        <v>582</v>
      </c>
      <c r="LEH62" s="124" t="s">
        <v>582</v>
      </c>
      <c r="LEI62" s="124" t="s">
        <v>582</v>
      </c>
      <c r="LEJ62" s="124" t="s">
        <v>582</v>
      </c>
      <c r="LEK62" s="124" t="s">
        <v>582</v>
      </c>
      <c r="LEL62" s="124" t="s">
        <v>582</v>
      </c>
      <c r="LEM62" s="124" t="s">
        <v>582</v>
      </c>
      <c r="LEN62" s="124" t="s">
        <v>582</v>
      </c>
      <c r="LEO62" s="124" t="s">
        <v>582</v>
      </c>
      <c r="LEP62" s="124" t="s">
        <v>582</v>
      </c>
      <c r="LEQ62" s="124" t="s">
        <v>582</v>
      </c>
      <c r="LER62" s="124" t="s">
        <v>582</v>
      </c>
      <c r="LES62" s="124" t="s">
        <v>582</v>
      </c>
      <c r="LET62" s="124" t="s">
        <v>582</v>
      </c>
      <c r="LEU62" s="124" t="s">
        <v>582</v>
      </c>
      <c r="LEV62" s="124" t="s">
        <v>582</v>
      </c>
      <c r="LEW62" s="124" t="s">
        <v>582</v>
      </c>
      <c r="LEX62" s="124" t="s">
        <v>582</v>
      </c>
      <c r="LEY62" s="124" t="s">
        <v>582</v>
      </c>
      <c r="LEZ62" s="124" t="s">
        <v>582</v>
      </c>
      <c r="LFA62" s="124" t="s">
        <v>582</v>
      </c>
      <c r="LFB62" s="124" t="s">
        <v>582</v>
      </c>
      <c r="LFC62" s="124" t="s">
        <v>582</v>
      </c>
      <c r="LFD62" s="124" t="s">
        <v>582</v>
      </c>
      <c r="LFE62" s="124" t="s">
        <v>582</v>
      </c>
      <c r="LFF62" s="124" t="s">
        <v>582</v>
      </c>
      <c r="LFG62" s="124" t="s">
        <v>582</v>
      </c>
      <c r="LFH62" s="124" t="s">
        <v>582</v>
      </c>
      <c r="LFI62" s="124" t="s">
        <v>582</v>
      </c>
      <c r="LFJ62" s="124" t="s">
        <v>582</v>
      </c>
      <c r="LFK62" s="124" t="s">
        <v>582</v>
      </c>
      <c r="LFL62" s="124" t="s">
        <v>582</v>
      </c>
      <c r="LFM62" s="124" t="s">
        <v>582</v>
      </c>
      <c r="LFN62" s="124" t="s">
        <v>582</v>
      </c>
      <c r="LFO62" s="124" t="s">
        <v>582</v>
      </c>
      <c r="LFP62" s="124" t="s">
        <v>582</v>
      </c>
      <c r="LFQ62" s="124" t="s">
        <v>582</v>
      </c>
      <c r="LFR62" s="124" t="s">
        <v>582</v>
      </c>
      <c r="LFS62" s="124" t="s">
        <v>582</v>
      </c>
      <c r="LFT62" s="124" t="s">
        <v>582</v>
      </c>
      <c r="LFU62" s="124" t="s">
        <v>582</v>
      </c>
      <c r="LFV62" s="124" t="s">
        <v>582</v>
      </c>
      <c r="LFW62" s="124" t="s">
        <v>582</v>
      </c>
      <c r="LFX62" s="124" t="s">
        <v>582</v>
      </c>
      <c r="LFY62" s="124" t="s">
        <v>582</v>
      </c>
      <c r="LFZ62" s="124" t="s">
        <v>582</v>
      </c>
      <c r="LGA62" s="124" t="s">
        <v>582</v>
      </c>
      <c r="LGB62" s="124" t="s">
        <v>582</v>
      </c>
      <c r="LGC62" s="124" t="s">
        <v>582</v>
      </c>
      <c r="LGD62" s="124" t="s">
        <v>582</v>
      </c>
      <c r="LGE62" s="124" t="s">
        <v>582</v>
      </c>
      <c r="LGF62" s="124" t="s">
        <v>582</v>
      </c>
      <c r="LGG62" s="124" t="s">
        <v>582</v>
      </c>
      <c r="LGH62" s="124" t="s">
        <v>582</v>
      </c>
      <c r="LGI62" s="124" t="s">
        <v>582</v>
      </c>
      <c r="LGJ62" s="124" t="s">
        <v>582</v>
      </c>
      <c r="LGK62" s="124" t="s">
        <v>582</v>
      </c>
      <c r="LGL62" s="124" t="s">
        <v>582</v>
      </c>
      <c r="LGM62" s="124" t="s">
        <v>582</v>
      </c>
      <c r="LGN62" s="124" t="s">
        <v>582</v>
      </c>
      <c r="LGO62" s="124" t="s">
        <v>582</v>
      </c>
      <c r="LGP62" s="124" t="s">
        <v>582</v>
      </c>
      <c r="LGQ62" s="124" t="s">
        <v>582</v>
      </c>
      <c r="LGR62" s="124" t="s">
        <v>582</v>
      </c>
      <c r="LGS62" s="124" t="s">
        <v>582</v>
      </c>
      <c r="LGT62" s="124" t="s">
        <v>582</v>
      </c>
      <c r="LGU62" s="124" t="s">
        <v>582</v>
      </c>
      <c r="LGV62" s="124" t="s">
        <v>582</v>
      </c>
      <c r="LGW62" s="124" t="s">
        <v>582</v>
      </c>
      <c r="LGX62" s="124" t="s">
        <v>582</v>
      </c>
      <c r="LGY62" s="124" t="s">
        <v>582</v>
      </c>
      <c r="LGZ62" s="124" t="s">
        <v>582</v>
      </c>
      <c r="LHA62" s="124" t="s">
        <v>582</v>
      </c>
      <c r="LHB62" s="124" t="s">
        <v>582</v>
      </c>
      <c r="LHC62" s="124" t="s">
        <v>582</v>
      </c>
      <c r="LHD62" s="124" t="s">
        <v>582</v>
      </c>
      <c r="LHE62" s="124" t="s">
        <v>582</v>
      </c>
      <c r="LHF62" s="124" t="s">
        <v>582</v>
      </c>
      <c r="LHG62" s="124" t="s">
        <v>582</v>
      </c>
      <c r="LHH62" s="124" t="s">
        <v>582</v>
      </c>
      <c r="LHI62" s="124" t="s">
        <v>582</v>
      </c>
      <c r="LHJ62" s="124" t="s">
        <v>582</v>
      </c>
      <c r="LHK62" s="124" t="s">
        <v>582</v>
      </c>
      <c r="LHL62" s="124" t="s">
        <v>582</v>
      </c>
      <c r="LHM62" s="124" t="s">
        <v>582</v>
      </c>
      <c r="LHN62" s="124" t="s">
        <v>582</v>
      </c>
      <c r="LHO62" s="124" t="s">
        <v>582</v>
      </c>
      <c r="LHP62" s="124" t="s">
        <v>582</v>
      </c>
      <c r="LHQ62" s="124" t="s">
        <v>582</v>
      </c>
      <c r="LHR62" s="124" t="s">
        <v>582</v>
      </c>
      <c r="LHS62" s="124" t="s">
        <v>582</v>
      </c>
      <c r="LHT62" s="124" t="s">
        <v>582</v>
      </c>
      <c r="LHU62" s="124" t="s">
        <v>582</v>
      </c>
      <c r="LHV62" s="124" t="s">
        <v>582</v>
      </c>
      <c r="LHW62" s="124" t="s">
        <v>582</v>
      </c>
      <c r="LHX62" s="124" t="s">
        <v>582</v>
      </c>
      <c r="LHY62" s="124" t="s">
        <v>582</v>
      </c>
      <c r="LHZ62" s="124" t="s">
        <v>582</v>
      </c>
      <c r="LIA62" s="124" t="s">
        <v>582</v>
      </c>
      <c r="LIB62" s="124" t="s">
        <v>582</v>
      </c>
      <c r="LIC62" s="124" t="s">
        <v>582</v>
      </c>
      <c r="LID62" s="124" t="s">
        <v>582</v>
      </c>
      <c r="LIE62" s="124" t="s">
        <v>582</v>
      </c>
      <c r="LIF62" s="124" t="s">
        <v>582</v>
      </c>
      <c r="LIG62" s="124" t="s">
        <v>582</v>
      </c>
      <c r="LIH62" s="124" t="s">
        <v>582</v>
      </c>
      <c r="LII62" s="124" t="s">
        <v>582</v>
      </c>
      <c r="LIJ62" s="124" t="s">
        <v>582</v>
      </c>
      <c r="LIK62" s="124" t="s">
        <v>582</v>
      </c>
      <c r="LIL62" s="124" t="s">
        <v>582</v>
      </c>
      <c r="LIM62" s="124" t="s">
        <v>582</v>
      </c>
      <c r="LIN62" s="124" t="s">
        <v>582</v>
      </c>
      <c r="LIO62" s="124" t="s">
        <v>582</v>
      </c>
      <c r="LIP62" s="124" t="s">
        <v>582</v>
      </c>
      <c r="LIQ62" s="124" t="s">
        <v>582</v>
      </c>
      <c r="LIR62" s="124" t="s">
        <v>582</v>
      </c>
      <c r="LIS62" s="124" t="s">
        <v>582</v>
      </c>
      <c r="LIT62" s="124" t="s">
        <v>582</v>
      </c>
      <c r="LIU62" s="124" t="s">
        <v>582</v>
      </c>
      <c r="LIV62" s="124" t="s">
        <v>582</v>
      </c>
      <c r="LIW62" s="124" t="s">
        <v>582</v>
      </c>
      <c r="LIX62" s="124" t="s">
        <v>582</v>
      </c>
      <c r="LIY62" s="124" t="s">
        <v>582</v>
      </c>
      <c r="LIZ62" s="124" t="s">
        <v>582</v>
      </c>
      <c r="LJA62" s="124" t="s">
        <v>582</v>
      </c>
      <c r="LJB62" s="124" t="s">
        <v>582</v>
      </c>
      <c r="LJC62" s="124" t="s">
        <v>582</v>
      </c>
      <c r="LJD62" s="124" t="s">
        <v>582</v>
      </c>
      <c r="LJE62" s="124" t="s">
        <v>582</v>
      </c>
      <c r="LJF62" s="124" t="s">
        <v>582</v>
      </c>
      <c r="LJG62" s="124" t="s">
        <v>582</v>
      </c>
      <c r="LJH62" s="124" t="s">
        <v>582</v>
      </c>
      <c r="LJI62" s="124" t="s">
        <v>582</v>
      </c>
      <c r="LJJ62" s="124" t="s">
        <v>582</v>
      </c>
      <c r="LJK62" s="124" t="s">
        <v>582</v>
      </c>
      <c r="LJL62" s="124" t="s">
        <v>582</v>
      </c>
      <c r="LJM62" s="124" t="s">
        <v>582</v>
      </c>
      <c r="LJN62" s="124" t="s">
        <v>582</v>
      </c>
      <c r="LJO62" s="124" t="s">
        <v>582</v>
      </c>
      <c r="LJP62" s="124" t="s">
        <v>582</v>
      </c>
      <c r="LJQ62" s="124" t="s">
        <v>582</v>
      </c>
      <c r="LJR62" s="124" t="s">
        <v>582</v>
      </c>
      <c r="LJS62" s="124" t="s">
        <v>582</v>
      </c>
      <c r="LJT62" s="124" t="s">
        <v>582</v>
      </c>
      <c r="LJU62" s="124" t="s">
        <v>582</v>
      </c>
      <c r="LJV62" s="124" t="s">
        <v>582</v>
      </c>
      <c r="LJW62" s="124" t="s">
        <v>582</v>
      </c>
      <c r="LJX62" s="124" t="s">
        <v>582</v>
      </c>
      <c r="LJY62" s="124" t="s">
        <v>582</v>
      </c>
      <c r="LJZ62" s="124" t="s">
        <v>582</v>
      </c>
      <c r="LKA62" s="124" t="s">
        <v>582</v>
      </c>
      <c r="LKB62" s="124" t="s">
        <v>582</v>
      </c>
      <c r="LKC62" s="124" t="s">
        <v>582</v>
      </c>
      <c r="LKD62" s="124" t="s">
        <v>582</v>
      </c>
      <c r="LKE62" s="124" t="s">
        <v>582</v>
      </c>
      <c r="LKF62" s="124" t="s">
        <v>582</v>
      </c>
      <c r="LKG62" s="124" t="s">
        <v>582</v>
      </c>
      <c r="LKH62" s="124" t="s">
        <v>582</v>
      </c>
      <c r="LKI62" s="124" t="s">
        <v>582</v>
      </c>
      <c r="LKJ62" s="124" t="s">
        <v>582</v>
      </c>
      <c r="LKK62" s="124" t="s">
        <v>582</v>
      </c>
      <c r="LKL62" s="124" t="s">
        <v>582</v>
      </c>
      <c r="LKM62" s="124" t="s">
        <v>582</v>
      </c>
      <c r="LKN62" s="124" t="s">
        <v>582</v>
      </c>
      <c r="LKO62" s="124" t="s">
        <v>582</v>
      </c>
      <c r="LKP62" s="124" t="s">
        <v>582</v>
      </c>
      <c r="LKQ62" s="124" t="s">
        <v>582</v>
      </c>
      <c r="LKR62" s="124" t="s">
        <v>582</v>
      </c>
      <c r="LKS62" s="124" t="s">
        <v>582</v>
      </c>
      <c r="LKT62" s="124" t="s">
        <v>582</v>
      </c>
      <c r="LKU62" s="124" t="s">
        <v>582</v>
      </c>
      <c r="LKV62" s="124" t="s">
        <v>582</v>
      </c>
      <c r="LKW62" s="124" t="s">
        <v>582</v>
      </c>
      <c r="LKX62" s="124" t="s">
        <v>582</v>
      </c>
      <c r="LKY62" s="124" t="s">
        <v>582</v>
      </c>
      <c r="LKZ62" s="124" t="s">
        <v>582</v>
      </c>
      <c r="LLA62" s="124" t="s">
        <v>582</v>
      </c>
      <c r="LLB62" s="124" t="s">
        <v>582</v>
      </c>
      <c r="LLC62" s="124" t="s">
        <v>582</v>
      </c>
      <c r="LLD62" s="124" t="s">
        <v>582</v>
      </c>
      <c r="LLE62" s="124" t="s">
        <v>582</v>
      </c>
      <c r="LLF62" s="124" t="s">
        <v>582</v>
      </c>
      <c r="LLG62" s="124" t="s">
        <v>582</v>
      </c>
      <c r="LLH62" s="124" t="s">
        <v>582</v>
      </c>
      <c r="LLI62" s="124" t="s">
        <v>582</v>
      </c>
      <c r="LLJ62" s="124" t="s">
        <v>582</v>
      </c>
      <c r="LLK62" s="124" t="s">
        <v>582</v>
      </c>
      <c r="LLL62" s="124" t="s">
        <v>582</v>
      </c>
      <c r="LLM62" s="124" t="s">
        <v>582</v>
      </c>
      <c r="LLN62" s="124" t="s">
        <v>582</v>
      </c>
      <c r="LLO62" s="124" t="s">
        <v>582</v>
      </c>
      <c r="LLP62" s="124" t="s">
        <v>582</v>
      </c>
      <c r="LLQ62" s="124" t="s">
        <v>582</v>
      </c>
      <c r="LLR62" s="124" t="s">
        <v>582</v>
      </c>
      <c r="LLS62" s="124" t="s">
        <v>582</v>
      </c>
      <c r="LLT62" s="124" t="s">
        <v>582</v>
      </c>
      <c r="LLU62" s="124" t="s">
        <v>582</v>
      </c>
      <c r="LLV62" s="124" t="s">
        <v>582</v>
      </c>
      <c r="LLW62" s="124" t="s">
        <v>582</v>
      </c>
      <c r="LLX62" s="124" t="s">
        <v>582</v>
      </c>
      <c r="LLY62" s="124" t="s">
        <v>582</v>
      </c>
      <c r="LLZ62" s="124" t="s">
        <v>582</v>
      </c>
      <c r="LMA62" s="124" t="s">
        <v>582</v>
      </c>
      <c r="LMB62" s="124" t="s">
        <v>582</v>
      </c>
      <c r="LMC62" s="124" t="s">
        <v>582</v>
      </c>
      <c r="LMD62" s="124" t="s">
        <v>582</v>
      </c>
      <c r="LME62" s="124" t="s">
        <v>582</v>
      </c>
      <c r="LMF62" s="124" t="s">
        <v>582</v>
      </c>
      <c r="LMG62" s="124" t="s">
        <v>582</v>
      </c>
      <c r="LMH62" s="124" t="s">
        <v>582</v>
      </c>
      <c r="LMI62" s="124" t="s">
        <v>582</v>
      </c>
      <c r="LMJ62" s="124" t="s">
        <v>582</v>
      </c>
      <c r="LMK62" s="124" t="s">
        <v>582</v>
      </c>
      <c r="LML62" s="124" t="s">
        <v>582</v>
      </c>
      <c r="LMM62" s="124" t="s">
        <v>582</v>
      </c>
      <c r="LMN62" s="124" t="s">
        <v>582</v>
      </c>
      <c r="LMO62" s="124" t="s">
        <v>582</v>
      </c>
      <c r="LMP62" s="124" t="s">
        <v>582</v>
      </c>
      <c r="LMQ62" s="124" t="s">
        <v>582</v>
      </c>
      <c r="LMR62" s="124" t="s">
        <v>582</v>
      </c>
      <c r="LMS62" s="124" t="s">
        <v>582</v>
      </c>
      <c r="LMT62" s="124" t="s">
        <v>582</v>
      </c>
      <c r="LMU62" s="124" t="s">
        <v>582</v>
      </c>
      <c r="LMV62" s="124" t="s">
        <v>582</v>
      </c>
      <c r="LMW62" s="124" t="s">
        <v>582</v>
      </c>
      <c r="LMX62" s="124" t="s">
        <v>582</v>
      </c>
      <c r="LMY62" s="124" t="s">
        <v>582</v>
      </c>
      <c r="LMZ62" s="124" t="s">
        <v>582</v>
      </c>
      <c r="LNA62" s="124" t="s">
        <v>582</v>
      </c>
      <c r="LNB62" s="124" t="s">
        <v>582</v>
      </c>
      <c r="LNC62" s="124" t="s">
        <v>582</v>
      </c>
      <c r="LND62" s="124" t="s">
        <v>582</v>
      </c>
      <c r="LNE62" s="124" t="s">
        <v>582</v>
      </c>
      <c r="LNF62" s="124" t="s">
        <v>582</v>
      </c>
      <c r="LNG62" s="124" t="s">
        <v>582</v>
      </c>
      <c r="LNH62" s="124" t="s">
        <v>582</v>
      </c>
      <c r="LNI62" s="124" t="s">
        <v>582</v>
      </c>
      <c r="LNJ62" s="124" t="s">
        <v>582</v>
      </c>
      <c r="LNK62" s="124" t="s">
        <v>582</v>
      </c>
      <c r="LNL62" s="124" t="s">
        <v>582</v>
      </c>
      <c r="LNM62" s="124" t="s">
        <v>582</v>
      </c>
      <c r="LNN62" s="124" t="s">
        <v>582</v>
      </c>
      <c r="LNO62" s="124" t="s">
        <v>582</v>
      </c>
      <c r="LNP62" s="124" t="s">
        <v>582</v>
      </c>
      <c r="LNQ62" s="124" t="s">
        <v>582</v>
      </c>
      <c r="LNR62" s="124" t="s">
        <v>582</v>
      </c>
      <c r="LNS62" s="124" t="s">
        <v>582</v>
      </c>
      <c r="LNT62" s="124" t="s">
        <v>582</v>
      </c>
      <c r="LNU62" s="124" t="s">
        <v>582</v>
      </c>
      <c r="LNV62" s="124" t="s">
        <v>582</v>
      </c>
      <c r="LNW62" s="124" t="s">
        <v>582</v>
      </c>
      <c r="LNX62" s="124" t="s">
        <v>582</v>
      </c>
      <c r="LNY62" s="124" t="s">
        <v>582</v>
      </c>
      <c r="LNZ62" s="124" t="s">
        <v>582</v>
      </c>
      <c r="LOA62" s="124" t="s">
        <v>582</v>
      </c>
      <c r="LOB62" s="124" t="s">
        <v>582</v>
      </c>
      <c r="LOC62" s="124" t="s">
        <v>582</v>
      </c>
      <c r="LOD62" s="124" t="s">
        <v>582</v>
      </c>
      <c r="LOE62" s="124" t="s">
        <v>582</v>
      </c>
      <c r="LOF62" s="124" t="s">
        <v>582</v>
      </c>
      <c r="LOG62" s="124" t="s">
        <v>582</v>
      </c>
      <c r="LOH62" s="124" t="s">
        <v>582</v>
      </c>
      <c r="LOI62" s="124" t="s">
        <v>582</v>
      </c>
      <c r="LOJ62" s="124" t="s">
        <v>582</v>
      </c>
      <c r="LOK62" s="124" t="s">
        <v>582</v>
      </c>
      <c r="LOL62" s="124" t="s">
        <v>582</v>
      </c>
      <c r="LOM62" s="124" t="s">
        <v>582</v>
      </c>
      <c r="LON62" s="124" t="s">
        <v>582</v>
      </c>
      <c r="LOO62" s="124" t="s">
        <v>582</v>
      </c>
      <c r="LOP62" s="124" t="s">
        <v>582</v>
      </c>
      <c r="LOQ62" s="124" t="s">
        <v>582</v>
      </c>
      <c r="LOR62" s="124" t="s">
        <v>582</v>
      </c>
      <c r="LOS62" s="124" t="s">
        <v>582</v>
      </c>
      <c r="LOT62" s="124" t="s">
        <v>582</v>
      </c>
      <c r="LOU62" s="124" t="s">
        <v>582</v>
      </c>
      <c r="LOV62" s="124" t="s">
        <v>582</v>
      </c>
      <c r="LOW62" s="124" t="s">
        <v>582</v>
      </c>
      <c r="LOX62" s="124" t="s">
        <v>582</v>
      </c>
      <c r="LOY62" s="124" t="s">
        <v>582</v>
      </c>
      <c r="LOZ62" s="124" t="s">
        <v>582</v>
      </c>
      <c r="LPA62" s="124" t="s">
        <v>582</v>
      </c>
      <c r="LPB62" s="124" t="s">
        <v>582</v>
      </c>
      <c r="LPC62" s="124" t="s">
        <v>582</v>
      </c>
      <c r="LPD62" s="124" t="s">
        <v>582</v>
      </c>
      <c r="LPE62" s="124" t="s">
        <v>582</v>
      </c>
      <c r="LPF62" s="124" t="s">
        <v>582</v>
      </c>
      <c r="LPG62" s="124" t="s">
        <v>582</v>
      </c>
      <c r="LPH62" s="124" t="s">
        <v>582</v>
      </c>
      <c r="LPI62" s="124" t="s">
        <v>582</v>
      </c>
      <c r="LPJ62" s="124" t="s">
        <v>582</v>
      </c>
      <c r="LPK62" s="124" t="s">
        <v>582</v>
      </c>
      <c r="LPL62" s="124" t="s">
        <v>582</v>
      </c>
      <c r="LPM62" s="124" t="s">
        <v>582</v>
      </c>
      <c r="LPN62" s="124" t="s">
        <v>582</v>
      </c>
      <c r="LPO62" s="124" t="s">
        <v>582</v>
      </c>
      <c r="LPP62" s="124" t="s">
        <v>582</v>
      </c>
      <c r="LPQ62" s="124" t="s">
        <v>582</v>
      </c>
      <c r="LPR62" s="124" t="s">
        <v>582</v>
      </c>
      <c r="LPS62" s="124" t="s">
        <v>582</v>
      </c>
      <c r="LPT62" s="124" t="s">
        <v>582</v>
      </c>
      <c r="LPU62" s="124" t="s">
        <v>582</v>
      </c>
      <c r="LPV62" s="124" t="s">
        <v>582</v>
      </c>
      <c r="LPW62" s="124" t="s">
        <v>582</v>
      </c>
      <c r="LPX62" s="124" t="s">
        <v>582</v>
      </c>
      <c r="LPY62" s="124" t="s">
        <v>582</v>
      </c>
      <c r="LPZ62" s="124" t="s">
        <v>582</v>
      </c>
      <c r="LQA62" s="124" t="s">
        <v>582</v>
      </c>
      <c r="LQB62" s="124" t="s">
        <v>582</v>
      </c>
      <c r="LQC62" s="124" t="s">
        <v>582</v>
      </c>
      <c r="LQD62" s="124" t="s">
        <v>582</v>
      </c>
      <c r="LQE62" s="124" t="s">
        <v>582</v>
      </c>
      <c r="LQF62" s="124" t="s">
        <v>582</v>
      </c>
      <c r="LQG62" s="124" t="s">
        <v>582</v>
      </c>
      <c r="LQH62" s="124" t="s">
        <v>582</v>
      </c>
      <c r="LQI62" s="124" t="s">
        <v>582</v>
      </c>
      <c r="LQJ62" s="124" t="s">
        <v>582</v>
      </c>
      <c r="LQK62" s="124" t="s">
        <v>582</v>
      </c>
      <c r="LQL62" s="124" t="s">
        <v>582</v>
      </c>
      <c r="LQM62" s="124" t="s">
        <v>582</v>
      </c>
      <c r="LQN62" s="124" t="s">
        <v>582</v>
      </c>
      <c r="LQO62" s="124" t="s">
        <v>582</v>
      </c>
      <c r="LQP62" s="124" t="s">
        <v>582</v>
      </c>
      <c r="LQQ62" s="124" t="s">
        <v>582</v>
      </c>
      <c r="LQR62" s="124" t="s">
        <v>582</v>
      </c>
      <c r="LQS62" s="124" t="s">
        <v>582</v>
      </c>
      <c r="LQT62" s="124" t="s">
        <v>582</v>
      </c>
      <c r="LQU62" s="124" t="s">
        <v>582</v>
      </c>
      <c r="LQV62" s="124" t="s">
        <v>582</v>
      </c>
      <c r="LQW62" s="124" t="s">
        <v>582</v>
      </c>
      <c r="LQX62" s="124" t="s">
        <v>582</v>
      </c>
      <c r="LQY62" s="124" t="s">
        <v>582</v>
      </c>
      <c r="LQZ62" s="124" t="s">
        <v>582</v>
      </c>
      <c r="LRA62" s="124" t="s">
        <v>582</v>
      </c>
      <c r="LRB62" s="124" t="s">
        <v>582</v>
      </c>
      <c r="LRC62" s="124" t="s">
        <v>582</v>
      </c>
      <c r="LRD62" s="124" t="s">
        <v>582</v>
      </c>
      <c r="LRE62" s="124" t="s">
        <v>582</v>
      </c>
      <c r="LRF62" s="124" t="s">
        <v>582</v>
      </c>
      <c r="LRG62" s="124" t="s">
        <v>582</v>
      </c>
      <c r="LRH62" s="124" t="s">
        <v>582</v>
      </c>
      <c r="LRI62" s="124" t="s">
        <v>582</v>
      </c>
      <c r="LRJ62" s="124" t="s">
        <v>582</v>
      </c>
      <c r="LRK62" s="124" t="s">
        <v>582</v>
      </c>
      <c r="LRL62" s="124" t="s">
        <v>582</v>
      </c>
      <c r="LRM62" s="124" t="s">
        <v>582</v>
      </c>
      <c r="LRN62" s="124" t="s">
        <v>582</v>
      </c>
      <c r="LRO62" s="124" t="s">
        <v>582</v>
      </c>
      <c r="LRP62" s="124" t="s">
        <v>582</v>
      </c>
      <c r="LRQ62" s="124" t="s">
        <v>582</v>
      </c>
      <c r="LRR62" s="124" t="s">
        <v>582</v>
      </c>
      <c r="LRS62" s="124" t="s">
        <v>582</v>
      </c>
      <c r="LRT62" s="124" t="s">
        <v>582</v>
      </c>
      <c r="LRU62" s="124" t="s">
        <v>582</v>
      </c>
      <c r="LRV62" s="124" t="s">
        <v>582</v>
      </c>
      <c r="LRW62" s="124" t="s">
        <v>582</v>
      </c>
      <c r="LRX62" s="124" t="s">
        <v>582</v>
      </c>
      <c r="LRY62" s="124" t="s">
        <v>582</v>
      </c>
      <c r="LRZ62" s="124" t="s">
        <v>582</v>
      </c>
      <c r="LSA62" s="124" t="s">
        <v>582</v>
      </c>
      <c r="LSB62" s="124" t="s">
        <v>582</v>
      </c>
      <c r="LSC62" s="124" t="s">
        <v>582</v>
      </c>
      <c r="LSD62" s="124" t="s">
        <v>582</v>
      </c>
      <c r="LSE62" s="124" t="s">
        <v>582</v>
      </c>
      <c r="LSF62" s="124" t="s">
        <v>582</v>
      </c>
      <c r="LSG62" s="124" t="s">
        <v>582</v>
      </c>
      <c r="LSH62" s="124" t="s">
        <v>582</v>
      </c>
      <c r="LSI62" s="124" t="s">
        <v>582</v>
      </c>
      <c r="LSJ62" s="124" t="s">
        <v>582</v>
      </c>
      <c r="LSK62" s="124" t="s">
        <v>582</v>
      </c>
      <c r="LSL62" s="124" t="s">
        <v>582</v>
      </c>
      <c r="LSM62" s="124" t="s">
        <v>582</v>
      </c>
      <c r="LSN62" s="124" t="s">
        <v>582</v>
      </c>
      <c r="LSO62" s="124" t="s">
        <v>582</v>
      </c>
      <c r="LSP62" s="124" t="s">
        <v>582</v>
      </c>
      <c r="LSQ62" s="124" t="s">
        <v>582</v>
      </c>
      <c r="LSR62" s="124" t="s">
        <v>582</v>
      </c>
      <c r="LSS62" s="124" t="s">
        <v>582</v>
      </c>
      <c r="LST62" s="124" t="s">
        <v>582</v>
      </c>
      <c r="LSU62" s="124" t="s">
        <v>582</v>
      </c>
      <c r="LSV62" s="124" t="s">
        <v>582</v>
      </c>
      <c r="LSW62" s="124" t="s">
        <v>582</v>
      </c>
      <c r="LSX62" s="124" t="s">
        <v>582</v>
      </c>
      <c r="LSY62" s="124" t="s">
        <v>582</v>
      </c>
      <c r="LSZ62" s="124" t="s">
        <v>582</v>
      </c>
      <c r="LTA62" s="124" t="s">
        <v>582</v>
      </c>
      <c r="LTB62" s="124" t="s">
        <v>582</v>
      </c>
      <c r="LTC62" s="124" t="s">
        <v>582</v>
      </c>
      <c r="LTD62" s="124" t="s">
        <v>582</v>
      </c>
      <c r="LTE62" s="124" t="s">
        <v>582</v>
      </c>
      <c r="LTF62" s="124" t="s">
        <v>582</v>
      </c>
      <c r="LTG62" s="124" t="s">
        <v>582</v>
      </c>
      <c r="LTH62" s="124" t="s">
        <v>582</v>
      </c>
      <c r="LTI62" s="124" t="s">
        <v>582</v>
      </c>
      <c r="LTJ62" s="124" t="s">
        <v>582</v>
      </c>
      <c r="LTK62" s="124" t="s">
        <v>582</v>
      </c>
      <c r="LTL62" s="124" t="s">
        <v>582</v>
      </c>
      <c r="LTM62" s="124" t="s">
        <v>582</v>
      </c>
      <c r="LTN62" s="124" t="s">
        <v>582</v>
      </c>
      <c r="LTO62" s="124" t="s">
        <v>582</v>
      </c>
      <c r="LTP62" s="124" t="s">
        <v>582</v>
      </c>
      <c r="LTQ62" s="124" t="s">
        <v>582</v>
      </c>
      <c r="LTR62" s="124" t="s">
        <v>582</v>
      </c>
      <c r="LTS62" s="124" t="s">
        <v>582</v>
      </c>
      <c r="LTT62" s="124" t="s">
        <v>582</v>
      </c>
      <c r="LTU62" s="124" t="s">
        <v>582</v>
      </c>
      <c r="LTV62" s="124" t="s">
        <v>582</v>
      </c>
      <c r="LTW62" s="124" t="s">
        <v>582</v>
      </c>
      <c r="LTX62" s="124" t="s">
        <v>582</v>
      </c>
      <c r="LTY62" s="124" t="s">
        <v>582</v>
      </c>
      <c r="LTZ62" s="124" t="s">
        <v>582</v>
      </c>
      <c r="LUA62" s="124" t="s">
        <v>582</v>
      </c>
      <c r="LUB62" s="124" t="s">
        <v>582</v>
      </c>
      <c r="LUC62" s="124" t="s">
        <v>582</v>
      </c>
      <c r="LUD62" s="124" t="s">
        <v>582</v>
      </c>
      <c r="LUE62" s="124" t="s">
        <v>582</v>
      </c>
      <c r="LUF62" s="124" t="s">
        <v>582</v>
      </c>
      <c r="LUG62" s="124" t="s">
        <v>582</v>
      </c>
      <c r="LUH62" s="124" t="s">
        <v>582</v>
      </c>
      <c r="LUI62" s="124" t="s">
        <v>582</v>
      </c>
      <c r="LUJ62" s="124" t="s">
        <v>582</v>
      </c>
      <c r="LUK62" s="124" t="s">
        <v>582</v>
      </c>
      <c r="LUL62" s="124" t="s">
        <v>582</v>
      </c>
      <c r="LUM62" s="124" t="s">
        <v>582</v>
      </c>
      <c r="LUN62" s="124" t="s">
        <v>582</v>
      </c>
      <c r="LUO62" s="124" t="s">
        <v>582</v>
      </c>
      <c r="LUP62" s="124" t="s">
        <v>582</v>
      </c>
      <c r="LUQ62" s="124" t="s">
        <v>582</v>
      </c>
      <c r="LUR62" s="124" t="s">
        <v>582</v>
      </c>
      <c r="LUS62" s="124" t="s">
        <v>582</v>
      </c>
      <c r="LUT62" s="124" t="s">
        <v>582</v>
      </c>
      <c r="LUU62" s="124" t="s">
        <v>582</v>
      </c>
      <c r="LUV62" s="124" t="s">
        <v>582</v>
      </c>
      <c r="LUW62" s="124" t="s">
        <v>582</v>
      </c>
      <c r="LUX62" s="124" t="s">
        <v>582</v>
      </c>
      <c r="LUY62" s="124" t="s">
        <v>582</v>
      </c>
      <c r="LUZ62" s="124" t="s">
        <v>582</v>
      </c>
      <c r="LVA62" s="124" t="s">
        <v>582</v>
      </c>
      <c r="LVB62" s="124" t="s">
        <v>582</v>
      </c>
      <c r="LVC62" s="124" t="s">
        <v>582</v>
      </c>
      <c r="LVD62" s="124" t="s">
        <v>582</v>
      </c>
      <c r="LVE62" s="124" t="s">
        <v>582</v>
      </c>
      <c r="LVF62" s="124" t="s">
        <v>582</v>
      </c>
      <c r="LVG62" s="124" t="s">
        <v>582</v>
      </c>
      <c r="LVH62" s="124" t="s">
        <v>582</v>
      </c>
      <c r="LVI62" s="124" t="s">
        <v>582</v>
      </c>
      <c r="LVJ62" s="124" t="s">
        <v>582</v>
      </c>
      <c r="LVK62" s="124" t="s">
        <v>582</v>
      </c>
      <c r="LVL62" s="124" t="s">
        <v>582</v>
      </c>
      <c r="LVM62" s="124" t="s">
        <v>582</v>
      </c>
      <c r="LVN62" s="124" t="s">
        <v>582</v>
      </c>
      <c r="LVO62" s="124" t="s">
        <v>582</v>
      </c>
      <c r="LVP62" s="124" t="s">
        <v>582</v>
      </c>
      <c r="LVQ62" s="124" t="s">
        <v>582</v>
      </c>
      <c r="LVR62" s="124" t="s">
        <v>582</v>
      </c>
      <c r="LVS62" s="124" t="s">
        <v>582</v>
      </c>
      <c r="LVT62" s="124" t="s">
        <v>582</v>
      </c>
      <c r="LVU62" s="124" t="s">
        <v>582</v>
      </c>
      <c r="LVV62" s="124" t="s">
        <v>582</v>
      </c>
      <c r="LVW62" s="124" t="s">
        <v>582</v>
      </c>
      <c r="LVX62" s="124" t="s">
        <v>582</v>
      </c>
      <c r="LVY62" s="124" t="s">
        <v>582</v>
      </c>
      <c r="LVZ62" s="124" t="s">
        <v>582</v>
      </c>
      <c r="LWA62" s="124" t="s">
        <v>582</v>
      </c>
      <c r="LWB62" s="124" t="s">
        <v>582</v>
      </c>
      <c r="LWC62" s="124" t="s">
        <v>582</v>
      </c>
      <c r="LWD62" s="124" t="s">
        <v>582</v>
      </c>
      <c r="LWE62" s="124" t="s">
        <v>582</v>
      </c>
      <c r="LWF62" s="124" t="s">
        <v>582</v>
      </c>
      <c r="LWG62" s="124" t="s">
        <v>582</v>
      </c>
      <c r="LWH62" s="124" t="s">
        <v>582</v>
      </c>
      <c r="LWI62" s="124" t="s">
        <v>582</v>
      </c>
      <c r="LWJ62" s="124" t="s">
        <v>582</v>
      </c>
      <c r="LWK62" s="124" t="s">
        <v>582</v>
      </c>
      <c r="LWL62" s="124" t="s">
        <v>582</v>
      </c>
      <c r="LWM62" s="124" t="s">
        <v>582</v>
      </c>
      <c r="LWN62" s="124" t="s">
        <v>582</v>
      </c>
      <c r="LWO62" s="124" t="s">
        <v>582</v>
      </c>
      <c r="LWP62" s="124" t="s">
        <v>582</v>
      </c>
      <c r="LWQ62" s="124" t="s">
        <v>582</v>
      </c>
      <c r="LWR62" s="124" t="s">
        <v>582</v>
      </c>
      <c r="LWS62" s="124" t="s">
        <v>582</v>
      </c>
      <c r="LWT62" s="124" t="s">
        <v>582</v>
      </c>
      <c r="LWU62" s="124" t="s">
        <v>582</v>
      </c>
      <c r="LWV62" s="124" t="s">
        <v>582</v>
      </c>
      <c r="LWW62" s="124" t="s">
        <v>582</v>
      </c>
      <c r="LWX62" s="124" t="s">
        <v>582</v>
      </c>
      <c r="LWY62" s="124" t="s">
        <v>582</v>
      </c>
      <c r="LWZ62" s="124" t="s">
        <v>582</v>
      </c>
      <c r="LXA62" s="124" t="s">
        <v>582</v>
      </c>
      <c r="LXB62" s="124" t="s">
        <v>582</v>
      </c>
      <c r="LXC62" s="124" t="s">
        <v>582</v>
      </c>
      <c r="LXD62" s="124" t="s">
        <v>582</v>
      </c>
      <c r="LXE62" s="124" t="s">
        <v>582</v>
      </c>
      <c r="LXF62" s="124" t="s">
        <v>582</v>
      </c>
      <c r="LXG62" s="124" t="s">
        <v>582</v>
      </c>
      <c r="LXH62" s="124" t="s">
        <v>582</v>
      </c>
      <c r="LXI62" s="124" t="s">
        <v>582</v>
      </c>
      <c r="LXJ62" s="124" t="s">
        <v>582</v>
      </c>
      <c r="LXK62" s="124" t="s">
        <v>582</v>
      </c>
      <c r="LXL62" s="124" t="s">
        <v>582</v>
      </c>
      <c r="LXM62" s="124" t="s">
        <v>582</v>
      </c>
      <c r="LXN62" s="124" t="s">
        <v>582</v>
      </c>
      <c r="LXO62" s="124" t="s">
        <v>582</v>
      </c>
      <c r="LXP62" s="124" t="s">
        <v>582</v>
      </c>
      <c r="LXQ62" s="124" t="s">
        <v>582</v>
      </c>
      <c r="LXR62" s="124" t="s">
        <v>582</v>
      </c>
      <c r="LXS62" s="124" t="s">
        <v>582</v>
      </c>
      <c r="LXT62" s="124" t="s">
        <v>582</v>
      </c>
      <c r="LXU62" s="124" t="s">
        <v>582</v>
      </c>
      <c r="LXV62" s="124" t="s">
        <v>582</v>
      </c>
      <c r="LXW62" s="124" t="s">
        <v>582</v>
      </c>
      <c r="LXX62" s="124" t="s">
        <v>582</v>
      </c>
      <c r="LXY62" s="124" t="s">
        <v>582</v>
      </c>
      <c r="LXZ62" s="124" t="s">
        <v>582</v>
      </c>
      <c r="LYA62" s="124" t="s">
        <v>582</v>
      </c>
      <c r="LYB62" s="124" t="s">
        <v>582</v>
      </c>
      <c r="LYC62" s="124" t="s">
        <v>582</v>
      </c>
      <c r="LYD62" s="124" t="s">
        <v>582</v>
      </c>
      <c r="LYE62" s="124" t="s">
        <v>582</v>
      </c>
      <c r="LYF62" s="124" t="s">
        <v>582</v>
      </c>
      <c r="LYG62" s="124" t="s">
        <v>582</v>
      </c>
      <c r="LYH62" s="124" t="s">
        <v>582</v>
      </c>
      <c r="LYI62" s="124" t="s">
        <v>582</v>
      </c>
      <c r="LYJ62" s="124" t="s">
        <v>582</v>
      </c>
      <c r="LYK62" s="124" t="s">
        <v>582</v>
      </c>
      <c r="LYL62" s="124" t="s">
        <v>582</v>
      </c>
      <c r="LYM62" s="124" t="s">
        <v>582</v>
      </c>
      <c r="LYN62" s="124" t="s">
        <v>582</v>
      </c>
      <c r="LYO62" s="124" t="s">
        <v>582</v>
      </c>
      <c r="LYP62" s="124" t="s">
        <v>582</v>
      </c>
      <c r="LYQ62" s="124" t="s">
        <v>582</v>
      </c>
      <c r="LYR62" s="124" t="s">
        <v>582</v>
      </c>
      <c r="LYS62" s="124" t="s">
        <v>582</v>
      </c>
      <c r="LYT62" s="124" t="s">
        <v>582</v>
      </c>
      <c r="LYU62" s="124" t="s">
        <v>582</v>
      </c>
      <c r="LYV62" s="124" t="s">
        <v>582</v>
      </c>
      <c r="LYW62" s="124" t="s">
        <v>582</v>
      </c>
      <c r="LYX62" s="124" t="s">
        <v>582</v>
      </c>
      <c r="LYY62" s="124" t="s">
        <v>582</v>
      </c>
      <c r="LYZ62" s="124" t="s">
        <v>582</v>
      </c>
      <c r="LZA62" s="124" t="s">
        <v>582</v>
      </c>
      <c r="LZB62" s="124" t="s">
        <v>582</v>
      </c>
      <c r="LZC62" s="124" t="s">
        <v>582</v>
      </c>
      <c r="LZD62" s="124" t="s">
        <v>582</v>
      </c>
      <c r="LZE62" s="124" t="s">
        <v>582</v>
      </c>
      <c r="LZF62" s="124" t="s">
        <v>582</v>
      </c>
      <c r="LZG62" s="124" t="s">
        <v>582</v>
      </c>
      <c r="LZH62" s="124" t="s">
        <v>582</v>
      </c>
      <c r="LZI62" s="124" t="s">
        <v>582</v>
      </c>
      <c r="LZJ62" s="124" t="s">
        <v>582</v>
      </c>
      <c r="LZK62" s="124" t="s">
        <v>582</v>
      </c>
      <c r="LZL62" s="124" t="s">
        <v>582</v>
      </c>
      <c r="LZM62" s="124" t="s">
        <v>582</v>
      </c>
      <c r="LZN62" s="124" t="s">
        <v>582</v>
      </c>
      <c r="LZO62" s="124" t="s">
        <v>582</v>
      </c>
      <c r="LZP62" s="124" t="s">
        <v>582</v>
      </c>
      <c r="LZQ62" s="124" t="s">
        <v>582</v>
      </c>
      <c r="LZR62" s="124" t="s">
        <v>582</v>
      </c>
      <c r="LZS62" s="124" t="s">
        <v>582</v>
      </c>
      <c r="LZT62" s="124" t="s">
        <v>582</v>
      </c>
      <c r="LZU62" s="124" t="s">
        <v>582</v>
      </c>
      <c r="LZV62" s="124" t="s">
        <v>582</v>
      </c>
      <c r="LZW62" s="124" t="s">
        <v>582</v>
      </c>
      <c r="LZX62" s="124" t="s">
        <v>582</v>
      </c>
      <c r="LZY62" s="124" t="s">
        <v>582</v>
      </c>
      <c r="LZZ62" s="124" t="s">
        <v>582</v>
      </c>
      <c r="MAA62" s="124" t="s">
        <v>582</v>
      </c>
      <c r="MAB62" s="124" t="s">
        <v>582</v>
      </c>
      <c r="MAC62" s="124" t="s">
        <v>582</v>
      </c>
      <c r="MAD62" s="124" t="s">
        <v>582</v>
      </c>
      <c r="MAE62" s="124" t="s">
        <v>582</v>
      </c>
      <c r="MAF62" s="124" t="s">
        <v>582</v>
      </c>
      <c r="MAG62" s="124" t="s">
        <v>582</v>
      </c>
      <c r="MAH62" s="124" t="s">
        <v>582</v>
      </c>
      <c r="MAI62" s="124" t="s">
        <v>582</v>
      </c>
      <c r="MAJ62" s="124" t="s">
        <v>582</v>
      </c>
      <c r="MAK62" s="124" t="s">
        <v>582</v>
      </c>
      <c r="MAL62" s="124" t="s">
        <v>582</v>
      </c>
      <c r="MAM62" s="124" t="s">
        <v>582</v>
      </c>
      <c r="MAN62" s="124" t="s">
        <v>582</v>
      </c>
      <c r="MAO62" s="124" t="s">
        <v>582</v>
      </c>
      <c r="MAP62" s="124" t="s">
        <v>582</v>
      </c>
      <c r="MAQ62" s="124" t="s">
        <v>582</v>
      </c>
      <c r="MAR62" s="124" t="s">
        <v>582</v>
      </c>
      <c r="MAS62" s="124" t="s">
        <v>582</v>
      </c>
      <c r="MAT62" s="124" t="s">
        <v>582</v>
      </c>
      <c r="MAU62" s="124" t="s">
        <v>582</v>
      </c>
      <c r="MAV62" s="124" t="s">
        <v>582</v>
      </c>
      <c r="MAW62" s="124" t="s">
        <v>582</v>
      </c>
      <c r="MAX62" s="124" t="s">
        <v>582</v>
      </c>
      <c r="MAY62" s="124" t="s">
        <v>582</v>
      </c>
      <c r="MAZ62" s="124" t="s">
        <v>582</v>
      </c>
      <c r="MBA62" s="124" t="s">
        <v>582</v>
      </c>
      <c r="MBB62" s="124" t="s">
        <v>582</v>
      </c>
      <c r="MBC62" s="124" t="s">
        <v>582</v>
      </c>
      <c r="MBD62" s="124" t="s">
        <v>582</v>
      </c>
      <c r="MBE62" s="124" t="s">
        <v>582</v>
      </c>
      <c r="MBF62" s="124" t="s">
        <v>582</v>
      </c>
      <c r="MBG62" s="124" t="s">
        <v>582</v>
      </c>
      <c r="MBH62" s="124" t="s">
        <v>582</v>
      </c>
      <c r="MBI62" s="124" t="s">
        <v>582</v>
      </c>
      <c r="MBJ62" s="124" t="s">
        <v>582</v>
      </c>
      <c r="MBK62" s="124" t="s">
        <v>582</v>
      </c>
      <c r="MBL62" s="124" t="s">
        <v>582</v>
      </c>
      <c r="MBM62" s="124" t="s">
        <v>582</v>
      </c>
      <c r="MBN62" s="124" t="s">
        <v>582</v>
      </c>
      <c r="MBO62" s="124" t="s">
        <v>582</v>
      </c>
      <c r="MBP62" s="124" t="s">
        <v>582</v>
      </c>
      <c r="MBQ62" s="124" t="s">
        <v>582</v>
      </c>
      <c r="MBR62" s="124" t="s">
        <v>582</v>
      </c>
      <c r="MBS62" s="124" t="s">
        <v>582</v>
      </c>
      <c r="MBT62" s="124" t="s">
        <v>582</v>
      </c>
      <c r="MBU62" s="124" t="s">
        <v>582</v>
      </c>
      <c r="MBV62" s="124" t="s">
        <v>582</v>
      </c>
      <c r="MBW62" s="124" t="s">
        <v>582</v>
      </c>
      <c r="MBX62" s="124" t="s">
        <v>582</v>
      </c>
      <c r="MBY62" s="124" t="s">
        <v>582</v>
      </c>
      <c r="MBZ62" s="124" t="s">
        <v>582</v>
      </c>
      <c r="MCA62" s="124" t="s">
        <v>582</v>
      </c>
      <c r="MCB62" s="124" t="s">
        <v>582</v>
      </c>
      <c r="MCC62" s="124" t="s">
        <v>582</v>
      </c>
      <c r="MCD62" s="124" t="s">
        <v>582</v>
      </c>
      <c r="MCE62" s="124" t="s">
        <v>582</v>
      </c>
      <c r="MCF62" s="124" t="s">
        <v>582</v>
      </c>
      <c r="MCG62" s="124" t="s">
        <v>582</v>
      </c>
      <c r="MCH62" s="124" t="s">
        <v>582</v>
      </c>
      <c r="MCI62" s="124" t="s">
        <v>582</v>
      </c>
      <c r="MCJ62" s="124" t="s">
        <v>582</v>
      </c>
      <c r="MCK62" s="124" t="s">
        <v>582</v>
      </c>
      <c r="MCL62" s="124" t="s">
        <v>582</v>
      </c>
      <c r="MCM62" s="124" t="s">
        <v>582</v>
      </c>
      <c r="MCN62" s="124" t="s">
        <v>582</v>
      </c>
      <c r="MCO62" s="124" t="s">
        <v>582</v>
      </c>
      <c r="MCP62" s="124" t="s">
        <v>582</v>
      </c>
      <c r="MCQ62" s="124" t="s">
        <v>582</v>
      </c>
      <c r="MCR62" s="124" t="s">
        <v>582</v>
      </c>
      <c r="MCS62" s="124" t="s">
        <v>582</v>
      </c>
      <c r="MCT62" s="124" t="s">
        <v>582</v>
      </c>
      <c r="MCU62" s="124" t="s">
        <v>582</v>
      </c>
      <c r="MCV62" s="124" t="s">
        <v>582</v>
      </c>
      <c r="MCW62" s="124" t="s">
        <v>582</v>
      </c>
      <c r="MCX62" s="124" t="s">
        <v>582</v>
      </c>
      <c r="MCY62" s="124" t="s">
        <v>582</v>
      </c>
      <c r="MCZ62" s="124" t="s">
        <v>582</v>
      </c>
      <c r="MDA62" s="124" t="s">
        <v>582</v>
      </c>
      <c r="MDB62" s="124" t="s">
        <v>582</v>
      </c>
      <c r="MDC62" s="124" t="s">
        <v>582</v>
      </c>
      <c r="MDD62" s="124" t="s">
        <v>582</v>
      </c>
      <c r="MDE62" s="124" t="s">
        <v>582</v>
      </c>
      <c r="MDF62" s="124" t="s">
        <v>582</v>
      </c>
      <c r="MDG62" s="124" t="s">
        <v>582</v>
      </c>
      <c r="MDH62" s="124" t="s">
        <v>582</v>
      </c>
      <c r="MDI62" s="124" t="s">
        <v>582</v>
      </c>
      <c r="MDJ62" s="124" t="s">
        <v>582</v>
      </c>
      <c r="MDK62" s="124" t="s">
        <v>582</v>
      </c>
      <c r="MDL62" s="124" t="s">
        <v>582</v>
      </c>
      <c r="MDM62" s="124" t="s">
        <v>582</v>
      </c>
      <c r="MDN62" s="124" t="s">
        <v>582</v>
      </c>
      <c r="MDO62" s="124" t="s">
        <v>582</v>
      </c>
      <c r="MDP62" s="124" t="s">
        <v>582</v>
      </c>
      <c r="MDQ62" s="124" t="s">
        <v>582</v>
      </c>
      <c r="MDR62" s="124" t="s">
        <v>582</v>
      </c>
      <c r="MDS62" s="124" t="s">
        <v>582</v>
      </c>
      <c r="MDT62" s="124" t="s">
        <v>582</v>
      </c>
      <c r="MDU62" s="124" t="s">
        <v>582</v>
      </c>
      <c r="MDV62" s="124" t="s">
        <v>582</v>
      </c>
      <c r="MDW62" s="124" t="s">
        <v>582</v>
      </c>
      <c r="MDX62" s="124" t="s">
        <v>582</v>
      </c>
      <c r="MDY62" s="124" t="s">
        <v>582</v>
      </c>
      <c r="MDZ62" s="124" t="s">
        <v>582</v>
      </c>
      <c r="MEA62" s="124" t="s">
        <v>582</v>
      </c>
      <c r="MEB62" s="124" t="s">
        <v>582</v>
      </c>
      <c r="MEC62" s="124" t="s">
        <v>582</v>
      </c>
      <c r="MED62" s="124" t="s">
        <v>582</v>
      </c>
      <c r="MEE62" s="124" t="s">
        <v>582</v>
      </c>
      <c r="MEF62" s="124" t="s">
        <v>582</v>
      </c>
      <c r="MEG62" s="124" t="s">
        <v>582</v>
      </c>
      <c r="MEH62" s="124" t="s">
        <v>582</v>
      </c>
      <c r="MEI62" s="124" t="s">
        <v>582</v>
      </c>
      <c r="MEJ62" s="124" t="s">
        <v>582</v>
      </c>
      <c r="MEK62" s="124" t="s">
        <v>582</v>
      </c>
      <c r="MEL62" s="124" t="s">
        <v>582</v>
      </c>
      <c r="MEM62" s="124" t="s">
        <v>582</v>
      </c>
      <c r="MEN62" s="124" t="s">
        <v>582</v>
      </c>
      <c r="MEO62" s="124" t="s">
        <v>582</v>
      </c>
      <c r="MEP62" s="124" t="s">
        <v>582</v>
      </c>
      <c r="MEQ62" s="124" t="s">
        <v>582</v>
      </c>
      <c r="MER62" s="124" t="s">
        <v>582</v>
      </c>
      <c r="MES62" s="124" t="s">
        <v>582</v>
      </c>
      <c r="MET62" s="124" t="s">
        <v>582</v>
      </c>
      <c r="MEU62" s="124" t="s">
        <v>582</v>
      </c>
      <c r="MEV62" s="124" t="s">
        <v>582</v>
      </c>
      <c r="MEW62" s="124" t="s">
        <v>582</v>
      </c>
      <c r="MEX62" s="124" t="s">
        <v>582</v>
      </c>
      <c r="MEY62" s="124" t="s">
        <v>582</v>
      </c>
      <c r="MEZ62" s="124" t="s">
        <v>582</v>
      </c>
      <c r="MFA62" s="124" t="s">
        <v>582</v>
      </c>
      <c r="MFB62" s="124" t="s">
        <v>582</v>
      </c>
      <c r="MFC62" s="124" t="s">
        <v>582</v>
      </c>
      <c r="MFD62" s="124" t="s">
        <v>582</v>
      </c>
      <c r="MFE62" s="124" t="s">
        <v>582</v>
      </c>
      <c r="MFF62" s="124" t="s">
        <v>582</v>
      </c>
      <c r="MFG62" s="124" t="s">
        <v>582</v>
      </c>
      <c r="MFH62" s="124" t="s">
        <v>582</v>
      </c>
      <c r="MFI62" s="124" t="s">
        <v>582</v>
      </c>
      <c r="MFJ62" s="124" t="s">
        <v>582</v>
      </c>
      <c r="MFK62" s="124" t="s">
        <v>582</v>
      </c>
      <c r="MFL62" s="124" t="s">
        <v>582</v>
      </c>
      <c r="MFM62" s="124" t="s">
        <v>582</v>
      </c>
      <c r="MFN62" s="124" t="s">
        <v>582</v>
      </c>
      <c r="MFO62" s="124" t="s">
        <v>582</v>
      </c>
      <c r="MFP62" s="124" t="s">
        <v>582</v>
      </c>
      <c r="MFQ62" s="124" t="s">
        <v>582</v>
      </c>
      <c r="MFR62" s="124" t="s">
        <v>582</v>
      </c>
      <c r="MFS62" s="124" t="s">
        <v>582</v>
      </c>
      <c r="MFT62" s="124" t="s">
        <v>582</v>
      </c>
      <c r="MFU62" s="124" t="s">
        <v>582</v>
      </c>
      <c r="MFV62" s="124" t="s">
        <v>582</v>
      </c>
      <c r="MFW62" s="124" t="s">
        <v>582</v>
      </c>
      <c r="MFX62" s="124" t="s">
        <v>582</v>
      </c>
      <c r="MFY62" s="124" t="s">
        <v>582</v>
      </c>
      <c r="MFZ62" s="124" t="s">
        <v>582</v>
      </c>
      <c r="MGA62" s="124" t="s">
        <v>582</v>
      </c>
      <c r="MGB62" s="124" t="s">
        <v>582</v>
      </c>
      <c r="MGC62" s="124" t="s">
        <v>582</v>
      </c>
      <c r="MGD62" s="124" t="s">
        <v>582</v>
      </c>
      <c r="MGE62" s="124" t="s">
        <v>582</v>
      </c>
      <c r="MGF62" s="124" t="s">
        <v>582</v>
      </c>
      <c r="MGG62" s="124" t="s">
        <v>582</v>
      </c>
      <c r="MGH62" s="124" t="s">
        <v>582</v>
      </c>
      <c r="MGI62" s="124" t="s">
        <v>582</v>
      </c>
      <c r="MGJ62" s="124" t="s">
        <v>582</v>
      </c>
      <c r="MGK62" s="124" t="s">
        <v>582</v>
      </c>
      <c r="MGL62" s="124" t="s">
        <v>582</v>
      </c>
      <c r="MGM62" s="124" t="s">
        <v>582</v>
      </c>
      <c r="MGN62" s="124" t="s">
        <v>582</v>
      </c>
      <c r="MGO62" s="124" t="s">
        <v>582</v>
      </c>
      <c r="MGP62" s="124" t="s">
        <v>582</v>
      </c>
      <c r="MGQ62" s="124" t="s">
        <v>582</v>
      </c>
      <c r="MGR62" s="124" t="s">
        <v>582</v>
      </c>
      <c r="MGS62" s="124" t="s">
        <v>582</v>
      </c>
      <c r="MGT62" s="124" t="s">
        <v>582</v>
      </c>
      <c r="MGU62" s="124" t="s">
        <v>582</v>
      </c>
      <c r="MGV62" s="124" t="s">
        <v>582</v>
      </c>
      <c r="MGW62" s="124" t="s">
        <v>582</v>
      </c>
      <c r="MGX62" s="124" t="s">
        <v>582</v>
      </c>
      <c r="MGY62" s="124" t="s">
        <v>582</v>
      </c>
      <c r="MGZ62" s="124" t="s">
        <v>582</v>
      </c>
      <c r="MHA62" s="124" t="s">
        <v>582</v>
      </c>
      <c r="MHB62" s="124" t="s">
        <v>582</v>
      </c>
      <c r="MHC62" s="124" t="s">
        <v>582</v>
      </c>
      <c r="MHD62" s="124" t="s">
        <v>582</v>
      </c>
      <c r="MHE62" s="124" t="s">
        <v>582</v>
      </c>
      <c r="MHF62" s="124" t="s">
        <v>582</v>
      </c>
      <c r="MHG62" s="124" t="s">
        <v>582</v>
      </c>
      <c r="MHH62" s="124" t="s">
        <v>582</v>
      </c>
      <c r="MHI62" s="124" t="s">
        <v>582</v>
      </c>
      <c r="MHJ62" s="124" t="s">
        <v>582</v>
      </c>
      <c r="MHK62" s="124" t="s">
        <v>582</v>
      </c>
      <c r="MHL62" s="124" t="s">
        <v>582</v>
      </c>
      <c r="MHM62" s="124" t="s">
        <v>582</v>
      </c>
      <c r="MHN62" s="124" t="s">
        <v>582</v>
      </c>
      <c r="MHO62" s="124" t="s">
        <v>582</v>
      </c>
      <c r="MHP62" s="124" t="s">
        <v>582</v>
      </c>
      <c r="MHQ62" s="124" t="s">
        <v>582</v>
      </c>
      <c r="MHR62" s="124" t="s">
        <v>582</v>
      </c>
      <c r="MHS62" s="124" t="s">
        <v>582</v>
      </c>
      <c r="MHT62" s="124" t="s">
        <v>582</v>
      </c>
      <c r="MHU62" s="124" t="s">
        <v>582</v>
      </c>
      <c r="MHV62" s="124" t="s">
        <v>582</v>
      </c>
      <c r="MHW62" s="124" t="s">
        <v>582</v>
      </c>
      <c r="MHX62" s="124" t="s">
        <v>582</v>
      </c>
      <c r="MHY62" s="124" t="s">
        <v>582</v>
      </c>
      <c r="MHZ62" s="124" t="s">
        <v>582</v>
      </c>
      <c r="MIA62" s="124" t="s">
        <v>582</v>
      </c>
      <c r="MIB62" s="124" t="s">
        <v>582</v>
      </c>
      <c r="MIC62" s="124" t="s">
        <v>582</v>
      </c>
      <c r="MID62" s="124" t="s">
        <v>582</v>
      </c>
      <c r="MIE62" s="124" t="s">
        <v>582</v>
      </c>
      <c r="MIF62" s="124" t="s">
        <v>582</v>
      </c>
      <c r="MIG62" s="124" t="s">
        <v>582</v>
      </c>
      <c r="MIH62" s="124" t="s">
        <v>582</v>
      </c>
      <c r="MII62" s="124" t="s">
        <v>582</v>
      </c>
      <c r="MIJ62" s="124" t="s">
        <v>582</v>
      </c>
      <c r="MIK62" s="124" t="s">
        <v>582</v>
      </c>
      <c r="MIL62" s="124" t="s">
        <v>582</v>
      </c>
      <c r="MIM62" s="124" t="s">
        <v>582</v>
      </c>
      <c r="MIN62" s="124" t="s">
        <v>582</v>
      </c>
      <c r="MIO62" s="124" t="s">
        <v>582</v>
      </c>
      <c r="MIP62" s="124" t="s">
        <v>582</v>
      </c>
      <c r="MIQ62" s="124" t="s">
        <v>582</v>
      </c>
      <c r="MIR62" s="124" t="s">
        <v>582</v>
      </c>
      <c r="MIS62" s="124" t="s">
        <v>582</v>
      </c>
      <c r="MIT62" s="124" t="s">
        <v>582</v>
      </c>
      <c r="MIU62" s="124" t="s">
        <v>582</v>
      </c>
      <c r="MIV62" s="124" t="s">
        <v>582</v>
      </c>
      <c r="MIW62" s="124" t="s">
        <v>582</v>
      </c>
      <c r="MIX62" s="124" t="s">
        <v>582</v>
      </c>
      <c r="MIY62" s="124" t="s">
        <v>582</v>
      </c>
      <c r="MIZ62" s="124" t="s">
        <v>582</v>
      </c>
      <c r="MJA62" s="124" t="s">
        <v>582</v>
      </c>
      <c r="MJB62" s="124" t="s">
        <v>582</v>
      </c>
      <c r="MJC62" s="124" t="s">
        <v>582</v>
      </c>
      <c r="MJD62" s="124" t="s">
        <v>582</v>
      </c>
      <c r="MJE62" s="124" t="s">
        <v>582</v>
      </c>
      <c r="MJF62" s="124" t="s">
        <v>582</v>
      </c>
      <c r="MJG62" s="124" t="s">
        <v>582</v>
      </c>
      <c r="MJH62" s="124" t="s">
        <v>582</v>
      </c>
      <c r="MJI62" s="124" t="s">
        <v>582</v>
      </c>
      <c r="MJJ62" s="124" t="s">
        <v>582</v>
      </c>
      <c r="MJK62" s="124" t="s">
        <v>582</v>
      </c>
      <c r="MJL62" s="124" t="s">
        <v>582</v>
      </c>
      <c r="MJM62" s="124" t="s">
        <v>582</v>
      </c>
      <c r="MJN62" s="124" t="s">
        <v>582</v>
      </c>
      <c r="MJO62" s="124" t="s">
        <v>582</v>
      </c>
      <c r="MJP62" s="124" t="s">
        <v>582</v>
      </c>
      <c r="MJQ62" s="124" t="s">
        <v>582</v>
      </c>
      <c r="MJR62" s="124" t="s">
        <v>582</v>
      </c>
      <c r="MJS62" s="124" t="s">
        <v>582</v>
      </c>
      <c r="MJT62" s="124" t="s">
        <v>582</v>
      </c>
      <c r="MJU62" s="124" t="s">
        <v>582</v>
      </c>
      <c r="MJV62" s="124" t="s">
        <v>582</v>
      </c>
      <c r="MJW62" s="124" t="s">
        <v>582</v>
      </c>
      <c r="MJX62" s="124" t="s">
        <v>582</v>
      </c>
      <c r="MJY62" s="124" t="s">
        <v>582</v>
      </c>
      <c r="MJZ62" s="124" t="s">
        <v>582</v>
      </c>
      <c r="MKA62" s="124" t="s">
        <v>582</v>
      </c>
      <c r="MKB62" s="124" t="s">
        <v>582</v>
      </c>
      <c r="MKC62" s="124" t="s">
        <v>582</v>
      </c>
      <c r="MKD62" s="124" t="s">
        <v>582</v>
      </c>
      <c r="MKE62" s="124" t="s">
        <v>582</v>
      </c>
      <c r="MKF62" s="124" t="s">
        <v>582</v>
      </c>
      <c r="MKG62" s="124" t="s">
        <v>582</v>
      </c>
      <c r="MKH62" s="124" t="s">
        <v>582</v>
      </c>
      <c r="MKI62" s="124" t="s">
        <v>582</v>
      </c>
      <c r="MKJ62" s="124" t="s">
        <v>582</v>
      </c>
      <c r="MKK62" s="124" t="s">
        <v>582</v>
      </c>
      <c r="MKL62" s="124" t="s">
        <v>582</v>
      </c>
      <c r="MKM62" s="124" t="s">
        <v>582</v>
      </c>
      <c r="MKN62" s="124" t="s">
        <v>582</v>
      </c>
      <c r="MKO62" s="124" t="s">
        <v>582</v>
      </c>
      <c r="MKP62" s="124" t="s">
        <v>582</v>
      </c>
      <c r="MKQ62" s="124" t="s">
        <v>582</v>
      </c>
      <c r="MKR62" s="124" t="s">
        <v>582</v>
      </c>
      <c r="MKS62" s="124" t="s">
        <v>582</v>
      </c>
      <c r="MKT62" s="124" t="s">
        <v>582</v>
      </c>
      <c r="MKU62" s="124" t="s">
        <v>582</v>
      </c>
      <c r="MKV62" s="124" t="s">
        <v>582</v>
      </c>
      <c r="MKW62" s="124" t="s">
        <v>582</v>
      </c>
      <c r="MKX62" s="124" t="s">
        <v>582</v>
      </c>
      <c r="MKY62" s="124" t="s">
        <v>582</v>
      </c>
      <c r="MKZ62" s="124" t="s">
        <v>582</v>
      </c>
      <c r="MLA62" s="124" t="s">
        <v>582</v>
      </c>
      <c r="MLB62" s="124" t="s">
        <v>582</v>
      </c>
      <c r="MLC62" s="124" t="s">
        <v>582</v>
      </c>
      <c r="MLD62" s="124" t="s">
        <v>582</v>
      </c>
      <c r="MLE62" s="124" t="s">
        <v>582</v>
      </c>
      <c r="MLF62" s="124" t="s">
        <v>582</v>
      </c>
      <c r="MLG62" s="124" t="s">
        <v>582</v>
      </c>
      <c r="MLH62" s="124" t="s">
        <v>582</v>
      </c>
      <c r="MLI62" s="124" t="s">
        <v>582</v>
      </c>
      <c r="MLJ62" s="124" t="s">
        <v>582</v>
      </c>
      <c r="MLK62" s="124" t="s">
        <v>582</v>
      </c>
      <c r="MLL62" s="124" t="s">
        <v>582</v>
      </c>
      <c r="MLM62" s="124" t="s">
        <v>582</v>
      </c>
      <c r="MLN62" s="124" t="s">
        <v>582</v>
      </c>
      <c r="MLO62" s="124" t="s">
        <v>582</v>
      </c>
      <c r="MLP62" s="124" t="s">
        <v>582</v>
      </c>
      <c r="MLQ62" s="124" t="s">
        <v>582</v>
      </c>
      <c r="MLR62" s="124" t="s">
        <v>582</v>
      </c>
      <c r="MLS62" s="124" t="s">
        <v>582</v>
      </c>
      <c r="MLT62" s="124" t="s">
        <v>582</v>
      </c>
      <c r="MLU62" s="124" t="s">
        <v>582</v>
      </c>
      <c r="MLV62" s="124" t="s">
        <v>582</v>
      </c>
      <c r="MLW62" s="124" t="s">
        <v>582</v>
      </c>
      <c r="MLX62" s="124" t="s">
        <v>582</v>
      </c>
      <c r="MLY62" s="124" t="s">
        <v>582</v>
      </c>
      <c r="MLZ62" s="124" t="s">
        <v>582</v>
      </c>
      <c r="MMA62" s="124" t="s">
        <v>582</v>
      </c>
      <c r="MMB62" s="124" t="s">
        <v>582</v>
      </c>
      <c r="MMC62" s="124" t="s">
        <v>582</v>
      </c>
      <c r="MMD62" s="124" t="s">
        <v>582</v>
      </c>
      <c r="MME62" s="124" t="s">
        <v>582</v>
      </c>
      <c r="MMF62" s="124" t="s">
        <v>582</v>
      </c>
      <c r="MMG62" s="124" t="s">
        <v>582</v>
      </c>
      <c r="MMH62" s="124" t="s">
        <v>582</v>
      </c>
      <c r="MMI62" s="124" t="s">
        <v>582</v>
      </c>
      <c r="MMJ62" s="124" t="s">
        <v>582</v>
      </c>
      <c r="MMK62" s="124" t="s">
        <v>582</v>
      </c>
      <c r="MML62" s="124" t="s">
        <v>582</v>
      </c>
      <c r="MMM62" s="124" t="s">
        <v>582</v>
      </c>
      <c r="MMN62" s="124" t="s">
        <v>582</v>
      </c>
      <c r="MMO62" s="124" t="s">
        <v>582</v>
      </c>
      <c r="MMP62" s="124" t="s">
        <v>582</v>
      </c>
      <c r="MMQ62" s="124" t="s">
        <v>582</v>
      </c>
      <c r="MMR62" s="124" t="s">
        <v>582</v>
      </c>
      <c r="MMS62" s="124" t="s">
        <v>582</v>
      </c>
      <c r="MMT62" s="124" t="s">
        <v>582</v>
      </c>
      <c r="MMU62" s="124" t="s">
        <v>582</v>
      </c>
      <c r="MMV62" s="124" t="s">
        <v>582</v>
      </c>
      <c r="MMW62" s="124" t="s">
        <v>582</v>
      </c>
      <c r="MMX62" s="124" t="s">
        <v>582</v>
      </c>
      <c r="MMY62" s="124" t="s">
        <v>582</v>
      </c>
      <c r="MMZ62" s="124" t="s">
        <v>582</v>
      </c>
      <c r="MNA62" s="124" t="s">
        <v>582</v>
      </c>
      <c r="MNB62" s="124" t="s">
        <v>582</v>
      </c>
      <c r="MNC62" s="124" t="s">
        <v>582</v>
      </c>
      <c r="MND62" s="124" t="s">
        <v>582</v>
      </c>
      <c r="MNE62" s="124" t="s">
        <v>582</v>
      </c>
      <c r="MNF62" s="124" t="s">
        <v>582</v>
      </c>
      <c r="MNG62" s="124" t="s">
        <v>582</v>
      </c>
      <c r="MNH62" s="124" t="s">
        <v>582</v>
      </c>
      <c r="MNI62" s="124" t="s">
        <v>582</v>
      </c>
      <c r="MNJ62" s="124" t="s">
        <v>582</v>
      </c>
      <c r="MNK62" s="124" t="s">
        <v>582</v>
      </c>
      <c r="MNL62" s="124" t="s">
        <v>582</v>
      </c>
      <c r="MNM62" s="124" t="s">
        <v>582</v>
      </c>
      <c r="MNN62" s="124" t="s">
        <v>582</v>
      </c>
      <c r="MNO62" s="124" t="s">
        <v>582</v>
      </c>
      <c r="MNP62" s="124" t="s">
        <v>582</v>
      </c>
      <c r="MNQ62" s="124" t="s">
        <v>582</v>
      </c>
      <c r="MNR62" s="124" t="s">
        <v>582</v>
      </c>
      <c r="MNS62" s="124" t="s">
        <v>582</v>
      </c>
      <c r="MNT62" s="124" t="s">
        <v>582</v>
      </c>
      <c r="MNU62" s="124" t="s">
        <v>582</v>
      </c>
      <c r="MNV62" s="124" t="s">
        <v>582</v>
      </c>
      <c r="MNW62" s="124" t="s">
        <v>582</v>
      </c>
      <c r="MNX62" s="124" t="s">
        <v>582</v>
      </c>
      <c r="MNY62" s="124" t="s">
        <v>582</v>
      </c>
      <c r="MNZ62" s="124" t="s">
        <v>582</v>
      </c>
      <c r="MOA62" s="124" t="s">
        <v>582</v>
      </c>
      <c r="MOB62" s="124" t="s">
        <v>582</v>
      </c>
      <c r="MOC62" s="124" t="s">
        <v>582</v>
      </c>
      <c r="MOD62" s="124" t="s">
        <v>582</v>
      </c>
      <c r="MOE62" s="124" t="s">
        <v>582</v>
      </c>
      <c r="MOF62" s="124" t="s">
        <v>582</v>
      </c>
      <c r="MOG62" s="124" t="s">
        <v>582</v>
      </c>
      <c r="MOH62" s="124" t="s">
        <v>582</v>
      </c>
      <c r="MOI62" s="124" t="s">
        <v>582</v>
      </c>
      <c r="MOJ62" s="124" t="s">
        <v>582</v>
      </c>
      <c r="MOK62" s="124" t="s">
        <v>582</v>
      </c>
      <c r="MOL62" s="124" t="s">
        <v>582</v>
      </c>
      <c r="MOM62" s="124" t="s">
        <v>582</v>
      </c>
      <c r="MON62" s="124" t="s">
        <v>582</v>
      </c>
      <c r="MOO62" s="124" t="s">
        <v>582</v>
      </c>
      <c r="MOP62" s="124" t="s">
        <v>582</v>
      </c>
      <c r="MOQ62" s="124" t="s">
        <v>582</v>
      </c>
      <c r="MOR62" s="124" t="s">
        <v>582</v>
      </c>
      <c r="MOS62" s="124" t="s">
        <v>582</v>
      </c>
      <c r="MOT62" s="124" t="s">
        <v>582</v>
      </c>
      <c r="MOU62" s="124" t="s">
        <v>582</v>
      </c>
      <c r="MOV62" s="124" t="s">
        <v>582</v>
      </c>
      <c r="MOW62" s="124" t="s">
        <v>582</v>
      </c>
      <c r="MOX62" s="124" t="s">
        <v>582</v>
      </c>
      <c r="MOY62" s="124" t="s">
        <v>582</v>
      </c>
      <c r="MOZ62" s="124" t="s">
        <v>582</v>
      </c>
      <c r="MPA62" s="124" t="s">
        <v>582</v>
      </c>
      <c r="MPB62" s="124" t="s">
        <v>582</v>
      </c>
      <c r="MPC62" s="124" t="s">
        <v>582</v>
      </c>
      <c r="MPD62" s="124" t="s">
        <v>582</v>
      </c>
      <c r="MPE62" s="124" t="s">
        <v>582</v>
      </c>
      <c r="MPF62" s="124" t="s">
        <v>582</v>
      </c>
      <c r="MPG62" s="124" t="s">
        <v>582</v>
      </c>
      <c r="MPH62" s="124" t="s">
        <v>582</v>
      </c>
      <c r="MPI62" s="124" t="s">
        <v>582</v>
      </c>
      <c r="MPJ62" s="124" t="s">
        <v>582</v>
      </c>
      <c r="MPK62" s="124" t="s">
        <v>582</v>
      </c>
      <c r="MPL62" s="124" t="s">
        <v>582</v>
      </c>
      <c r="MPM62" s="124" t="s">
        <v>582</v>
      </c>
      <c r="MPN62" s="124" t="s">
        <v>582</v>
      </c>
      <c r="MPO62" s="124" t="s">
        <v>582</v>
      </c>
      <c r="MPP62" s="124" t="s">
        <v>582</v>
      </c>
      <c r="MPQ62" s="124" t="s">
        <v>582</v>
      </c>
      <c r="MPR62" s="124" t="s">
        <v>582</v>
      </c>
      <c r="MPS62" s="124" t="s">
        <v>582</v>
      </c>
      <c r="MPT62" s="124" t="s">
        <v>582</v>
      </c>
      <c r="MPU62" s="124" t="s">
        <v>582</v>
      </c>
      <c r="MPV62" s="124" t="s">
        <v>582</v>
      </c>
      <c r="MPW62" s="124" t="s">
        <v>582</v>
      </c>
      <c r="MPX62" s="124" t="s">
        <v>582</v>
      </c>
      <c r="MPY62" s="124" t="s">
        <v>582</v>
      </c>
      <c r="MPZ62" s="124" t="s">
        <v>582</v>
      </c>
      <c r="MQA62" s="124" t="s">
        <v>582</v>
      </c>
      <c r="MQB62" s="124" t="s">
        <v>582</v>
      </c>
      <c r="MQC62" s="124" t="s">
        <v>582</v>
      </c>
      <c r="MQD62" s="124" t="s">
        <v>582</v>
      </c>
      <c r="MQE62" s="124" t="s">
        <v>582</v>
      </c>
      <c r="MQF62" s="124" t="s">
        <v>582</v>
      </c>
      <c r="MQG62" s="124" t="s">
        <v>582</v>
      </c>
      <c r="MQH62" s="124" t="s">
        <v>582</v>
      </c>
      <c r="MQI62" s="124" t="s">
        <v>582</v>
      </c>
      <c r="MQJ62" s="124" t="s">
        <v>582</v>
      </c>
      <c r="MQK62" s="124" t="s">
        <v>582</v>
      </c>
      <c r="MQL62" s="124" t="s">
        <v>582</v>
      </c>
      <c r="MQM62" s="124" t="s">
        <v>582</v>
      </c>
      <c r="MQN62" s="124" t="s">
        <v>582</v>
      </c>
      <c r="MQO62" s="124" t="s">
        <v>582</v>
      </c>
      <c r="MQP62" s="124" t="s">
        <v>582</v>
      </c>
      <c r="MQQ62" s="124" t="s">
        <v>582</v>
      </c>
      <c r="MQR62" s="124" t="s">
        <v>582</v>
      </c>
      <c r="MQS62" s="124" t="s">
        <v>582</v>
      </c>
      <c r="MQT62" s="124" t="s">
        <v>582</v>
      </c>
      <c r="MQU62" s="124" t="s">
        <v>582</v>
      </c>
      <c r="MQV62" s="124" t="s">
        <v>582</v>
      </c>
      <c r="MQW62" s="124" t="s">
        <v>582</v>
      </c>
      <c r="MQX62" s="124" t="s">
        <v>582</v>
      </c>
      <c r="MQY62" s="124" t="s">
        <v>582</v>
      </c>
      <c r="MQZ62" s="124" t="s">
        <v>582</v>
      </c>
      <c r="MRA62" s="124" t="s">
        <v>582</v>
      </c>
      <c r="MRB62" s="124" t="s">
        <v>582</v>
      </c>
      <c r="MRC62" s="124" t="s">
        <v>582</v>
      </c>
      <c r="MRD62" s="124" t="s">
        <v>582</v>
      </c>
      <c r="MRE62" s="124" t="s">
        <v>582</v>
      </c>
      <c r="MRF62" s="124" t="s">
        <v>582</v>
      </c>
      <c r="MRG62" s="124" t="s">
        <v>582</v>
      </c>
      <c r="MRH62" s="124" t="s">
        <v>582</v>
      </c>
      <c r="MRI62" s="124" t="s">
        <v>582</v>
      </c>
      <c r="MRJ62" s="124" t="s">
        <v>582</v>
      </c>
      <c r="MRK62" s="124" t="s">
        <v>582</v>
      </c>
      <c r="MRL62" s="124" t="s">
        <v>582</v>
      </c>
      <c r="MRM62" s="124" t="s">
        <v>582</v>
      </c>
      <c r="MRN62" s="124" t="s">
        <v>582</v>
      </c>
      <c r="MRO62" s="124" t="s">
        <v>582</v>
      </c>
      <c r="MRP62" s="124" t="s">
        <v>582</v>
      </c>
      <c r="MRQ62" s="124" t="s">
        <v>582</v>
      </c>
      <c r="MRR62" s="124" t="s">
        <v>582</v>
      </c>
      <c r="MRS62" s="124" t="s">
        <v>582</v>
      </c>
      <c r="MRT62" s="124" t="s">
        <v>582</v>
      </c>
      <c r="MRU62" s="124" t="s">
        <v>582</v>
      </c>
      <c r="MRV62" s="124" t="s">
        <v>582</v>
      </c>
      <c r="MRW62" s="124" t="s">
        <v>582</v>
      </c>
      <c r="MRX62" s="124" t="s">
        <v>582</v>
      </c>
      <c r="MRY62" s="124" t="s">
        <v>582</v>
      </c>
      <c r="MRZ62" s="124" t="s">
        <v>582</v>
      </c>
      <c r="MSA62" s="124" t="s">
        <v>582</v>
      </c>
      <c r="MSB62" s="124" t="s">
        <v>582</v>
      </c>
      <c r="MSC62" s="124" t="s">
        <v>582</v>
      </c>
      <c r="MSD62" s="124" t="s">
        <v>582</v>
      </c>
      <c r="MSE62" s="124" t="s">
        <v>582</v>
      </c>
      <c r="MSF62" s="124" t="s">
        <v>582</v>
      </c>
      <c r="MSG62" s="124" t="s">
        <v>582</v>
      </c>
      <c r="MSH62" s="124" t="s">
        <v>582</v>
      </c>
      <c r="MSI62" s="124" t="s">
        <v>582</v>
      </c>
      <c r="MSJ62" s="124" t="s">
        <v>582</v>
      </c>
      <c r="MSK62" s="124" t="s">
        <v>582</v>
      </c>
      <c r="MSL62" s="124" t="s">
        <v>582</v>
      </c>
      <c r="MSM62" s="124" t="s">
        <v>582</v>
      </c>
      <c r="MSN62" s="124" t="s">
        <v>582</v>
      </c>
      <c r="MSO62" s="124" t="s">
        <v>582</v>
      </c>
      <c r="MSP62" s="124" t="s">
        <v>582</v>
      </c>
      <c r="MSQ62" s="124" t="s">
        <v>582</v>
      </c>
      <c r="MSR62" s="124" t="s">
        <v>582</v>
      </c>
      <c r="MSS62" s="124" t="s">
        <v>582</v>
      </c>
      <c r="MST62" s="124" t="s">
        <v>582</v>
      </c>
      <c r="MSU62" s="124" t="s">
        <v>582</v>
      </c>
      <c r="MSV62" s="124" t="s">
        <v>582</v>
      </c>
      <c r="MSW62" s="124" t="s">
        <v>582</v>
      </c>
      <c r="MSX62" s="124" t="s">
        <v>582</v>
      </c>
      <c r="MSY62" s="124" t="s">
        <v>582</v>
      </c>
      <c r="MSZ62" s="124" t="s">
        <v>582</v>
      </c>
      <c r="MTA62" s="124" t="s">
        <v>582</v>
      </c>
      <c r="MTB62" s="124" t="s">
        <v>582</v>
      </c>
      <c r="MTC62" s="124" t="s">
        <v>582</v>
      </c>
      <c r="MTD62" s="124" t="s">
        <v>582</v>
      </c>
      <c r="MTE62" s="124" t="s">
        <v>582</v>
      </c>
      <c r="MTF62" s="124" t="s">
        <v>582</v>
      </c>
      <c r="MTG62" s="124" t="s">
        <v>582</v>
      </c>
      <c r="MTH62" s="124" t="s">
        <v>582</v>
      </c>
      <c r="MTI62" s="124" t="s">
        <v>582</v>
      </c>
      <c r="MTJ62" s="124" t="s">
        <v>582</v>
      </c>
      <c r="MTK62" s="124" t="s">
        <v>582</v>
      </c>
      <c r="MTL62" s="124" t="s">
        <v>582</v>
      </c>
      <c r="MTM62" s="124" t="s">
        <v>582</v>
      </c>
      <c r="MTN62" s="124" t="s">
        <v>582</v>
      </c>
      <c r="MTO62" s="124" t="s">
        <v>582</v>
      </c>
      <c r="MTP62" s="124" t="s">
        <v>582</v>
      </c>
      <c r="MTQ62" s="124" t="s">
        <v>582</v>
      </c>
      <c r="MTR62" s="124" t="s">
        <v>582</v>
      </c>
      <c r="MTS62" s="124" t="s">
        <v>582</v>
      </c>
      <c r="MTT62" s="124" t="s">
        <v>582</v>
      </c>
      <c r="MTU62" s="124" t="s">
        <v>582</v>
      </c>
      <c r="MTV62" s="124" t="s">
        <v>582</v>
      </c>
      <c r="MTW62" s="124" t="s">
        <v>582</v>
      </c>
      <c r="MTX62" s="124" t="s">
        <v>582</v>
      </c>
      <c r="MTY62" s="124" t="s">
        <v>582</v>
      </c>
      <c r="MTZ62" s="124" t="s">
        <v>582</v>
      </c>
      <c r="MUA62" s="124" t="s">
        <v>582</v>
      </c>
      <c r="MUB62" s="124" t="s">
        <v>582</v>
      </c>
      <c r="MUC62" s="124" t="s">
        <v>582</v>
      </c>
      <c r="MUD62" s="124" t="s">
        <v>582</v>
      </c>
      <c r="MUE62" s="124" t="s">
        <v>582</v>
      </c>
      <c r="MUF62" s="124" t="s">
        <v>582</v>
      </c>
      <c r="MUG62" s="124" t="s">
        <v>582</v>
      </c>
      <c r="MUH62" s="124" t="s">
        <v>582</v>
      </c>
      <c r="MUI62" s="124" t="s">
        <v>582</v>
      </c>
      <c r="MUJ62" s="124" t="s">
        <v>582</v>
      </c>
      <c r="MUK62" s="124" t="s">
        <v>582</v>
      </c>
      <c r="MUL62" s="124" t="s">
        <v>582</v>
      </c>
      <c r="MUM62" s="124" t="s">
        <v>582</v>
      </c>
      <c r="MUN62" s="124" t="s">
        <v>582</v>
      </c>
      <c r="MUO62" s="124" t="s">
        <v>582</v>
      </c>
      <c r="MUP62" s="124" t="s">
        <v>582</v>
      </c>
      <c r="MUQ62" s="124" t="s">
        <v>582</v>
      </c>
      <c r="MUR62" s="124" t="s">
        <v>582</v>
      </c>
      <c r="MUS62" s="124" t="s">
        <v>582</v>
      </c>
      <c r="MUT62" s="124" t="s">
        <v>582</v>
      </c>
      <c r="MUU62" s="124" t="s">
        <v>582</v>
      </c>
      <c r="MUV62" s="124" t="s">
        <v>582</v>
      </c>
      <c r="MUW62" s="124" t="s">
        <v>582</v>
      </c>
      <c r="MUX62" s="124" t="s">
        <v>582</v>
      </c>
      <c r="MUY62" s="124" t="s">
        <v>582</v>
      </c>
      <c r="MUZ62" s="124" t="s">
        <v>582</v>
      </c>
      <c r="MVA62" s="124" t="s">
        <v>582</v>
      </c>
      <c r="MVB62" s="124" t="s">
        <v>582</v>
      </c>
      <c r="MVC62" s="124" t="s">
        <v>582</v>
      </c>
      <c r="MVD62" s="124" t="s">
        <v>582</v>
      </c>
      <c r="MVE62" s="124" t="s">
        <v>582</v>
      </c>
      <c r="MVF62" s="124" t="s">
        <v>582</v>
      </c>
      <c r="MVG62" s="124" t="s">
        <v>582</v>
      </c>
      <c r="MVH62" s="124" t="s">
        <v>582</v>
      </c>
      <c r="MVI62" s="124" t="s">
        <v>582</v>
      </c>
      <c r="MVJ62" s="124" t="s">
        <v>582</v>
      </c>
      <c r="MVK62" s="124" t="s">
        <v>582</v>
      </c>
      <c r="MVL62" s="124" t="s">
        <v>582</v>
      </c>
      <c r="MVM62" s="124" t="s">
        <v>582</v>
      </c>
      <c r="MVN62" s="124" t="s">
        <v>582</v>
      </c>
      <c r="MVO62" s="124" t="s">
        <v>582</v>
      </c>
      <c r="MVP62" s="124" t="s">
        <v>582</v>
      </c>
      <c r="MVQ62" s="124" t="s">
        <v>582</v>
      </c>
      <c r="MVR62" s="124" t="s">
        <v>582</v>
      </c>
      <c r="MVS62" s="124" t="s">
        <v>582</v>
      </c>
      <c r="MVT62" s="124" t="s">
        <v>582</v>
      </c>
      <c r="MVU62" s="124" t="s">
        <v>582</v>
      </c>
      <c r="MVV62" s="124" t="s">
        <v>582</v>
      </c>
      <c r="MVW62" s="124" t="s">
        <v>582</v>
      </c>
      <c r="MVX62" s="124" t="s">
        <v>582</v>
      </c>
      <c r="MVY62" s="124" t="s">
        <v>582</v>
      </c>
      <c r="MVZ62" s="124" t="s">
        <v>582</v>
      </c>
      <c r="MWA62" s="124" t="s">
        <v>582</v>
      </c>
      <c r="MWB62" s="124" t="s">
        <v>582</v>
      </c>
      <c r="MWC62" s="124" t="s">
        <v>582</v>
      </c>
      <c r="MWD62" s="124" t="s">
        <v>582</v>
      </c>
      <c r="MWE62" s="124" t="s">
        <v>582</v>
      </c>
      <c r="MWF62" s="124" t="s">
        <v>582</v>
      </c>
      <c r="MWG62" s="124" t="s">
        <v>582</v>
      </c>
      <c r="MWH62" s="124" t="s">
        <v>582</v>
      </c>
      <c r="MWI62" s="124" t="s">
        <v>582</v>
      </c>
      <c r="MWJ62" s="124" t="s">
        <v>582</v>
      </c>
      <c r="MWK62" s="124" t="s">
        <v>582</v>
      </c>
      <c r="MWL62" s="124" t="s">
        <v>582</v>
      </c>
      <c r="MWM62" s="124" t="s">
        <v>582</v>
      </c>
      <c r="MWN62" s="124" t="s">
        <v>582</v>
      </c>
      <c r="MWO62" s="124" t="s">
        <v>582</v>
      </c>
      <c r="MWP62" s="124" t="s">
        <v>582</v>
      </c>
      <c r="MWQ62" s="124" t="s">
        <v>582</v>
      </c>
      <c r="MWR62" s="124" t="s">
        <v>582</v>
      </c>
      <c r="MWS62" s="124" t="s">
        <v>582</v>
      </c>
      <c r="MWT62" s="124" t="s">
        <v>582</v>
      </c>
      <c r="MWU62" s="124" t="s">
        <v>582</v>
      </c>
      <c r="MWV62" s="124" t="s">
        <v>582</v>
      </c>
      <c r="MWW62" s="124" t="s">
        <v>582</v>
      </c>
      <c r="MWX62" s="124" t="s">
        <v>582</v>
      </c>
      <c r="MWY62" s="124" t="s">
        <v>582</v>
      </c>
      <c r="MWZ62" s="124" t="s">
        <v>582</v>
      </c>
      <c r="MXA62" s="124" t="s">
        <v>582</v>
      </c>
      <c r="MXB62" s="124" t="s">
        <v>582</v>
      </c>
      <c r="MXC62" s="124" t="s">
        <v>582</v>
      </c>
      <c r="MXD62" s="124" t="s">
        <v>582</v>
      </c>
      <c r="MXE62" s="124" t="s">
        <v>582</v>
      </c>
      <c r="MXF62" s="124" t="s">
        <v>582</v>
      </c>
      <c r="MXG62" s="124" t="s">
        <v>582</v>
      </c>
      <c r="MXH62" s="124" t="s">
        <v>582</v>
      </c>
      <c r="MXI62" s="124" t="s">
        <v>582</v>
      </c>
      <c r="MXJ62" s="124" t="s">
        <v>582</v>
      </c>
      <c r="MXK62" s="124" t="s">
        <v>582</v>
      </c>
      <c r="MXL62" s="124" t="s">
        <v>582</v>
      </c>
      <c r="MXM62" s="124" t="s">
        <v>582</v>
      </c>
      <c r="MXN62" s="124" t="s">
        <v>582</v>
      </c>
      <c r="MXO62" s="124" t="s">
        <v>582</v>
      </c>
      <c r="MXP62" s="124" t="s">
        <v>582</v>
      </c>
      <c r="MXQ62" s="124" t="s">
        <v>582</v>
      </c>
      <c r="MXR62" s="124" t="s">
        <v>582</v>
      </c>
      <c r="MXS62" s="124" t="s">
        <v>582</v>
      </c>
      <c r="MXT62" s="124" t="s">
        <v>582</v>
      </c>
      <c r="MXU62" s="124" t="s">
        <v>582</v>
      </c>
      <c r="MXV62" s="124" t="s">
        <v>582</v>
      </c>
      <c r="MXW62" s="124" t="s">
        <v>582</v>
      </c>
      <c r="MXX62" s="124" t="s">
        <v>582</v>
      </c>
      <c r="MXY62" s="124" t="s">
        <v>582</v>
      </c>
      <c r="MXZ62" s="124" t="s">
        <v>582</v>
      </c>
      <c r="MYA62" s="124" t="s">
        <v>582</v>
      </c>
      <c r="MYB62" s="124" t="s">
        <v>582</v>
      </c>
      <c r="MYC62" s="124" t="s">
        <v>582</v>
      </c>
      <c r="MYD62" s="124" t="s">
        <v>582</v>
      </c>
      <c r="MYE62" s="124" t="s">
        <v>582</v>
      </c>
      <c r="MYF62" s="124" t="s">
        <v>582</v>
      </c>
      <c r="MYG62" s="124" t="s">
        <v>582</v>
      </c>
      <c r="MYH62" s="124" t="s">
        <v>582</v>
      </c>
      <c r="MYI62" s="124" t="s">
        <v>582</v>
      </c>
      <c r="MYJ62" s="124" t="s">
        <v>582</v>
      </c>
      <c r="MYK62" s="124" t="s">
        <v>582</v>
      </c>
      <c r="MYL62" s="124" t="s">
        <v>582</v>
      </c>
      <c r="MYM62" s="124" t="s">
        <v>582</v>
      </c>
      <c r="MYN62" s="124" t="s">
        <v>582</v>
      </c>
      <c r="MYO62" s="124" t="s">
        <v>582</v>
      </c>
      <c r="MYP62" s="124" t="s">
        <v>582</v>
      </c>
      <c r="MYQ62" s="124" t="s">
        <v>582</v>
      </c>
      <c r="MYR62" s="124" t="s">
        <v>582</v>
      </c>
      <c r="MYS62" s="124" t="s">
        <v>582</v>
      </c>
      <c r="MYT62" s="124" t="s">
        <v>582</v>
      </c>
      <c r="MYU62" s="124" t="s">
        <v>582</v>
      </c>
      <c r="MYV62" s="124" t="s">
        <v>582</v>
      </c>
      <c r="MYW62" s="124" t="s">
        <v>582</v>
      </c>
      <c r="MYX62" s="124" t="s">
        <v>582</v>
      </c>
      <c r="MYY62" s="124" t="s">
        <v>582</v>
      </c>
      <c r="MYZ62" s="124" t="s">
        <v>582</v>
      </c>
      <c r="MZA62" s="124" t="s">
        <v>582</v>
      </c>
      <c r="MZB62" s="124" t="s">
        <v>582</v>
      </c>
      <c r="MZC62" s="124" t="s">
        <v>582</v>
      </c>
      <c r="MZD62" s="124" t="s">
        <v>582</v>
      </c>
      <c r="MZE62" s="124" t="s">
        <v>582</v>
      </c>
      <c r="MZF62" s="124" t="s">
        <v>582</v>
      </c>
      <c r="MZG62" s="124" t="s">
        <v>582</v>
      </c>
      <c r="MZH62" s="124" t="s">
        <v>582</v>
      </c>
      <c r="MZI62" s="124" t="s">
        <v>582</v>
      </c>
      <c r="MZJ62" s="124" t="s">
        <v>582</v>
      </c>
      <c r="MZK62" s="124" t="s">
        <v>582</v>
      </c>
      <c r="MZL62" s="124" t="s">
        <v>582</v>
      </c>
      <c r="MZM62" s="124" t="s">
        <v>582</v>
      </c>
      <c r="MZN62" s="124" t="s">
        <v>582</v>
      </c>
      <c r="MZO62" s="124" t="s">
        <v>582</v>
      </c>
      <c r="MZP62" s="124" t="s">
        <v>582</v>
      </c>
      <c r="MZQ62" s="124" t="s">
        <v>582</v>
      </c>
      <c r="MZR62" s="124" t="s">
        <v>582</v>
      </c>
      <c r="MZS62" s="124" t="s">
        <v>582</v>
      </c>
      <c r="MZT62" s="124" t="s">
        <v>582</v>
      </c>
      <c r="MZU62" s="124" t="s">
        <v>582</v>
      </c>
      <c r="MZV62" s="124" t="s">
        <v>582</v>
      </c>
      <c r="MZW62" s="124" t="s">
        <v>582</v>
      </c>
      <c r="MZX62" s="124" t="s">
        <v>582</v>
      </c>
      <c r="MZY62" s="124" t="s">
        <v>582</v>
      </c>
      <c r="MZZ62" s="124" t="s">
        <v>582</v>
      </c>
      <c r="NAA62" s="124" t="s">
        <v>582</v>
      </c>
      <c r="NAB62" s="124" t="s">
        <v>582</v>
      </c>
      <c r="NAC62" s="124" t="s">
        <v>582</v>
      </c>
      <c r="NAD62" s="124" t="s">
        <v>582</v>
      </c>
      <c r="NAE62" s="124" t="s">
        <v>582</v>
      </c>
      <c r="NAF62" s="124" t="s">
        <v>582</v>
      </c>
      <c r="NAG62" s="124" t="s">
        <v>582</v>
      </c>
      <c r="NAH62" s="124" t="s">
        <v>582</v>
      </c>
      <c r="NAI62" s="124" t="s">
        <v>582</v>
      </c>
      <c r="NAJ62" s="124" t="s">
        <v>582</v>
      </c>
      <c r="NAK62" s="124" t="s">
        <v>582</v>
      </c>
      <c r="NAL62" s="124" t="s">
        <v>582</v>
      </c>
      <c r="NAM62" s="124" t="s">
        <v>582</v>
      </c>
      <c r="NAN62" s="124" t="s">
        <v>582</v>
      </c>
      <c r="NAO62" s="124" t="s">
        <v>582</v>
      </c>
      <c r="NAP62" s="124" t="s">
        <v>582</v>
      </c>
      <c r="NAQ62" s="124" t="s">
        <v>582</v>
      </c>
      <c r="NAR62" s="124" t="s">
        <v>582</v>
      </c>
      <c r="NAS62" s="124" t="s">
        <v>582</v>
      </c>
      <c r="NAT62" s="124" t="s">
        <v>582</v>
      </c>
      <c r="NAU62" s="124" t="s">
        <v>582</v>
      </c>
      <c r="NAV62" s="124" t="s">
        <v>582</v>
      </c>
      <c r="NAW62" s="124" t="s">
        <v>582</v>
      </c>
      <c r="NAX62" s="124" t="s">
        <v>582</v>
      </c>
      <c r="NAY62" s="124" t="s">
        <v>582</v>
      </c>
      <c r="NAZ62" s="124" t="s">
        <v>582</v>
      </c>
      <c r="NBA62" s="124" t="s">
        <v>582</v>
      </c>
      <c r="NBB62" s="124" t="s">
        <v>582</v>
      </c>
      <c r="NBC62" s="124" t="s">
        <v>582</v>
      </c>
      <c r="NBD62" s="124" t="s">
        <v>582</v>
      </c>
      <c r="NBE62" s="124" t="s">
        <v>582</v>
      </c>
      <c r="NBF62" s="124" t="s">
        <v>582</v>
      </c>
      <c r="NBG62" s="124" t="s">
        <v>582</v>
      </c>
      <c r="NBH62" s="124" t="s">
        <v>582</v>
      </c>
      <c r="NBI62" s="124" t="s">
        <v>582</v>
      </c>
      <c r="NBJ62" s="124" t="s">
        <v>582</v>
      </c>
      <c r="NBK62" s="124" t="s">
        <v>582</v>
      </c>
      <c r="NBL62" s="124" t="s">
        <v>582</v>
      </c>
      <c r="NBM62" s="124" t="s">
        <v>582</v>
      </c>
      <c r="NBN62" s="124" t="s">
        <v>582</v>
      </c>
      <c r="NBO62" s="124" t="s">
        <v>582</v>
      </c>
      <c r="NBP62" s="124" t="s">
        <v>582</v>
      </c>
      <c r="NBQ62" s="124" t="s">
        <v>582</v>
      </c>
      <c r="NBR62" s="124" t="s">
        <v>582</v>
      </c>
      <c r="NBS62" s="124" t="s">
        <v>582</v>
      </c>
      <c r="NBT62" s="124" t="s">
        <v>582</v>
      </c>
      <c r="NBU62" s="124" t="s">
        <v>582</v>
      </c>
      <c r="NBV62" s="124" t="s">
        <v>582</v>
      </c>
      <c r="NBW62" s="124" t="s">
        <v>582</v>
      </c>
      <c r="NBX62" s="124" t="s">
        <v>582</v>
      </c>
      <c r="NBY62" s="124" t="s">
        <v>582</v>
      </c>
      <c r="NBZ62" s="124" t="s">
        <v>582</v>
      </c>
      <c r="NCA62" s="124" t="s">
        <v>582</v>
      </c>
      <c r="NCB62" s="124" t="s">
        <v>582</v>
      </c>
      <c r="NCC62" s="124" t="s">
        <v>582</v>
      </c>
      <c r="NCD62" s="124" t="s">
        <v>582</v>
      </c>
      <c r="NCE62" s="124" t="s">
        <v>582</v>
      </c>
      <c r="NCF62" s="124" t="s">
        <v>582</v>
      </c>
      <c r="NCG62" s="124" t="s">
        <v>582</v>
      </c>
      <c r="NCH62" s="124" t="s">
        <v>582</v>
      </c>
      <c r="NCI62" s="124" t="s">
        <v>582</v>
      </c>
      <c r="NCJ62" s="124" t="s">
        <v>582</v>
      </c>
      <c r="NCK62" s="124" t="s">
        <v>582</v>
      </c>
      <c r="NCL62" s="124" t="s">
        <v>582</v>
      </c>
      <c r="NCM62" s="124" t="s">
        <v>582</v>
      </c>
      <c r="NCN62" s="124" t="s">
        <v>582</v>
      </c>
      <c r="NCO62" s="124" t="s">
        <v>582</v>
      </c>
      <c r="NCP62" s="124" t="s">
        <v>582</v>
      </c>
      <c r="NCQ62" s="124" t="s">
        <v>582</v>
      </c>
      <c r="NCR62" s="124" t="s">
        <v>582</v>
      </c>
      <c r="NCS62" s="124" t="s">
        <v>582</v>
      </c>
      <c r="NCT62" s="124" t="s">
        <v>582</v>
      </c>
      <c r="NCU62" s="124" t="s">
        <v>582</v>
      </c>
      <c r="NCV62" s="124" t="s">
        <v>582</v>
      </c>
      <c r="NCW62" s="124" t="s">
        <v>582</v>
      </c>
      <c r="NCX62" s="124" t="s">
        <v>582</v>
      </c>
      <c r="NCY62" s="124" t="s">
        <v>582</v>
      </c>
      <c r="NCZ62" s="124" t="s">
        <v>582</v>
      </c>
      <c r="NDA62" s="124" t="s">
        <v>582</v>
      </c>
      <c r="NDB62" s="124" t="s">
        <v>582</v>
      </c>
      <c r="NDC62" s="124" t="s">
        <v>582</v>
      </c>
      <c r="NDD62" s="124" t="s">
        <v>582</v>
      </c>
      <c r="NDE62" s="124" t="s">
        <v>582</v>
      </c>
      <c r="NDF62" s="124" t="s">
        <v>582</v>
      </c>
      <c r="NDG62" s="124" t="s">
        <v>582</v>
      </c>
      <c r="NDH62" s="124" t="s">
        <v>582</v>
      </c>
      <c r="NDI62" s="124" t="s">
        <v>582</v>
      </c>
      <c r="NDJ62" s="124" t="s">
        <v>582</v>
      </c>
      <c r="NDK62" s="124" t="s">
        <v>582</v>
      </c>
      <c r="NDL62" s="124" t="s">
        <v>582</v>
      </c>
      <c r="NDM62" s="124" t="s">
        <v>582</v>
      </c>
      <c r="NDN62" s="124" t="s">
        <v>582</v>
      </c>
      <c r="NDO62" s="124" t="s">
        <v>582</v>
      </c>
      <c r="NDP62" s="124" t="s">
        <v>582</v>
      </c>
      <c r="NDQ62" s="124" t="s">
        <v>582</v>
      </c>
      <c r="NDR62" s="124" t="s">
        <v>582</v>
      </c>
      <c r="NDS62" s="124" t="s">
        <v>582</v>
      </c>
      <c r="NDT62" s="124" t="s">
        <v>582</v>
      </c>
      <c r="NDU62" s="124" t="s">
        <v>582</v>
      </c>
      <c r="NDV62" s="124" t="s">
        <v>582</v>
      </c>
      <c r="NDW62" s="124" t="s">
        <v>582</v>
      </c>
      <c r="NDX62" s="124" t="s">
        <v>582</v>
      </c>
      <c r="NDY62" s="124" t="s">
        <v>582</v>
      </c>
      <c r="NDZ62" s="124" t="s">
        <v>582</v>
      </c>
      <c r="NEA62" s="124" t="s">
        <v>582</v>
      </c>
      <c r="NEB62" s="124" t="s">
        <v>582</v>
      </c>
      <c r="NEC62" s="124" t="s">
        <v>582</v>
      </c>
      <c r="NED62" s="124" t="s">
        <v>582</v>
      </c>
      <c r="NEE62" s="124" t="s">
        <v>582</v>
      </c>
      <c r="NEF62" s="124" t="s">
        <v>582</v>
      </c>
      <c r="NEG62" s="124" t="s">
        <v>582</v>
      </c>
      <c r="NEH62" s="124" t="s">
        <v>582</v>
      </c>
      <c r="NEI62" s="124" t="s">
        <v>582</v>
      </c>
      <c r="NEJ62" s="124" t="s">
        <v>582</v>
      </c>
      <c r="NEK62" s="124" t="s">
        <v>582</v>
      </c>
      <c r="NEL62" s="124" t="s">
        <v>582</v>
      </c>
      <c r="NEM62" s="124" t="s">
        <v>582</v>
      </c>
      <c r="NEN62" s="124" t="s">
        <v>582</v>
      </c>
      <c r="NEO62" s="124" t="s">
        <v>582</v>
      </c>
      <c r="NEP62" s="124" t="s">
        <v>582</v>
      </c>
      <c r="NEQ62" s="124" t="s">
        <v>582</v>
      </c>
      <c r="NER62" s="124" t="s">
        <v>582</v>
      </c>
      <c r="NES62" s="124" t="s">
        <v>582</v>
      </c>
      <c r="NET62" s="124" t="s">
        <v>582</v>
      </c>
      <c r="NEU62" s="124" t="s">
        <v>582</v>
      </c>
      <c r="NEV62" s="124" t="s">
        <v>582</v>
      </c>
      <c r="NEW62" s="124" t="s">
        <v>582</v>
      </c>
      <c r="NEX62" s="124" t="s">
        <v>582</v>
      </c>
      <c r="NEY62" s="124" t="s">
        <v>582</v>
      </c>
      <c r="NEZ62" s="124" t="s">
        <v>582</v>
      </c>
      <c r="NFA62" s="124" t="s">
        <v>582</v>
      </c>
      <c r="NFB62" s="124" t="s">
        <v>582</v>
      </c>
      <c r="NFC62" s="124" t="s">
        <v>582</v>
      </c>
      <c r="NFD62" s="124" t="s">
        <v>582</v>
      </c>
      <c r="NFE62" s="124" t="s">
        <v>582</v>
      </c>
      <c r="NFF62" s="124" t="s">
        <v>582</v>
      </c>
      <c r="NFG62" s="124" t="s">
        <v>582</v>
      </c>
      <c r="NFH62" s="124" t="s">
        <v>582</v>
      </c>
      <c r="NFI62" s="124" t="s">
        <v>582</v>
      </c>
      <c r="NFJ62" s="124" t="s">
        <v>582</v>
      </c>
      <c r="NFK62" s="124" t="s">
        <v>582</v>
      </c>
      <c r="NFL62" s="124" t="s">
        <v>582</v>
      </c>
      <c r="NFM62" s="124" t="s">
        <v>582</v>
      </c>
      <c r="NFN62" s="124" t="s">
        <v>582</v>
      </c>
      <c r="NFO62" s="124" t="s">
        <v>582</v>
      </c>
      <c r="NFP62" s="124" t="s">
        <v>582</v>
      </c>
      <c r="NFQ62" s="124" t="s">
        <v>582</v>
      </c>
      <c r="NFR62" s="124" t="s">
        <v>582</v>
      </c>
      <c r="NFS62" s="124" t="s">
        <v>582</v>
      </c>
      <c r="NFT62" s="124" t="s">
        <v>582</v>
      </c>
      <c r="NFU62" s="124" t="s">
        <v>582</v>
      </c>
      <c r="NFV62" s="124" t="s">
        <v>582</v>
      </c>
      <c r="NFW62" s="124" t="s">
        <v>582</v>
      </c>
      <c r="NFX62" s="124" t="s">
        <v>582</v>
      </c>
      <c r="NFY62" s="124" t="s">
        <v>582</v>
      </c>
      <c r="NFZ62" s="124" t="s">
        <v>582</v>
      </c>
      <c r="NGA62" s="124" t="s">
        <v>582</v>
      </c>
      <c r="NGB62" s="124" t="s">
        <v>582</v>
      </c>
      <c r="NGC62" s="124" t="s">
        <v>582</v>
      </c>
      <c r="NGD62" s="124" t="s">
        <v>582</v>
      </c>
      <c r="NGE62" s="124" t="s">
        <v>582</v>
      </c>
      <c r="NGF62" s="124" t="s">
        <v>582</v>
      </c>
      <c r="NGG62" s="124" t="s">
        <v>582</v>
      </c>
      <c r="NGH62" s="124" t="s">
        <v>582</v>
      </c>
      <c r="NGI62" s="124" t="s">
        <v>582</v>
      </c>
      <c r="NGJ62" s="124" t="s">
        <v>582</v>
      </c>
      <c r="NGK62" s="124" t="s">
        <v>582</v>
      </c>
      <c r="NGL62" s="124" t="s">
        <v>582</v>
      </c>
      <c r="NGM62" s="124" t="s">
        <v>582</v>
      </c>
      <c r="NGN62" s="124" t="s">
        <v>582</v>
      </c>
      <c r="NGO62" s="124" t="s">
        <v>582</v>
      </c>
      <c r="NGP62" s="124" t="s">
        <v>582</v>
      </c>
      <c r="NGQ62" s="124" t="s">
        <v>582</v>
      </c>
      <c r="NGR62" s="124" t="s">
        <v>582</v>
      </c>
      <c r="NGS62" s="124" t="s">
        <v>582</v>
      </c>
      <c r="NGT62" s="124" t="s">
        <v>582</v>
      </c>
      <c r="NGU62" s="124" t="s">
        <v>582</v>
      </c>
      <c r="NGV62" s="124" t="s">
        <v>582</v>
      </c>
      <c r="NGW62" s="124" t="s">
        <v>582</v>
      </c>
      <c r="NGX62" s="124" t="s">
        <v>582</v>
      </c>
      <c r="NGY62" s="124" t="s">
        <v>582</v>
      </c>
      <c r="NGZ62" s="124" t="s">
        <v>582</v>
      </c>
      <c r="NHA62" s="124" t="s">
        <v>582</v>
      </c>
      <c r="NHB62" s="124" t="s">
        <v>582</v>
      </c>
      <c r="NHC62" s="124" t="s">
        <v>582</v>
      </c>
      <c r="NHD62" s="124" t="s">
        <v>582</v>
      </c>
      <c r="NHE62" s="124" t="s">
        <v>582</v>
      </c>
      <c r="NHF62" s="124" t="s">
        <v>582</v>
      </c>
      <c r="NHG62" s="124" t="s">
        <v>582</v>
      </c>
      <c r="NHH62" s="124" t="s">
        <v>582</v>
      </c>
      <c r="NHI62" s="124" t="s">
        <v>582</v>
      </c>
      <c r="NHJ62" s="124" t="s">
        <v>582</v>
      </c>
      <c r="NHK62" s="124" t="s">
        <v>582</v>
      </c>
      <c r="NHL62" s="124" t="s">
        <v>582</v>
      </c>
      <c r="NHM62" s="124" t="s">
        <v>582</v>
      </c>
      <c r="NHN62" s="124" t="s">
        <v>582</v>
      </c>
      <c r="NHO62" s="124" t="s">
        <v>582</v>
      </c>
      <c r="NHP62" s="124" t="s">
        <v>582</v>
      </c>
      <c r="NHQ62" s="124" t="s">
        <v>582</v>
      </c>
      <c r="NHR62" s="124" t="s">
        <v>582</v>
      </c>
      <c r="NHS62" s="124" t="s">
        <v>582</v>
      </c>
      <c r="NHT62" s="124" t="s">
        <v>582</v>
      </c>
      <c r="NHU62" s="124" t="s">
        <v>582</v>
      </c>
      <c r="NHV62" s="124" t="s">
        <v>582</v>
      </c>
      <c r="NHW62" s="124" t="s">
        <v>582</v>
      </c>
      <c r="NHX62" s="124" t="s">
        <v>582</v>
      </c>
      <c r="NHY62" s="124" t="s">
        <v>582</v>
      </c>
      <c r="NHZ62" s="124" t="s">
        <v>582</v>
      </c>
      <c r="NIA62" s="124" t="s">
        <v>582</v>
      </c>
      <c r="NIB62" s="124" t="s">
        <v>582</v>
      </c>
      <c r="NIC62" s="124" t="s">
        <v>582</v>
      </c>
      <c r="NID62" s="124" t="s">
        <v>582</v>
      </c>
      <c r="NIE62" s="124" t="s">
        <v>582</v>
      </c>
      <c r="NIF62" s="124" t="s">
        <v>582</v>
      </c>
      <c r="NIG62" s="124" t="s">
        <v>582</v>
      </c>
      <c r="NIH62" s="124" t="s">
        <v>582</v>
      </c>
      <c r="NII62" s="124" t="s">
        <v>582</v>
      </c>
      <c r="NIJ62" s="124" t="s">
        <v>582</v>
      </c>
      <c r="NIK62" s="124" t="s">
        <v>582</v>
      </c>
      <c r="NIL62" s="124" t="s">
        <v>582</v>
      </c>
      <c r="NIM62" s="124" t="s">
        <v>582</v>
      </c>
      <c r="NIN62" s="124" t="s">
        <v>582</v>
      </c>
      <c r="NIO62" s="124" t="s">
        <v>582</v>
      </c>
      <c r="NIP62" s="124" t="s">
        <v>582</v>
      </c>
      <c r="NIQ62" s="124" t="s">
        <v>582</v>
      </c>
      <c r="NIR62" s="124" t="s">
        <v>582</v>
      </c>
      <c r="NIS62" s="124" t="s">
        <v>582</v>
      </c>
      <c r="NIT62" s="124" t="s">
        <v>582</v>
      </c>
      <c r="NIU62" s="124" t="s">
        <v>582</v>
      </c>
      <c r="NIV62" s="124" t="s">
        <v>582</v>
      </c>
      <c r="NIW62" s="124" t="s">
        <v>582</v>
      </c>
      <c r="NIX62" s="124" t="s">
        <v>582</v>
      </c>
      <c r="NIY62" s="124" t="s">
        <v>582</v>
      </c>
      <c r="NIZ62" s="124" t="s">
        <v>582</v>
      </c>
      <c r="NJA62" s="124" t="s">
        <v>582</v>
      </c>
      <c r="NJB62" s="124" t="s">
        <v>582</v>
      </c>
      <c r="NJC62" s="124" t="s">
        <v>582</v>
      </c>
      <c r="NJD62" s="124" t="s">
        <v>582</v>
      </c>
      <c r="NJE62" s="124" t="s">
        <v>582</v>
      </c>
      <c r="NJF62" s="124" t="s">
        <v>582</v>
      </c>
      <c r="NJG62" s="124" t="s">
        <v>582</v>
      </c>
      <c r="NJH62" s="124" t="s">
        <v>582</v>
      </c>
      <c r="NJI62" s="124" t="s">
        <v>582</v>
      </c>
      <c r="NJJ62" s="124" t="s">
        <v>582</v>
      </c>
      <c r="NJK62" s="124" t="s">
        <v>582</v>
      </c>
      <c r="NJL62" s="124" t="s">
        <v>582</v>
      </c>
      <c r="NJM62" s="124" t="s">
        <v>582</v>
      </c>
      <c r="NJN62" s="124" t="s">
        <v>582</v>
      </c>
      <c r="NJO62" s="124" t="s">
        <v>582</v>
      </c>
      <c r="NJP62" s="124" t="s">
        <v>582</v>
      </c>
      <c r="NJQ62" s="124" t="s">
        <v>582</v>
      </c>
      <c r="NJR62" s="124" t="s">
        <v>582</v>
      </c>
      <c r="NJS62" s="124" t="s">
        <v>582</v>
      </c>
      <c r="NJT62" s="124" t="s">
        <v>582</v>
      </c>
      <c r="NJU62" s="124" t="s">
        <v>582</v>
      </c>
      <c r="NJV62" s="124" t="s">
        <v>582</v>
      </c>
      <c r="NJW62" s="124" t="s">
        <v>582</v>
      </c>
      <c r="NJX62" s="124" t="s">
        <v>582</v>
      </c>
      <c r="NJY62" s="124" t="s">
        <v>582</v>
      </c>
      <c r="NJZ62" s="124" t="s">
        <v>582</v>
      </c>
      <c r="NKA62" s="124" t="s">
        <v>582</v>
      </c>
      <c r="NKB62" s="124" t="s">
        <v>582</v>
      </c>
      <c r="NKC62" s="124" t="s">
        <v>582</v>
      </c>
      <c r="NKD62" s="124" t="s">
        <v>582</v>
      </c>
      <c r="NKE62" s="124" t="s">
        <v>582</v>
      </c>
      <c r="NKF62" s="124" t="s">
        <v>582</v>
      </c>
      <c r="NKG62" s="124" t="s">
        <v>582</v>
      </c>
      <c r="NKH62" s="124" t="s">
        <v>582</v>
      </c>
      <c r="NKI62" s="124" t="s">
        <v>582</v>
      </c>
      <c r="NKJ62" s="124" t="s">
        <v>582</v>
      </c>
      <c r="NKK62" s="124" t="s">
        <v>582</v>
      </c>
      <c r="NKL62" s="124" t="s">
        <v>582</v>
      </c>
      <c r="NKM62" s="124" t="s">
        <v>582</v>
      </c>
      <c r="NKN62" s="124" t="s">
        <v>582</v>
      </c>
      <c r="NKO62" s="124" t="s">
        <v>582</v>
      </c>
      <c r="NKP62" s="124" t="s">
        <v>582</v>
      </c>
      <c r="NKQ62" s="124" t="s">
        <v>582</v>
      </c>
      <c r="NKR62" s="124" t="s">
        <v>582</v>
      </c>
      <c r="NKS62" s="124" t="s">
        <v>582</v>
      </c>
      <c r="NKT62" s="124" t="s">
        <v>582</v>
      </c>
      <c r="NKU62" s="124" t="s">
        <v>582</v>
      </c>
      <c r="NKV62" s="124" t="s">
        <v>582</v>
      </c>
      <c r="NKW62" s="124" t="s">
        <v>582</v>
      </c>
      <c r="NKX62" s="124" t="s">
        <v>582</v>
      </c>
      <c r="NKY62" s="124" t="s">
        <v>582</v>
      </c>
      <c r="NKZ62" s="124" t="s">
        <v>582</v>
      </c>
      <c r="NLA62" s="124" t="s">
        <v>582</v>
      </c>
      <c r="NLB62" s="124" t="s">
        <v>582</v>
      </c>
      <c r="NLC62" s="124" t="s">
        <v>582</v>
      </c>
      <c r="NLD62" s="124" t="s">
        <v>582</v>
      </c>
      <c r="NLE62" s="124" t="s">
        <v>582</v>
      </c>
      <c r="NLF62" s="124" t="s">
        <v>582</v>
      </c>
      <c r="NLG62" s="124" t="s">
        <v>582</v>
      </c>
      <c r="NLH62" s="124" t="s">
        <v>582</v>
      </c>
      <c r="NLI62" s="124" t="s">
        <v>582</v>
      </c>
      <c r="NLJ62" s="124" t="s">
        <v>582</v>
      </c>
      <c r="NLK62" s="124" t="s">
        <v>582</v>
      </c>
      <c r="NLL62" s="124" t="s">
        <v>582</v>
      </c>
      <c r="NLM62" s="124" t="s">
        <v>582</v>
      </c>
      <c r="NLN62" s="124" t="s">
        <v>582</v>
      </c>
      <c r="NLO62" s="124" t="s">
        <v>582</v>
      </c>
      <c r="NLP62" s="124" t="s">
        <v>582</v>
      </c>
      <c r="NLQ62" s="124" t="s">
        <v>582</v>
      </c>
      <c r="NLR62" s="124" t="s">
        <v>582</v>
      </c>
      <c r="NLS62" s="124" t="s">
        <v>582</v>
      </c>
      <c r="NLT62" s="124" t="s">
        <v>582</v>
      </c>
      <c r="NLU62" s="124" t="s">
        <v>582</v>
      </c>
      <c r="NLV62" s="124" t="s">
        <v>582</v>
      </c>
      <c r="NLW62" s="124" t="s">
        <v>582</v>
      </c>
      <c r="NLX62" s="124" t="s">
        <v>582</v>
      </c>
      <c r="NLY62" s="124" t="s">
        <v>582</v>
      </c>
      <c r="NLZ62" s="124" t="s">
        <v>582</v>
      </c>
      <c r="NMA62" s="124" t="s">
        <v>582</v>
      </c>
      <c r="NMB62" s="124" t="s">
        <v>582</v>
      </c>
      <c r="NMC62" s="124" t="s">
        <v>582</v>
      </c>
      <c r="NMD62" s="124" t="s">
        <v>582</v>
      </c>
      <c r="NME62" s="124" t="s">
        <v>582</v>
      </c>
      <c r="NMF62" s="124" t="s">
        <v>582</v>
      </c>
      <c r="NMG62" s="124" t="s">
        <v>582</v>
      </c>
      <c r="NMH62" s="124" t="s">
        <v>582</v>
      </c>
      <c r="NMI62" s="124" t="s">
        <v>582</v>
      </c>
      <c r="NMJ62" s="124" t="s">
        <v>582</v>
      </c>
      <c r="NMK62" s="124" t="s">
        <v>582</v>
      </c>
      <c r="NML62" s="124" t="s">
        <v>582</v>
      </c>
      <c r="NMM62" s="124" t="s">
        <v>582</v>
      </c>
      <c r="NMN62" s="124" t="s">
        <v>582</v>
      </c>
      <c r="NMO62" s="124" t="s">
        <v>582</v>
      </c>
      <c r="NMP62" s="124" t="s">
        <v>582</v>
      </c>
      <c r="NMQ62" s="124" t="s">
        <v>582</v>
      </c>
      <c r="NMR62" s="124" t="s">
        <v>582</v>
      </c>
      <c r="NMS62" s="124" t="s">
        <v>582</v>
      </c>
      <c r="NMT62" s="124" t="s">
        <v>582</v>
      </c>
      <c r="NMU62" s="124" t="s">
        <v>582</v>
      </c>
      <c r="NMV62" s="124" t="s">
        <v>582</v>
      </c>
      <c r="NMW62" s="124" t="s">
        <v>582</v>
      </c>
      <c r="NMX62" s="124" t="s">
        <v>582</v>
      </c>
      <c r="NMY62" s="124" t="s">
        <v>582</v>
      </c>
      <c r="NMZ62" s="124" t="s">
        <v>582</v>
      </c>
      <c r="NNA62" s="124" t="s">
        <v>582</v>
      </c>
      <c r="NNB62" s="124" t="s">
        <v>582</v>
      </c>
      <c r="NNC62" s="124" t="s">
        <v>582</v>
      </c>
      <c r="NND62" s="124" t="s">
        <v>582</v>
      </c>
      <c r="NNE62" s="124" t="s">
        <v>582</v>
      </c>
      <c r="NNF62" s="124" t="s">
        <v>582</v>
      </c>
      <c r="NNG62" s="124" t="s">
        <v>582</v>
      </c>
      <c r="NNH62" s="124" t="s">
        <v>582</v>
      </c>
      <c r="NNI62" s="124" t="s">
        <v>582</v>
      </c>
      <c r="NNJ62" s="124" t="s">
        <v>582</v>
      </c>
      <c r="NNK62" s="124" t="s">
        <v>582</v>
      </c>
      <c r="NNL62" s="124" t="s">
        <v>582</v>
      </c>
      <c r="NNM62" s="124" t="s">
        <v>582</v>
      </c>
      <c r="NNN62" s="124" t="s">
        <v>582</v>
      </c>
      <c r="NNO62" s="124" t="s">
        <v>582</v>
      </c>
      <c r="NNP62" s="124" t="s">
        <v>582</v>
      </c>
      <c r="NNQ62" s="124" t="s">
        <v>582</v>
      </c>
      <c r="NNR62" s="124" t="s">
        <v>582</v>
      </c>
      <c r="NNS62" s="124" t="s">
        <v>582</v>
      </c>
      <c r="NNT62" s="124" t="s">
        <v>582</v>
      </c>
      <c r="NNU62" s="124" t="s">
        <v>582</v>
      </c>
      <c r="NNV62" s="124" t="s">
        <v>582</v>
      </c>
      <c r="NNW62" s="124" t="s">
        <v>582</v>
      </c>
      <c r="NNX62" s="124" t="s">
        <v>582</v>
      </c>
      <c r="NNY62" s="124" t="s">
        <v>582</v>
      </c>
      <c r="NNZ62" s="124" t="s">
        <v>582</v>
      </c>
      <c r="NOA62" s="124" t="s">
        <v>582</v>
      </c>
      <c r="NOB62" s="124" t="s">
        <v>582</v>
      </c>
      <c r="NOC62" s="124" t="s">
        <v>582</v>
      </c>
      <c r="NOD62" s="124" t="s">
        <v>582</v>
      </c>
      <c r="NOE62" s="124" t="s">
        <v>582</v>
      </c>
      <c r="NOF62" s="124" t="s">
        <v>582</v>
      </c>
      <c r="NOG62" s="124" t="s">
        <v>582</v>
      </c>
      <c r="NOH62" s="124" t="s">
        <v>582</v>
      </c>
      <c r="NOI62" s="124" t="s">
        <v>582</v>
      </c>
      <c r="NOJ62" s="124" t="s">
        <v>582</v>
      </c>
      <c r="NOK62" s="124" t="s">
        <v>582</v>
      </c>
      <c r="NOL62" s="124" t="s">
        <v>582</v>
      </c>
      <c r="NOM62" s="124" t="s">
        <v>582</v>
      </c>
      <c r="NON62" s="124" t="s">
        <v>582</v>
      </c>
      <c r="NOO62" s="124" t="s">
        <v>582</v>
      </c>
      <c r="NOP62" s="124" t="s">
        <v>582</v>
      </c>
      <c r="NOQ62" s="124" t="s">
        <v>582</v>
      </c>
      <c r="NOR62" s="124" t="s">
        <v>582</v>
      </c>
      <c r="NOS62" s="124" t="s">
        <v>582</v>
      </c>
      <c r="NOT62" s="124" t="s">
        <v>582</v>
      </c>
      <c r="NOU62" s="124" t="s">
        <v>582</v>
      </c>
      <c r="NOV62" s="124" t="s">
        <v>582</v>
      </c>
      <c r="NOW62" s="124" t="s">
        <v>582</v>
      </c>
      <c r="NOX62" s="124" t="s">
        <v>582</v>
      </c>
      <c r="NOY62" s="124" t="s">
        <v>582</v>
      </c>
      <c r="NOZ62" s="124" t="s">
        <v>582</v>
      </c>
      <c r="NPA62" s="124" t="s">
        <v>582</v>
      </c>
      <c r="NPB62" s="124" t="s">
        <v>582</v>
      </c>
      <c r="NPC62" s="124" t="s">
        <v>582</v>
      </c>
      <c r="NPD62" s="124" t="s">
        <v>582</v>
      </c>
      <c r="NPE62" s="124" t="s">
        <v>582</v>
      </c>
      <c r="NPF62" s="124" t="s">
        <v>582</v>
      </c>
      <c r="NPG62" s="124" t="s">
        <v>582</v>
      </c>
      <c r="NPH62" s="124" t="s">
        <v>582</v>
      </c>
      <c r="NPI62" s="124" t="s">
        <v>582</v>
      </c>
      <c r="NPJ62" s="124" t="s">
        <v>582</v>
      </c>
      <c r="NPK62" s="124" t="s">
        <v>582</v>
      </c>
      <c r="NPL62" s="124" t="s">
        <v>582</v>
      </c>
      <c r="NPM62" s="124" t="s">
        <v>582</v>
      </c>
      <c r="NPN62" s="124" t="s">
        <v>582</v>
      </c>
      <c r="NPO62" s="124" t="s">
        <v>582</v>
      </c>
      <c r="NPP62" s="124" t="s">
        <v>582</v>
      </c>
      <c r="NPQ62" s="124" t="s">
        <v>582</v>
      </c>
      <c r="NPR62" s="124" t="s">
        <v>582</v>
      </c>
      <c r="NPS62" s="124" t="s">
        <v>582</v>
      </c>
      <c r="NPT62" s="124" t="s">
        <v>582</v>
      </c>
      <c r="NPU62" s="124" t="s">
        <v>582</v>
      </c>
      <c r="NPV62" s="124" t="s">
        <v>582</v>
      </c>
      <c r="NPW62" s="124" t="s">
        <v>582</v>
      </c>
      <c r="NPX62" s="124" t="s">
        <v>582</v>
      </c>
      <c r="NPY62" s="124" t="s">
        <v>582</v>
      </c>
      <c r="NPZ62" s="124" t="s">
        <v>582</v>
      </c>
      <c r="NQA62" s="124" t="s">
        <v>582</v>
      </c>
      <c r="NQB62" s="124" t="s">
        <v>582</v>
      </c>
      <c r="NQC62" s="124" t="s">
        <v>582</v>
      </c>
      <c r="NQD62" s="124" t="s">
        <v>582</v>
      </c>
      <c r="NQE62" s="124" t="s">
        <v>582</v>
      </c>
      <c r="NQF62" s="124" t="s">
        <v>582</v>
      </c>
      <c r="NQG62" s="124" t="s">
        <v>582</v>
      </c>
      <c r="NQH62" s="124" t="s">
        <v>582</v>
      </c>
      <c r="NQI62" s="124" t="s">
        <v>582</v>
      </c>
      <c r="NQJ62" s="124" t="s">
        <v>582</v>
      </c>
      <c r="NQK62" s="124" t="s">
        <v>582</v>
      </c>
      <c r="NQL62" s="124" t="s">
        <v>582</v>
      </c>
      <c r="NQM62" s="124" t="s">
        <v>582</v>
      </c>
      <c r="NQN62" s="124" t="s">
        <v>582</v>
      </c>
      <c r="NQO62" s="124" t="s">
        <v>582</v>
      </c>
      <c r="NQP62" s="124" t="s">
        <v>582</v>
      </c>
      <c r="NQQ62" s="124" t="s">
        <v>582</v>
      </c>
      <c r="NQR62" s="124" t="s">
        <v>582</v>
      </c>
      <c r="NQS62" s="124" t="s">
        <v>582</v>
      </c>
      <c r="NQT62" s="124" t="s">
        <v>582</v>
      </c>
      <c r="NQU62" s="124" t="s">
        <v>582</v>
      </c>
      <c r="NQV62" s="124" t="s">
        <v>582</v>
      </c>
      <c r="NQW62" s="124" t="s">
        <v>582</v>
      </c>
      <c r="NQX62" s="124" t="s">
        <v>582</v>
      </c>
      <c r="NQY62" s="124" t="s">
        <v>582</v>
      </c>
      <c r="NQZ62" s="124" t="s">
        <v>582</v>
      </c>
      <c r="NRA62" s="124" t="s">
        <v>582</v>
      </c>
      <c r="NRB62" s="124" t="s">
        <v>582</v>
      </c>
      <c r="NRC62" s="124" t="s">
        <v>582</v>
      </c>
      <c r="NRD62" s="124" t="s">
        <v>582</v>
      </c>
      <c r="NRE62" s="124" t="s">
        <v>582</v>
      </c>
      <c r="NRF62" s="124" t="s">
        <v>582</v>
      </c>
      <c r="NRG62" s="124" t="s">
        <v>582</v>
      </c>
      <c r="NRH62" s="124" t="s">
        <v>582</v>
      </c>
      <c r="NRI62" s="124" t="s">
        <v>582</v>
      </c>
      <c r="NRJ62" s="124" t="s">
        <v>582</v>
      </c>
      <c r="NRK62" s="124" t="s">
        <v>582</v>
      </c>
      <c r="NRL62" s="124" t="s">
        <v>582</v>
      </c>
      <c r="NRM62" s="124" t="s">
        <v>582</v>
      </c>
      <c r="NRN62" s="124" t="s">
        <v>582</v>
      </c>
      <c r="NRO62" s="124" t="s">
        <v>582</v>
      </c>
      <c r="NRP62" s="124" t="s">
        <v>582</v>
      </c>
      <c r="NRQ62" s="124" t="s">
        <v>582</v>
      </c>
      <c r="NRR62" s="124" t="s">
        <v>582</v>
      </c>
      <c r="NRS62" s="124" t="s">
        <v>582</v>
      </c>
      <c r="NRT62" s="124" t="s">
        <v>582</v>
      </c>
      <c r="NRU62" s="124" t="s">
        <v>582</v>
      </c>
      <c r="NRV62" s="124" t="s">
        <v>582</v>
      </c>
      <c r="NRW62" s="124" t="s">
        <v>582</v>
      </c>
      <c r="NRX62" s="124" t="s">
        <v>582</v>
      </c>
      <c r="NRY62" s="124" t="s">
        <v>582</v>
      </c>
      <c r="NRZ62" s="124" t="s">
        <v>582</v>
      </c>
      <c r="NSA62" s="124" t="s">
        <v>582</v>
      </c>
      <c r="NSB62" s="124" t="s">
        <v>582</v>
      </c>
      <c r="NSC62" s="124" t="s">
        <v>582</v>
      </c>
      <c r="NSD62" s="124" t="s">
        <v>582</v>
      </c>
      <c r="NSE62" s="124" t="s">
        <v>582</v>
      </c>
      <c r="NSF62" s="124" t="s">
        <v>582</v>
      </c>
      <c r="NSG62" s="124" t="s">
        <v>582</v>
      </c>
      <c r="NSH62" s="124" t="s">
        <v>582</v>
      </c>
      <c r="NSI62" s="124" t="s">
        <v>582</v>
      </c>
      <c r="NSJ62" s="124" t="s">
        <v>582</v>
      </c>
      <c r="NSK62" s="124" t="s">
        <v>582</v>
      </c>
      <c r="NSL62" s="124" t="s">
        <v>582</v>
      </c>
      <c r="NSM62" s="124" t="s">
        <v>582</v>
      </c>
      <c r="NSN62" s="124" t="s">
        <v>582</v>
      </c>
      <c r="NSO62" s="124" t="s">
        <v>582</v>
      </c>
      <c r="NSP62" s="124" t="s">
        <v>582</v>
      </c>
      <c r="NSQ62" s="124" t="s">
        <v>582</v>
      </c>
      <c r="NSR62" s="124" t="s">
        <v>582</v>
      </c>
      <c r="NSS62" s="124" t="s">
        <v>582</v>
      </c>
      <c r="NST62" s="124" t="s">
        <v>582</v>
      </c>
      <c r="NSU62" s="124" t="s">
        <v>582</v>
      </c>
      <c r="NSV62" s="124" t="s">
        <v>582</v>
      </c>
      <c r="NSW62" s="124" t="s">
        <v>582</v>
      </c>
      <c r="NSX62" s="124" t="s">
        <v>582</v>
      </c>
      <c r="NSY62" s="124" t="s">
        <v>582</v>
      </c>
      <c r="NSZ62" s="124" t="s">
        <v>582</v>
      </c>
      <c r="NTA62" s="124" t="s">
        <v>582</v>
      </c>
      <c r="NTB62" s="124" t="s">
        <v>582</v>
      </c>
      <c r="NTC62" s="124" t="s">
        <v>582</v>
      </c>
      <c r="NTD62" s="124" t="s">
        <v>582</v>
      </c>
      <c r="NTE62" s="124" t="s">
        <v>582</v>
      </c>
      <c r="NTF62" s="124" t="s">
        <v>582</v>
      </c>
      <c r="NTG62" s="124" t="s">
        <v>582</v>
      </c>
      <c r="NTH62" s="124" t="s">
        <v>582</v>
      </c>
      <c r="NTI62" s="124" t="s">
        <v>582</v>
      </c>
      <c r="NTJ62" s="124" t="s">
        <v>582</v>
      </c>
      <c r="NTK62" s="124" t="s">
        <v>582</v>
      </c>
      <c r="NTL62" s="124" t="s">
        <v>582</v>
      </c>
      <c r="NTM62" s="124" t="s">
        <v>582</v>
      </c>
      <c r="NTN62" s="124" t="s">
        <v>582</v>
      </c>
      <c r="NTO62" s="124" t="s">
        <v>582</v>
      </c>
      <c r="NTP62" s="124" t="s">
        <v>582</v>
      </c>
      <c r="NTQ62" s="124" t="s">
        <v>582</v>
      </c>
      <c r="NTR62" s="124" t="s">
        <v>582</v>
      </c>
      <c r="NTS62" s="124" t="s">
        <v>582</v>
      </c>
      <c r="NTT62" s="124" t="s">
        <v>582</v>
      </c>
      <c r="NTU62" s="124" t="s">
        <v>582</v>
      </c>
      <c r="NTV62" s="124" t="s">
        <v>582</v>
      </c>
      <c r="NTW62" s="124" t="s">
        <v>582</v>
      </c>
      <c r="NTX62" s="124" t="s">
        <v>582</v>
      </c>
      <c r="NTY62" s="124" t="s">
        <v>582</v>
      </c>
      <c r="NTZ62" s="124" t="s">
        <v>582</v>
      </c>
      <c r="NUA62" s="124" t="s">
        <v>582</v>
      </c>
      <c r="NUB62" s="124" t="s">
        <v>582</v>
      </c>
      <c r="NUC62" s="124" t="s">
        <v>582</v>
      </c>
      <c r="NUD62" s="124" t="s">
        <v>582</v>
      </c>
      <c r="NUE62" s="124" t="s">
        <v>582</v>
      </c>
      <c r="NUF62" s="124" t="s">
        <v>582</v>
      </c>
      <c r="NUG62" s="124" t="s">
        <v>582</v>
      </c>
      <c r="NUH62" s="124" t="s">
        <v>582</v>
      </c>
      <c r="NUI62" s="124" t="s">
        <v>582</v>
      </c>
      <c r="NUJ62" s="124" t="s">
        <v>582</v>
      </c>
      <c r="NUK62" s="124" t="s">
        <v>582</v>
      </c>
      <c r="NUL62" s="124" t="s">
        <v>582</v>
      </c>
      <c r="NUM62" s="124" t="s">
        <v>582</v>
      </c>
      <c r="NUN62" s="124" t="s">
        <v>582</v>
      </c>
      <c r="NUO62" s="124" t="s">
        <v>582</v>
      </c>
      <c r="NUP62" s="124" t="s">
        <v>582</v>
      </c>
      <c r="NUQ62" s="124" t="s">
        <v>582</v>
      </c>
      <c r="NUR62" s="124" t="s">
        <v>582</v>
      </c>
      <c r="NUS62" s="124" t="s">
        <v>582</v>
      </c>
      <c r="NUT62" s="124" t="s">
        <v>582</v>
      </c>
      <c r="NUU62" s="124" t="s">
        <v>582</v>
      </c>
      <c r="NUV62" s="124" t="s">
        <v>582</v>
      </c>
      <c r="NUW62" s="124" t="s">
        <v>582</v>
      </c>
      <c r="NUX62" s="124" t="s">
        <v>582</v>
      </c>
      <c r="NUY62" s="124" t="s">
        <v>582</v>
      </c>
      <c r="NUZ62" s="124" t="s">
        <v>582</v>
      </c>
      <c r="NVA62" s="124" t="s">
        <v>582</v>
      </c>
      <c r="NVB62" s="124" t="s">
        <v>582</v>
      </c>
      <c r="NVC62" s="124" t="s">
        <v>582</v>
      </c>
      <c r="NVD62" s="124" t="s">
        <v>582</v>
      </c>
      <c r="NVE62" s="124" t="s">
        <v>582</v>
      </c>
      <c r="NVF62" s="124" t="s">
        <v>582</v>
      </c>
      <c r="NVG62" s="124" t="s">
        <v>582</v>
      </c>
      <c r="NVH62" s="124" t="s">
        <v>582</v>
      </c>
      <c r="NVI62" s="124" t="s">
        <v>582</v>
      </c>
      <c r="NVJ62" s="124" t="s">
        <v>582</v>
      </c>
      <c r="NVK62" s="124" t="s">
        <v>582</v>
      </c>
      <c r="NVL62" s="124" t="s">
        <v>582</v>
      </c>
      <c r="NVM62" s="124" t="s">
        <v>582</v>
      </c>
      <c r="NVN62" s="124" t="s">
        <v>582</v>
      </c>
      <c r="NVO62" s="124" t="s">
        <v>582</v>
      </c>
      <c r="NVP62" s="124" t="s">
        <v>582</v>
      </c>
      <c r="NVQ62" s="124" t="s">
        <v>582</v>
      </c>
      <c r="NVR62" s="124" t="s">
        <v>582</v>
      </c>
      <c r="NVS62" s="124" t="s">
        <v>582</v>
      </c>
      <c r="NVT62" s="124" t="s">
        <v>582</v>
      </c>
      <c r="NVU62" s="124" t="s">
        <v>582</v>
      </c>
      <c r="NVV62" s="124" t="s">
        <v>582</v>
      </c>
      <c r="NVW62" s="124" t="s">
        <v>582</v>
      </c>
      <c r="NVX62" s="124" t="s">
        <v>582</v>
      </c>
      <c r="NVY62" s="124" t="s">
        <v>582</v>
      </c>
      <c r="NVZ62" s="124" t="s">
        <v>582</v>
      </c>
      <c r="NWA62" s="124" t="s">
        <v>582</v>
      </c>
      <c r="NWB62" s="124" t="s">
        <v>582</v>
      </c>
      <c r="NWC62" s="124" t="s">
        <v>582</v>
      </c>
      <c r="NWD62" s="124" t="s">
        <v>582</v>
      </c>
      <c r="NWE62" s="124" t="s">
        <v>582</v>
      </c>
      <c r="NWF62" s="124" t="s">
        <v>582</v>
      </c>
      <c r="NWG62" s="124" t="s">
        <v>582</v>
      </c>
      <c r="NWH62" s="124" t="s">
        <v>582</v>
      </c>
      <c r="NWI62" s="124" t="s">
        <v>582</v>
      </c>
      <c r="NWJ62" s="124" t="s">
        <v>582</v>
      </c>
      <c r="NWK62" s="124" t="s">
        <v>582</v>
      </c>
      <c r="NWL62" s="124" t="s">
        <v>582</v>
      </c>
      <c r="NWM62" s="124" t="s">
        <v>582</v>
      </c>
      <c r="NWN62" s="124" t="s">
        <v>582</v>
      </c>
      <c r="NWO62" s="124" t="s">
        <v>582</v>
      </c>
      <c r="NWP62" s="124" t="s">
        <v>582</v>
      </c>
      <c r="NWQ62" s="124" t="s">
        <v>582</v>
      </c>
      <c r="NWR62" s="124" t="s">
        <v>582</v>
      </c>
      <c r="NWS62" s="124" t="s">
        <v>582</v>
      </c>
      <c r="NWT62" s="124" t="s">
        <v>582</v>
      </c>
      <c r="NWU62" s="124" t="s">
        <v>582</v>
      </c>
      <c r="NWV62" s="124" t="s">
        <v>582</v>
      </c>
      <c r="NWW62" s="124" t="s">
        <v>582</v>
      </c>
      <c r="NWX62" s="124" t="s">
        <v>582</v>
      </c>
      <c r="NWY62" s="124" t="s">
        <v>582</v>
      </c>
      <c r="NWZ62" s="124" t="s">
        <v>582</v>
      </c>
      <c r="NXA62" s="124" t="s">
        <v>582</v>
      </c>
      <c r="NXB62" s="124" t="s">
        <v>582</v>
      </c>
      <c r="NXC62" s="124" t="s">
        <v>582</v>
      </c>
      <c r="NXD62" s="124" t="s">
        <v>582</v>
      </c>
      <c r="NXE62" s="124" t="s">
        <v>582</v>
      </c>
      <c r="NXF62" s="124" t="s">
        <v>582</v>
      </c>
      <c r="NXG62" s="124" t="s">
        <v>582</v>
      </c>
      <c r="NXH62" s="124" t="s">
        <v>582</v>
      </c>
      <c r="NXI62" s="124" t="s">
        <v>582</v>
      </c>
      <c r="NXJ62" s="124" t="s">
        <v>582</v>
      </c>
      <c r="NXK62" s="124" t="s">
        <v>582</v>
      </c>
      <c r="NXL62" s="124" t="s">
        <v>582</v>
      </c>
      <c r="NXM62" s="124" t="s">
        <v>582</v>
      </c>
      <c r="NXN62" s="124" t="s">
        <v>582</v>
      </c>
      <c r="NXO62" s="124" t="s">
        <v>582</v>
      </c>
      <c r="NXP62" s="124" t="s">
        <v>582</v>
      </c>
      <c r="NXQ62" s="124" t="s">
        <v>582</v>
      </c>
      <c r="NXR62" s="124" t="s">
        <v>582</v>
      </c>
      <c r="NXS62" s="124" t="s">
        <v>582</v>
      </c>
      <c r="NXT62" s="124" t="s">
        <v>582</v>
      </c>
      <c r="NXU62" s="124" t="s">
        <v>582</v>
      </c>
      <c r="NXV62" s="124" t="s">
        <v>582</v>
      </c>
      <c r="NXW62" s="124" t="s">
        <v>582</v>
      </c>
      <c r="NXX62" s="124" t="s">
        <v>582</v>
      </c>
      <c r="NXY62" s="124" t="s">
        <v>582</v>
      </c>
      <c r="NXZ62" s="124" t="s">
        <v>582</v>
      </c>
      <c r="NYA62" s="124" t="s">
        <v>582</v>
      </c>
      <c r="NYB62" s="124" t="s">
        <v>582</v>
      </c>
      <c r="NYC62" s="124" t="s">
        <v>582</v>
      </c>
      <c r="NYD62" s="124" t="s">
        <v>582</v>
      </c>
      <c r="NYE62" s="124" t="s">
        <v>582</v>
      </c>
      <c r="NYF62" s="124" t="s">
        <v>582</v>
      </c>
      <c r="NYG62" s="124" t="s">
        <v>582</v>
      </c>
      <c r="NYH62" s="124" t="s">
        <v>582</v>
      </c>
      <c r="NYI62" s="124" t="s">
        <v>582</v>
      </c>
      <c r="NYJ62" s="124" t="s">
        <v>582</v>
      </c>
      <c r="NYK62" s="124" t="s">
        <v>582</v>
      </c>
      <c r="NYL62" s="124" t="s">
        <v>582</v>
      </c>
      <c r="NYM62" s="124" t="s">
        <v>582</v>
      </c>
      <c r="NYN62" s="124" t="s">
        <v>582</v>
      </c>
      <c r="NYO62" s="124" t="s">
        <v>582</v>
      </c>
      <c r="NYP62" s="124" t="s">
        <v>582</v>
      </c>
      <c r="NYQ62" s="124" t="s">
        <v>582</v>
      </c>
      <c r="NYR62" s="124" t="s">
        <v>582</v>
      </c>
      <c r="NYS62" s="124" t="s">
        <v>582</v>
      </c>
      <c r="NYT62" s="124" t="s">
        <v>582</v>
      </c>
      <c r="NYU62" s="124" t="s">
        <v>582</v>
      </c>
      <c r="NYV62" s="124" t="s">
        <v>582</v>
      </c>
      <c r="NYW62" s="124" t="s">
        <v>582</v>
      </c>
      <c r="NYX62" s="124" t="s">
        <v>582</v>
      </c>
      <c r="NYY62" s="124" t="s">
        <v>582</v>
      </c>
      <c r="NYZ62" s="124" t="s">
        <v>582</v>
      </c>
      <c r="NZA62" s="124" t="s">
        <v>582</v>
      </c>
      <c r="NZB62" s="124" t="s">
        <v>582</v>
      </c>
      <c r="NZC62" s="124" t="s">
        <v>582</v>
      </c>
      <c r="NZD62" s="124" t="s">
        <v>582</v>
      </c>
      <c r="NZE62" s="124" t="s">
        <v>582</v>
      </c>
      <c r="NZF62" s="124" t="s">
        <v>582</v>
      </c>
      <c r="NZG62" s="124" t="s">
        <v>582</v>
      </c>
      <c r="NZH62" s="124" t="s">
        <v>582</v>
      </c>
      <c r="NZI62" s="124" t="s">
        <v>582</v>
      </c>
      <c r="NZJ62" s="124" t="s">
        <v>582</v>
      </c>
      <c r="NZK62" s="124" t="s">
        <v>582</v>
      </c>
      <c r="NZL62" s="124" t="s">
        <v>582</v>
      </c>
      <c r="NZM62" s="124" t="s">
        <v>582</v>
      </c>
      <c r="NZN62" s="124" t="s">
        <v>582</v>
      </c>
      <c r="NZO62" s="124" t="s">
        <v>582</v>
      </c>
      <c r="NZP62" s="124" t="s">
        <v>582</v>
      </c>
      <c r="NZQ62" s="124" t="s">
        <v>582</v>
      </c>
      <c r="NZR62" s="124" t="s">
        <v>582</v>
      </c>
      <c r="NZS62" s="124" t="s">
        <v>582</v>
      </c>
      <c r="NZT62" s="124" t="s">
        <v>582</v>
      </c>
      <c r="NZU62" s="124" t="s">
        <v>582</v>
      </c>
      <c r="NZV62" s="124" t="s">
        <v>582</v>
      </c>
      <c r="NZW62" s="124" t="s">
        <v>582</v>
      </c>
      <c r="NZX62" s="124" t="s">
        <v>582</v>
      </c>
      <c r="NZY62" s="124" t="s">
        <v>582</v>
      </c>
      <c r="NZZ62" s="124" t="s">
        <v>582</v>
      </c>
      <c r="OAA62" s="124" t="s">
        <v>582</v>
      </c>
      <c r="OAB62" s="124" t="s">
        <v>582</v>
      </c>
      <c r="OAC62" s="124" t="s">
        <v>582</v>
      </c>
      <c r="OAD62" s="124" t="s">
        <v>582</v>
      </c>
      <c r="OAE62" s="124" t="s">
        <v>582</v>
      </c>
      <c r="OAF62" s="124" t="s">
        <v>582</v>
      </c>
      <c r="OAG62" s="124" t="s">
        <v>582</v>
      </c>
      <c r="OAH62" s="124" t="s">
        <v>582</v>
      </c>
      <c r="OAI62" s="124" t="s">
        <v>582</v>
      </c>
      <c r="OAJ62" s="124" t="s">
        <v>582</v>
      </c>
      <c r="OAK62" s="124" t="s">
        <v>582</v>
      </c>
      <c r="OAL62" s="124" t="s">
        <v>582</v>
      </c>
      <c r="OAM62" s="124" t="s">
        <v>582</v>
      </c>
      <c r="OAN62" s="124" t="s">
        <v>582</v>
      </c>
      <c r="OAO62" s="124" t="s">
        <v>582</v>
      </c>
      <c r="OAP62" s="124" t="s">
        <v>582</v>
      </c>
      <c r="OAQ62" s="124" t="s">
        <v>582</v>
      </c>
      <c r="OAR62" s="124" t="s">
        <v>582</v>
      </c>
      <c r="OAS62" s="124" t="s">
        <v>582</v>
      </c>
      <c r="OAT62" s="124" t="s">
        <v>582</v>
      </c>
      <c r="OAU62" s="124" t="s">
        <v>582</v>
      </c>
      <c r="OAV62" s="124" t="s">
        <v>582</v>
      </c>
      <c r="OAW62" s="124" t="s">
        <v>582</v>
      </c>
      <c r="OAX62" s="124" t="s">
        <v>582</v>
      </c>
      <c r="OAY62" s="124" t="s">
        <v>582</v>
      </c>
      <c r="OAZ62" s="124" t="s">
        <v>582</v>
      </c>
      <c r="OBA62" s="124" t="s">
        <v>582</v>
      </c>
      <c r="OBB62" s="124" t="s">
        <v>582</v>
      </c>
      <c r="OBC62" s="124" t="s">
        <v>582</v>
      </c>
      <c r="OBD62" s="124" t="s">
        <v>582</v>
      </c>
      <c r="OBE62" s="124" t="s">
        <v>582</v>
      </c>
      <c r="OBF62" s="124" t="s">
        <v>582</v>
      </c>
      <c r="OBG62" s="124" t="s">
        <v>582</v>
      </c>
      <c r="OBH62" s="124" t="s">
        <v>582</v>
      </c>
      <c r="OBI62" s="124" t="s">
        <v>582</v>
      </c>
      <c r="OBJ62" s="124" t="s">
        <v>582</v>
      </c>
      <c r="OBK62" s="124" t="s">
        <v>582</v>
      </c>
      <c r="OBL62" s="124" t="s">
        <v>582</v>
      </c>
      <c r="OBM62" s="124" t="s">
        <v>582</v>
      </c>
      <c r="OBN62" s="124" t="s">
        <v>582</v>
      </c>
      <c r="OBO62" s="124" t="s">
        <v>582</v>
      </c>
      <c r="OBP62" s="124" t="s">
        <v>582</v>
      </c>
      <c r="OBQ62" s="124" t="s">
        <v>582</v>
      </c>
      <c r="OBR62" s="124" t="s">
        <v>582</v>
      </c>
      <c r="OBS62" s="124" t="s">
        <v>582</v>
      </c>
      <c r="OBT62" s="124" t="s">
        <v>582</v>
      </c>
      <c r="OBU62" s="124" t="s">
        <v>582</v>
      </c>
      <c r="OBV62" s="124" t="s">
        <v>582</v>
      </c>
      <c r="OBW62" s="124" t="s">
        <v>582</v>
      </c>
      <c r="OBX62" s="124" t="s">
        <v>582</v>
      </c>
      <c r="OBY62" s="124" t="s">
        <v>582</v>
      </c>
      <c r="OBZ62" s="124" t="s">
        <v>582</v>
      </c>
      <c r="OCA62" s="124" t="s">
        <v>582</v>
      </c>
      <c r="OCB62" s="124" t="s">
        <v>582</v>
      </c>
      <c r="OCC62" s="124" t="s">
        <v>582</v>
      </c>
      <c r="OCD62" s="124" t="s">
        <v>582</v>
      </c>
      <c r="OCE62" s="124" t="s">
        <v>582</v>
      </c>
      <c r="OCF62" s="124" t="s">
        <v>582</v>
      </c>
      <c r="OCG62" s="124" t="s">
        <v>582</v>
      </c>
      <c r="OCH62" s="124" t="s">
        <v>582</v>
      </c>
      <c r="OCI62" s="124" t="s">
        <v>582</v>
      </c>
      <c r="OCJ62" s="124" t="s">
        <v>582</v>
      </c>
      <c r="OCK62" s="124" t="s">
        <v>582</v>
      </c>
      <c r="OCL62" s="124" t="s">
        <v>582</v>
      </c>
      <c r="OCM62" s="124" t="s">
        <v>582</v>
      </c>
      <c r="OCN62" s="124" t="s">
        <v>582</v>
      </c>
      <c r="OCO62" s="124" t="s">
        <v>582</v>
      </c>
      <c r="OCP62" s="124" t="s">
        <v>582</v>
      </c>
      <c r="OCQ62" s="124" t="s">
        <v>582</v>
      </c>
      <c r="OCR62" s="124" t="s">
        <v>582</v>
      </c>
      <c r="OCS62" s="124" t="s">
        <v>582</v>
      </c>
      <c r="OCT62" s="124" t="s">
        <v>582</v>
      </c>
      <c r="OCU62" s="124" t="s">
        <v>582</v>
      </c>
      <c r="OCV62" s="124" t="s">
        <v>582</v>
      </c>
      <c r="OCW62" s="124" t="s">
        <v>582</v>
      </c>
      <c r="OCX62" s="124" t="s">
        <v>582</v>
      </c>
      <c r="OCY62" s="124" t="s">
        <v>582</v>
      </c>
      <c r="OCZ62" s="124" t="s">
        <v>582</v>
      </c>
      <c r="ODA62" s="124" t="s">
        <v>582</v>
      </c>
      <c r="ODB62" s="124" t="s">
        <v>582</v>
      </c>
      <c r="ODC62" s="124" t="s">
        <v>582</v>
      </c>
      <c r="ODD62" s="124" t="s">
        <v>582</v>
      </c>
      <c r="ODE62" s="124" t="s">
        <v>582</v>
      </c>
      <c r="ODF62" s="124" t="s">
        <v>582</v>
      </c>
      <c r="ODG62" s="124" t="s">
        <v>582</v>
      </c>
      <c r="ODH62" s="124" t="s">
        <v>582</v>
      </c>
      <c r="ODI62" s="124" t="s">
        <v>582</v>
      </c>
      <c r="ODJ62" s="124" t="s">
        <v>582</v>
      </c>
      <c r="ODK62" s="124" t="s">
        <v>582</v>
      </c>
      <c r="ODL62" s="124" t="s">
        <v>582</v>
      </c>
      <c r="ODM62" s="124" t="s">
        <v>582</v>
      </c>
      <c r="ODN62" s="124" t="s">
        <v>582</v>
      </c>
      <c r="ODO62" s="124" t="s">
        <v>582</v>
      </c>
      <c r="ODP62" s="124" t="s">
        <v>582</v>
      </c>
      <c r="ODQ62" s="124" t="s">
        <v>582</v>
      </c>
      <c r="ODR62" s="124" t="s">
        <v>582</v>
      </c>
      <c r="ODS62" s="124" t="s">
        <v>582</v>
      </c>
      <c r="ODT62" s="124" t="s">
        <v>582</v>
      </c>
      <c r="ODU62" s="124" t="s">
        <v>582</v>
      </c>
      <c r="ODV62" s="124" t="s">
        <v>582</v>
      </c>
      <c r="ODW62" s="124" t="s">
        <v>582</v>
      </c>
      <c r="ODX62" s="124" t="s">
        <v>582</v>
      </c>
      <c r="ODY62" s="124" t="s">
        <v>582</v>
      </c>
      <c r="ODZ62" s="124" t="s">
        <v>582</v>
      </c>
      <c r="OEA62" s="124" t="s">
        <v>582</v>
      </c>
      <c r="OEB62" s="124" t="s">
        <v>582</v>
      </c>
      <c r="OEC62" s="124" t="s">
        <v>582</v>
      </c>
      <c r="OED62" s="124" t="s">
        <v>582</v>
      </c>
      <c r="OEE62" s="124" t="s">
        <v>582</v>
      </c>
      <c r="OEF62" s="124" t="s">
        <v>582</v>
      </c>
      <c r="OEG62" s="124" t="s">
        <v>582</v>
      </c>
      <c r="OEH62" s="124" t="s">
        <v>582</v>
      </c>
      <c r="OEI62" s="124" t="s">
        <v>582</v>
      </c>
      <c r="OEJ62" s="124" t="s">
        <v>582</v>
      </c>
      <c r="OEK62" s="124" t="s">
        <v>582</v>
      </c>
      <c r="OEL62" s="124" t="s">
        <v>582</v>
      </c>
      <c r="OEM62" s="124" t="s">
        <v>582</v>
      </c>
      <c r="OEN62" s="124" t="s">
        <v>582</v>
      </c>
      <c r="OEO62" s="124" t="s">
        <v>582</v>
      </c>
      <c r="OEP62" s="124" t="s">
        <v>582</v>
      </c>
      <c r="OEQ62" s="124" t="s">
        <v>582</v>
      </c>
      <c r="OER62" s="124" t="s">
        <v>582</v>
      </c>
      <c r="OES62" s="124" t="s">
        <v>582</v>
      </c>
      <c r="OET62" s="124" t="s">
        <v>582</v>
      </c>
      <c r="OEU62" s="124" t="s">
        <v>582</v>
      </c>
      <c r="OEV62" s="124" t="s">
        <v>582</v>
      </c>
      <c r="OEW62" s="124" t="s">
        <v>582</v>
      </c>
      <c r="OEX62" s="124" t="s">
        <v>582</v>
      </c>
      <c r="OEY62" s="124" t="s">
        <v>582</v>
      </c>
      <c r="OEZ62" s="124" t="s">
        <v>582</v>
      </c>
      <c r="OFA62" s="124" t="s">
        <v>582</v>
      </c>
      <c r="OFB62" s="124" t="s">
        <v>582</v>
      </c>
      <c r="OFC62" s="124" t="s">
        <v>582</v>
      </c>
      <c r="OFD62" s="124" t="s">
        <v>582</v>
      </c>
      <c r="OFE62" s="124" t="s">
        <v>582</v>
      </c>
      <c r="OFF62" s="124" t="s">
        <v>582</v>
      </c>
      <c r="OFG62" s="124" t="s">
        <v>582</v>
      </c>
      <c r="OFH62" s="124" t="s">
        <v>582</v>
      </c>
      <c r="OFI62" s="124" t="s">
        <v>582</v>
      </c>
      <c r="OFJ62" s="124" t="s">
        <v>582</v>
      </c>
      <c r="OFK62" s="124" t="s">
        <v>582</v>
      </c>
      <c r="OFL62" s="124" t="s">
        <v>582</v>
      </c>
      <c r="OFM62" s="124" t="s">
        <v>582</v>
      </c>
      <c r="OFN62" s="124" t="s">
        <v>582</v>
      </c>
      <c r="OFO62" s="124" t="s">
        <v>582</v>
      </c>
      <c r="OFP62" s="124" t="s">
        <v>582</v>
      </c>
      <c r="OFQ62" s="124" t="s">
        <v>582</v>
      </c>
      <c r="OFR62" s="124" t="s">
        <v>582</v>
      </c>
      <c r="OFS62" s="124" t="s">
        <v>582</v>
      </c>
      <c r="OFT62" s="124" t="s">
        <v>582</v>
      </c>
      <c r="OFU62" s="124" t="s">
        <v>582</v>
      </c>
      <c r="OFV62" s="124" t="s">
        <v>582</v>
      </c>
      <c r="OFW62" s="124" t="s">
        <v>582</v>
      </c>
      <c r="OFX62" s="124" t="s">
        <v>582</v>
      </c>
      <c r="OFY62" s="124" t="s">
        <v>582</v>
      </c>
      <c r="OFZ62" s="124" t="s">
        <v>582</v>
      </c>
      <c r="OGA62" s="124" t="s">
        <v>582</v>
      </c>
      <c r="OGB62" s="124" t="s">
        <v>582</v>
      </c>
      <c r="OGC62" s="124" t="s">
        <v>582</v>
      </c>
      <c r="OGD62" s="124" t="s">
        <v>582</v>
      </c>
      <c r="OGE62" s="124" t="s">
        <v>582</v>
      </c>
      <c r="OGF62" s="124" t="s">
        <v>582</v>
      </c>
      <c r="OGG62" s="124" t="s">
        <v>582</v>
      </c>
      <c r="OGH62" s="124" t="s">
        <v>582</v>
      </c>
      <c r="OGI62" s="124" t="s">
        <v>582</v>
      </c>
      <c r="OGJ62" s="124" t="s">
        <v>582</v>
      </c>
      <c r="OGK62" s="124" t="s">
        <v>582</v>
      </c>
      <c r="OGL62" s="124" t="s">
        <v>582</v>
      </c>
      <c r="OGM62" s="124" t="s">
        <v>582</v>
      </c>
      <c r="OGN62" s="124" t="s">
        <v>582</v>
      </c>
      <c r="OGO62" s="124" t="s">
        <v>582</v>
      </c>
      <c r="OGP62" s="124" t="s">
        <v>582</v>
      </c>
      <c r="OGQ62" s="124" t="s">
        <v>582</v>
      </c>
      <c r="OGR62" s="124" t="s">
        <v>582</v>
      </c>
      <c r="OGS62" s="124" t="s">
        <v>582</v>
      </c>
      <c r="OGT62" s="124" t="s">
        <v>582</v>
      </c>
      <c r="OGU62" s="124" t="s">
        <v>582</v>
      </c>
      <c r="OGV62" s="124" t="s">
        <v>582</v>
      </c>
      <c r="OGW62" s="124" t="s">
        <v>582</v>
      </c>
      <c r="OGX62" s="124" t="s">
        <v>582</v>
      </c>
      <c r="OGY62" s="124" t="s">
        <v>582</v>
      </c>
      <c r="OGZ62" s="124" t="s">
        <v>582</v>
      </c>
      <c r="OHA62" s="124" t="s">
        <v>582</v>
      </c>
      <c r="OHB62" s="124" t="s">
        <v>582</v>
      </c>
      <c r="OHC62" s="124" t="s">
        <v>582</v>
      </c>
      <c r="OHD62" s="124" t="s">
        <v>582</v>
      </c>
      <c r="OHE62" s="124" t="s">
        <v>582</v>
      </c>
      <c r="OHF62" s="124" t="s">
        <v>582</v>
      </c>
      <c r="OHG62" s="124" t="s">
        <v>582</v>
      </c>
      <c r="OHH62" s="124" t="s">
        <v>582</v>
      </c>
      <c r="OHI62" s="124" t="s">
        <v>582</v>
      </c>
      <c r="OHJ62" s="124" t="s">
        <v>582</v>
      </c>
      <c r="OHK62" s="124" t="s">
        <v>582</v>
      </c>
      <c r="OHL62" s="124" t="s">
        <v>582</v>
      </c>
      <c r="OHM62" s="124" t="s">
        <v>582</v>
      </c>
      <c r="OHN62" s="124" t="s">
        <v>582</v>
      </c>
      <c r="OHO62" s="124" t="s">
        <v>582</v>
      </c>
      <c r="OHP62" s="124" t="s">
        <v>582</v>
      </c>
      <c r="OHQ62" s="124" t="s">
        <v>582</v>
      </c>
      <c r="OHR62" s="124" t="s">
        <v>582</v>
      </c>
      <c r="OHS62" s="124" t="s">
        <v>582</v>
      </c>
      <c r="OHT62" s="124" t="s">
        <v>582</v>
      </c>
      <c r="OHU62" s="124" t="s">
        <v>582</v>
      </c>
      <c r="OHV62" s="124" t="s">
        <v>582</v>
      </c>
      <c r="OHW62" s="124" t="s">
        <v>582</v>
      </c>
      <c r="OHX62" s="124" t="s">
        <v>582</v>
      </c>
      <c r="OHY62" s="124" t="s">
        <v>582</v>
      </c>
      <c r="OHZ62" s="124" t="s">
        <v>582</v>
      </c>
      <c r="OIA62" s="124" t="s">
        <v>582</v>
      </c>
      <c r="OIB62" s="124" t="s">
        <v>582</v>
      </c>
      <c r="OIC62" s="124" t="s">
        <v>582</v>
      </c>
      <c r="OID62" s="124" t="s">
        <v>582</v>
      </c>
      <c r="OIE62" s="124" t="s">
        <v>582</v>
      </c>
      <c r="OIF62" s="124" t="s">
        <v>582</v>
      </c>
      <c r="OIG62" s="124" t="s">
        <v>582</v>
      </c>
      <c r="OIH62" s="124" t="s">
        <v>582</v>
      </c>
      <c r="OII62" s="124" t="s">
        <v>582</v>
      </c>
      <c r="OIJ62" s="124" t="s">
        <v>582</v>
      </c>
      <c r="OIK62" s="124" t="s">
        <v>582</v>
      </c>
      <c r="OIL62" s="124" t="s">
        <v>582</v>
      </c>
      <c r="OIM62" s="124" t="s">
        <v>582</v>
      </c>
      <c r="OIN62" s="124" t="s">
        <v>582</v>
      </c>
      <c r="OIO62" s="124" t="s">
        <v>582</v>
      </c>
      <c r="OIP62" s="124" t="s">
        <v>582</v>
      </c>
      <c r="OIQ62" s="124" t="s">
        <v>582</v>
      </c>
      <c r="OIR62" s="124" t="s">
        <v>582</v>
      </c>
      <c r="OIS62" s="124" t="s">
        <v>582</v>
      </c>
      <c r="OIT62" s="124" t="s">
        <v>582</v>
      </c>
      <c r="OIU62" s="124" t="s">
        <v>582</v>
      </c>
      <c r="OIV62" s="124" t="s">
        <v>582</v>
      </c>
      <c r="OIW62" s="124" t="s">
        <v>582</v>
      </c>
      <c r="OIX62" s="124" t="s">
        <v>582</v>
      </c>
      <c r="OIY62" s="124" t="s">
        <v>582</v>
      </c>
      <c r="OIZ62" s="124" t="s">
        <v>582</v>
      </c>
      <c r="OJA62" s="124" t="s">
        <v>582</v>
      </c>
      <c r="OJB62" s="124" t="s">
        <v>582</v>
      </c>
      <c r="OJC62" s="124" t="s">
        <v>582</v>
      </c>
      <c r="OJD62" s="124" t="s">
        <v>582</v>
      </c>
      <c r="OJE62" s="124" t="s">
        <v>582</v>
      </c>
      <c r="OJF62" s="124" t="s">
        <v>582</v>
      </c>
      <c r="OJG62" s="124" t="s">
        <v>582</v>
      </c>
      <c r="OJH62" s="124" t="s">
        <v>582</v>
      </c>
      <c r="OJI62" s="124" t="s">
        <v>582</v>
      </c>
      <c r="OJJ62" s="124" t="s">
        <v>582</v>
      </c>
      <c r="OJK62" s="124" t="s">
        <v>582</v>
      </c>
      <c r="OJL62" s="124" t="s">
        <v>582</v>
      </c>
      <c r="OJM62" s="124" t="s">
        <v>582</v>
      </c>
      <c r="OJN62" s="124" t="s">
        <v>582</v>
      </c>
      <c r="OJO62" s="124" t="s">
        <v>582</v>
      </c>
      <c r="OJP62" s="124" t="s">
        <v>582</v>
      </c>
      <c r="OJQ62" s="124" t="s">
        <v>582</v>
      </c>
      <c r="OJR62" s="124" t="s">
        <v>582</v>
      </c>
      <c r="OJS62" s="124" t="s">
        <v>582</v>
      </c>
      <c r="OJT62" s="124" t="s">
        <v>582</v>
      </c>
      <c r="OJU62" s="124" t="s">
        <v>582</v>
      </c>
      <c r="OJV62" s="124" t="s">
        <v>582</v>
      </c>
      <c r="OJW62" s="124" t="s">
        <v>582</v>
      </c>
      <c r="OJX62" s="124" t="s">
        <v>582</v>
      </c>
      <c r="OJY62" s="124" t="s">
        <v>582</v>
      </c>
      <c r="OJZ62" s="124" t="s">
        <v>582</v>
      </c>
      <c r="OKA62" s="124" t="s">
        <v>582</v>
      </c>
      <c r="OKB62" s="124" t="s">
        <v>582</v>
      </c>
      <c r="OKC62" s="124" t="s">
        <v>582</v>
      </c>
      <c r="OKD62" s="124" t="s">
        <v>582</v>
      </c>
      <c r="OKE62" s="124" t="s">
        <v>582</v>
      </c>
      <c r="OKF62" s="124" t="s">
        <v>582</v>
      </c>
      <c r="OKG62" s="124" t="s">
        <v>582</v>
      </c>
      <c r="OKH62" s="124" t="s">
        <v>582</v>
      </c>
      <c r="OKI62" s="124" t="s">
        <v>582</v>
      </c>
      <c r="OKJ62" s="124" t="s">
        <v>582</v>
      </c>
      <c r="OKK62" s="124" t="s">
        <v>582</v>
      </c>
      <c r="OKL62" s="124" t="s">
        <v>582</v>
      </c>
      <c r="OKM62" s="124" t="s">
        <v>582</v>
      </c>
      <c r="OKN62" s="124" t="s">
        <v>582</v>
      </c>
      <c r="OKO62" s="124" t="s">
        <v>582</v>
      </c>
      <c r="OKP62" s="124" t="s">
        <v>582</v>
      </c>
      <c r="OKQ62" s="124" t="s">
        <v>582</v>
      </c>
      <c r="OKR62" s="124" t="s">
        <v>582</v>
      </c>
      <c r="OKS62" s="124" t="s">
        <v>582</v>
      </c>
      <c r="OKT62" s="124" t="s">
        <v>582</v>
      </c>
      <c r="OKU62" s="124" t="s">
        <v>582</v>
      </c>
      <c r="OKV62" s="124" t="s">
        <v>582</v>
      </c>
      <c r="OKW62" s="124" t="s">
        <v>582</v>
      </c>
      <c r="OKX62" s="124" t="s">
        <v>582</v>
      </c>
      <c r="OKY62" s="124" t="s">
        <v>582</v>
      </c>
      <c r="OKZ62" s="124" t="s">
        <v>582</v>
      </c>
      <c r="OLA62" s="124" t="s">
        <v>582</v>
      </c>
      <c r="OLB62" s="124" t="s">
        <v>582</v>
      </c>
      <c r="OLC62" s="124" t="s">
        <v>582</v>
      </c>
      <c r="OLD62" s="124" t="s">
        <v>582</v>
      </c>
      <c r="OLE62" s="124" t="s">
        <v>582</v>
      </c>
      <c r="OLF62" s="124" t="s">
        <v>582</v>
      </c>
      <c r="OLG62" s="124" t="s">
        <v>582</v>
      </c>
      <c r="OLH62" s="124" t="s">
        <v>582</v>
      </c>
      <c r="OLI62" s="124" t="s">
        <v>582</v>
      </c>
      <c r="OLJ62" s="124" t="s">
        <v>582</v>
      </c>
      <c r="OLK62" s="124" t="s">
        <v>582</v>
      </c>
      <c r="OLL62" s="124" t="s">
        <v>582</v>
      </c>
      <c r="OLM62" s="124" t="s">
        <v>582</v>
      </c>
      <c r="OLN62" s="124" t="s">
        <v>582</v>
      </c>
      <c r="OLO62" s="124" t="s">
        <v>582</v>
      </c>
      <c r="OLP62" s="124" t="s">
        <v>582</v>
      </c>
      <c r="OLQ62" s="124" t="s">
        <v>582</v>
      </c>
      <c r="OLR62" s="124" t="s">
        <v>582</v>
      </c>
      <c r="OLS62" s="124" t="s">
        <v>582</v>
      </c>
      <c r="OLT62" s="124" t="s">
        <v>582</v>
      </c>
      <c r="OLU62" s="124" t="s">
        <v>582</v>
      </c>
      <c r="OLV62" s="124" t="s">
        <v>582</v>
      </c>
      <c r="OLW62" s="124" t="s">
        <v>582</v>
      </c>
      <c r="OLX62" s="124" t="s">
        <v>582</v>
      </c>
      <c r="OLY62" s="124" t="s">
        <v>582</v>
      </c>
      <c r="OLZ62" s="124" t="s">
        <v>582</v>
      </c>
      <c r="OMA62" s="124" t="s">
        <v>582</v>
      </c>
      <c r="OMB62" s="124" t="s">
        <v>582</v>
      </c>
      <c r="OMC62" s="124" t="s">
        <v>582</v>
      </c>
      <c r="OMD62" s="124" t="s">
        <v>582</v>
      </c>
      <c r="OME62" s="124" t="s">
        <v>582</v>
      </c>
      <c r="OMF62" s="124" t="s">
        <v>582</v>
      </c>
      <c r="OMG62" s="124" t="s">
        <v>582</v>
      </c>
      <c r="OMH62" s="124" t="s">
        <v>582</v>
      </c>
      <c r="OMI62" s="124" t="s">
        <v>582</v>
      </c>
      <c r="OMJ62" s="124" t="s">
        <v>582</v>
      </c>
      <c r="OMK62" s="124" t="s">
        <v>582</v>
      </c>
      <c r="OML62" s="124" t="s">
        <v>582</v>
      </c>
      <c r="OMM62" s="124" t="s">
        <v>582</v>
      </c>
      <c r="OMN62" s="124" t="s">
        <v>582</v>
      </c>
      <c r="OMO62" s="124" t="s">
        <v>582</v>
      </c>
      <c r="OMP62" s="124" t="s">
        <v>582</v>
      </c>
      <c r="OMQ62" s="124" t="s">
        <v>582</v>
      </c>
      <c r="OMR62" s="124" t="s">
        <v>582</v>
      </c>
      <c r="OMS62" s="124" t="s">
        <v>582</v>
      </c>
      <c r="OMT62" s="124" t="s">
        <v>582</v>
      </c>
      <c r="OMU62" s="124" t="s">
        <v>582</v>
      </c>
      <c r="OMV62" s="124" t="s">
        <v>582</v>
      </c>
      <c r="OMW62" s="124" t="s">
        <v>582</v>
      </c>
      <c r="OMX62" s="124" t="s">
        <v>582</v>
      </c>
      <c r="OMY62" s="124" t="s">
        <v>582</v>
      </c>
      <c r="OMZ62" s="124" t="s">
        <v>582</v>
      </c>
      <c r="ONA62" s="124" t="s">
        <v>582</v>
      </c>
      <c r="ONB62" s="124" t="s">
        <v>582</v>
      </c>
      <c r="ONC62" s="124" t="s">
        <v>582</v>
      </c>
      <c r="OND62" s="124" t="s">
        <v>582</v>
      </c>
      <c r="ONE62" s="124" t="s">
        <v>582</v>
      </c>
      <c r="ONF62" s="124" t="s">
        <v>582</v>
      </c>
      <c r="ONG62" s="124" t="s">
        <v>582</v>
      </c>
      <c r="ONH62" s="124" t="s">
        <v>582</v>
      </c>
      <c r="ONI62" s="124" t="s">
        <v>582</v>
      </c>
      <c r="ONJ62" s="124" t="s">
        <v>582</v>
      </c>
      <c r="ONK62" s="124" t="s">
        <v>582</v>
      </c>
      <c r="ONL62" s="124" t="s">
        <v>582</v>
      </c>
      <c r="ONM62" s="124" t="s">
        <v>582</v>
      </c>
      <c r="ONN62" s="124" t="s">
        <v>582</v>
      </c>
      <c r="ONO62" s="124" t="s">
        <v>582</v>
      </c>
      <c r="ONP62" s="124" t="s">
        <v>582</v>
      </c>
      <c r="ONQ62" s="124" t="s">
        <v>582</v>
      </c>
      <c r="ONR62" s="124" t="s">
        <v>582</v>
      </c>
      <c r="ONS62" s="124" t="s">
        <v>582</v>
      </c>
      <c r="ONT62" s="124" t="s">
        <v>582</v>
      </c>
      <c r="ONU62" s="124" t="s">
        <v>582</v>
      </c>
      <c r="ONV62" s="124" t="s">
        <v>582</v>
      </c>
      <c r="ONW62" s="124" t="s">
        <v>582</v>
      </c>
      <c r="ONX62" s="124" t="s">
        <v>582</v>
      </c>
      <c r="ONY62" s="124" t="s">
        <v>582</v>
      </c>
      <c r="ONZ62" s="124" t="s">
        <v>582</v>
      </c>
      <c r="OOA62" s="124" t="s">
        <v>582</v>
      </c>
      <c r="OOB62" s="124" t="s">
        <v>582</v>
      </c>
      <c r="OOC62" s="124" t="s">
        <v>582</v>
      </c>
      <c r="OOD62" s="124" t="s">
        <v>582</v>
      </c>
      <c r="OOE62" s="124" t="s">
        <v>582</v>
      </c>
      <c r="OOF62" s="124" t="s">
        <v>582</v>
      </c>
      <c r="OOG62" s="124" t="s">
        <v>582</v>
      </c>
      <c r="OOH62" s="124" t="s">
        <v>582</v>
      </c>
      <c r="OOI62" s="124" t="s">
        <v>582</v>
      </c>
      <c r="OOJ62" s="124" t="s">
        <v>582</v>
      </c>
      <c r="OOK62" s="124" t="s">
        <v>582</v>
      </c>
      <c r="OOL62" s="124" t="s">
        <v>582</v>
      </c>
      <c r="OOM62" s="124" t="s">
        <v>582</v>
      </c>
      <c r="OON62" s="124" t="s">
        <v>582</v>
      </c>
      <c r="OOO62" s="124" t="s">
        <v>582</v>
      </c>
      <c r="OOP62" s="124" t="s">
        <v>582</v>
      </c>
      <c r="OOQ62" s="124" t="s">
        <v>582</v>
      </c>
      <c r="OOR62" s="124" t="s">
        <v>582</v>
      </c>
      <c r="OOS62" s="124" t="s">
        <v>582</v>
      </c>
      <c r="OOT62" s="124" t="s">
        <v>582</v>
      </c>
      <c r="OOU62" s="124" t="s">
        <v>582</v>
      </c>
      <c r="OOV62" s="124" t="s">
        <v>582</v>
      </c>
      <c r="OOW62" s="124" t="s">
        <v>582</v>
      </c>
      <c r="OOX62" s="124" t="s">
        <v>582</v>
      </c>
      <c r="OOY62" s="124" t="s">
        <v>582</v>
      </c>
      <c r="OOZ62" s="124" t="s">
        <v>582</v>
      </c>
      <c r="OPA62" s="124" t="s">
        <v>582</v>
      </c>
      <c r="OPB62" s="124" t="s">
        <v>582</v>
      </c>
      <c r="OPC62" s="124" t="s">
        <v>582</v>
      </c>
      <c r="OPD62" s="124" t="s">
        <v>582</v>
      </c>
      <c r="OPE62" s="124" t="s">
        <v>582</v>
      </c>
      <c r="OPF62" s="124" t="s">
        <v>582</v>
      </c>
      <c r="OPG62" s="124" t="s">
        <v>582</v>
      </c>
      <c r="OPH62" s="124" t="s">
        <v>582</v>
      </c>
      <c r="OPI62" s="124" t="s">
        <v>582</v>
      </c>
      <c r="OPJ62" s="124" t="s">
        <v>582</v>
      </c>
      <c r="OPK62" s="124" t="s">
        <v>582</v>
      </c>
      <c r="OPL62" s="124" t="s">
        <v>582</v>
      </c>
      <c r="OPM62" s="124" t="s">
        <v>582</v>
      </c>
      <c r="OPN62" s="124" t="s">
        <v>582</v>
      </c>
      <c r="OPO62" s="124" t="s">
        <v>582</v>
      </c>
      <c r="OPP62" s="124" t="s">
        <v>582</v>
      </c>
      <c r="OPQ62" s="124" t="s">
        <v>582</v>
      </c>
      <c r="OPR62" s="124" t="s">
        <v>582</v>
      </c>
      <c r="OPS62" s="124" t="s">
        <v>582</v>
      </c>
      <c r="OPT62" s="124" t="s">
        <v>582</v>
      </c>
      <c r="OPU62" s="124" t="s">
        <v>582</v>
      </c>
      <c r="OPV62" s="124" t="s">
        <v>582</v>
      </c>
      <c r="OPW62" s="124" t="s">
        <v>582</v>
      </c>
      <c r="OPX62" s="124" t="s">
        <v>582</v>
      </c>
      <c r="OPY62" s="124" t="s">
        <v>582</v>
      </c>
      <c r="OPZ62" s="124" t="s">
        <v>582</v>
      </c>
      <c r="OQA62" s="124" t="s">
        <v>582</v>
      </c>
      <c r="OQB62" s="124" t="s">
        <v>582</v>
      </c>
      <c r="OQC62" s="124" t="s">
        <v>582</v>
      </c>
      <c r="OQD62" s="124" t="s">
        <v>582</v>
      </c>
      <c r="OQE62" s="124" t="s">
        <v>582</v>
      </c>
      <c r="OQF62" s="124" t="s">
        <v>582</v>
      </c>
      <c r="OQG62" s="124" t="s">
        <v>582</v>
      </c>
      <c r="OQH62" s="124" t="s">
        <v>582</v>
      </c>
      <c r="OQI62" s="124" t="s">
        <v>582</v>
      </c>
      <c r="OQJ62" s="124" t="s">
        <v>582</v>
      </c>
      <c r="OQK62" s="124" t="s">
        <v>582</v>
      </c>
      <c r="OQL62" s="124" t="s">
        <v>582</v>
      </c>
      <c r="OQM62" s="124" t="s">
        <v>582</v>
      </c>
      <c r="OQN62" s="124" t="s">
        <v>582</v>
      </c>
      <c r="OQO62" s="124" t="s">
        <v>582</v>
      </c>
      <c r="OQP62" s="124" t="s">
        <v>582</v>
      </c>
      <c r="OQQ62" s="124" t="s">
        <v>582</v>
      </c>
      <c r="OQR62" s="124" t="s">
        <v>582</v>
      </c>
      <c r="OQS62" s="124" t="s">
        <v>582</v>
      </c>
      <c r="OQT62" s="124" t="s">
        <v>582</v>
      </c>
      <c r="OQU62" s="124" t="s">
        <v>582</v>
      </c>
      <c r="OQV62" s="124" t="s">
        <v>582</v>
      </c>
      <c r="OQW62" s="124" t="s">
        <v>582</v>
      </c>
      <c r="OQX62" s="124" t="s">
        <v>582</v>
      </c>
      <c r="OQY62" s="124" t="s">
        <v>582</v>
      </c>
      <c r="OQZ62" s="124" t="s">
        <v>582</v>
      </c>
      <c r="ORA62" s="124" t="s">
        <v>582</v>
      </c>
      <c r="ORB62" s="124" t="s">
        <v>582</v>
      </c>
      <c r="ORC62" s="124" t="s">
        <v>582</v>
      </c>
      <c r="ORD62" s="124" t="s">
        <v>582</v>
      </c>
      <c r="ORE62" s="124" t="s">
        <v>582</v>
      </c>
      <c r="ORF62" s="124" t="s">
        <v>582</v>
      </c>
      <c r="ORG62" s="124" t="s">
        <v>582</v>
      </c>
      <c r="ORH62" s="124" t="s">
        <v>582</v>
      </c>
      <c r="ORI62" s="124" t="s">
        <v>582</v>
      </c>
      <c r="ORJ62" s="124" t="s">
        <v>582</v>
      </c>
      <c r="ORK62" s="124" t="s">
        <v>582</v>
      </c>
      <c r="ORL62" s="124" t="s">
        <v>582</v>
      </c>
      <c r="ORM62" s="124" t="s">
        <v>582</v>
      </c>
      <c r="ORN62" s="124" t="s">
        <v>582</v>
      </c>
      <c r="ORO62" s="124" t="s">
        <v>582</v>
      </c>
      <c r="ORP62" s="124" t="s">
        <v>582</v>
      </c>
      <c r="ORQ62" s="124" t="s">
        <v>582</v>
      </c>
      <c r="ORR62" s="124" t="s">
        <v>582</v>
      </c>
      <c r="ORS62" s="124" t="s">
        <v>582</v>
      </c>
      <c r="ORT62" s="124" t="s">
        <v>582</v>
      </c>
      <c r="ORU62" s="124" t="s">
        <v>582</v>
      </c>
      <c r="ORV62" s="124" t="s">
        <v>582</v>
      </c>
      <c r="ORW62" s="124" t="s">
        <v>582</v>
      </c>
      <c r="ORX62" s="124" t="s">
        <v>582</v>
      </c>
      <c r="ORY62" s="124" t="s">
        <v>582</v>
      </c>
      <c r="ORZ62" s="124" t="s">
        <v>582</v>
      </c>
      <c r="OSA62" s="124" t="s">
        <v>582</v>
      </c>
      <c r="OSB62" s="124" t="s">
        <v>582</v>
      </c>
      <c r="OSC62" s="124" t="s">
        <v>582</v>
      </c>
      <c r="OSD62" s="124" t="s">
        <v>582</v>
      </c>
      <c r="OSE62" s="124" t="s">
        <v>582</v>
      </c>
      <c r="OSF62" s="124" t="s">
        <v>582</v>
      </c>
      <c r="OSG62" s="124" t="s">
        <v>582</v>
      </c>
      <c r="OSH62" s="124" t="s">
        <v>582</v>
      </c>
      <c r="OSI62" s="124" t="s">
        <v>582</v>
      </c>
      <c r="OSJ62" s="124" t="s">
        <v>582</v>
      </c>
      <c r="OSK62" s="124" t="s">
        <v>582</v>
      </c>
      <c r="OSL62" s="124" t="s">
        <v>582</v>
      </c>
      <c r="OSM62" s="124" t="s">
        <v>582</v>
      </c>
      <c r="OSN62" s="124" t="s">
        <v>582</v>
      </c>
      <c r="OSO62" s="124" t="s">
        <v>582</v>
      </c>
      <c r="OSP62" s="124" t="s">
        <v>582</v>
      </c>
      <c r="OSQ62" s="124" t="s">
        <v>582</v>
      </c>
      <c r="OSR62" s="124" t="s">
        <v>582</v>
      </c>
      <c r="OSS62" s="124" t="s">
        <v>582</v>
      </c>
      <c r="OST62" s="124" t="s">
        <v>582</v>
      </c>
      <c r="OSU62" s="124" t="s">
        <v>582</v>
      </c>
      <c r="OSV62" s="124" t="s">
        <v>582</v>
      </c>
      <c r="OSW62" s="124" t="s">
        <v>582</v>
      </c>
      <c r="OSX62" s="124" t="s">
        <v>582</v>
      </c>
      <c r="OSY62" s="124" t="s">
        <v>582</v>
      </c>
      <c r="OSZ62" s="124" t="s">
        <v>582</v>
      </c>
      <c r="OTA62" s="124" t="s">
        <v>582</v>
      </c>
      <c r="OTB62" s="124" t="s">
        <v>582</v>
      </c>
      <c r="OTC62" s="124" t="s">
        <v>582</v>
      </c>
      <c r="OTD62" s="124" t="s">
        <v>582</v>
      </c>
      <c r="OTE62" s="124" t="s">
        <v>582</v>
      </c>
      <c r="OTF62" s="124" t="s">
        <v>582</v>
      </c>
      <c r="OTG62" s="124" t="s">
        <v>582</v>
      </c>
      <c r="OTH62" s="124" t="s">
        <v>582</v>
      </c>
      <c r="OTI62" s="124" t="s">
        <v>582</v>
      </c>
      <c r="OTJ62" s="124" t="s">
        <v>582</v>
      </c>
      <c r="OTK62" s="124" t="s">
        <v>582</v>
      </c>
      <c r="OTL62" s="124" t="s">
        <v>582</v>
      </c>
      <c r="OTM62" s="124" t="s">
        <v>582</v>
      </c>
      <c r="OTN62" s="124" t="s">
        <v>582</v>
      </c>
      <c r="OTO62" s="124" t="s">
        <v>582</v>
      </c>
      <c r="OTP62" s="124" t="s">
        <v>582</v>
      </c>
      <c r="OTQ62" s="124" t="s">
        <v>582</v>
      </c>
      <c r="OTR62" s="124" t="s">
        <v>582</v>
      </c>
      <c r="OTS62" s="124" t="s">
        <v>582</v>
      </c>
      <c r="OTT62" s="124" t="s">
        <v>582</v>
      </c>
      <c r="OTU62" s="124" t="s">
        <v>582</v>
      </c>
      <c r="OTV62" s="124" t="s">
        <v>582</v>
      </c>
      <c r="OTW62" s="124" t="s">
        <v>582</v>
      </c>
      <c r="OTX62" s="124" t="s">
        <v>582</v>
      </c>
      <c r="OTY62" s="124" t="s">
        <v>582</v>
      </c>
      <c r="OTZ62" s="124" t="s">
        <v>582</v>
      </c>
      <c r="OUA62" s="124" t="s">
        <v>582</v>
      </c>
      <c r="OUB62" s="124" t="s">
        <v>582</v>
      </c>
      <c r="OUC62" s="124" t="s">
        <v>582</v>
      </c>
      <c r="OUD62" s="124" t="s">
        <v>582</v>
      </c>
      <c r="OUE62" s="124" t="s">
        <v>582</v>
      </c>
      <c r="OUF62" s="124" t="s">
        <v>582</v>
      </c>
      <c r="OUG62" s="124" t="s">
        <v>582</v>
      </c>
      <c r="OUH62" s="124" t="s">
        <v>582</v>
      </c>
      <c r="OUI62" s="124" t="s">
        <v>582</v>
      </c>
      <c r="OUJ62" s="124" t="s">
        <v>582</v>
      </c>
      <c r="OUK62" s="124" t="s">
        <v>582</v>
      </c>
      <c r="OUL62" s="124" t="s">
        <v>582</v>
      </c>
      <c r="OUM62" s="124" t="s">
        <v>582</v>
      </c>
      <c r="OUN62" s="124" t="s">
        <v>582</v>
      </c>
      <c r="OUO62" s="124" t="s">
        <v>582</v>
      </c>
      <c r="OUP62" s="124" t="s">
        <v>582</v>
      </c>
      <c r="OUQ62" s="124" t="s">
        <v>582</v>
      </c>
      <c r="OUR62" s="124" t="s">
        <v>582</v>
      </c>
      <c r="OUS62" s="124" t="s">
        <v>582</v>
      </c>
      <c r="OUT62" s="124" t="s">
        <v>582</v>
      </c>
      <c r="OUU62" s="124" t="s">
        <v>582</v>
      </c>
      <c r="OUV62" s="124" t="s">
        <v>582</v>
      </c>
      <c r="OUW62" s="124" t="s">
        <v>582</v>
      </c>
      <c r="OUX62" s="124" t="s">
        <v>582</v>
      </c>
      <c r="OUY62" s="124" t="s">
        <v>582</v>
      </c>
      <c r="OUZ62" s="124" t="s">
        <v>582</v>
      </c>
      <c r="OVA62" s="124" t="s">
        <v>582</v>
      </c>
      <c r="OVB62" s="124" t="s">
        <v>582</v>
      </c>
      <c r="OVC62" s="124" t="s">
        <v>582</v>
      </c>
      <c r="OVD62" s="124" t="s">
        <v>582</v>
      </c>
      <c r="OVE62" s="124" t="s">
        <v>582</v>
      </c>
      <c r="OVF62" s="124" t="s">
        <v>582</v>
      </c>
      <c r="OVG62" s="124" t="s">
        <v>582</v>
      </c>
      <c r="OVH62" s="124" t="s">
        <v>582</v>
      </c>
      <c r="OVI62" s="124" t="s">
        <v>582</v>
      </c>
      <c r="OVJ62" s="124" t="s">
        <v>582</v>
      </c>
      <c r="OVK62" s="124" t="s">
        <v>582</v>
      </c>
      <c r="OVL62" s="124" t="s">
        <v>582</v>
      </c>
      <c r="OVM62" s="124" t="s">
        <v>582</v>
      </c>
      <c r="OVN62" s="124" t="s">
        <v>582</v>
      </c>
      <c r="OVO62" s="124" t="s">
        <v>582</v>
      </c>
      <c r="OVP62" s="124" t="s">
        <v>582</v>
      </c>
      <c r="OVQ62" s="124" t="s">
        <v>582</v>
      </c>
      <c r="OVR62" s="124" t="s">
        <v>582</v>
      </c>
      <c r="OVS62" s="124" t="s">
        <v>582</v>
      </c>
      <c r="OVT62" s="124" t="s">
        <v>582</v>
      </c>
      <c r="OVU62" s="124" t="s">
        <v>582</v>
      </c>
      <c r="OVV62" s="124" t="s">
        <v>582</v>
      </c>
      <c r="OVW62" s="124" t="s">
        <v>582</v>
      </c>
      <c r="OVX62" s="124" t="s">
        <v>582</v>
      </c>
      <c r="OVY62" s="124" t="s">
        <v>582</v>
      </c>
      <c r="OVZ62" s="124" t="s">
        <v>582</v>
      </c>
      <c r="OWA62" s="124" t="s">
        <v>582</v>
      </c>
      <c r="OWB62" s="124" t="s">
        <v>582</v>
      </c>
      <c r="OWC62" s="124" t="s">
        <v>582</v>
      </c>
      <c r="OWD62" s="124" t="s">
        <v>582</v>
      </c>
      <c r="OWE62" s="124" t="s">
        <v>582</v>
      </c>
      <c r="OWF62" s="124" t="s">
        <v>582</v>
      </c>
      <c r="OWG62" s="124" t="s">
        <v>582</v>
      </c>
      <c r="OWH62" s="124" t="s">
        <v>582</v>
      </c>
      <c r="OWI62" s="124" t="s">
        <v>582</v>
      </c>
      <c r="OWJ62" s="124" t="s">
        <v>582</v>
      </c>
      <c r="OWK62" s="124" t="s">
        <v>582</v>
      </c>
      <c r="OWL62" s="124" t="s">
        <v>582</v>
      </c>
      <c r="OWM62" s="124" t="s">
        <v>582</v>
      </c>
      <c r="OWN62" s="124" t="s">
        <v>582</v>
      </c>
      <c r="OWO62" s="124" t="s">
        <v>582</v>
      </c>
      <c r="OWP62" s="124" t="s">
        <v>582</v>
      </c>
      <c r="OWQ62" s="124" t="s">
        <v>582</v>
      </c>
      <c r="OWR62" s="124" t="s">
        <v>582</v>
      </c>
      <c r="OWS62" s="124" t="s">
        <v>582</v>
      </c>
      <c r="OWT62" s="124" t="s">
        <v>582</v>
      </c>
      <c r="OWU62" s="124" t="s">
        <v>582</v>
      </c>
      <c r="OWV62" s="124" t="s">
        <v>582</v>
      </c>
      <c r="OWW62" s="124" t="s">
        <v>582</v>
      </c>
      <c r="OWX62" s="124" t="s">
        <v>582</v>
      </c>
      <c r="OWY62" s="124" t="s">
        <v>582</v>
      </c>
      <c r="OWZ62" s="124" t="s">
        <v>582</v>
      </c>
      <c r="OXA62" s="124" t="s">
        <v>582</v>
      </c>
      <c r="OXB62" s="124" t="s">
        <v>582</v>
      </c>
      <c r="OXC62" s="124" t="s">
        <v>582</v>
      </c>
      <c r="OXD62" s="124" t="s">
        <v>582</v>
      </c>
      <c r="OXE62" s="124" t="s">
        <v>582</v>
      </c>
      <c r="OXF62" s="124" t="s">
        <v>582</v>
      </c>
      <c r="OXG62" s="124" t="s">
        <v>582</v>
      </c>
      <c r="OXH62" s="124" t="s">
        <v>582</v>
      </c>
      <c r="OXI62" s="124" t="s">
        <v>582</v>
      </c>
      <c r="OXJ62" s="124" t="s">
        <v>582</v>
      </c>
      <c r="OXK62" s="124" t="s">
        <v>582</v>
      </c>
      <c r="OXL62" s="124" t="s">
        <v>582</v>
      </c>
      <c r="OXM62" s="124" t="s">
        <v>582</v>
      </c>
      <c r="OXN62" s="124" t="s">
        <v>582</v>
      </c>
      <c r="OXO62" s="124" t="s">
        <v>582</v>
      </c>
      <c r="OXP62" s="124" t="s">
        <v>582</v>
      </c>
      <c r="OXQ62" s="124" t="s">
        <v>582</v>
      </c>
      <c r="OXR62" s="124" t="s">
        <v>582</v>
      </c>
      <c r="OXS62" s="124" t="s">
        <v>582</v>
      </c>
      <c r="OXT62" s="124" t="s">
        <v>582</v>
      </c>
      <c r="OXU62" s="124" t="s">
        <v>582</v>
      </c>
      <c r="OXV62" s="124" t="s">
        <v>582</v>
      </c>
      <c r="OXW62" s="124" t="s">
        <v>582</v>
      </c>
      <c r="OXX62" s="124" t="s">
        <v>582</v>
      </c>
      <c r="OXY62" s="124" t="s">
        <v>582</v>
      </c>
      <c r="OXZ62" s="124" t="s">
        <v>582</v>
      </c>
      <c r="OYA62" s="124" t="s">
        <v>582</v>
      </c>
      <c r="OYB62" s="124" t="s">
        <v>582</v>
      </c>
      <c r="OYC62" s="124" t="s">
        <v>582</v>
      </c>
      <c r="OYD62" s="124" t="s">
        <v>582</v>
      </c>
      <c r="OYE62" s="124" t="s">
        <v>582</v>
      </c>
      <c r="OYF62" s="124" t="s">
        <v>582</v>
      </c>
      <c r="OYG62" s="124" t="s">
        <v>582</v>
      </c>
      <c r="OYH62" s="124" t="s">
        <v>582</v>
      </c>
      <c r="OYI62" s="124" t="s">
        <v>582</v>
      </c>
      <c r="OYJ62" s="124" t="s">
        <v>582</v>
      </c>
      <c r="OYK62" s="124" t="s">
        <v>582</v>
      </c>
      <c r="OYL62" s="124" t="s">
        <v>582</v>
      </c>
      <c r="OYM62" s="124" t="s">
        <v>582</v>
      </c>
      <c r="OYN62" s="124" t="s">
        <v>582</v>
      </c>
      <c r="OYO62" s="124" t="s">
        <v>582</v>
      </c>
      <c r="OYP62" s="124" t="s">
        <v>582</v>
      </c>
      <c r="OYQ62" s="124" t="s">
        <v>582</v>
      </c>
      <c r="OYR62" s="124" t="s">
        <v>582</v>
      </c>
      <c r="OYS62" s="124" t="s">
        <v>582</v>
      </c>
      <c r="OYT62" s="124" t="s">
        <v>582</v>
      </c>
      <c r="OYU62" s="124" t="s">
        <v>582</v>
      </c>
      <c r="OYV62" s="124" t="s">
        <v>582</v>
      </c>
      <c r="OYW62" s="124" t="s">
        <v>582</v>
      </c>
      <c r="OYX62" s="124" t="s">
        <v>582</v>
      </c>
      <c r="OYY62" s="124" t="s">
        <v>582</v>
      </c>
      <c r="OYZ62" s="124" t="s">
        <v>582</v>
      </c>
      <c r="OZA62" s="124" t="s">
        <v>582</v>
      </c>
      <c r="OZB62" s="124" t="s">
        <v>582</v>
      </c>
      <c r="OZC62" s="124" t="s">
        <v>582</v>
      </c>
      <c r="OZD62" s="124" t="s">
        <v>582</v>
      </c>
      <c r="OZE62" s="124" t="s">
        <v>582</v>
      </c>
      <c r="OZF62" s="124" t="s">
        <v>582</v>
      </c>
      <c r="OZG62" s="124" t="s">
        <v>582</v>
      </c>
      <c r="OZH62" s="124" t="s">
        <v>582</v>
      </c>
      <c r="OZI62" s="124" t="s">
        <v>582</v>
      </c>
      <c r="OZJ62" s="124" t="s">
        <v>582</v>
      </c>
      <c r="OZK62" s="124" t="s">
        <v>582</v>
      </c>
      <c r="OZL62" s="124" t="s">
        <v>582</v>
      </c>
      <c r="OZM62" s="124" t="s">
        <v>582</v>
      </c>
      <c r="OZN62" s="124" t="s">
        <v>582</v>
      </c>
      <c r="OZO62" s="124" t="s">
        <v>582</v>
      </c>
      <c r="OZP62" s="124" t="s">
        <v>582</v>
      </c>
      <c r="OZQ62" s="124" t="s">
        <v>582</v>
      </c>
      <c r="OZR62" s="124" t="s">
        <v>582</v>
      </c>
      <c r="OZS62" s="124" t="s">
        <v>582</v>
      </c>
      <c r="OZT62" s="124" t="s">
        <v>582</v>
      </c>
      <c r="OZU62" s="124" t="s">
        <v>582</v>
      </c>
      <c r="OZV62" s="124" t="s">
        <v>582</v>
      </c>
      <c r="OZW62" s="124" t="s">
        <v>582</v>
      </c>
      <c r="OZX62" s="124" t="s">
        <v>582</v>
      </c>
      <c r="OZY62" s="124" t="s">
        <v>582</v>
      </c>
      <c r="OZZ62" s="124" t="s">
        <v>582</v>
      </c>
      <c r="PAA62" s="124" t="s">
        <v>582</v>
      </c>
      <c r="PAB62" s="124" t="s">
        <v>582</v>
      </c>
      <c r="PAC62" s="124" t="s">
        <v>582</v>
      </c>
      <c r="PAD62" s="124" t="s">
        <v>582</v>
      </c>
      <c r="PAE62" s="124" t="s">
        <v>582</v>
      </c>
      <c r="PAF62" s="124" t="s">
        <v>582</v>
      </c>
      <c r="PAG62" s="124" t="s">
        <v>582</v>
      </c>
      <c r="PAH62" s="124" t="s">
        <v>582</v>
      </c>
      <c r="PAI62" s="124" t="s">
        <v>582</v>
      </c>
      <c r="PAJ62" s="124" t="s">
        <v>582</v>
      </c>
      <c r="PAK62" s="124" t="s">
        <v>582</v>
      </c>
      <c r="PAL62" s="124" t="s">
        <v>582</v>
      </c>
      <c r="PAM62" s="124" t="s">
        <v>582</v>
      </c>
      <c r="PAN62" s="124" t="s">
        <v>582</v>
      </c>
      <c r="PAO62" s="124" t="s">
        <v>582</v>
      </c>
      <c r="PAP62" s="124" t="s">
        <v>582</v>
      </c>
      <c r="PAQ62" s="124" t="s">
        <v>582</v>
      </c>
      <c r="PAR62" s="124" t="s">
        <v>582</v>
      </c>
      <c r="PAS62" s="124" t="s">
        <v>582</v>
      </c>
      <c r="PAT62" s="124" t="s">
        <v>582</v>
      </c>
      <c r="PAU62" s="124" t="s">
        <v>582</v>
      </c>
      <c r="PAV62" s="124" t="s">
        <v>582</v>
      </c>
      <c r="PAW62" s="124" t="s">
        <v>582</v>
      </c>
      <c r="PAX62" s="124" t="s">
        <v>582</v>
      </c>
      <c r="PAY62" s="124" t="s">
        <v>582</v>
      </c>
      <c r="PAZ62" s="124" t="s">
        <v>582</v>
      </c>
      <c r="PBA62" s="124" t="s">
        <v>582</v>
      </c>
      <c r="PBB62" s="124" t="s">
        <v>582</v>
      </c>
      <c r="PBC62" s="124" t="s">
        <v>582</v>
      </c>
      <c r="PBD62" s="124" t="s">
        <v>582</v>
      </c>
      <c r="PBE62" s="124" t="s">
        <v>582</v>
      </c>
      <c r="PBF62" s="124" t="s">
        <v>582</v>
      </c>
      <c r="PBG62" s="124" t="s">
        <v>582</v>
      </c>
      <c r="PBH62" s="124" t="s">
        <v>582</v>
      </c>
      <c r="PBI62" s="124" t="s">
        <v>582</v>
      </c>
      <c r="PBJ62" s="124" t="s">
        <v>582</v>
      </c>
      <c r="PBK62" s="124" t="s">
        <v>582</v>
      </c>
      <c r="PBL62" s="124" t="s">
        <v>582</v>
      </c>
      <c r="PBM62" s="124" t="s">
        <v>582</v>
      </c>
      <c r="PBN62" s="124" t="s">
        <v>582</v>
      </c>
      <c r="PBO62" s="124" t="s">
        <v>582</v>
      </c>
      <c r="PBP62" s="124" t="s">
        <v>582</v>
      </c>
      <c r="PBQ62" s="124" t="s">
        <v>582</v>
      </c>
      <c r="PBR62" s="124" t="s">
        <v>582</v>
      </c>
      <c r="PBS62" s="124" t="s">
        <v>582</v>
      </c>
      <c r="PBT62" s="124" t="s">
        <v>582</v>
      </c>
      <c r="PBU62" s="124" t="s">
        <v>582</v>
      </c>
      <c r="PBV62" s="124" t="s">
        <v>582</v>
      </c>
      <c r="PBW62" s="124" t="s">
        <v>582</v>
      </c>
      <c r="PBX62" s="124" t="s">
        <v>582</v>
      </c>
      <c r="PBY62" s="124" t="s">
        <v>582</v>
      </c>
      <c r="PBZ62" s="124" t="s">
        <v>582</v>
      </c>
      <c r="PCA62" s="124" t="s">
        <v>582</v>
      </c>
      <c r="PCB62" s="124" t="s">
        <v>582</v>
      </c>
      <c r="PCC62" s="124" t="s">
        <v>582</v>
      </c>
      <c r="PCD62" s="124" t="s">
        <v>582</v>
      </c>
      <c r="PCE62" s="124" t="s">
        <v>582</v>
      </c>
      <c r="PCF62" s="124" t="s">
        <v>582</v>
      </c>
      <c r="PCG62" s="124" t="s">
        <v>582</v>
      </c>
      <c r="PCH62" s="124" t="s">
        <v>582</v>
      </c>
      <c r="PCI62" s="124" t="s">
        <v>582</v>
      </c>
      <c r="PCJ62" s="124" t="s">
        <v>582</v>
      </c>
      <c r="PCK62" s="124" t="s">
        <v>582</v>
      </c>
      <c r="PCL62" s="124" t="s">
        <v>582</v>
      </c>
      <c r="PCM62" s="124" t="s">
        <v>582</v>
      </c>
      <c r="PCN62" s="124" t="s">
        <v>582</v>
      </c>
      <c r="PCO62" s="124" t="s">
        <v>582</v>
      </c>
      <c r="PCP62" s="124" t="s">
        <v>582</v>
      </c>
      <c r="PCQ62" s="124" t="s">
        <v>582</v>
      </c>
      <c r="PCR62" s="124" t="s">
        <v>582</v>
      </c>
      <c r="PCS62" s="124" t="s">
        <v>582</v>
      </c>
      <c r="PCT62" s="124" t="s">
        <v>582</v>
      </c>
      <c r="PCU62" s="124" t="s">
        <v>582</v>
      </c>
      <c r="PCV62" s="124" t="s">
        <v>582</v>
      </c>
      <c r="PCW62" s="124" t="s">
        <v>582</v>
      </c>
      <c r="PCX62" s="124" t="s">
        <v>582</v>
      </c>
      <c r="PCY62" s="124" t="s">
        <v>582</v>
      </c>
      <c r="PCZ62" s="124" t="s">
        <v>582</v>
      </c>
      <c r="PDA62" s="124" t="s">
        <v>582</v>
      </c>
      <c r="PDB62" s="124" t="s">
        <v>582</v>
      </c>
      <c r="PDC62" s="124" t="s">
        <v>582</v>
      </c>
      <c r="PDD62" s="124" t="s">
        <v>582</v>
      </c>
      <c r="PDE62" s="124" t="s">
        <v>582</v>
      </c>
      <c r="PDF62" s="124" t="s">
        <v>582</v>
      </c>
      <c r="PDG62" s="124" t="s">
        <v>582</v>
      </c>
      <c r="PDH62" s="124" t="s">
        <v>582</v>
      </c>
      <c r="PDI62" s="124" t="s">
        <v>582</v>
      </c>
      <c r="PDJ62" s="124" t="s">
        <v>582</v>
      </c>
      <c r="PDK62" s="124" t="s">
        <v>582</v>
      </c>
      <c r="PDL62" s="124" t="s">
        <v>582</v>
      </c>
      <c r="PDM62" s="124" t="s">
        <v>582</v>
      </c>
      <c r="PDN62" s="124" t="s">
        <v>582</v>
      </c>
      <c r="PDO62" s="124" t="s">
        <v>582</v>
      </c>
      <c r="PDP62" s="124" t="s">
        <v>582</v>
      </c>
      <c r="PDQ62" s="124" t="s">
        <v>582</v>
      </c>
      <c r="PDR62" s="124" t="s">
        <v>582</v>
      </c>
      <c r="PDS62" s="124" t="s">
        <v>582</v>
      </c>
      <c r="PDT62" s="124" t="s">
        <v>582</v>
      </c>
      <c r="PDU62" s="124" t="s">
        <v>582</v>
      </c>
      <c r="PDV62" s="124" t="s">
        <v>582</v>
      </c>
      <c r="PDW62" s="124" t="s">
        <v>582</v>
      </c>
      <c r="PDX62" s="124" t="s">
        <v>582</v>
      </c>
      <c r="PDY62" s="124" t="s">
        <v>582</v>
      </c>
      <c r="PDZ62" s="124" t="s">
        <v>582</v>
      </c>
      <c r="PEA62" s="124" t="s">
        <v>582</v>
      </c>
      <c r="PEB62" s="124" t="s">
        <v>582</v>
      </c>
      <c r="PEC62" s="124" t="s">
        <v>582</v>
      </c>
      <c r="PED62" s="124" t="s">
        <v>582</v>
      </c>
      <c r="PEE62" s="124" t="s">
        <v>582</v>
      </c>
      <c r="PEF62" s="124" t="s">
        <v>582</v>
      </c>
      <c r="PEG62" s="124" t="s">
        <v>582</v>
      </c>
      <c r="PEH62" s="124" t="s">
        <v>582</v>
      </c>
      <c r="PEI62" s="124" t="s">
        <v>582</v>
      </c>
      <c r="PEJ62" s="124" t="s">
        <v>582</v>
      </c>
      <c r="PEK62" s="124" t="s">
        <v>582</v>
      </c>
      <c r="PEL62" s="124" t="s">
        <v>582</v>
      </c>
      <c r="PEM62" s="124" t="s">
        <v>582</v>
      </c>
      <c r="PEN62" s="124" t="s">
        <v>582</v>
      </c>
      <c r="PEO62" s="124" t="s">
        <v>582</v>
      </c>
      <c r="PEP62" s="124" t="s">
        <v>582</v>
      </c>
      <c r="PEQ62" s="124" t="s">
        <v>582</v>
      </c>
      <c r="PER62" s="124" t="s">
        <v>582</v>
      </c>
      <c r="PES62" s="124" t="s">
        <v>582</v>
      </c>
      <c r="PET62" s="124" t="s">
        <v>582</v>
      </c>
      <c r="PEU62" s="124" t="s">
        <v>582</v>
      </c>
      <c r="PEV62" s="124" t="s">
        <v>582</v>
      </c>
      <c r="PEW62" s="124" t="s">
        <v>582</v>
      </c>
      <c r="PEX62" s="124" t="s">
        <v>582</v>
      </c>
      <c r="PEY62" s="124" t="s">
        <v>582</v>
      </c>
      <c r="PEZ62" s="124" t="s">
        <v>582</v>
      </c>
      <c r="PFA62" s="124" t="s">
        <v>582</v>
      </c>
      <c r="PFB62" s="124" t="s">
        <v>582</v>
      </c>
      <c r="PFC62" s="124" t="s">
        <v>582</v>
      </c>
      <c r="PFD62" s="124" t="s">
        <v>582</v>
      </c>
      <c r="PFE62" s="124" t="s">
        <v>582</v>
      </c>
      <c r="PFF62" s="124" t="s">
        <v>582</v>
      </c>
      <c r="PFG62" s="124" t="s">
        <v>582</v>
      </c>
      <c r="PFH62" s="124" t="s">
        <v>582</v>
      </c>
      <c r="PFI62" s="124" t="s">
        <v>582</v>
      </c>
      <c r="PFJ62" s="124" t="s">
        <v>582</v>
      </c>
      <c r="PFK62" s="124" t="s">
        <v>582</v>
      </c>
      <c r="PFL62" s="124" t="s">
        <v>582</v>
      </c>
      <c r="PFM62" s="124" t="s">
        <v>582</v>
      </c>
      <c r="PFN62" s="124" t="s">
        <v>582</v>
      </c>
      <c r="PFO62" s="124" t="s">
        <v>582</v>
      </c>
      <c r="PFP62" s="124" t="s">
        <v>582</v>
      </c>
      <c r="PFQ62" s="124" t="s">
        <v>582</v>
      </c>
      <c r="PFR62" s="124" t="s">
        <v>582</v>
      </c>
      <c r="PFS62" s="124" t="s">
        <v>582</v>
      </c>
      <c r="PFT62" s="124" t="s">
        <v>582</v>
      </c>
      <c r="PFU62" s="124" t="s">
        <v>582</v>
      </c>
      <c r="PFV62" s="124" t="s">
        <v>582</v>
      </c>
      <c r="PFW62" s="124" t="s">
        <v>582</v>
      </c>
      <c r="PFX62" s="124" t="s">
        <v>582</v>
      </c>
      <c r="PFY62" s="124" t="s">
        <v>582</v>
      </c>
      <c r="PFZ62" s="124" t="s">
        <v>582</v>
      </c>
      <c r="PGA62" s="124" t="s">
        <v>582</v>
      </c>
      <c r="PGB62" s="124" t="s">
        <v>582</v>
      </c>
      <c r="PGC62" s="124" t="s">
        <v>582</v>
      </c>
      <c r="PGD62" s="124" t="s">
        <v>582</v>
      </c>
      <c r="PGE62" s="124" t="s">
        <v>582</v>
      </c>
      <c r="PGF62" s="124" t="s">
        <v>582</v>
      </c>
      <c r="PGG62" s="124" t="s">
        <v>582</v>
      </c>
      <c r="PGH62" s="124" t="s">
        <v>582</v>
      </c>
      <c r="PGI62" s="124" t="s">
        <v>582</v>
      </c>
      <c r="PGJ62" s="124" t="s">
        <v>582</v>
      </c>
      <c r="PGK62" s="124" t="s">
        <v>582</v>
      </c>
      <c r="PGL62" s="124" t="s">
        <v>582</v>
      </c>
      <c r="PGM62" s="124" t="s">
        <v>582</v>
      </c>
      <c r="PGN62" s="124" t="s">
        <v>582</v>
      </c>
      <c r="PGO62" s="124" t="s">
        <v>582</v>
      </c>
      <c r="PGP62" s="124" t="s">
        <v>582</v>
      </c>
      <c r="PGQ62" s="124" t="s">
        <v>582</v>
      </c>
      <c r="PGR62" s="124" t="s">
        <v>582</v>
      </c>
      <c r="PGS62" s="124" t="s">
        <v>582</v>
      </c>
      <c r="PGT62" s="124" t="s">
        <v>582</v>
      </c>
      <c r="PGU62" s="124" t="s">
        <v>582</v>
      </c>
      <c r="PGV62" s="124" t="s">
        <v>582</v>
      </c>
      <c r="PGW62" s="124" t="s">
        <v>582</v>
      </c>
      <c r="PGX62" s="124" t="s">
        <v>582</v>
      </c>
      <c r="PGY62" s="124" t="s">
        <v>582</v>
      </c>
      <c r="PGZ62" s="124" t="s">
        <v>582</v>
      </c>
      <c r="PHA62" s="124" t="s">
        <v>582</v>
      </c>
      <c r="PHB62" s="124" t="s">
        <v>582</v>
      </c>
      <c r="PHC62" s="124" t="s">
        <v>582</v>
      </c>
      <c r="PHD62" s="124" t="s">
        <v>582</v>
      </c>
      <c r="PHE62" s="124" t="s">
        <v>582</v>
      </c>
      <c r="PHF62" s="124" t="s">
        <v>582</v>
      </c>
      <c r="PHG62" s="124" t="s">
        <v>582</v>
      </c>
      <c r="PHH62" s="124" t="s">
        <v>582</v>
      </c>
      <c r="PHI62" s="124" t="s">
        <v>582</v>
      </c>
      <c r="PHJ62" s="124" t="s">
        <v>582</v>
      </c>
      <c r="PHK62" s="124" t="s">
        <v>582</v>
      </c>
      <c r="PHL62" s="124" t="s">
        <v>582</v>
      </c>
      <c r="PHM62" s="124" t="s">
        <v>582</v>
      </c>
      <c r="PHN62" s="124" t="s">
        <v>582</v>
      </c>
      <c r="PHO62" s="124" t="s">
        <v>582</v>
      </c>
      <c r="PHP62" s="124" t="s">
        <v>582</v>
      </c>
      <c r="PHQ62" s="124" t="s">
        <v>582</v>
      </c>
      <c r="PHR62" s="124" t="s">
        <v>582</v>
      </c>
      <c r="PHS62" s="124" t="s">
        <v>582</v>
      </c>
      <c r="PHT62" s="124" t="s">
        <v>582</v>
      </c>
      <c r="PHU62" s="124" t="s">
        <v>582</v>
      </c>
      <c r="PHV62" s="124" t="s">
        <v>582</v>
      </c>
      <c r="PHW62" s="124" t="s">
        <v>582</v>
      </c>
      <c r="PHX62" s="124" t="s">
        <v>582</v>
      </c>
      <c r="PHY62" s="124" t="s">
        <v>582</v>
      </c>
      <c r="PHZ62" s="124" t="s">
        <v>582</v>
      </c>
      <c r="PIA62" s="124" t="s">
        <v>582</v>
      </c>
      <c r="PIB62" s="124" t="s">
        <v>582</v>
      </c>
      <c r="PIC62" s="124" t="s">
        <v>582</v>
      </c>
      <c r="PID62" s="124" t="s">
        <v>582</v>
      </c>
      <c r="PIE62" s="124" t="s">
        <v>582</v>
      </c>
      <c r="PIF62" s="124" t="s">
        <v>582</v>
      </c>
      <c r="PIG62" s="124" t="s">
        <v>582</v>
      </c>
      <c r="PIH62" s="124" t="s">
        <v>582</v>
      </c>
      <c r="PII62" s="124" t="s">
        <v>582</v>
      </c>
      <c r="PIJ62" s="124" t="s">
        <v>582</v>
      </c>
      <c r="PIK62" s="124" t="s">
        <v>582</v>
      </c>
      <c r="PIL62" s="124" t="s">
        <v>582</v>
      </c>
      <c r="PIM62" s="124" t="s">
        <v>582</v>
      </c>
      <c r="PIN62" s="124" t="s">
        <v>582</v>
      </c>
      <c r="PIO62" s="124" t="s">
        <v>582</v>
      </c>
      <c r="PIP62" s="124" t="s">
        <v>582</v>
      </c>
      <c r="PIQ62" s="124" t="s">
        <v>582</v>
      </c>
      <c r="PIR62" s="124" t="s">
        <v>582</v>
      </c>
      <c r="PIS62" s="124" t="s">
        <v>582</v>
      </c>
      <c r="PIT62" s="124" t="s">
        <v>582</v>
      </c>
      <c r="PIU62" s="124" t="s">
        <v>582</v>
      </c>
      <c r="PIV62" s="124" t="s">
        <v>582</v>
      </c>
      <c r="PIW62" s="124" t="s">
        <v>582</v>
      </c>
      <c r="PIX62" s="124" t="s">
        <v>582</v>
      </c>
      <c r="PIY62" s="124" t="s">
        <v>582</v>
      </c>
      <c r="PIZ62" s="124" t="s">
        <v>582</v>
      </c>
      <c r="PJA62" s="124" t="s">
        <v>582</v>
      </c>
      <c r="PJB62" s="124" t="s">
        <v>582</v>
      </c>
      <c r="PJC62" s="124" t="s">
        <v>582</v>
      </c>
      <c r="PJD62" s="124" t="s">
        <v>582</v>
      </c>
      <c r="PJE62" s="124" t="s">
        <v>582</v>
      </c>
      <c r="PJF62" s="124" t="s">
        <v>582</v>
      </c>
      <c r="PJG62" s="124" t="s">
        <v>582</v>
      </c>
      <c r="PJH62" s="124" t="s">
        <v>582</v>
      </c>
      <c r="PJI62" s="124" t="s">
        <v>582</v>
      </c>
      <c r="PJJ62" s="124" t="s">
        <v>582</v>
      </c>
      <c r="PJK62" s="124" t="s">
        <v>582</v>
      </c>
      <c r="PJL62" s="124" t="s">
        <v>582</v>
      </c>
      <c r="PJM62" s="124" t="s">
        <v>582</v>
      </c>
      <c r="PJN62" s="124" t="s">
        <v>582</v>
      </c>
      <c r="PJO62" s="124" t="s">
        <v>582</v>
      </c>
      <c r="PJP62" s="124" t="s">
        <v>582</v>
      </c>
      <c r="PJQ62" s="124" t="s">
        <v>582</v>
      </c>
      <c r="PJR62" s="124" t="s">
        <v>582</v>
      </c>
      <c r="PJS62" s="124" t="s">
        <v>582</v>
      </c>
      <c r="PJT62" s="124" t="s">
        <v>582</v>
      </c>
      <c r="PJU62" s="124" t="s">
        <v>582</v>
      </c>
      <c r="PJV62" s="124" t="s">
        <v>582</v>
      </c>
      <c r="PJW62" s="124" t="s">
        <v>582</v>
      </c>
      <c r="PJX62" s="124" t="s">
        <v>582</v>
      </c>
      <c r="PJY62" s="124" t="s">
        <v>582</v>
      </c>
      <c r="PJZ62" s="124" t="s">
        <v>582</v>
      </c>
      <c r="PKA62" s="124" t="s">
        <v>582</v>
      </c>
      <c r="PKB62" s="124" t="s">
        <v>582</v>
      </c>
      <c r="PKC62" s="124" t="s">
        <v>582</v>
      </c>
      <c r="PKD62" s="124" t="s">
        <v>582</v>
      </c>
      <c r="PKE62" s="124" t="s">
        <v>582</v>
      </c>
      <c r="PKF62" s="124" t="s">
        <v>582</v>
      </c>
      <c r="PKG62" s="124" t="s">
        <v>582</v>
      </c>
      <c r="PKH62" s="124" t="s">
        <v>582</v>
      </c>
      <c r="PKI62" s="124" t="s">
        <v>582</v>
      </c>
      <c r="PKJ62" s="124" t="s">
        <v>582</v>
      </c>
      <c r="PKK62" s="124" t="s">
        <v>582</v>
      </c>
      <c r="PKL62" s="124" t="s">
        <v>582</v>
      </c>
      <c r="PKM62" s="124" t="s">
        <v>582</v>
      </c>
      <c r="PKN62" s="124" t="s">
        <v>582</v>
      </c>
      <c r="PKO62" s="124" t="s">
        <v>582</v>
      </c>
      <c r="PKP62" s="124" t="s">
        <v>582</v>
      </c>
      <c r="PKQ62" s="124" t="s">
        <v>582</v>
      </c>
      <c r="PKR62" s="124" t="s">
        <v>582</v>
      </c>
      <c r="PKS62" s="124" t="s">
        <v>582</v>
      </c>
      <c r="PKT62" s="124" t="s">
        <v>582</v>
      </c>
      <c r="PKU62" s="124" t="s">
        <v>582</v>
      </c>
      <c r="PKV62" s="124" t="s">
        <v>582</v>
      </c>
      <c r="PKW62" s="124" t="s">
        <v>582</v>
      </c>
      <c r="PKX62" s="124" t="s">
        <v>582</v>
      </c>
      <c r="PKY62" s="124" t="s">
        <v>582</v>
      </c>
      <c r="PKZ62" s="124" t="s">
        <v>582</v>
      </c>
      <c r="PLA62" s="124" t="s">
        <v>582</v>
      </c>
      <c r="PLB62" s="124" t="s">
        <v>582</v>
      </c>
      <c r="PLC62" s="124" t="s">
        <v>582</v>
      </c>
      <c r="PLD62" s="124" t="s">
        <v>582</v>
      </c>
      <c r="PLE62" s="124" t="s">
        <v>582</v>
      </c>
      <c r="PLF62" s="124" t="s">
        <v>582</v>
      </c>
      <c r="PLG62" s="124" t="s">
        <v>582</v>
      </c>
      <c r="PLH62" s="124" t="s">
        <v>582</v>
      </c>
      <c r="PLI62" s="124" t="s">
        <v>582</v>
      </c>
      <c r="PLJ62" s="124" t="s">
        <v>582</v>
      </c>
      <c r="PLK62" s="124" t="s">
        <v>582</v>
      </c>
      <c r="PLL62" s="124" t="s">
        <v>582</v>
      </c>
      <c r="PLM62" s="124" t="s">
        <v>582</v>
      </c>
      <c r="PLN62" s="124" t="s">
        <v>582</v>
      </c>
      <c r="PLO62" s="124" t="s">
        <v>582</v>
      </c>
      <c r="PLP62" s="124" t="s">
        <v>582</v>
      </c>
      <c r="PLQ62" s="124" t="s">
        <v>582</v>
      </c>
      <c r="PLR62" s="124" t="s">
        <v>582</v>
      </c>
      <c r="PLS62" s="124" t="s">
        <v>582</v>
      </c>
      <c r="PLT62" s="124" t="s">
        <v>582</v>
      </c>
      <c r="PLU62" s="124" t="s">
        <v>582</v>
      </c>
      <c r="PLV62" s="124" t="s">
        <v>582</v>
      </c>
      <c r="PLW62" s="124" t="s">
        <v>582</v>
      </c>
      <c r="PLX62" s="124" t="s">
        <v>582</v>
      </c>
      <c r="PLY62" s="124" t="s">
        <v>582</v>
      </c>
      <c r="PLZ62" s="124" t="s">
        <v>582</v>
      </c>
      <c r="PMA62" s="124" t="s">
        <v>582</v>
      </c>
      <c r="PMB62" s="124" t="s">
        <v>582</v>
      </c>
      <c r="PMC62" s="124" t="s">
        <v>582</v>
      </c>
      <c r="PMD62" s="124" t="s">
        <v>582</v>
      </c>
      <c r="PME62" s="124" t="s">
        <v>582</v>
      </c>
      <c r="PMF62" s="124" t="s">
        <v>582</v>
      </c>
      <c r="PMG62" s="124" t="s">
        <v>582</v>
      </c>
      <c r="PMH62" s="124" t="s">
        <v>582</v>
      </c>
      <c r="PMI62" s="124" t="s">
        <v>582</v>
      </c>
      <c r="PMJ62" s="124" t="s">
        <v>582</v>
      </c>
      <c r="PMK62" s="124" t="s">
        <v>582</v>
      </c>
      <c r="PML62" s="124" t="s">
        <v>582</v>
      </c>
      <c r="PMM62" s="124" t="s">
        <v>582</v>
      </c>
      <c r="PMN62" s="124" t="s">
        <v>582</v>
      </c>
      <c r="PMO62" s="124" t="s">
        <v>582</v>
      </c>
      <c r="PMP62" s="124" t="s">
        <v>582</v>
      </c>
      <c r="PMQ62" s="124" t="s">
        <v>582</v>
      </c>
      <c r="PMR62" s="124" t="s">
        <v>582</v>
      </c>
      <c r="PMS62" s="124" t="s">
        <v>582</v>
      </c>
      <c r="PMT62" s="124" t="s">
        <v>582</v>
      </c>
      <c r="PMU62" s="124" t="s">
        <v>582</v>
      </c>
      <c r="PMV62" s="124" t="s">
        <v>582</v>
      </c>
      <c r="PMW62" s="124" t="s">
        <v>582</v>
      </c>
      <c r="PMX62" s="124" t="s">
        <v>582</v>
      </c>
      <c r="PMY62" s="124" t="s">
        <v>582</v>
      </c>
      <c r="PMZ62" s="124" t="s">
        <v>582</v>
      </c>
      <c r="PNA62" s="124" t="s">
        <v>582</v>
      </c>
      <c r="PNB62" s="124" t="s">
        <v>582</v>
      </c>
      <c r="PNC62" s="124" t="s">
        <v>582</v>
      </c>
      <c r="PND62" s="124" t="s">
        <v>582</v>
      </c>
      <c r="PNE62" s="124" t="s">
        <v>582</v>
      </c>
      <c r="PNF62" s="124" t="s">
        <v>582</v>
      </c>
      <c r="PNG62" s="124" t="s">
        <v>582</v>
      </c>
      <c r="PNH62" s="124" t="s">
        <v>582</v>
      </c>
      <c r="PNI62" s="124" t="s">
        <v>582</v>
      </c>
      <c r="PNJ62" s="124" t="s">
        <v>582</v>
      </c>
      <c r="PNK62" s="124" t="s">
        <v>582</v>
      </c>
      <c r="PNL62" s="124" t="s">
        <v>582</v>
      </c>
      <c r="PNM62" s="124" t="s">
        <v>582</v>
      </c>
      <c r="PNN62" s="124" t="s">
        <v>582</v>
      </c>
      <c r="PNO62" s="124" t="s">
        <v>582</v>
      </c>
      <c r="PNP62" s="124" t="s">
        <v>582</v>
      </c>
      <c r="PNQ62" s="124" t="s">
        <v>582</v>
      </c>
      <c r="PNR62" s="124" t="s">
        <v>582</v>
      </c>
      <c r="PNS62" s="124" t="s">
        <v>582</v>
      </c>
      <c r="PNT62" s="124" t="s">
        <v>582</v>
      </c>
      <c r="PNU62" s="124" t="s">
        <v>582</v>
      </c>
      <c r="PNV62" s="124" t="s">
        <v>582</v>
      </c>
      <c r="PNW62" s="124" t="s">
        <v>582</v>
      </c>
      <c r="PNX62" s="124" t="s">
        <v>582</v>
      </c>
      <c r="PNY62" s="124" t="s">
        <v>582</v>
      </c>
      <c r="PNZ62" s="124" t="s">
        <v>582</v>
      </c>
      <c r="POA62" s="124" t="s">
        <v>582</v>
      </c>
      <c r="POB62" s="124" t="s">
        <v>582</v>
      </c>
      <c r="POC62" s="124" t="s">
        <v>582</v>
      </c>
      <c r="POD62" s="124" t="s">
        <v>582</v>
      </c>
      <c r="POE62" s="124" t="s">
        <v>582</v>
      </c>
      <c r="POF62" s="124" t="s">
        <v>582</v>
      </c>
      <c r="POG62" s="124" t="s">
        <v>582</v>
      </c>
      <c r="POH62" s="124" t="s">
        <v>582</v>
      </c>
      <c r="POI62" s="124" t="s">
        <v>582</v>
      </c>
      <c r="POJ62" s="124" t="s">
        <v>582</v>
      </c>
      <c r="POK62" s="124" t="s">
        <v>582</v>
      </c>
      <c r="POL62" s="124" t="s">
        <v>582</v>
      </c>
      <c r="POM62" s="124" t="s">
        <v>582</v>
      </c>
      <c r="PON62" s="124" t="s">
        <v>582</v>
      </c>
      <c r="POO62" s="124" t="s">
        <v>582</v>
      </c>
      <c r="POP62" s="124" t="s">
        <v>582</v>
      </c>
      <c r="POQ62" s="124" t="s">
        <v>582</v>
      </c>
      <c r="POR62" s="124" t="s">
        <v>582</v>
      </c>
      <c r="POS62" s="124" t="s">
        <v>582</v>
      </c>
      <c r="POT62" s="124" t="s">
        <v>582</v>
      </c>
      <c r="POU62" s="124" t="s">
        <v>582</v>
      </c>
      <c r="POV62" s="124" t="s">
        <v>582</v>
      </c>
      <c r="POW62" s="124" t="s">
        <v>582</v>
      </c>
      <c r="POX62" s="124" t="s">
        <v>582</v>
      </c>
      <c r="POY62" s="124" t="s">
        <v>582</v>
      </c>
      <c r="POZ62" s="124" t="s">
        <v>582</v>
      </c>
      <c r="PPA62" s="124" t="s">
        <v>582</v>
      </c>
      <c r="PPB62" s="124" t="s">
        <v>582</v>
      </c>
      <c r="PPC62" s="124" t="s">
        <v>582</v>
      </c>
      <c r="PPD62" s="124" t="s">
        <v>582</v>
      </c>
      <c r="PPE62" s="124" t="s">
        <v>582</v>
      </c>
      <c r="PPF62" s="124" t="s">
        <v>582</v>
      </c>
      <c r="PPG62" s="124" t="s">
        <v>582</v>
      </c>
      <c r="PPH62" s="124" t="s">
        <v>582</v>
      </c>
      <c r="PPI62" s="124" t="s">
        <v>582</v>
      </c>
      <c r="PPJ62" s="124" t="s">
        <v>582</v>
      </c>
      <c r="PPK62" s="124" t="s">
        <v>582</v>
      </c>
      <c r="PPL62" s="124" t="s">
        <v>582</v>
      </c>
      <c r="PPM62" s="124" t="s">
        <v>582</v>
      </c>
      <c r="PPN62" s="124" t="s">
        <v>582</v>
      </c>
      <c r="PPO62" s="124" t="s">
        <v>582</v>
      </c>
      <c r="PPP62" s="124" t="s">
        <v>582</v>
      </c>
      <c r="PPQ62" s="124" t="s">
        <v>582</v>
      </c>
      <c r="PPR62" s="124" t="s">
        <v>582</v>
      </c>
      <c r="PPS62" s="124" t="s">
        <v>582</v>
      </c>
      <c r="PPT62" s="124" t="s">
        <v>582</v>
      </c>
      <c r="PPU62" s="124" t="s">
        <v>582</v>
      </c>
      <c r="PPV62" s="124" t="s">
        <v>582</v>
      </c>
      <c r="PPW62" s="124" t="s">
        <v>582</v>
      </c>
      <c r="PPX62" s="124" t="s">
        <v>582</v>
      </c>
      <c r="PPY62" s="124" t="s">
        <v>582</v>
      </c>
      <c r="PPZ62" s="124" t="s">
        <v>582</v>
      </c>
      <c r="PQA62" s="124" t="s">
        <v>582</v>
      </c>
      <c r="PQB62" s="124" t="s">
        <v>582</v>
      </c>
      <c r="PQC62" s="124" t="s">
        <v>582</v>
      </c>
      <c r="PQD62" s="124" t="s">
        <v>582</v>
      </c>
      <c r="PQE62" s="124" t="s">
        <v>582</v>
      </c>
      <c r="PQF62" s="124" t="s">
        <v>582</v>
      </c>
      <c r="PQG62" s="124" t="s">
        <v>582</v>
      </c>
      <c r="PQH62" s="124" t="s">
        <v>582</v>
      </c>
      <c r="PQI62" s="124" t="s">
        <v>582</v>
      </c>
      <c r="PQJ62" s="124" t="s">
        <v>582</v>
      </c>
      <c r="PQK62" s="124" t="s">
        <v>582</v>
      </c>
      <c r="PQL62" s="124" t="s">
        <v>582</v>
      </c>
      <c r="PQM62" s="124" t="s">
        <v>582</v>
      </c>
      <c r="PQN62" s="124" t="s">
        <v>582</v>
      </c>
      <c r="PQO62" s="124" t="s">
        <v>582</v>
      </c>
      <c r="PQP62" s="124" t="s">
        <v>582</v>
      </c>
      <c r="PQQ62" s="124" t="s">
        <v>582</v>
      </c>
      <c r="PQR62" s="124" t="s">
        <v>582</v>
      </c>
      <c r="PQS62" s="124" t="s">
        <v>582</v>
      </c>
      <c r="PQT62" s="124" t="s">
        <v>582</v>
      </c>
      <c r="PQU62" s="124" t="s">
        <v>582</v>
      </c>
      <c r="PQV62" s="124" t="s">
        <v>582</v>
      </c>
      <c r="PQW62" s="124" t="s">
        <v>582</v>
      </c>
      <c r="PQX62" s="124" t="s">
        <v>582</v>
      </c>
      <c r="PQY62" s="124" t="s">
        <v>582</v>
      </c>
      <c r="PQZ62" s="124" t="s">
        <v>582</v>
      </c>
      <c r="PRA62" s="124" t="s">
        <v>582</v>
      </c>
      <c r="PRB62" s="124" t="s">
        <v>582</v>
      </c>
      <c r="PRC62" s="124" t="s">
        <v>582</v>
      </c>
      <c r="PRD62" s="124" t="s">
        <v>582</v>
      </c>
      <c r="PRE62" s="124" t="s">
        <v>582</v>
      </c>
      <c r="PRF62" s="124" t="s">
        <v>582</v>
      </c>
      <c r="PRG62" s="124" t="s">
        <v>582</v>
      </c>
      <c r="PRH62" s="124" t="s">
        <v>582</v>
      </c>
      <c r="PRI62" s="124" t="s">
        <v>582</v>
      </c>
      <c r="PRJ62" s="124" t="s">
        <v>582</v>
      </c>
      <c r="PRK62" s="124" t="s">
        <v>582</v>
      </c>
      <c r="PRL62" s="124" t="s">
        <v>582</v>
      </c>
      <c r="PRM62" s="124" t="s">
        <v>582</v>
      </c>
      <c r="PRN62" s="124" t="s">
        <v>582</v>
      </c>
      <c r="PRO62" s="124" t="s">
        <v>582</v>
      </c>
      <c r="PRP62" s="124" t="s">
        <v>582</v>
      </c>
      <c r="PRQ62" s="124" t="s">
        <v>582</v>
      </c>
      <c r="PRR62" s="124" t="s">
        <v>582</v>
      </c>
      <c r="PRS62" s="124" t="s">
        <v>582</v>
      </c>
      <c r="PRT62" s="124" t="s">
        <v>582</v>
      </c>
      <c r="PRU62" s="124" t="s">
        <v>582</v>
      </c>
      <c r="PRV62" s="124" t="s">
        <v>582</v>
      </c>
      <c r="PRW62" s="124" t="s">
        <v>582</v>
      </c>
      <c r="PRX62" s="124" t="s">
        <v>582</v>
      </c>
      <c r="PRY62" s="124" t="s">
        <v>582</v>
      </c>
      <c r="PRZ62" s="124" t="s">
        <v>582</v>
      </c>
      <c r="PSA62" s="124" t="s">
        <v>582</v>
      </c>
      <c r="PSB62" s="124" t="s">
        <v>582</v>
      </c>
      <c r="PSC62" s="124" t="s">
        <v>582</v>
      </c>
      <c r="PSD62" s="124" t="s">
        <v>582</v>
      </c>
      <c r="PSE62" s="124" t="s">
        <v>582</v>
      </c>
      <c r="PSF62" s="124" t="s">
        <v>582</v>
      </c>
      <c r="PSG62" s="124" t="s">
        <v>582</v>
      </c>
      <c r="PSH62" s="124" t="s">
        <v>582</v>
      </c>
      <c r="PSI62" s="124" t="s">
        <v>582</v>
      </c>
      <c r="PSJ62" s="124" t="s">
        <v>582</v>
      </c>
      <c r="PSK62" s="124" t="s">
        <v>582</v>
      </c>
      <c r="PSL62" s="124" t="s">
        <v>582</v>
      </c>
      <c r="PSM62" s="124" t="s">
        <v>582</v>
      </c>
      <c r="PSN62" s="124" t="s">
        <v>582</v>
      </c>
      <c r="PSO62" s="124" t="s">
        <v>582</v>
      </c>
      <c r="PSP62" s="124" t="s">
        <v>582</v>
      </c>
      <c r="PSQ62" s="124" t="s">
        <v>582</v>
      </c>
      <c r="PSR62" s="124" t="s">
        <v>582</v>
      </c>
      <c r="PSS62" s="124" t="s">
        <v>582</v>
      </c>
      <c r="PST62" s="124" t="s">
        <v>582</v>
      </c>
      <c r="PSU62" s="124" t="s">
        <v>582</v>
      </c>
      <c r="PSV62" s="124" t="s">
        <v>582</v>
      </c>
      <c r="PSW62" s="124" t="s">
        <v>582</v>
      </c>
      <c r="PSX62" s="124" t="s">
        <v>582</v>
      </c>
      <c r="PSY62" s="124" t="s">
        <v>582</v>
      </c>
      <c r="PSZ62" s="124" t="s">
        <v>582</v>
      </c>
      <c r="PTA62" s="124" t="s">
        <v>582</v>
      </c>
      <c r="PTB62" s="124" t="s">
        <v>582</v>
      </c>
      <c r="PTC62" s="124" t="s">
        <v>582</v>
      </c>
      <c r="PTD62" s="124" t="s">
        <v>582</v>
      </c>
      <c r="PTE62" s="124" t="s">
        <v>582</v>
      </c>
      <c r="PTF62" s="124" t="s">
        <v>582</v>
      </c>
      <c r="PTG62" s="124" t="s">
        <v>582</v>
      </c>
      <c r="PTH62" s="124" t="s">
        <v>582</v>
      </c>
      <c r="PTI62" s="124" t="s">
        <v>582</v>
      </c>
      <c r="PTJ62" s="124" t="s">
        <v>582</v>
      </c>
      <c r="PTK62" s="124" t="s">
        <v>582</v>
      </c>
      <c r="PTL62" s="124" t="s">
        <v>582</v>
      </c>
      <c r="PTM62" s="124" t="s">
        <v>582</v>
      </c>
      <c r="PTN62" s="124" t="s">
        <v>582</v>
      </c>
      <c r="PTO62" s="124" t="s">
        <v>582</v>
      </c>
      <c r="PTP62" s="124" t="s">
        <v>582</v>
      </c>
      <c r="PTQ62" s="124" t="s">
        <v>582</v>
      </c>
      <c r="PTR62" s="124" t="s">
        <v>582</v>
      </c>
      <c r="PTS62" s="124" t="s">
        <v>582</v>
      </c>
      <c r="PTT62" s="124" t="s">
        <v>582</v>
      </c>
      <c r="PTU62" s="124" t="s">
        <v>582</v>
      </c>
      <c r="PTV62" s="124" t="s">
        <v>582</v>
      </c>
      <c r="PTW62" s="124" t="s">
        <v>582</v>
      </c>
      <c r="PTX62" s="124" t="s">
        <v>582</v>
      </c>
      <c r="PTY62" s="124" t="s">
        <v>582</v>
      </c>
      <c r="PTZ62" s="124" t="s">
        <v>582</v>
      </c>
      <c r="PUA62" s="124" t="s">
        <v>582</v>
      </c>
      <c r="PUB62" s="124" t="s">
        <v>582</v>
      </c>
      <c r="PUC62" s="124" t="s">
        <v>582</v>
      </c>
      <c r="PUD62" s="124" t="s">
        <v>582</v>
      </c>
      <c r="PUE62" s="124" t="s">
        <v>582</v>
      </c>
      <c r="PUF62" s="124" t="s">
        <v>582</v>
      </c>
      <c r="PUG62" s="124" t="s">
        <v>582</v>
      </c>
      <c r="PUH62" s="124" t="s">
        <v>582</v>
      </c>
      <c r="PUI62" s="124" t="s">
        <v>582</v>
      </c>
      <c r="PUJ62" s="124" t="s">
        <v>582</v>
      </c>
      <c r="PUK62" s="124" t="s">
        <v>582</v>
      </c>
      <c r="PUL62" s="124" t="s">
        <v>582</v>
      </c>
      <c r="PUM62" s="124" t="s">
        <v>582</v>
      </c>
      <c r="PUN62" s="124" t="s">
        <v>582</v>
      </c>
      <c r="PUO62" s="124" t="s">
        <v>582</v>
      </c>
      <c r="PUP62" s="124" t="s">
        <v>582</v>
      </c>
      <c r="PUQ62" s="124" t="s">
        <v>582</v>
      </c>
      <c r="PUR62" s="124" t="s">
        <v>582</v>
      </c>
      <c r="PUS62" s="124" t="s">
        <v>582</v>
      </c>
      <c r="PUT62" s="124" t="s">
        <v>582</v>
      </c>
      <c r="PUU62" s="124" t="s">
        <v>582</v>
      </c>
      <c r="PUV62" s="124" t="s">
        <v>582</v>
      </c>
      <c r="PUW62" s="124" t="s">
        <v>582</v>
      </c>
      <c r="PUX62" s="124" t="s">
        <v>582</v>
      </c>
      <c r="PUY62" s="124" t="s">
        <v>582</v>
      </c>
      <c r="PUZ62" s="124" t="s">
        <v>582</v>
      </c>
      <c r="PVA62" s="124" t="s">
        <v>582</v>
      </c>
      <c r="PVB62" s="124" t="s">
        <v>582</v>
      </c>
      <c r="PVC62" s="124" t="s">
        <v>582</v>
      </c>
      <c r="PVD62" s="124" t="s">
        <v>582</v>
      </c>
      <c r="PVE62" s="124" t="s">
        <v>582</v>
      </c>
      <c r="PVF62" s="124" t="s">
        <v>582</v>
      </c>
      <c r="PVG62" s="124" t="s">
        <v>582</v>
      </c>
      <c r="PVH62" s="124" t="s">
        <v>582</v>
      </c>
      <c r="PVI62" s="124" t="s">
        <v>582</v>
      </c>
      <c r="PVJ62" s="124" t="s">
        <v>582</v>
      </c>
      <c r="PVK62" s="124" t="s">
        <v>582</v>
      </c>
      <c r="PVL62" s="124" t="s">
        <v>582</v>
      </c>
      <c r="PVM62" s="124" t="s">
        <v>582</v>
      </c>
      <c r="PVN62" s="124" t="s">
        <v>582</v>
      </c>
      <c r="PVO62" s="124" t="s">
        <v>582</v>
      </c>
      <c r="PVP62" s="124" t="s">
        <v>582</v>
      </c>
      <c r="PVQ62" s="124" t="s">
        <v>582</v>
      </c>
      <c r="PVR62" s="124" t="s">
        <v>582</v>
      </c>
      <c r="PVS62" s="124" t="s">
        <v>582</v>
      </c>
      <c r="PVT62" s="124" t="s">
        <v>582</v>
      </c>
      <c r="PVU62" s="124" t="s">
        <v>582</v>
      </c>
      <c r="PVV62" s="124" t="s">
        <v>582</v>
      </c>
      <c r="PVW62" s="124" t="s">
        <v>582</v>
      </c>
      <c r="PVX62" s="124" t="s">
        <v>582</v>
      </c>
      <c r="PVY62" s="124" t="s">
        <v>582</v>
      </c>
      <c r="PVZ62" s="124" t="s">
        <v>582</v>
      </c>
      <c r="PWA62" s="124" t="s">
        <v>582</v>
      </c>
      <c r="PWB62" s="124" t="s">
        <v>582</v>
      </c>
      <c r="PWC62" s="124" t="s">
        <v>582</v>
      </c>
      <c r="PWD62" s="124" t="s">
        <v>582</v>
      </c>
      <c r="PWE62" s="124" t="s">
        <v>582</v>
      </c>
      <c r="PWF62" s="124" t="s">
        <v>582</v>
      </c>
      <c r="PWG62" s="124" t="s">
        <v>582</v>
      </c>
      <c r="PWH62" s="124" t="s">
        <v>582</v>
      </c>
      <c r="PWI62" s="124" t="s">
        <v>582</v>
      </c>
      <c r="PWJ62" s="124" t="s">
        <v>582</v>
      </c>
      <c r="PWK62" s="124" t="s">
        <v>582</v>
      </c>
      <c r="PWL62" s="124" t="s">
        <v>582</v>
      </c>
      <c r="PWM62" s="124" t="s">
        <v>582</v>
      </c>
      <c r="PWN62" s="124" t="s">
        <v>582</v>
      </c>
      <c r="PWO62" s="124" t="s">
        <v>582</v>
      </c>
      <c r="PWP62" s="124" t="s">
        <v>582</v>
      </c>
      <c r="PWQ62" s="124" t="s">
        <v>582</v>
      </c>
      <c r="PWR62" s="124" t="s">
        <v>582</v>
      </c>
      <c r="PWS62" s="124" t="s">
        <v>582</v>
      </c>
      <c r="PWT62" s="124" t="s">
        <v>582</v>
      </c>
      <c r="PWU62" s="124" t="s">
        <v>582</v>
      </c>
      <c r="PWV62" s="124" t="s">
        <v>582</v>
      </c>
      <c r="PWW62" s="124" t="s">
        <v>582</v>
      </c>
      <c r="PWX62" s="124" t="s">
        <v>582</v>
      </c>
      <c r="PWY62" s="124" t="s">
        <v>582</v>
      </c>
      <c r="PWZ62" s="124" t="s">
        <v>582</v>
      </c>
      <c r="PXA62" s="124" t="s">
        <v>582</v>
      </c>
      <c r="PXB62" s="124" t="s">
        <v>582</v>
      </c>
      <c r="PXC62" s="124" t="s">
        <v>582</v>
      </c>
      <c r="PXD62" s="124" t="s">
        <v>582</v>
      </c>
      <c r="PXE62" s="124" t="s">
        <v>582</v>
      </c>
      <c r="PXF62" s="124" t="s">
        <v>582</v>
      </c>
      <c r="PXG62" s="124" t="s">
        <v>582</v>
      </c>
      <c r="PXH62" s="124" t="s">
        <v>582</v>
      </c>
      <c r="PXI62" s="124" t="s">
        <v>582</v>
      </c>
      <c r="PXJ62" s="124" t="s">
        <v>582</v>
      </c>
      <c r="PXK62" s="124" t="s">
        <v>582</v>
      </c>
      <c r="PXL62" s="124" t="s">
        <v>582</v>
      </c>
      <c r="PXM62" s="124" t="s">
        <v>582</v>
      </c>
      <c r="PXN62" s="124" t="s">
        <v>582</v>
      </c>
      <c r="PXO62" s="124" t="s">
        <v>582</v>
      </c>
      <c r="PXP62" s="124" t="s">
        <v>582</v>
      </c>
      <c r="PXQ62" s="124" t="s">
        <v>582</v>
      </c>
      <c r="PXR62" s="124" t="s">
        <v>582</v>
      </c>
      <c r="PXS62" s="124" t="s">
        <v>582</v>
      </c>
      <c r="PXT62" s="124" t="s">
        <v>582</v>
      </c>
      <c r="PXU62" s="124" t="s">
        <v>582</v>
      </c>
      <c r="PXV62" s="124" t="s">
        <v>582</v>
      </c>
      <c r="PXW62" s="124" t="s">
        <v>582</v>
      </c>
      <c r="PXX62" s="124" t="s">
        <v>582</v>
      </c>
      <c r="PXY62" s="124" t="s">
        <v>582</v>
      </c>
      <c r="PXZ62" s="124" t="s">
        <v>582</v>
      </c>
      <c r="PYA62" s="124" t="s">
        <v>582</v>
      </c>
      <c r="PYB62" s="124" t="s">
        <v>582</v>
      </c>
      <c r="PYC62" s="124" t="s">
        <v>582</v>
      </c>
      <c r="PYD62" s="124" t="s">
        <v>582</v>
      </c>
      <c r="PYE62" s="124" t="s">
        <v>582</v>
      </c>
      <c r="PYF62" s="124" t="s">
        <v>582</v>
      </c>
      <c r="PYG62" s="124" t="s">
        <v>582</v>
      </c>
      <c r="PYH62" s="124" t="s">
        <v>582</v>
      </c>
      <c r="PYI62" s="124" t="s">
        <v>582</v>
      </c>
      <c r="PYJ62" s="124" t="s">
        <v>582</v>
      </c>
      <c r="PYK62" s="124" t="s">
        <v>582</v>
      </c>
      <c r="PYL62" s="124" t="s">
        <v>582</v>
      </c>
      <c r="PYM62" s="124" t="s">
        <v>582</v>
      </c>
      <c r="PYN62" s="124" t="s">
        <v>582</v>
      </c>
      <c r="PYO62" s="124" t="s">
        <v>582</v>
      </c>
      <c r="PYP62" s="124" t="s">
        <v>582</v>
      </c>
      <c r="PYQ62" s="124" t="s">
        <v>582</v>
      </c>
      <c r="PYR62" s="124" t="s">
        <v>582</v>
      </c>
      <c r="PYS62" s="124" t="s">
        <v>582</v>
      </c>
      <c r="PYT62" s="124" t="s">
        <v>582</v>
      </c>
      <c r="PYU62" s="124" t="s">
        <v>582</v>
      </c>
      <c r="PYV62" s="124" t="s">
        <v>582</v>
      </c>
      <c r="PYW62" s="124" t="s">
        <v>582</v>
      </c>
      <c r="PYX62" s="124" t="s">
        <v>582</v>
      </c>
      <c r="PYY62" s="124" t="s">
        <v>582</v>
      </c>
      <c r="PYZ62" s="124" t="s">
        <v>582</v>
      </c>
      <c r="PZA62" s="124" t="s">
        <v>582</v>
      </c>
      <c r="PZB62" s="124" t="s">
        <v>582</v>
      </c>
      <c r="PZC62" s="124" t="s">
        <v>582</v>
      </c>
      <c r="PZD62" s="124" t="s">
        <v>582</v>
      </c>
      <c r="PZE62" s="124" t="s">
        <v>582</v>
      </c>
      <c r="PZF62" s="124" t="s">
        <v>582</v>
      </c>
      <c r="PZG62" s="124" t="s">
        <v>582</v>
      </c>
      <c r="PZH62" s="124" t="s">
        <v>582</v>
      </c>
      <c r="PZI62" s="124" t="s">
        <v>582</v>
      </c>
      <c r="PZJ62" s="124" t="s">
        <v>582</v>
      </c>
      <c r="PZK62" s="124" t="s">
        <v>582</v>
      </c>
      <c r="PZL62" s="124" t="s">
        <v>582</v>
      </c>
      <c r="PZM62" s="124" t="s">
        <v>582</v>
      </c>
      <c r="PZN62" s="124" t="s">
        <v>582</v>
      </c>
      <c r="PZO62" s="124" t="s">
        <v>582</v>
      </c>
      <c r="PZP62" s="124" t="s">
        <v>582</v>
      </c>
      <c r="PZQ62" s="124" t="s">
        <v>582</v>
      </c>
      <c r="PZR62" s="124" t="s">
        <v>582</v>
      </c>
      <c r="PZS62" s="124" t="s">
        <v>582</v>
      </c>
      <c r="PZT62" s="124" t="s">
        <v>582</v>
      </c>
      <c r="PZU62" s="124" t="s">
        <v>582</v>
      </c>
      <c r="PZV62" s="124" t="s">
        <v>582</v>
      </c>
      <c r="PZW62" s="124" t="s">
        <v>582</v>
      </c>
      <c r="PZX62" s="124" t="s">
        <v>582</v>
      </c>
      <c r="PZY62" s="124" t="s">
        <v>582</v>
      </c>
      <c r="PZZ62" s="124" t="s">
        <v>582</v>
      </c>
      <c r="QAA62" s="124" t="s">
        <v>582</v>
      </c>
      <c r="QAB62" s="124" t="s">
        <v>582</v>
      </c>
      <c r="QAC62" s="124" t="s">
        <v>582</v>
      </c>
      <c r="QAD62" s="124" t="s">
        <v>582</v>
      </c>
      <c r="QAE62" s="124" t="s">
        <v>582</v>
      </c>
      <c r="QAF62" s="124" t="s">
        <v>582</v>
      </c>
      <c r="QAG62" s="124" t="s">
        <v>582</v>
      </c>
      <c r="QAH62" s="124" t="s">
        <v>582</v>
      </c>
      <c r="QAI62" s="124" t="s">
        <v>582</v>
      </c>
      <c r="QAJ62" s="124" t="s">
        <v>582</v>
      </c>
      <c r="QAK62" s="124" t="s">
        <v>582</v>
      </c>
      <c r="QAL62" s="124" t="s">
        <v>582</v>
      </c>
      <c r="QAM62" s="124" t="s">
        <v>582</v>
      </c>
      <c r="QAN62" s="124" t="s">
        <v>582</v>
      </c>
      <c r="QAO62" s="124" t="s">
        <v>582</v>
      </c>
      <c r="QAP62" s="124" t="s">
        <v>582</v>
      </c>
      <c r="QAQ62" s="124" t="s">
        <v>582</v>
      </c>
      <c r="QAR62" s="124" t="s">
        <v>582</v>
      </c>
      <c r="QAS62" s="124" t="s">
        <v>582</v>
      </c>
      <c r="QAT62" s="124" t="s">
        <v>582</v>
      </c>
      <c r="QAU62" s="124" t="s">
        <v>582</v>
      </c>
      <c r="QAV62" s="124" t="s">
        <v>582</v>
      </c>
      <c r="QAW62" s="124" t="s">
        <v>582</v>
      </c>
      <c r="QAX62" s="124" t="s">
        <v>582</v>
      </c>
      <c r="QAY62" s="124" t="s">
        <v>582</v>
      </c>
      <c r="QAZ62" s="124" t="s">
        <v>582</v>
      </c>
      <c r="QBA62" s="124" t="s">
        <v>582</v>
      </c>
      <c r="QBB62" s="124" t="s">
        <v>582</v>
      </c>
      <c r="QBC62" s="124" t="s">
        <v>582</v>
      </c>
      <c r="QBD62" s="124" t="s">
        <v>582</v>
      </c>
      <c r="QBE62" s="124" t="s">
        <v>582</v>
      </c>
      <c r="QBF62" s="124" t="s">
        <v>582</v>
      </c>
      <c r="QBG62" s="124" t="s">
        <v>582</v>
      </c>
      <c r="QBH62" s="124" t="s">
        <v>582</v>
      </c>
      <c r="QBI62" s="124" t="s">
        <v>582</v>
      </c>
      <c r="QBJ62" s="124" t="s">
        <v>582</v>
      </c>
      <c r="QBK62" s="124" t="s">
        <v>582</v>
      </c>
      <c r="QBL62" s="124" t="s">
        <v>582</v>
      </c>
      <c r="QBM62" s="124" t="s">
        <v>582</v>
      </c>
      <c r="QBN62" s="124" t="s">
        <v>582</v>
      </c>
      <c r="QBO62" s="124" t="s">
        <v>582</v>
      </c>
      <c r="QBP62" s="124" t="s">
        <v>582</v>
      </c>
      <c r="QBQ62" s="124" t="s">
        <v>582</v>
      </c>
      <c r="QBR62" s="124" t="s">
        <v>582</v>
      </c>
      <c r="QBS62" s="124" t="s">
        <v>582</v>
      </c>
      <c r="QBT62" s="124" t="s">
        <v>582</v>
      </c>
      <c r="QBU62" s="124" t="s">
        <v>582</v>
      </c>
      <c r="QBV62" s="124" t="s">
        <v>582</v>
      </c>
      <c r="QBW62" s="124" t="s">
        <v>582</v>
      </c>
      <c r="QBX62" s="124" t="s">
        <v>582</v>
      </c>
      <c r="QBY62" s="124" t="s">
        <v>582</v>
      </c>
      <c r="QBZ62" s="124" t="s">
        <v>582</v>
      </c>
      <c r="QCA62" s="124" t="s">
        <v>582</v>
      </c>
      <c r="QCB62" s="124" t="s">
        <v>582</v>
      </c>
      <c r="QCC62" s="124" t="s">
        <v>582</v>
      </c>
      <c r="QCD62" s="124" t="s">
        <v>582</v>
      </c>
      <c r="QCE62" s="124" t="s">
        <v>582</v>
      </c>
      <c r="QCF62" s="124" t="s">
        <v>582</v>
      </c>
      <c r="QCG62" s="124" t="s">
        <v>582</v>
      </c>
      <c r="QCH62" s="124" t="s">
        <v>582</v>
      </c>
      <c r="QCI62" s="124" t="s">
        <v>582</v>
      </c>
      <c r="QCJ62" s="124" t="s">
        <v>582</v>
      </c>
      <c r="QCK62" s="124" t="s">
        <v>582</v>
      </c>
      <c r="QCL62" s="124" t="s">
        <v>582</v>
      </c>
      <c r="QCM62" s="124" t="s">
        <v>582</v>
      </c>
      <c r="QCN62" s="124" t="s">
        <v>582</v>
      </c>
      <c r="QCO62" s="124" t="s">
        <v>582</v>
      </c>
      <c r="QCP62" s="124" t="s">
        <v>582</v>
      </c>
      <c r="QCQ62" s="124" t="s">
        <v>582</v>
      </c>
      <c r="QCR62" s="124" t="s">
        <v>582</v>
      </c>
      <c r="QCS62" s="124" t="s">
        <v>582</v>
      </c>
      <c r="QCT62" s="124" t="s">
        <v>582</v>
      </c>
      <c r="QCU62" s="124" t="s">
        <v>582</v>
      </c>
      <c r="QCV62" s="124" t="s">
        <v>582</v>
      </c>
      <c r="QCW62" s="124" t="s">
        <v>582</v>
      </c>
      <c r="QCX62" s="124" t="s">
        <v>582</v>
      </c>
      <c r="QCY62" s="124" t="s">
        <v>582</v>
      </c>
      <c r="QCZ62" s="124" t="s">
        <v>582</v>
      </c>
      <c r="QDA62" s="124" t="s">
        <v>582</v>
      </c>
      <c r="QDB62" s="124" t="s">
        <v>582</v>
      </c>
      <c r="QDC62" s="124" t="s">
        <v>582</v>
      </c>
      <c r="QDD62" s="124" t="s">
        <v>582</v>
      </c>
      <c r="QDE62" s="124" t="s">
        <v>582</v>
      </c>
      <c r="QDF62" s="124" t="s">
        <v>582</v>
      </c>
      <c r="QDG62" s="124" t="s">
        <v>582</v>
      </c>
      <c r="QDH62" s="124" t="s">
        <v>582</v>
      </c>
      <c r="QDI62" s="124" t="s">
        <v>582</v>
      </c>
      <c r="QDJ62" s="124" t="s">
        <v>582</v>
      </c>
      <c r="QDK62" s="124" t="s">
        <v>582</v>
      </c>
      <c r="QDL62" s="124" t="s">
        <v>582</v>
      </c>
      <c r="QDM62" s="124" t="s">
        <v>582</v>
      </c>
      <c r="QDN62" s="124" t="s">
        <v>582</v>
      </c>
      <c r="QDO62" s="124" t="s">
        <v>582</v>
      </c>
      <c r="QDP62" s="124" t="s">
        <v>582</v>
      </c>
      <c r="QDQ62" s="124" t="s">
        <v>582</v>
      </c>
      <c r="QDR62" s="124" t="s">
        <v>582</v>
      </c>
      <c r="QDS62" s="124" t="s">
        <v>582</v>
      </c>
      <c r="QDT62" s="124" t="s">
        <v>582</v>
      </c>
      <c r="QDU62" s="124" t="s">
        <v>582</v>
      </c>
      <c r="QDV62" s="124" t="s">
        <v>582</v>
      </c>
      <c r="QDW62" s="124" t="s">
        <v>582</v>
      </c>
      <c r="QDX62" s="124" t="s">
        <v>582</v>
      </c>
      <c r="QDY62" s="124" t="s">
        <v>582</v>
      </c>
      <c r="QDZ62" s="124" t="s">
        <v>582</v>
      </c>
      <c r="QEA62" s="124" t="s">
        <v>582</v>
      </c>
      <c r="QEB62" s="124" t="s">
        <v>582</v>
      </c>
      <c r="QEC62" s="124" t="s">
        <v>582</v>
      </c>
      <c r="QED62" s="124" t="s">
        <v>582</v>
      </c>
      <c r="QEE62" s="124" t="s">
        <v>582</v>
      </c>
      <c r="QEF62" s="124" t="s">
        <v>582</v>
      </c>
      <c r="QEG62" s="124" t="s">
        <v>582</v>
      </c>
      <c r="QEH62" s="124" t="s">
        <v>582</v>
      </c>
      <c r="QEI62" s="124" t="s">
        <v>582</v>
      </c>
      <c r="QEJ62" s="124" t="s">
        <v>582</v>
      </c>
      <c r="QEK62" s="124" t="s">
        <v>582</v>
      </c>
      <c r="QEL62" s="124" t="s">
        <v>582</v>
      </c>
      <c r="QEM62" s="124" t="s">
        <v>582</v>
      </c>
      <c r="QEN62" s="124" t="s">
        <v>582</v>
      </c>
      <c r="QEO62" s="124" t="s">
        <v>582</v>
      </c>
      <c r="QEP62" s="124" t="s">
        <v>582</v>
      </c>
      <c r="QEQ62" s="124" t="s">
        <v>582</v>
      </c>
      <c r="QER62" s="124" t="s">
        <v>582</v>
      </c>
      <c r="QES62" s="124" t="s">
        <v>582</v>
      </c>
      <c r="QET62" s="124" t="s">
        <v>582</v>
      </c>
      <c r="QEU62" s="124" t="s">
        <v>582</v>
      </c>
      <c r="QEV62" s="124" t="s">
        <v>582</v>
      </c>
      <c r="QEW62" s="124" t="s">
        <v>582</v>
      </c>
      <c r="QEX62" s="124" t="s">
        <v>582</v>
      </c>
      <c r="QEY62" s="124" t="s">
        <v>582</v>
      </c>
      <c r="QEZ62" s="124" t="s">
        <v>582</v>
      </c>
      <c r="QFA62" s="124" t="s">
        <v>582</v>
      </c>
      <c r="QFB62" s="124" t="s">
        <v>582</v>
      </c>
      <c r="QFC62" s="124" t="s">
        <v>582</v>
      </c>
      <c r="QFD62" s="124" t="s">
        <v>582</v>
      </c>
      <c r="QFE62" s="124" t="s">
        <v>582</v>
      </c>
      <c r="QFF62" s="124" t="s">
        <v>582</v>
      </c>
      <c r="QFG62" s="124" t="s">
        <v>582</v>
      </c>
      <c r="QFH62" s="124" t="s">
        <v>582</v>
      </c>
      <c r="QFI62" s="124" t="s">
        <v>582</v>
      </c>
      <c r="QFJ62" s="124" t="s">
        <v>582</v>
      </c>
      <c r="QFK62" s="124" t="s">
        <v>582</v>
      </c>
      <c r="QFL62" s="124" t="s">
        <v>582</v>
      </c>
      <c r="QFM62" s="124" t="s">
        <v>582</v>
      </c>
      <c r="QFN62" s="124" t="s">
        <v>582</v>
      </c>
      <c r="QFO62" s="124" t="s">
        <v>582</v>
      </c>
      <c r="QFP62" s="124" t="s">
        <v>582</v>
      </c>
      <c r="QFQ62" s="124" t="s">
        <v>582</v>
      </c>
      <c r="QFR62" s="124" t="s">
        <v>582</v>
      </c>
      <c r="QFS62" s="124" t="s">
        <v>582</v>
      </c>
      <c r="QFT62" s="124" t="s">
        <v>582</v>
      </c>
      <c r="QFU62" s="124" t="s">
        <v>582</v>
      </c>
      <c r="QFV62" s="124" t="s">
        <v>582</v>
      </c>
      <c r="QFW62" s="124" t="s">
        <v>582</v>
      </c>
      <c r="QFX62" s="124" t="s">
        <v>582</v>
      </c>
      <c r="QFY62" s="124" t="s">
        <v>582</v>
      </c>
      <c r="QFZ62" s="124" t="s">
        <v>582</v>
      </c>
      <c r="QGA62" s="124" t="s">
        <v>582</v>
      </c>
      <c r="QGB62" s="124" t="s">
        <v>582</v>
      </c>
      <c r="QGC62" s="124" t="s">
        <v>582</v>
      </c>
      <c r="QGD62" s="124" t="s">
        <v>582</v>
      </c>
      <c r="QGE62" s="124" t="s">
        <v>582</v>
      </c>
      <c r="QGF62" s="124" t="s">
        <v>582</v>
      </c>
      <c r="QGG62" s="124" t="s">
        <v>582</v>
      </c>
      <c r="QGH62" s="124" t="s">
        <v>582</v>
      </c>
      <c r="QGI62" s="124" t="s">
        <v>582</v>
      </c>
      <c r="QGJ62" s="124" t="s">
        <v>582</v>
      </c>
      <c r="QGK62" s="124" t="s">
        <v>582</v>
      </c>
      <c r="QGL62" s="124" t="s">
        <v>582</v>
      </c>
      <c r="QGM62" s="124" t="s">
        <v>582</v>
      </c>
      <c r="QGN62" s="124" t="s">
        <v>582</v>
      </c>
      <c r="QGO62" s="124" t="s">
        <v>582</v>
      </c>
      <c r="QGP62" s="124" t="s">
        <v>582</v>
      </c>
      <c r="QGQ62" s="124" t="s">
        <v>582</v>
      </c>
      <c r="QGR62" s="124" t="s">
        <v>582</v>
      </c>
      <c r="QGS62" s="124" t="s">
        <v>582</v>
      </c>
      <c r="QGT62" s="124" t="s">
        <v>582</v>
      </c>
      <c r="QGU62" s="124" t="s">
        <v>582</v>
      </c>
      <c r="QGV62" s="124" t="s">
        <v>582</v>
      </c>
      <c r="QGW62" s="124" t="s">
        <v>582</v>
      </c>
      <c r="QGX62" s="124" t="s">
        <v>582</v>
      </c>
      <c r="QGY62" s="124" t="s">
        <v>582</v>
      </c>
      <c r="QGZ62" s="124" t="s">
        <v>582</v>
      </c>
      <c r="QHA62" s="124" t="s">
        <v>582</v>
      </c>
      <c r="QHB62" s="124" t="s">
        <v>582</v>
      </c>
      <c r="QHC62" s="124" t="s">
        <v>582</v>
      </c>
      <c r="QHD62" s="124" t="s">
        <v>582</v>
      </c>
      <c r="QHE62" s="124" t="s">
        <v>582</v>
      </c>
      <c r="QHF62" s="124" t="s">
        <v>582</v>
      </c>
      <c r="QHG62" s="124" t="s">
        <v>582</v>
      </c>
      <c r="QHH62" s="124" t="s">
        <v>582</v>
      </c>
      <c r="QHI62" s="124" t="s">
        <v>582</v>
      </c>
      <c r="QHJ62" s="124" t="s">
        <v>582</v>
      </c>
      <c r="QHK62" s="124" t="s">
        <v>582</v>
      </c>
      <c r="QHL62" s="124" t="s">
        <v>582</v>
      </c>
      <c r="QHM62" s="124" t="s">
        <v>582</v>
      </c>
      <c r="QHN62" s="124" t="s">
        <v>582</v>
      </c>
      <c r="QHO62" s="124" t="s">
        <v>582</v>
      </c>
      <c r="QHP62" s="124" t="s">
        <v>582</v>
      </c>
      <c r="QHQ62" s="124" t="s">
        <v>582</v>
      </c>
      <c r="QHR62" s="124" t="s">
        <v>582</v>
      </c>
      <c r="QHS62" s="124" t="s">
        <v>582</v>
      </c>
      <c r="QHT62" s="124" t="s">
        <v>582</v>
      </c>
      <c r="QHU62" s="124" t="s">
        <v>582</v>
      </c>
      <c r="QHV62" s="124" t="s">
        <v>582</v>
      </c>
      <c r="QHW62" s="124" t="s">
        <v>582</v>
      </c>
      <c r="QHX62" s="124" t="s">
        <v>582</v>
      </c>
      <c r="QHY62" s="124" t="s">
        <v>582</v>
      </c>
      <c r="QHZ62" s="124" t="s">
        <v>582</v>
      </c>
      <c r="QIA62" s="124" t="s">
        <v>582</v>
      </c>
      <c r="QIB62" s="124" t="s">
        <v>582</v>
      </c>
      <c r="QIC62" s="124" t="s">
        <v>582</v>
      </c>
      <c r="QID62" s="124" t="s">
        <v>582</v>
      </c>
      <c r="QIE62" s="124" t="s">
        <v>582</v>
      </c>
      <c r="QIF62" s="124" t="s">
        <v>582</v>
      </c>
      <c r="QIG62" s="124" t="s">
        <v>582</v>
      </c>
      <c r="QIH62" s="124" t="s">
        <v>582</v>
      </c>
      <c r="QII62" s="124" t="s">
        <v>582</v>
      </c>
      <c r="QIJ62" s="124" t="s">
        <v>582</v>
      </c>
      <c r="QIK62" s="124" t="s">
        <v>582</v>
      </c>
      <c r="QIL62" s="124" t="s">
        <v>582</v>
      </c>
      <c r="QIM62" s="124" t="s">
        <v>582</v>
      </c>
      <c r="QIN62" s="124" t="s">
        <v>582</v>
      </c>
      <c r="QIO62" s="124" t="s">
        <v>582</v>
      </c>
      <c r="QIP62" s="124" t="s">
        <v>582</v>
      </c>
      <c r="QIQ62" s="124" t="s">
        <v>582</v>
      </c>
      <c r="QIR62" s="124" t="s">
        <v>582</v>
      </c>
      <c r="QIS62" s="124" t="s">
        <v>582</v>
      </c>
      <c r="QIT62" s="124" t="s">
        <v>582</v>
      </c>
      <c r="QIU62" s="124" t="s">
        <v>582</v>
      </c>
      <c r="QIV62" s="124" t="s">
        <v>582</v>
      </c>
      <c r="QIW62" s="124" t="s">
        <v>582</v>
      </c>
      <c r="QIX62" s="124" t="s">
        <v>582</v>
      </c>
      <c r="QIY62" s="124" t="s">
        <v>582</v>
      </c>
      <c r="QIZ62" s="124" t="s">
        <v>582</v>
      </c>
      <c r="QJA62" s="124" t="s">
        <v>582</v>
      </c>
      <c r="QJB62" s="124" t="s">
        <v>582</v>
      </c>
      <c r="QJC62" s="124" t="s">
        <v>582</v>
      </c>
      <c r="QJD62" s="124" t="s">
        <v>582</v>
      </c>
      <c r="QJE62" s="124" t="s">
        <v>582</v>
      </c>
      <c r="QJF62" s="124" t="s">
        <v>582</v>
      </c>
      <c r="QJG62" s="124" t="s">
        <v>582</v>
      </c>
      <c r="QJH62" s="124" t="s">
        <v>582</v>
      </c>
      <c r="QJI62" s="124" t="s">
        <v>582</v>
      </c>
      <c r="QJJ62" s="124" t="s">
        <v>582</v>
      </c>
      <c r="QJK62" s="124" t="s">
        <v>582</v>
      </c>
      <c r="QJL62" s="124" t="s">
        <v>582</v>
      </c>
      <c r="QJM62" s="124" t="s">
        <v>582</v>
      </c>
      <c r="QJN62" s="124" t="s">
        <v>582</v>
      </c>
      <c r="QJO62" s="124" t="s">
        <v>582</v>
      </c>
      <c r="QJP62" s="124" t="s">
        <v>582</v>
      </c>
      <c r="QJQ62" s="124" t="s">
        <v>582</v>
      </c>
      <c r="QJR62" s="124" t="s">
        <v>582</v>
      </c>
      <c r="QJS62" s="124" t="s">
        <v>582</v>
      </c>
      <c r="QJT62" s="124" t="s">
        <v>582</v>
      </c>
      <c r="QJU62" s="124" t="s">
        <v>582</v>
      </c>
      <c r="QJV62" s="124" t="s">
        <v>582</v>
      </c>
      <c r="QJW62" s="124" t="s">
        <v>582</v>
      </c>
      <c r="QJX62" s="124" t="s">
        <v>582</v>
      </c>
      <c r="QJY62" s="124" t="s">
        <v>582</v>
      </c>
      <c r="QJZ62" s="124" t="s">
        <v>582</v>
      </c>
      <c r="QKA62" s="124" t="s">
        <v>582</v>
      </c>
      <c r="QKB62" s="124" t="s">
        <v>582</v>
      </c>
      <c r="QKC62" s="124" t="s">
        <v>582</v>
      </c>
      <c r="QKD62" s="124" t="s">
        <v>582</v>
      </c>
      <c r="QKE62" s="124" t="s">
        <v>582</v>
      </c>
      <c r="QKF62" s="124" t="s">
        <v>582</v>
      </c>
      <c r="QKG62" s="124" t="s">
        <v>582</v>
      </c>
      <c r="QKH62" s="124" t="s">
        <v>582</v>
      </c>
      <c r="QKI62" s="124" t="s">
        <v>582</v>
      </c>
      <c r="QKJ62" s="124" t="s">
        <v>582</v>
      </c>
      <c r="QKK62" s="124" t="s">
        <v>582</v>
      </c>
      <c r="QKL62" s="124" t="s">
        <v>582</v>
      </c>
      <c r="QKM62" s="124" t="s">
        <v>582</v>
      </c>
      <c r="QKN62" s="124" t="s">
        <v>582</v>
      </c>
      <c r="QKO62" s="124" t="s">
        <v>582</v>
      </c>
      <c r="QKP62" s="124" t="s">
        <v>582</v>
      </c>
      <c r="QKQ62" s="124" t="s">
        <v>582</v>
      </c>
      <c r="QKR62" s="124" t="s">
        <v>582</v>
      </c>
      <c r="QKS62" s="124" t="s">
        <v>582</v>
      </c>
      <c r="QKT62" s="124" t="s">
        <v>582</v>
      </c>
      <c r="QKU62" s="124" t="s">
        <v>582</v>
      </c>
      <c r="QKV62" s="124" t="s">
        <v>582</v>
      </c>
      <c r="QKW62" s="124" t="s">
        <v>582</v>
      </c>
      <c r="QKX62" s="124" t="s">
        <v>582</v>
      </c>
      <c r="QKY62" s="124" t="s">
        <v>582</v>
      </c>
      <c r="QKZ62" s="124" t="s">
        <v>582</v>
      </c>
      <c r="QLA62" s="124" t="s">
        <v>582</v>
      </c>
      <c r="QLB62" s="124" t="s">
        <v>582</v>
      </c>
      <c r="QLC62" s="124" t="s">
        <v>582</v>
      </c>
      <c r="QLD62" s="124" t="s">
        <v>582</v>
      </c>
      <c r="QLE62" s="124" t="s">
        <v>582</v>
      </c>
      <c r="QLF62" s="124" t="s">
        <v>582</v>
      </c>
      <c r="QLG62" s="124" t="s">
        <v>582</v>
      </c>
      <c r="QLH62" s="124" t="s">
        <v>582</v>
      </c>
      <c r="QLI62" s="124" t="s">
        <v>582</v>
      </c>
      <c r="QLJ62" s="124" t="s">
        <v>582</v>
      </c>
      <c r="QLK62" s="124" t="s">
        <v>582</v>
      </c>
      <c r="QLL62" s="124" t="s">
        <v>582</v>
      </c>
      <c r="QLM62" s="124" t="s">
        <v>582</v>
      </c>
      <c r="QLN62" s="124" t="s">
        <v>582</v>
      </c>
      <c r="QLO62" s="124" t="s">
        <v>582</v>
      </c>
      <c r="QLP62" s="124" t="s">
        <v>582</v>
      </c>
      <c r="QLQ62" s="124" t="s">
        <v>582</v>
      </c>
      <c r="QLR62" s="124" t="s">
        <v>582</v>
      </c>
      <c r="QLS62" s="124" t="s">
        <v>582</v>
      </c>
      <c r="QLT62" s="124" t="s">
        <v>582</v>
      </c>
      <c r="QLU62" s="124" t="s">
        <v>582</v>
      </c>
      <c r="QLV62" s="124" t="s">
        <v>582</v>
      </c>
      <c r="QLW62" s="124" t="s">
        <v>582</v>
      </c>
      <c r="QLX62" s="124" t="s">
        <v>582</v>
      </c>
      <c r="QLY62" s="124" t="s">
        <v>582</v>
      </c>
      <c r="QLZ62" s="124" t="s">
        <v>582</v>
      </c>
      <c r="QMA62" s="124" t="s">
        <v>582</v>
      </c>
      <c r="QMB62" s="124" t="s">
        <v>582</v>
      </c>
      <c r="QMC62" s="124" t="s">
        <v>582</v>
      </c>
      <c r="QMD62" s="124" t="s">
        <v>582</v>
      </c>
      <c r="QME62" s="124" t="s">
        <v>582</v>
      </c>
      <c r="QMF62" s="124" t="s">
        <v>582</v>
      </c>
      <c r="QMG62" s="124" t="s">
        <v>582</v>
      </c>
      <c r="QMH62" s="124" t="s">
        <v>582</v>
      </c>
      <c r="QMI62" s="124" t="s">
        <v>582</v>
      </c>
      <c r="QMJ62" s="124" t="s">
        <v>582</v>
      </c>
      <c r="QMK62" s="124" t="s">
        <v>582</v>
      </c>
      <c r="QML62" s="124" t="s">
        <v>582</v>
      </c>
      <c r="QMM62" s="124" t="s">
        <v>582</v>
      </c>
      <c r="QMN62" s="124" t="s">
        <v>582</v>
      </c>
      <c r="QMO62" s="124" t="s">
        <v>582</v>
      </c>
      <c r="QMP62" s="124" t="s">
        <v>582</v>
      </c>
      <c r="QMQ62" s="124" t="s">
        <v>582</v>
      </c>
      <c r="QMR62" s="124" t="s">
        <v>582</v>
      </c>
      <c r="QMS62" s="124" t="s">
        <v>582</v>
      </c>
      <c r="QMT62" s="124" t="s">
        <v>582</v>
      </c>
      <c r="QMU62" s="124" t="s">
        <v>582</v>
      </c>
      <c r="QMV62" s="124" t="s">
        <v>582</v>
      </c>
      <c r="QMW62" s="124" t="s">
        <v>582</v>
      </c>
      <c r="QMX62" s="124" t="s">
        <v>582</v>
      </c>
      <c r="QMY62" s="124" t="s">
        <v>582</v>
      </c>
      <c r="QMZ62" s="124" t="s">
        <v>582</v>
      </c>
      <c r="QNA62" s="124" t="s">
        <v>582</v>
      </c>
      <c r="QNB62" s="124" t="s">
        <v>582</v>
      </c>
      <c r="QNC62" s="124" t="s">
        <v>582</v>
      </c>
      <c r="QND62" s="124" t="s">
        <v>582</v>
      </c>
      <c r="QNE62" s="124" t="s">
        <v>582</v>
      </c>
      <c r="QNF62" s="124" t="s">
        <v>582</v>
      </c>
      <c r="QNG62" s="124" t="s">
        <v>582</v>
      </c>
      <c r="QNH62" s="124" t="s">
        <v>582</v>
      </c>
      <c r="QNI62" s="124" t="s">
        <v>582</v>
      </c>
      <c r="QNJ62" s="124" t="s">
        <v>582</v>
      </c>
      <c r="QNK62" s="124" t="s">
        <v>582</v>
      </c>
      <c r="QNL62" s="124" t="s">
        <v>582</v>
      </c>
      <c r="QNM62" s="124" t="s">
        <v>582</v>
      </c>
      <c r="QNN62" s="124" t="s">
        <v>582</v>
      </c>
      <c r="QNO62" s="124" t="s">
        <v>582</v>
      </c>
      <c r="QNP62" s="124" t="s">
        <v>582</v>
      </c>
      <c r="QNQ62" s="124" t="s">
        <v>582</v>
      </c>
      <c r="QNR62" s="124" t="s">
        <v>582</v>
      </c>
      <c r="QNS62" s="124" t="s">
        <v>582</v>
      </c>
      <c r="QNT62" s="124" t="s">
        <v>582</v>
      </c>
      <c r="QNU62" s="124" t="s">
        <v>582</v>
      </c>
      <c r="QNV62" s="124" t="s">
        <v>582</v>
      </c>
      <c r="QNW62" s="124" t="s">
        <v>582</v>
      </c>
      <c r="QNX62" s="124" t="s">
        <v>582</v>
      </c>
      <c r="QNY62" s="124" t="s">
        <v>582</v>
      </c>
      <c r="QNZ62" s="124" t="s">
        <v>582</v>
      </c>
      <c r="QOA62" s="124" t="s">
        <v>582</v>
      </c>
      <c r="QOB62" s="124" t="s">
        <v>582</v>
      </c>
      <c r="QOC62" s="124" t="s">
        <v>582</v>
      </c>
      <c r="QOD62" s="124" t="s">
        <v>582</v>
      </c>
      <c r="QOE62" s="124" t="s">
        <v>582</v>
      </c>
      <c r="QOF62" s="124" t="s">
        <v>582</v>
      </c>
      <c r="QOG62" s="124" t="s">
        <v>582</v>
      </c>
      <c r="QOH62" s="124" t="s">
        <v>582</v>
      </c>
      <c r="QOI62" s="124" t="s">
        <v>582</v>
      </c>
      <c r="QOJ62" s="124" t="s">
        <v>582</v>
      </c>
      <c r="QOK62" s="124" t="s">
        <v>582</v>
      </c>
      <c r="QOL62" s="124" t="s">
        <v>582</v>
      </c>
      <c r="QOM62" s="124" t="s">
        <v>582</v>
      </c>
      <c r="QON62" s="124" t="s">
        <v>582</v>
      </c>
      <c r="QOO62" s="124" t="s">
        <v>582</v>
      </c>
      <c r="QOP62" s="124" t="s">
        <v>582</v>
      </c>
      <c r="QOQ62" s="124" t="s">
        <v>582</v>
      </c>
      <c r="QOR62" s="124" t="s">
        <v>582</v>
      </c>
      <c r="QOS62" s="124" t="s">
        <v>582</v>
      </c>
      <c r="QOT62" s="124" t="s">
        <v>582</v>
      </c>
      <c r="QOU62" s="124" t="s">
        <v>582</v>
      </c>
      <c r="QOV62" s="124" t="s">
        <v>582</v>
      </c>
      <c r="QOW62" s="124" t="s">
        <v>582</v>
      </c>
      <c r="QOX62" s="124" t="s">
        <v>582</v>
      </c>
      <c r="QOY62" s="124" t="s">
        <v>582</v>
      </c>
      <c r="QOZ62" s="124" t="s">
        <v>582</v>
      </c>
      <c r="QPA62" s="124" t="s">
        <v>582</v>
      </c>
      <c r="QPB62" s="124" t="s">
        <v>582</v>
      </c>
      <c r="QPC62" s="124" t="s">
        <v>582</v>
      </c>
      <c r="QPD62" s="124" t="s">
        <v>582</v>
      </c>
      <c r="QPE62" s="124" t="s">
        <v>582</v>
      </c>
      <c r="QPF62" s="124" t="s">
        <v>582</v>
      </c>
      <c r="QPG62" s="124" t="s">
        <v>582</v>
      </c>
      <c r="QPH62" s="124" t="s">
        <v>582</v>
      </c>
      <c r="QPI62" s="124" t="s">
        <v>582</v>
      </c>
      <c r="QPJ62" s="124" t="s">
        <v>582</v>
      </c>
      <c r="QPK62" s="124" t="s">
        <v>582</v>
      </c>
      <c r="QPL62" s="124" t="s">
        <v>582</v>
      </c>
      <c r="QPM62" s="124" t="s">
        <v>582</v>
      </c>
      <c r="QPN62" s="124" t="s">
        <v>582</v>
      </c>
      <c r="QPO62" s="124" t="s">
        <v>582</v>
      </c>
      <c r="QPP62" s="124" t="s">
        <v>582</v>
      </c>
      <c r="QPQ62" s="124" t="s">
        <v>582</v>
      </c>
      <c r="QPR62" s="124" t="s">
        <v>582</v>
      </c>
      <c r="QPS62" s="124" t="s">
        <v>582</v>
      </c>
      <c r="QPT62" s="124" t="s">
        <v>582</v>
      </c>
      <c r="QPU62" s="124" t="s">
        <v>582</v>
      </c>
      <c r="QPV62" s="124" t="s">
        <v>582</v>
      </c>
      <c r="QPW62" s="124" t="s">
        <v>582</v>
      </c>
      <c r="QPX62" s="124" t="s">
        <v>582</v>
      </c>
      <c r="QPY62" s="124" t="s">
        <v>582</v>
      </c>
      <c r="QPZ62" s="124" t="s">
        <v>582</v>
      </c>
      <c r="QQA62" s="124" t="s">
        <v>582</v>
      </c>
      <c r="QQB62" s="124" t="s">
        <v>582</v>
      </c>
      <c r="QQC62" s="124" t="s">
        <v>582</v>
      </c>
      <c r="QQD62" s="124" t="s">
        <v>582</v>
      </c>
      <c r="QQE62" s="124" t="s">
        <v>582</v>
      </c>
      <c r="QQF62" s="124" t="s">
        <v>582</v>
      </c>
      <c r="QQG62" s="124" t="s">
        <v>582</v>
      </c>
      <c r="QQH62" s="124" t="s">
        <v>582</v>
      </c>
      <c r="QQI62" s="124" t="s">
        <v>582</v>
      </c>
      <c r="QQJ62" s="124" t="s">
        <v>582</v>
      </c>
      <c r="QQK62" s="124" t="s">
        <v>582</v>
      </c>
      <c r="QQL62" s="124" t="s">
        <v>582</v>
      </c>
      <c r="QQM62" s="124" t="s">
        <v>582</v>
      </c>
      <c r="QQN62" s="124" t="s">
        <v>582</v>
      </c>
      <c r="QQO62" s="124" t="s">
        <v>582</v>
      </c>
      <c r="QQP62" s="124" t="s">
        <v>582</v>
      </c>
      <c r="QQQ62" s="124" t="s">
        <v>582</v>
      </c>
      <c r="QQR62" s="124" t="s">
        <v>582</v>
      </c>
      <c r="QQS62" s="124" t="s">
        <v>582</v>
      </c>
      <c r="QQT62" s="124" t="s">
        <v>582</v>
      </c>
      <c r="QQU62" s="124" t="s">
        <v>582</v>
      </c>
      <c r="QQV62" s="124" t="s">
        <v>582</v>
      </c>
      <c r="QQW62" s="124" t="s">
        <v>582</v>
      </c>
      <c r="QQX62" s="124" t="s">
        <v>582</v>
      </c>
      <c r="QQY62" s="124" t="s">
        <v>582</v>
      </c>
      <c r="QQZ62" s="124" t="s">
        <v>582</v>
      </c>
      <c r="QRA62" s="124" t="s">
        <v>582</v>
      </c>
      <c r="QRB62" s="124" t="s">
        <v>582</v>
      </c>
      <c r="QRC62" s="124" t="s">
        <v>582</v>
      </c>
      <c r="QRD62" s="124" t="s">
        <v>582</v>
      </c>
      <c r="QRE62" s="124" t="s">
        <v>582</v>
      </c>
      <c r="QRF62" s="124" t="s">
        <v>582</v>
      </c>
      <c r="QRG62" s="124" t="s">
        <v>582</v>
      </c>
      <c r="QRH62" s="124" t="s">
        <v>582</v>
      </c>
      <c r="QRI62" s="124" t="s">
        <v>582</v>
      </c>
      <c r="QRJ62" s="124" t="s">
        <v>582</v>
      </c>
      <c r="QRK62" s="124" t="s">
        <v>582</v>
      </c>
      <c r="QRL62" s="124" t="s">
        <v>582</v>
      </c>
      <c r="QRM62" s="124" t="s">
        <v>582</v>
      </c>
      <c r="QRN62" s="124" t="s">
        <v>582</v>
      </c>
      <c r="QRO62" s="124" t="s">
        <v>582</v>
      </c>
      <c r="QRP62" s="124" t="s">
        <v>582</v>
      </c>
      <c r="QRQ62" s="124" t="s">
        <v>582</v>
      </c>
      <c r="QRR62" s="124" t="s">
        <v>582</v>
      </c>
      <c r="QRS62" s="124" t="s">
        <v>582</v>
      </c>
      <c r="QRT62" s="124" t="s">
        <v>582</v>
      </c>
      <c r="QRU62" s="124" t="s">
        <v>582</v>
      </c>
      <c r="QRV62" s="124" t="s">
        <v>582</v>
      </c>
      <c r="QRW62" s="124" t="s">
        <v>582</v>
      </c>
      <c r="QRX62" s="124" t="s">
        <v>582</v>
      </c>
      <c r="QRY62" s="124" t="s">
        <v>582</v>
      </c>
      <c r="QRZ62" s="124" t="s">
        <v>582</v>
      </c>
      <c r="QSA62" s="124" t="s">
        <v>582</v>
      </c>
      <c r="QSB62" s="124" t="s">
        <v>582</v>
      </c>
      <c r="QSC62" s="124" t="s">
        <v>582</v>
      </c>
      <c r="QSD62" s="124" t="s">
        <v>582</v>
      </c>
      <c r="QSE62" s="124" t="s">
        <v>582</v>
      </c>
      <c r="QSF62" s="124" t="s">
        <v>582</v>
      </c>
      <c r="QSG62" s="124" t="s">
        <v>582</v>
      </c>
      <c r="QSH62" s="124" t="s">
        <v>582</v>
      </c>
      <c r="QSI62" s="124" t="s">
        <v>582</v>
      </c>
      <c r="QSJ62" s="124" t="s">
        <v>582</v>
      </c>
      <c r="QSK62" s="124" t="s">
        <v>582</v>
      </c>
      <c r="QSL62" s="124" t="s">
        <v>582</v>
      </c>
      <c r="QSM62" s="124" t="s">
        <v>582</v>
      </c>
      <c r="QSN62" s="124" t="s">
        <v>582</v>
      </c>
      <c r="QSO62" s="124" t="s">
        <v>582</v>
      </c>
      <c r="QSP62" s="124" t="s">
        <v>582</v>
      </c>
      <c r="QSQ62" s="124" t="s">
        <v>582</v>
      </c>
      <c r="QSR62" s="124" t="s">
        <v>582</v>
      </c>
      <c r="QSS62" s="124" t="s">
        <v>582</v>
      </c>
      <c r="QST62" s="124" t="s">
        <v>582</v>
      </c>
      <c r="QSU62" s="124" t="s">
        <v>582</v>
      </c>
      <c r="QSV62" s="124" t="s">
        <v>582</v>
      </c>
      <c r="QSW62" s="124" t="s">
        <v>582</v>
      </c>
      <c r="QSX62" s="124" t="s">
        <v>582</v>
      </c>
      <c r="QSY62" s="124" t="s">
        <v>582</v>
      </c>
      <c r="QSZ62" s="124" t="s">
        <v>582</v>
      </c>
      <c r="QTA62" s="124" t="s">
        <v>582</v>
      </c>
      <c r="QTB62" s="124" t="s">
        <v>582</v>
      </c>
      <c r="QTC62" s="124" t="s">
        <v>582</v>
      </c>
      <c r="QTD62" s="124" t="s">
        <v>582</v>
      </c>
      <c r="QTE62" s="124" t="s">
        <v>582</v>
      </c>
      <c r="QTF62" s="124" t="s">
        <v>582</v>
      </c>
      <c r="QTG62" s="124" t="s">
        <v>582</v>
      </c>
      <c r="QTH62" s="124" t="s">
        <v>582</v>
      </c>
      <c r="QTI62" s="124" t="s">
        <v>582</v>
      </c>
      <c r="QTJ62" s="124" t="s">
        <v>582</v>
      </c>
      <c r="QTK62" s="124" t="s">
        <v>582</v>
      </c>
      <c r="QTL62" s="124" t="s">
        <v>582</v>
      </c>
      <c r="QTM62" s="124" t="s">
        <v>582</v>
      </c>
      <c r="QTN62" s="124" t="s">
        <v>582</v>
      </c>
      <c r="QTO62" s="124" t="s">
        <v>582</v>
      </c>
      <c r="QTP62" s="124" t="s">
        <v>582</v>
      </c>
      <c r="QTQ62" s="124" t="s">
        <v>582</v>
      </c>
      <c r="QTR62" s="124" t="s">
        <v>582</v>
      </c>
      <c r="QTS62" s="124" t="s">
        <v>582</v>
      </c>
      <c r="QTT62" s="124" t="s">
        <v>582</v>
      </c>
      <c r="QTU62" s="124" t="s">
        <v>582</v>
      </c>
      <c r="QTV62" s="124" t="s">
        <v>582</v>
      </c>
      <c r="QTW62" s="124" t="s">
        <v>582</v>
      </c>
      <c r="QTX62" s="124" t="s">
        <v>582</v>
      </c>
      <c r="QTY62" s="124" t="s">
        <v>582</v>
      </c>
      <c r="QTZ62" s="124" t="s">
        <v>582</v>
      </c>
      <c r="QUA62" s="124" t="s">
        <v>582</v>
      </c>
      <c r="QUB62" s="124" t="s">
        <v>582</v>
      </c>
      <c r="QUC62" s="124" t="s">
        <v>582</v>
      </c>
      <c r="QUD62" s="124" t="s">
        <v>582</v>
      </c>
      <c r="QUE62" s="124" t="s">
        <v>582</v>
      </c>
      <c r="QUF62" s="124" t="s">
        <v>582</v>
      </c>
      <c r="QUG62" s="124" t="s">
        <v>582</v>
      </c>
      <c r="QUH62" s="124" t="s">
        <v>582</v>
      </c>
      <c r="QUI62" s="124" t="s">
        <v>582</v>
      </c>
      <c r="QUJ62" s="124" t="s">
        <v>582</v>
      </c>
      <c r="QUK62" s="124" t="s">
        <v>582</v>
      </c>
      <c r="QUL62" s="124" t="s">
        <v>582</v>
      </c>
      <c r="QUM62" s="124" t="s">
        <v>582</v>
      </c>
      <c r="QUN62" s="124" t="s">
        <v>582</v>
      </c>
      <c r="QUO62" s="124" t="s">
        <v>582</v>
      </c>
      <c r="QUP62" s="124" t="s">
        <v>582</v>
      </c>
      <c r="QUQ62" s="124" t="s">
        <v>582</v>
      </c>
      <c r="QUR62" s="124" t="s">
        <v>582</v>
      </c>
      <c r="QUS62" s="124" t="s">
        <v>582</v>
      </c>
      <c r="QUT62" s="124" t="s">
        <v>582</v>
      </c>
      <c r="QUU62" s="124" t="s">
        <v>582</v>
      </c>
      <c r="QUV62" s="124" t="s">
        <v>582</v>
      </c>
      <c r="QUW62" s="124" t="s">
        <v>582</v>
      </c>
      <c r="QUX62" s="124" t="s">
        <v>582</v>
      </c>
      <c r="QUY62" s="124" t="s">
        <v>582</v>
      </c>
      <c r="QUZ62" s="124" t="s">
        <v>582</v>
      </c>
      <c r="QVA62" s="124" t="s">
        <v>582</v>
      </c>
      <c r="QVB62" s="124" t="s">
        <v>582</v>
      </c>
      <c r="QVC62" s="124" t="s">
        <v>582</v>
      </c>
      <c r="QVD62" s="124" t="s">
        <v>582</v>
      </c>
      <c r="QVE62" s="124" t="s">
        <v>582</v>
      </c>
      <c r="QVF62" s="124" t="s">
        <v>582</v>
      </c>
      <c r="QVG62" s="124" t="s">
        <v>582</v>
      </c>
      <c r="QVH62" s="124" t="s">
        <v>582</v>
      </c>
      <c r="QVI62" s="124" t="s">
        <v>582</v>
      </c>
      <c r="QVJ62" s="124" t="s">
        <v>582</v>
      </c>
      <c r="QVK62" s="124" t="s">
        <v>582</v>
      </c>
      <c r="QVL62" s="124" t="s">
        <v>582</v>
      </c>
      <c r="QVM62" s="124" t="s">
        <v>582</v>
      </c>
      <c r="QVN62" s="124" t="s">
        <v>582</v>
      </c>
      <c r="QVO62" s="124" t="s">
        <v>582</v>
      </c>
      <c r="QVP62" s="124" t="s">
        <v>582</v>
      </c>
      <c r="QVQ62" s="124" t="s">
        <v>582</v>
      </c>
      <c r="QVR62" s="124" t="s">
        <v>582</v>
      </c>
      <c r="QVS62" s="124" t="s">
        <v>582</v>
      </c>
      <c r="QVT62" s="124" t="s">
        <v>582</v>
      </c>
      <c r="QVU62" s="124" t="s">
        <v>582</v>
      </c>
      <c r="QVV62" s="124" t="s">
        <v>582</v>
      </c>
      <c r="QVW62" s="124" t="s">
        <v>582</v>
      </c>
      <c r="QVX62" s="124" t="s">
        <v>582</v>
      </c>
      <c r="QVY62" s="124" t="s">
        <v>582</v>
      </c>
      <c r="QVZ62" s="124" t="s">
        <v>582</v>
      </c>
      <c r="QWA62" s="124" t="s">
        <v>582</v>
      </c>
      <c r="QWB62" s="124" t="s">
        <v>582</v>
      </c>
      <c r="QWC62" s="124" t="s">
        <v>582</v>
      </c>
      <c r="QWD62" s="124" t="s">
        <v>582</v>
      </c>
      <c r="QWE62" s="124" t="s">
        <v>582</v>
      </c>
      <c r="QWF62" s="124" t="s">
        <v>582</v>
      </c>
      <c r="QWG62" s="124" t="s">
        <v>582</v>
      </c>
      <c r="QWH62" s="124" t="s">
        <v>582</v>
      </c>
      <c r="QWI62" s="124" t="s">
        <v>582</v>
      </c>
      <c r="QWJ62" s="124" t="s">
        <v>582</v>
      </c>
      <c r="QWK62" s="124" t="s">
        <v>582</v>
      </c>
      <c r="QWL62" s="124" t="s">
        <v>582</v>
      </c>
      <c r="QWM62" s="124" t="s">
        <v>582</v>
      </c>
      <c r="QWN62" s="124" t="s">
        <v>582</v>
      </c>
      <c r="QWO62" s="124" t="s">
        <v>582</v>
      </c>
      <c r="QWP62" s="124" t="s">
        <v>582</v>
      </c>
      <c r="QWQ62" s="124" t="s">
        <v>582</v>
      </c>
      <c r="QWR62" s="124" t="s">
        <v>582</v>
      </c>
      <c r="QWS62" s="124" t="s">
        <v>582</v>
      </c>
      <c r="QWT62" s="124" t="s">
        <v>582</v>
      </c>
      <c r="QWU62" s="124" t="s">
        <v>582</v>
      </c>
      <c r="QWV62" s="124" t="s">
        <v>582</v>
      </c>
      <c r="QWW62" s="124" t="s">
        <v>582</v>
      </c>
      <c r="QWX62" s="124" t="s">
        <v>582</v>
      </c>
      <c r="QWY62" s="124" t="s">
        <v>582</v>
      </c>
      <c r="QWZ62" s="124" t="s">
        <v>582</v>
      </c>
      <c r="QXA62" s="124" t="s">
        <v>582</v>
      </c>
      <c r="QXB62" s="124" t="s">
        <v>582</v>
      </c>
      <c r="QXC62" s="124" t="s">
        <v>582</v>
      </c>
      <c r="QXD62" s="124" t="s">
        <v>582</v>
      </c>
      <c r="QXE62" s="124" t="s">
        <v>582</v>
      </c>
      <c r="QXF62" s="124" t="s">
        <v>582</v>
      </c>
      <c r="QXG62" s="124" t="s">
        <v>582</v>
      </c>
      <c r="QXH62" s="124" t="s">
        <v>582</v>
      </c>
      <c r="QXI62" s="124" t="s">
        <v>582</v>
      </c>
      <c r="QXJ62" s="124" t="s">
        <v>582</v>
      </c>
      <c r="QXK62" s="124" t="s">
        <v>582</v>
      </c>
      <c r="QXL62" s="124" t="s">
        <v>582</v>
      </c>
      <c r="QXM62" s="124" t="s">
        <v>582</v>
      </c>
      <c r="QXN62" s="124" t="s">
        <v>582</v>
      </c>
      <c r="QXO62" s="124" t="s">
        <v>582</v>
      </c>
      <c r="QXP62" s="124" t="s">
        <v>582</v>
      </c>
      <c r="QXQ62" s="124" t="s">
        <v>582</v>
      </c>
      <c r="QXR62" s="124" t="s">
        <v>582</v>
      </c>
      <c r="QXS62" s="124" t="s">
        <v>582</v>
      </c>
      <c r="QXT62" s="124" t="s">
        <v>582</v>
      </c>
      <c r="QXU62" s="124" t="s">
        <v>582</v>
      </c>
      <c r="QXV62" s="124" t="s">
        <v>582</v>
      </c>
      <c r="QXW62" s="124" t="s">
        <v>582</v>
      </c>
      <c r="QXX62" s="124" t="s">
        <v>582</v>
      </c>
      <c r="QXY62" s="124" t="s">
        <v>582</v>
      </c>
      <c r="QXZ62" s="124" t="s">
        <v>582</v>
      </c>
      <c r="QYA62" s="124" t="s">
        <v>582</v>
      </c>
      <c r="QYB62" s="124" t="s">
        <v>582</v>
      </c>
      <c r="QYC62" s="124" t="s">
        <v>582</v>
      </c>
      <c r="QYD62" s="124" t="s">
        <v>582</v>
      </c>
      <c r="QYE62" s="124" t="s">
        <v>582</v>
      </c>
      <c r="QYF62" s="124" t="s">
        <v>582</v>
      </c>
      <c r="QYG62" s="124" t="s">
        <v>582</v>
      </c>
      <c r="QYH62" s="124" t="s">
        <v>582</v>
      </c>
      <c r="QYI62" s="124" t="s">
        <v>582</v>
      </c>
      <c r="QYJ62" s="124" t="s">
        <v>582</v>
      </c>
      <c r="QYK62" s="124" t="s">
        <v>582</v>
      </c>
      <c r="QYL62" s="124" t="s">
        <v>582</v>
      </c>
      <c r="QYM62" s="124" t="s">
        <v>582</v>
      </c>
      <c r="QYN62" s="124" t="s">
        <v>582</v>
      </c>
      <c r="QYO62" s="124" t="s">
        <v>582</v>
      </c>
      <c r="QYP62" s="124" t="s">
        <v>582</v>
      </c>
      <c r="QYQ62" s="124" t="s">
        <v>582</v>
      </c>
      <c r="QYR62" s="124" t="s">
        <v>582</v>
      </c>
      <c r="QYS62" s="124" t="s">
        <v>582</v>
      </c>
      <c r="QYT62" s="124" t="s">
        <v>582</v>
      </c>
      <c r="QYU62" s="124" t="s">
        <v>582</v>
      </c>
      <c r="QYV62" s="124" t="s">
        <v>582</v>
      </c>
      <c r="QYW62" s="124" t="s">
        <v>582</v>
      </c>
      <c r="QYX62" s="124" t="s">
        <v>582</v>
      </c>
      <c r="QYY62" s="124" t="s">
        <v>582</v>
      </c>
      <c r="QYZ62" s="124" t="s">
        <v>582</v>
      </c>
      <c r="QZA62" s="124" t="s">
        <v>582</v>
      </c>
      <c r="QZB62" s="124" t="s">
        <v>582</v>
      </c>
      <c r="QZC62" s="124" t="s">
        <v>582</v>
      </c>
      <c r="QZD62" s="124" t="s">
        <v>582</v>
      </c>
      <c r="QZE62" s="124" t="s">
        <v>582</v>
      </c>
      <c r="QZF62" s="124" t="s">
        <v>582</v>
      </c>
      <c r="QZG62" s="124" t="s">
        <v>582</v>
      </c>
      <c r="QZH62" s="124" t="s">
        <v>582</v>
      </c>
      <c r="QZI62" s="124" t="s">
        <v>582</v>
      </c>
      <c r="QZJ62" s="124" t="s">
        <v>582</v>
      </c>
      <c r="QZK62" s="124" t="s">
        <v>582</v>
      </c>
      <c r="QZL62" s="124" t="s">
        <v>582</v>
      </c>
      <c r="QZM62" s="124" t="s">
        <v>582</v>
      </c>
      <c r="QZN62" s="124" t="s">
        <v>582</v>
      </c>
      <c r="QZO62" s="124" t="s">
        <v>582</v>
      </c>
      <c r="QZP62" s="124" t="s">
        <v>582</v>
      </c>
      <c r="QZQ62" s="124" t="s">
        <v>582</v>
      </c>
      <c r="QZR62" s="124" t="s">
        <v>582</v>
      </c>
      <c r="QZS62" s="124" t="s">
        <v>582</v>
      </c>
      <c r="QZT62" s="124" t="s">
        <v>582</v>
      </c>
      <c r="QZU62" s="124" t="s">
        <v>582</v>
      </c>
      <c r="QZV62" s="124" t="s">
        <v>582</v>
      </c>
      <c r="QZW62" s="124" t="s">
        <v>582</v>
      </c>
      <c r="QZX62" s="124" t="s">
        <v>582</v>
      </c>
      <c r="QZY62" s="124" t="s">
        <v>582</v>
      </c>
      <c r="QZZ62" s="124" t="s">
        <v>582</v>
      </c>
      <c r="RAA62" s="124" t="s">
        <v>582</v>
      </c>
      <c r="RAB62" s="124" t="s">
        <v>582</v>
      </c>
      <c r="RAC62" s="124" t="s">
        <v>582</v>
      </c>
      <c r="RAD62" s="124" t="s">
        <v>582</v>
      </c>
      <c r="RAE62" s="124" t="s">
        <v>582</v>
      </c>
      <c r="RAF62" s="124" t="s">
        <v>582</v>
      </c>
      <c r="RAG62" s="124" t="s">
        <v>582</v>
      </c>
      <c r="RAH62" s="124" t="s">
        <v>582</v>
      </c>
      <c r="RAI62" s="124" t="s">
        <v>582</v>
      </c>
      <c r="RAJ62" s="124" t="s">
        <v>582</v>
      </c>
      <c r="RAK62" s="124" t="s">
        <v>582</v>
      </c>
      <c r="RAL62" s="124" t="s">
        <v>582</v>
      </c>
      <c r="RAM62" s="124" t="s">
        <v>582</v>
      </c>
      <c r="RAN62" s="124" t="s">
        <v>582</v>
      </c>
      <c r="RAO62" s="124" t="s">
        <v>582</v>
      </c>
      <c r="RAP62" s="124" t="s">
        <v>582</v>
      </c>
      <c r="RAQ62" s="124" t="s">
        <v>582</v>
      </c>
      <c r="RAR62" s="124" t="s">
        <v>582</v>
      </c>
      <c r="RAS62" s="124" t="s">
        <v>582</v>
      </c>
      <c r="RAT62" s="124" t="s">
        <v>582</v>
      </c>
      <c r="RAU62" s="124" t="s">
        <v>582</v>
      </c>
      <c r="RAV62" s="124" t="s">
        <v>582</v>
      </c>
      <c r="RAW62" s="124" t="s">
        <v>582</v>
      </c>
      <c r="RAX62" s="124" t="s">
        <v>582</v>
      </c>
      <c r="RAY62" s="124" t="s">
        <v>582</v>
      </c>
      <c r="RAZ62" s="124" t="s">
        <v>582</v>
      </c>
      <c r="RBA62" s="124" t="s">
        <v>582</v>
      </c>
      <c r="RBB62" s="124" t="s">
        <v>582</v>
      </c>
      <c r="RBC62" s="124" t="s">
        <v>582</v>
      </c>
      <c r="RBD62" s="124" t="s">
        <v>582</v>
      </c>
      <c r="RBE62" s="124" t="s">
        <v>582</v>
      </c>
      <c r="RBF62" s="124" t="s">
        <v>582</v>
      </c>
      <c r="RBG62" s="124" t="s">
        <v>582</v>
      </c>
      <c r="RBH62" s="124" t="s">
        <v>582</v>
      </c>
      <c r="RBI62" s="124" t="s">
        <v>582</v>
      </c>
      <c r="RBJ62" s="124" t="s">
        <v>582</v>
      </c>
      <c r="RBK62" s="124" t="s">
        <v>582</v>
      </c>
      <c r="RBL62" s="124" t="s">
        <v>582</v>
      </c>
      <c r="RBM62" s="124" t="s">
        <v>582</v>
      </c>
      <c r="RBN62" s="124" t="s">
        <v>582</v>
      </c>
      <c r="RBO62" s="124" t="s">
        <v>582</v>
      </c>
      <c r="RBP62" s="124" t="s">
        <v>582</v>
      </c>
      <c r="RBQ62" s="124" t="s">
        <v>582</v>
      </c>
      <c r="RBR62" s="124" t="s">
        <v>582</v>
      </c>
      <c r="RBS62" s="124" t="s">
        <v>582</v>
      </c>
      <c r="RBT62" s="124" t="s">
        <v>582</v>
      </c>
      <c r="RBU62" s="124" t="s">
        <v>582</v>
      </c>
      <c r="RBV62" s="124" t="s">
        <v>582</v>
      </c>
      <c r="RBW62" s="124" t="s">
        <v>582</v>
      </c>
      <c r="RBX62" s="124" t="s">
        <v>582</v>
      </c>
      <c r="RBY62" s="124" t="s">
        <v>582</v>
      </c>
      <c r="RBZ62" s="124" t="s">
        <v>582</v>
      </c>
      <c r="RCA62" s="124" t="s">
        <v>582</v>
      </c>
      <c r="RCB62" s="124" t="s">
        <v>582</v>
      </c>
      <c r="RCC62" s="124" t="s">
        <v>582</v>
      </c>
      <c r="RCD62" s="124" t="s">
        <v>582</v>
      </c>
      <c r="RCE62" s="124" t="s">
        <v>582</v>
      </c>
      <c r="RCF62" s="124" t="s">
        <v>582</v>
      </c>
      <c r="RCG62" s="124" t="s">
        <v>582</v>
      </c>
      <c r="RCH62" s="124" t="s">
        <v>582</v>
      </c>
      <c r="RCI62" s="124" t="s">
        <v>582</v>
      </c>
      <c r="RCJ62" s="124" t="s">
        <v>582</v>
      </c>
      <c r="RCK62" s="124" t="s">
        <v>582</v>
      </c>
      <c r="RCL62" s="124" t="s">
        <v>582</v>
      </c>
      <c r="RCM62" s="124" t="s">
        <v>582</v>
      </c>
      <c r="RCN62" s="124" t="s">
        <v>582</v>
      </c>
      <c r="RCO62" s="124" t="s">
        <v>582</v>
      </c>
      <c r="RCP62" s="124" t="s">
        <v>582</v>
      </c>
      <c r="RCQ62" s="124" t="s">
        <v>582</v>
      </c>
      <c r="RCR62" s="124" t="s">
        <v>582</v>
      </c>
      <c r="RCS62" s="124" t="s">
        <v>582</v>
      </c>
      <c r="RCT62" s="124" t="s">
        <v>582</v>
      </c>
      <c r="RCU62" s="124" t="s">
        <v>582</v>
      </c>
      <c r="RCV62" s="124" t="s">
        <v>582</v>
      </c>
      <c r="RCW62" s="124" t="s">
        <v>582</v>
      </c>
      <c r="RCX62" s="124" t="s">
        <v>582</v>
      </c>
      <c r="RCY62" s="124" t="s">
        <v>582</v>
      </c>
      <c r="RCZ62" s="124" t="s">
        <v>582</v>
      </c>
      <c r="RDA62" s="124" t="s">
        <v>582</v>
      </c>
      <c r="RDB62" s="124" t="s">
        <v>582</v>
      </c>
      <c r="RDC62" s="124" t="s">
        <v>582</v>
      </c>
      <c r="RDD62" s="124" t="s">
        <v>582</v>
      </c>
      <c r="RDE62" s="124" t="s">
        <v>582</v>
      </c>
      <c r="RDF62" s="124" t="s">
        <v>582</v>
      </c>
      <c r="RDG62" s="124" t="s">
        <v>582</v>
      </c>
      <c r="RDH62" s="124" t="s">
        <v>582</v>
      </c>
      <c r="RDI62" s="124" t="s">
        <v>582</v>
      </c>
      <c r="RDJ62" s="124" t="s">
        <v>582</v>
      </c>
      <c r="RDK62" s="124" t="s">
        <v>582</v>
      </c>
      <c r="RDL62" s="124" t="s">
        <v>582</v>
      </c>
      <c r="RDM62" s="124" t="s">
        <v>582</v>
      </c>
      <c r="RDN62" s="124" t="s">
        <v>582</v>
      </c>
      <c r="RDO62" s="124" t="s">
        <v>582</v>
      </c>
      <c r="RDP62" s="124" t="s">
        <v>582</v>
      </c>
      <c r="RDQ62" s="124" t="s">
        <v>582</v>
      </c>
      <c r="RDR62" s="124" t="s">
        <v>582</v>
      </c>
      <c r="RDS62" s="124" t="s">
        <v>582</v>
      </c>
      <c r="RDT62" s="124" t="s">
        <v>582</v>
      </c>
      <c r="RDU62" s="124" t="s">
        <v>582</v>
      </c>
      <c r="RDV62" s="124" t="s">
        <v>582</v>
      </c>
      <c r="RDW62" s="124" t="s">
        <v>582</v>
      </c>
      <c r="RDX62" s="124" t="s">
        <v>582</v>
      </c>
      <c r="RDY62" s="124" t="s">
        <v>582</v>
      </c>
      <c r="RDZ62" s="124" t="s">
        <v>582</v>
      </c>
      <c r="REA62" s="124" t="s">
        <v>582</v>
      </c>
      <c r="REB62" s="124" t="s">
        <v>582</v>
      </c>
      <c r="REC62" s="124" t="s">
        <v>582</v>
      </c>
      <c r="RED62" s="124" t="s">
        <v>582</v>
      </c>
      <c r="REE62" s="124" t="s">
        <v>582</v>
      </c>
      <c r="REF62" s="124" t="s">
        <v>582</v>
      </c>
      <c r="REG62" s="124" t="s">
        <v>582</v>
      </c>
      <c r="REH62" s="124" t="s">
        <v>582</v>
      </c>
      <c r="REI62" s="124" t="s">
        <v>582</v>
      </c>
      <c r="REJ62" s="124" t="s">
        <v>582</v>
      </c>
      <c r="REK62" s="124" t="s">
        <v>582</v>
      </c>
      <c r="REL62" s="124" t="s">
        <v>582</v>
      </c>
      <c r="REM62" s="124" t="s">
        <v>582</v>
      </c>
      <c r="REN62" s="124" t="s">
        <v>582</v>
      </c>
      <c r="REO62" s="124" t="s">
        <v>582</v>
      </c>
      <c r="REP62" s="124" t="s">
        <v>582</v>
      </c>
      <c r="REQ62" s="124" t="s">
        <v>582</v>
      </c>
      <c r="RER62" s="124" t="s">
        <v>582</v>
      </c>
      <c r="RES62" s="124" t="s">
        <v>582</v>
      </c>
      <c r="RET62" s="124" t="s">
        <v>582</v>
      </c>
      <c r="REU62" s="124" t="s">
        <v>582</v>
      </c>
      <c r="REV62" s="124" t="s">
        <v>582</v>
      </c>
      <c r="REW62" s="124" t="s">
        <v>582</v>
      </c>
      <c r="REX62" s="124" t="s">
        <v>582</v>
      </c>
      <c r="REY62" s="124" t="s">
        <v>582</v>
      </c>
      <c r="REZ62" s="124" t="s">
        <v>582</v>
      </c>
      <c r="RFA62" s="124" t="s">
        <v>582</v>
      </c>
      <c r="RFB62" s="124" t="s">
        <v>582</v>
      </c>
      <c r="RFC62" s="124" t="s">
        <v>582</v>
      </c>
      <c r="RFD62" s="124" t="s">
        <v>582</v>
      </c>
      <c r="RFE62" s="124" t="s">
        <v>582</v>
      </c>
      <c r="RFF62" s="124" t="s">
        <v>582</v>
      </c>
      <c r="RFG62" s="124" t="s">
        <v>582</v>
      </c>
      <c r="RFH62" s="124" t="s">
        <v>582</v>
      </c>
      <c r="RFI62" s="124" t="s">
        <v>582</v>
      </c>
      <c r="RFJ62" s="124" t="s">
        <v>582</v>
      </c>
      <c r="RFK62" s="124" t="s">
        <v>582</v>
      </c>
      <c r="RFL62" s="124" t="s">
        <v>582</v>
      </c>
      <c r="RFM62" s="124" t="s">
        <v>582</v>
      </c>
      <c r="RFN62" s="124" t="s">
        <v>582</v>
      </c>
      <c r="RFO62" s="124" t="s">
        <v>582</v>
      </c>
      <c r="RFP62" s="124" t="s">
        <v>582</v>
      </c>
      <c r="RFQ62" s="124" t="s">
        <v>582</v>
      </c>
      <c r="RFR62" s="124" t="s">
        <v>582</v>
      </c>
      <c r="RFS62" s="124" t="s">
        <v>582</v>
      </c>
      <c r="RFT62" s="124" t="s">
        <v>582</v>
      </c>
      <c r="RFU62" s="124" t="s">
        <v>582</v>
      </c>
      <c r="RFV62" s="124" t="s">
        <v>582</v>
      </c>
      <c r="RFW62" s="124" t="s">
        <v>582</v>
      </c>
      <c r="RFX62" s="124" t="s">
        <v>582</v>
      </c>
      <c r="RFY62" s="124" t="s">
        <v>582</v>
      </c>
      <c r="RFZ62" s="124" t="s">
        <v>582</v>
      </c>
      <c r="RGA62" s="124" t="s">
        <v>582</v>
      </c>
      <c r="RGB62" s="124" t="s">
        <v>582</v>
      </c>
      <c r="RGC62" s="124" t="s">
        <v>582</v>
      </c>
      <c r="RGD62" s="124" t="s">
        <v>582</v>
      </c>
      <c r="RGE62" s="124" t="s">
        <v>582</v>
      </c>
      <c r="RGF62" s="124" t="s">
        <v>582</v>
      </c>
      <c r="RGG62" s="124" t="s">
        <v>582</v>
      </c>
      <c r="RGH62" s="124" t="s">
        <v>582</v>
      </c>
      <c r="RGI62" s="124" t="s">
        <v>582</v>
      </c>
      <c r="RGJ62" s="124" t="s">
        <v>582</v>
      </c>
      <c r="RGK62" s="124" t="s">
        <v>582</v>
      </c>
      <c r="RGL62" s="124" t="s">
        <v>582</v>
      </c>
      <c r="RGM62" s="124" t="s">
        <v>582</v>
      </c>
      <c r="RGN62" s="124" t="s">
        <v>582</v>
      </c>
      <c r="RGO62" s="124" t="s">
        <v>582</v>
      </c>
      <c r="RGP62" s="124" t="s">
        <v>582</v>
      </c>
      <c r="RGQ62" s="124" t="s">
        <v>582</v>
      </c>
      <c r="RGR62" s="124" t="s">
        <v>582</v>
      </c>
      <c r="RGS62" s="124" t="s">
        <v>582</v>
      </c>
      <c r="RGT62" s="124" t="s">
        <v>582</v>
      </c>
      <c r="RGU62" s="124" t="s">
        <v>582</v>
      </c>
      <c r="RGV62" s="124" t="s">
        <v>582</v>
      </c>
      <c r="RGW62" s="124" t="s">
        <v>582</v>
      </c>
      <c r="RGX62" s="124" t="s">
        <v>582</v>
      </c>
      <c r="RGY62" s="124" t="s">
        <v>582</v>
      </c>
      <c r="RGZ62" s="124" t="s">
        <v>582</v>
      </c>
      <c r="RHA62" s="124" t="s">
        <v>582</v>
      </c>
      <c r="RHB62" s="124" t="s">
        <v>582</v>
      </c>
      <c r="RHC62" s="124" t="s">
        <v>582</v>
      </c>
      <c r="RHD62" s="124" t="s">
        <v>582</v>
      </c>
      <c r="RHE62" s="124" t="s">
        <v>582</v>
      </c>
      <c r="RHF62" s="124" t="s">
        <v>582</v>
      </c>
      <c r="RHG62" s="124" t="s">
        <v>582</v>
      </c>
      <c r="RHH62" s="124" t="s">
        <v>582</v>
      </c>
      <c r="RHI62" s="124" t="s">
        <v>582</v>
      </c>
      <c r="RHJ62" s="124" t="s">
        <v>582</v>
      </c>
      <c r="RHK62" s="124" t="s">
        <v>582</v>
      </c>
      <c r="RHL62" s="124" t="s">
        <v>582</v>
      </c>
      <c r="RHM62" s="124" t="s">
        <v>582</v>
      </c>
      <c r="RHN62" s="124" t="s">
        <v>582</v>
      </c>
      <c r="RHO62" s="124" t="s">
        <v>582</v>
      </c>
      <c r="RHP62" s="124" t="s">
        <v>582</v>
      </c>
      <c r="RHQ62" s="124" t="s">
        <v>582</v>
      </c>
      <c r="RHR62" s="124" t="s">
        <v>582</v>
      </c>
      <c r="RHS62" s="124" t="s">
        <v>582</v>
      </c>
      <c r="RHT62" s="124" t="s">
        <v>582</v>
      </c>
      <c r="RHU62" s="124" t="s">
        <v>582</v>
      </c>
      <c r="RHV62" s="124" t="s">
        <v>582</v>
      </c>
      <c r="RHW62" s="124" t="s">
        <v>582</v>
      </c>
      <c r="RHX62" s="124" t="s">
        <v>582</v>
      </c>
      <c r="RHY62" s="124" t="s">
        <v>582</v>
      </c>
      <c r="RHZ62" s="124" t="s">
        <v>582</v>
      </c>
      <c r="RIA62" s="124" t="s">
        <v>582</v>
      </c>
      <c r="RIB62" s="124" t="s">
        <v>582</v>
      </c>
      <c r="RIC62" s="124" t="s">
        <v>582</v>
      </c>
      <c r="RID62" s="124" t="s">
        <v>582</v>
      </c>
      <c r="RIE62" s="124" t="s">
        <v>582</v>
      </c>
      <c r="RIF62" s="124" t="s">
        <v>582</v>
      </c>
      <c r="RIG62" s="124" t="s">
        <v>582</v>
      </c>
      <c r="RIH62" s="124" t="s">
        <v>582</v>
      </c>
      <c r="RII62" s="124" t="s">
        <v>582</v>
      </c>
      <c r="RIJ62" s="124" t="s">
        <v>582</v>
      </c>
      <c r="RIK62" s="124" t="s">
        <v>582</v>
      </c>
      <c r="RIL62" s="124" t="s">
        <v>582</v>
      </c>
      <c r="RIM62" s="124" t="s">
        <v>582</v>
      </c>
      <c r="RIN62" s="124" t="s">
        <v>582</v>
      </c>
      <c r="RIO62" s="124" t="s">
        <v>582</v>
      </c>
      <c r="RIP62" s="124" t="s">
        <v>582</v>
      </c>
      <c r="RIQ62" s="124" t="s">
        <v>582</v>
      </c>
      <c r="RIR62" s="124" t="s">
        <v>582</v>
      </c>
      <c r="RIS62" s="124" t="s">
        <v>582</v>
      </c>
      <c r="RIT62" s="124" t="s">
        <v>582</v>
      </c>
      <c r="RIU62" s="124" t="s">
        <v>582</v>
      </c>
      <c r="RIV62" s="124" t="s">
        <v>582</v>
      </c>
      <c r="RIW62" s="124" t="s">
        <v>582</v>
      </c>
      <c r="RIX62" s="124" t="s">
        <v>582</v>
      </c>
      <c r="RIY62" s="124" t="s">
        <v>582</v>
      </c>
      <c r="RIZ62" s="124" t="s">
        <v>582</v>
      </c>
      <c r="RJA62" s="124" t="s">
        <v>582</v>
      </c>
      <c r="RJB62" s="124" t="s">
        <v>582</v>
      </c>
      <c r="RJC62" s="124" t="s">
        <v>582</v>
      </c>
      <c r="RJD62" s="124" t="s">
        <v>582</v>
      </c>
      <c r="RJE62" s="124" t="s">
        <v>582</v>
      </c>
      <c r="RJF62" s="124" t="s">
        <v>582</v>
      </c>
      <c r="RJG62" s="124" t="s">
        <v>582</v>
      </c>
      <c r="RJH62" s="124" t="s">
        <v>582</v>
      </c>
      <c r="RJI62" s="124" t="s">
        <v>582</v>
      </c>
      <c r="RJJ62" s="124" t="s">
        <v>582</v>
      </c>
      <c r="RJK62" s="124" t="s">
        <v>582</v>
      </c>
      <c r="RJL62" s="124" t="s">
        <v>582</v>
      </c>
      <c r="RJM62" s="124" t="s">
        <v>582</v>
      </c>
      <c r="RJN62" s="124" t="s">
        <v>582</v>
      </c>
      <c r="RJO62" s="124" t="s">
        <v>582</v>
      </c>
      <c r="RJP62" s="124" t="s">
        <v>582</v>
      </c>
      <c r="RJQ62" s="124" t="s">
        <v>582</v>
      </c>
      <c r="RJR62" s="124" t="s">
        <v>582</v>
      </c>
      <c r="RJS62" s="124" t="s">
        <v>582</v>
      </c>
      <c r="RJT62" s="124" t="s">
        <v>582</v>
      </c>
      <c r="RJU62" s="124" t="s">
        <v>582</v>
      </c>
      <c r="RJV62" s="124" t="s">
        <v>582</v>
      </c>
      <c r="RJW62" s="124" t="s">
        <v>582</v>
      </c>
      <c r="RJX62" s="124" t="s">
        <v>582</v>
      </c>
      <c r="RJY62" s="124" t="s">
        <v>582</v>
      </c>
      <c r="RJZ62" s="124" t="s">
        <v>582</v>
      </c>
      <c r="RKA62" s="124" t="s">
        <v>582</v>
      </c>
      <c r="RKB62" s="124" t="s">
        <v>582</v>
      </c>
      <c r="RKC62" s="124" t="s">
        <v>582</v>
      </c>
      <c r="RKD62" s="124" t="s">
        <v>582</v>
      </c>
      <c r="RKE62" s="124" t="s">
        <v>582</v>
      </c>
      <c r="RKF62" s="124" t="s">
        <v>582</v>
      </c>
      <c r="RKG62" s="124" t="s">
        <v>582</v>
      </c>
      <c r="RKH62" s="124" t="s">
        <v>582</v>
      </c>
      <c r="RKI62" s="124" t="s">
        <v>582</v>
      </c>
      <c r="RKJ62" s="124" t="s">
        <v>582</v>
      </c>
      <c r="RKK62" s="124" t="s">
        <v>582</v>
      </c>
      <c r="RKL62" s="124" t="s">
        <v>582</v>
      </c>
      <c r="RKM62" s="124" t="s">
        <v>582</v>
      </c>
      <c r="RKN62" s="124" t="s">
        <v>582</v>
      </c>
      <c r="RKO62" s="124" t="s">
        <v>582</v>
      </c>
      <c r="RKP62" s="124" t="s">
        <v>582</v>
      </c>
      <c r="RKQ62" s="124" t="s">
        <v>582</v>
      </c>
      <c r="RKR62" s="124" t="s">
        <v>582</v>
      </c>
      <c r="RKS62" s="124" t="s">
        <v>582</v>
      </c>
      <c r="RKT62" s="124" t="s">
        <v>582</v>
      </c>
      <c r="RKU62" s="124" t="s">
        <v>582</v>
      </c>
      <c r="RKV62" s="124" t="s">
        <v>582</v>
      </c>
      <c r="RKW62" s="124" t="s">
        <v>582</v>
      </c>
      <c r="RKX62" s="124" t="s">
        <v>582</v>
      </c>
      <c r="RKY62" s="124" t="s">
        <v>582</v>
      </c>
      <c r="RKZ62" s="124" t="s">
        <v>582</v>
      </c>
      <c r="RLA62" s="124" t="s">
        <v>582</v>
      </c>
      <c r="RLB62" s="124" t="s">
        <v>582</v>
      </c>
      <c r="RLC62" s="124" t="s">
        <v>582</v>
      </c>
      <c r="RLD62" s="124" t="s">
        <v>582</v>
      </c>
      <c r="RLE62" s="124" t="s">
        <v>582</v>
      </c>
      <c r="RLF62" s="124" t="s">
        <v>582</v>
      </c>
      <c r="RLG62" s="124" t="s">
        <v>582</v>
      </c>
      <c r="RLH62" s="124" t="s">
        <v>582</v>
      </c>
      <c r="RLI62" s="124" t="s">
        <v>582</v>
      </c>
      <c r="RLJ62" s="124" t="s">
        <v>582</v>
      </c>
      <c r="RLK62" s="124" t="s">
        <v>582</v>
      </c>
      <c r="RLL62" s="124" t="s">
        <v>582</v>
      </c>
      <c r="RLM62" s="124" t="s">
        <v>582</v>
      </c>
      <c r="RLN62" s="124" t="s">
        <v>582</v>
      </c>
      <c r="RLO62" s="124" t="s">
        <v>582</v>
      </c>
      <c r="RLP62" s="124" t="s">
        <v>582</v>
      </c>
      <c r="RLQ62" s="124" t="s">
        <v>582</v>
      </c>
      <c r="RLR62" s="124" t="s">
        <v>582</v>
      </c>
      <c r="RLS62" s="124" t="s">
        <v>582</v>
      </c>
      <c r="RLT62" s="124" t="s">
        <v>582</v>
      </c>
      <c r="RLU62" s="124" t="s">
        <v>582</v>
      </c>
      <c r="RLV62" s="124" t="s">
        <v>582</v>
      </c>
      <c r="RLW62" s="124" t="s">
        <v>582</v>
      </c>
      <c r="RLX62" s="124" t="s">
        <v>582</v>
      </c>
      <c r="RLY62" s="124" t="s">
        <v>582</v>
      </c>
      <c r="RLZ62" s="124" t="s">
        <v>582</v>
      </c>
      <c r="RMA62" s="124" t="s">
        <v>582</v>
      </c>
      <c r="RMB62" s="124" t="s">
        <v>582</v>
      </c>
      <c r="RMC62" s="124" t="s">
        <v>582</v>
      </c>
      <c r="RMD62" s="124" t="s">
        <v>582</v>
      </c>
      <c r="RME62" s="124" t="s">
        <v>582</v>
      </c>
      <c r="RMF62" s="124" t="s">
        <v>582</v>
      </c>
      <c r="RMG62" s="124" t="s">
        <v>582</v>
      </c>
      <c r="RMH62" s="124" t="s">
        <v>582</v>
      </c>
      <c r="RMI62" s="124" t="s">
        <v>582</v>
      </c>
      <c r="RMJ62" s="124" t="s">
        <v>582</v>
      </c>
      <c r="RMK62" s="124" t="s">
        <v>582</v>
      </c>
      <c r="RML62" s="124" t="s">
        <v>582</v>
      </c>
      <c r="RMM62" s="124" t="s">
        <v>582</v>
      </c>
      <c r="RMN62" s="124" t="s">
        <v>582</v>
      </c>
      <c r="RMO62" s="124" t="s">
        <v>582</v>
      </c>
      <c r="RMP62" s="124" t="s">
        <v>582</v>
      </c>
      <c r="RMQ62" s="124" t="s">
        <v>582</v>
      </c>
      <c r="RMR62" s="124" t="s">
        <v>582</v>
      </c>
      <c r="RMS62" s="124" t="s">
        <v>582</v>
      </c>
      <c r="RMT62" s="124" t="s">
        <v>582</v>
      </c>
      <c r="RMU62" s="124" t="s">
        <v>582</v>
      </c>
      <c r="RMV62" s="124" t="s">
        <v>582</v>
      </c>
      <c r="RMW62" s="124" t="s">
        <v>582</v>
      </c>
      <c r="RMX62" s="124" t="s">
        <v>582</v>
      </c>
      <c r="RMY62" s="124" t="s">
        <v>582</v>
      </c>
      <c r="RMZ62" s="124" t="s">
        <v>582</v>
      </c>
      <c r="RNA62" s="124" t="s">
        <v>582</v>
      </c>
      <c r="RNB62" s="124" t="s">
        <v>582</v>
      </c>
      <c r="RNC62" s="124" t="s">
        <v>582</v>
      </c>
      <c r="RND62" s="124" t="s">
        <v>582</v>
      </c>
      <c r="RNE62" s="124" t="s">
        <v>582</v>
      </c>
      <c r="RNF62" s="124" t="s">
        <v>582</v>
      </c>
      <c r="RNG62" s="124" t="s">
        <v>582</v>
      </c>
      <c r="RNH62" s="124" t="s">
        <v>582</v>
      </c>
      <c r="RNI62" s="124" t="s">
        <v>582</v>
      </c>
      <c r="RNJ62" s="124" t="s">
        <v>582</v>
      </c>
      <c r="RNK62" s="124" t="s">
        <v>582</v>
      </c>
      <c r="RNL62" s="124" t="s">
        <v>582</v>
      </c>
      <c r="RNM62" s="124" t="s">
        <v>582</v>
      </c>
      <c r="RNN62" s="124" t="s">
        <v>582</v>
      </c>
      <c r="RNO62" s="124" t="s">
        <v>582</v>
      </c>
      <c r="RNP62" s="124" t="s">
        <v>582</v>
      </c>
      <c r="RNQ62" s="124" t="s">
        <v>582</v>
      </c>
      <c r="RNR62" s="124" t="s">
        <v>582</v>
      </c>
      <c r="RNS62" s="124" t="s">
        <v>582</v>
      </c>
      <c r="RNT62" s="124" t="s">
        <v>582</v>
      </c>
      <c r="RNU62" s="124" t="s">
        <v>582</v>
      </c>
      <c r="RNV62" s="124" t="s">
        <v>582</v>
      </c>
      <c r="RNW62" s="124" t="s">
        <v>582</v>
      </c>
      <c r="RNX62" s="124" t="s">
        <v>582</v>
      </c>
      <c r="RNY62" s="124" t="s">
        <v>582</v>
      </c>
      <c r="RNZ62" s="124" t="s">
        <v>582</v>
      </c>
      <c r="ROA62" s="124" t="s">
        <v>582</v>
      </c>
      <c r="ROB62" s="124" t="s">
        <v>582</v>
      </c>
      <c r="ROC62" s="124" t="s">
        <v>582</v>
      </c>
      <c r="ROD62" s="124" t="s">
        <v>582</v>
      </c>
      <c r="ROE62" s="124" t="s">
        <v>582</v>
      </c>
      <c r="ROF62" s="124" t="s">
        <v>582</v>
      </c>
      <c r="ROG62" s="124" t="s">
        <v>582</v>
      </c>
      <c r="ROH62" s="124" t="s">
        <v>582</v>
      </c>
      <c r="ROI62" s="124" t="s">
        <v>582</v>
      </c>
      <c r="ROJ62" s="124" t="s">
        <v>582</v>
      </c>
      <c r="ROK62" s="124" t="s">
        <v>582</v>
      </c>
      <c r="ROL62" s="124" t="s">
        <v>582</v>
      </c>
      <c r="ROM62" s="124" t="s">
        <v>582</v>
      </c>
      <c r="RON62" s="124" t="s">
        <v>582</v>
      </c>
      <c r="ROO62" s="124" t="s">
        <v>582</v>
      </c>
      <c r="ROP62" s="124" t="s">
        <v>582</v>
      </c>
      <c r="ROQ62" s="124" t="s">
        <v>582</v>
      </c>
      <c r="ROR62" s="124" t="s">
        <v>582</v>
      </c>
      <c r="ROS62" s="124" t="s">
        <v>582</v>
      </c>
      <c r="ROT62" s="124" t="s">
        <v>582</v>
      </c>
      <c r="ROU62" s="124" t="s">
        <v>582</v>
      </c>
      <c r="ROV62" s="124" t="s">
        <v>582</v>
      </c>
      <c r="ROW62" s="124" t="s">
        <v>582</v>
      </c>
      <c r="ROX62" s="124" t="s">
        <v>582</v>
      </c>
      <c r="ROY62" s="124" t="s">
        <v>582</v>
      </c>
      <c r="ROZ62" s="124" t="s">
        <v>582</v>
      </c>
      <c r="RPA62" s="124" t="s">
        <v>582</v>
      </c>
      <c r="RPB62" s="124" t="s">
        <v>582</v>
      </c>
      <c r="RPC62" s="124" t="s">
        <v>582</v>
      </c>
      <c r="RPD62" s="124" t="s">
        <v>582</v>
      </c>
      <c r="RPE62" s="124" t="s">
        <v>582</v>
      </c>
      <c r="RPF62" s="124" t="s">
        <v>582</v>
      </c>
      <c r="RPG62" s="124" t="s">
        <v>582</v>
      </c>
      <c r="RPH62" s="124" t="s">
        <v>582</v>
      </c>
      <c r="RPI62" s="124" t="s">
        <v>582</v>
      </c>
      <c r="RPJ62" s="124" t="s">
        <v>582</v>
      </c>
      <c r="RPK62" s="124" t="s">
        <v>582</v>
      </c>
      <c r="RPL62" s="124" t="s">
        <v>582</v>
      </c>
      <c r="RPM62" s="124" t="s">
        <v>582</v>
      </c>
      <c r="RPN62" s="124" t="s">
        <v>582</v>
      </c>
      <c r="RPO62" s="124" t="s">
        <v>582</v>
      </c>
      <c r="RPP62" s="124" t="s">
        <v>582</v>
      </c>
      <c r="RPQ62" s="124" t="s">
        <v>582</v>
      </c>
      <c r="RPR62" s="124" t="s">
        <v>582</v>
      </c>
      <c r="RPS62" s="124" t="s">
        <v>582</v>
      </c>
      <c r="RPT62" s="124" t="s">
        <v>582</v>
      </c>
      <c r="RPU62" s="124" t="s">
        <v>582</v>
      </c>
      <c r="RPV62" s="124" t="s">
        <v>582</v>
      </c>
      <c r="RPW62" s="124" t="s">
        <v>582</v>
      </c>
      <c r="RPX62" s="124" t="s">
        <v>582</v>
      </c>
      <c r="RPY62" s="124" t="s">
        <v>582</v>
      </c>
      <c r="RPZ62" s="124" t="s">
        <v>582</v>
      </c>
      <c r="RQA62" s="124" t="s">
        <v>582</v>
      </c>
      <c r="RQB62" s="124" t="s">
        <v>582</v>
      </c>
      <c r="RQC62" s="124" t="s">
        <v>582</v>
      </c>
      <c r="RQD62" s="124" t="s">
        <v>582</v>
      </c>
      <c r="RQE62" s="124" t="s">
        <v>582</v>
      </c>
      <c r="RQF62" s="124" t="s">
        <v>582</v>
      </c>
      <c r="RQG62" s="124" t="s">
        <v>582</v>
      </c>
      <c r="RQH62" s="124" t="s">
        <v>582</v>
      </c>
      <c r="RQI62" s="124" t="s">
        <v>582</v>
      </c>
      <c r="RQJ62" s="124" t="s">
        <v>582</v>
      </c>
      <c r="RQK62" s="124" t="s">
        <v>582</v>
      </c>
      <c r="RQL62" s="124" t="s">
        <v>582</v>
      </c>
      <c r="RQM62" s="124" t="s">
        <v>582</v>
      </c>
      <c r="RQN62" s="124" t="s">
        <v>582</v>
      </c>
      <c r="RQO62" s="124" t="s">
        <v>582</v>
      </c>
      <c r="RQP62" s="124" t="s">
        <v>582</v>
      </c>
      <c r="RQQ62" s="124" t="s">
        <v>582</v>
      </c>
      <c r="RQR62" s="124" t="s">
        <v>582</v>
      </c>
      <c r="RQS62" s="124" t="s">
        <v>582</v>
      </c>
      <c r="RQT62" s="124" t="s">
        <v>582</v>
      </c>
      <c r="RQU62" s="124" t="s">
        <v>582</v>
      </c>
      <c r="RQV62" s="124" t="s">
        <v>582</v>
      </c>
      <c r="RQW62" s="124" t="s">
        <v>582</v>
      </c>
      <c r="RQX62" s="124" t="s">
        <v>582</v>
      </c>
      <c r="RQY62" s="124" t="s">
        <v>582</v>
      </c>
      <c r="RQZ62" s="124" t="s">
        <v>582</v>
      </c>
      <c r="RRA62" s="124" t="s">
        <v>582</v>
      </c>
      <c r="RRB62" s="124" t="s">
        <v>582</v>
      </c>
      <c r="RRC62" s="124" t="s">
        <v>582</v>
      </c>
      <c r="RRD62" s="124" t="s">
        <v>582</v>
      </c>
      <c r="RRE62" s="124" t="s">
        <v>582</v>
      </c>
      <c r="RRF62" s="124" t="s">
        <v>582</v>
      </c>
      <c r="RRG62" s="124" t="s">
        <v>582</v>
      </c>
      <c r="RRH62" s="124" t="s">
        <v>582</v>
      </c>
      <c r="RRI62" s="124" t="s">
        <v>582</v>
      </c>
      <c r="RRJ62" s="124" t="s">
        <v>582</v>
      </c>
      <c r="RRK62" s="124" t="s">
        <v>582</v>
      </c>
      <c r="RRL62" s="124" t="s">
        <v>582</v>
      </c>
      <c r="RRM62" s="124" t="s">
        <v>582</v>
      </c>
      <c r="RRN62" s="124" t="s">
        <v>582</v>
      </c>
      <c r="RRO62" s="124" t="s">
        <v>582</v>
      </c>
      <c r="RRP62" s="124" t="s">
        <v>582</v>
      </c>
      <c r="RRQ62" s="124" t="s">
        <v>582</v>
      </c>
      <c r="RRR62" s="124" t="s">
        <v>582</v>
      </c>
      <c r="RRS62" s="124" t="s">
        <v>582</v>
      </c>
      <c r="RRT62" s="124" t="s">
        <v>582</v>
      </c>
      <c r="RRU62" s="124" t="s">
        <v>582</v>
      </c>
      <c r="RRV62" s="124" t="s">
        <v>582</v>
      </c>
      <c r="RRW62" s="124" t="s">
        <v>582</v>
      </c>
      <c r="RRX62" s="124" t="s">
        <v>582</v>
      </c>
      <c r="RRY62" s="124" t="s">
        <v>582</v>
      </c>
      <c r="RRZ62" s="124" t="s">
        <v>582</v>
      </c>
      <c r="RSA62" s="124" t="s">
        <v>582</v>
      </c>
      <c r="RSB62" s="124" t="s">
        <v>582</v>
      </c>
      <c r="RSC62" s="124" t="s">
        <v>582</v>
      </c>
      <c r="RSD62" s="124" t="s">
        <v>582</v>
      </c>
      <c r="RSE62" s="124" t="s">
        <v>582</v>
      </c>
      <c r="RSF62" s="124" t="s">
        <v>582</v>
      </c>
      <c r="RSG62" s="124" t="s">
        <v>582</v>
      </c>
      <c r="RSH62" s="124" t="s">
        <v>582</v>
      </c>
      <c r="RSI62" s="124" t="s">
        <v>582</v>
      </c>
      <c r="RSJ62" s="124" t="s">
        <v>582</v>
      </c>
      <c r="RSK62" s="124" t="s">
        <v>582</v>
      </c>
      <c r="RSL62" s="124" t="s">
        <v>582</v>
      </c>
      <c r="RSM62" s="124" t="s">
        <v>582</v>
      </c>
      <c r="RSN62" s="124" t="s">
        <v>582</v>
      </c>
      <c r="RSO62" s="124" t="s">
        <v>582</v>
      </c>
      <c r="RSP62" s="124" t="s">
        <v>582</v>
      </c>
      <c r="RSQ62" s="124" t="s">
        <v>582</v>
      </c>
      <c r="RSR62" s="124" t="s">
        <v>582</v>
      </c>
      <c r="RSS62" s="124" t="s">
        <v>582</v>
      </c>
      <c r="RST62" s="124" t="s">
        <v>582</v>
      </c>
      <c r="RSU62" s="124" t="s">
        <v>582</v>
      </c>
      <c r="RSV62" s="124" t="s">
        <v>582</v>
      </c>
      <c r="RSW62" s="124" t="s">
        <v>582</v>
      </c>
      <c r="RSX62" s="124" t="s">
        <v>582</v>
      </c>
      <c r="RSY62" s="124" t="s">
        <v>582</v>
      </c>
      <c r="RSZ62" s="124" t="s">
        <v>582</v>
      </c>
      <c r="RTA62" s="124" t="s">
        <v>582</v>
      </c>
      <c r="RTB62" s="124" t="s">
        <v>582</v>
      </c>
      <c r="RTC62" s="124" t="s">
        <v>582</v>
      </c>
      <c r="RTD62" s="124" t="s">
        <v>582</v>
      </c>
      <c r="RTE62" s="124" t="s">
        <v>582</v>
      </c>
      <c r="RTF62" s="124" t="s">
        <v>582</v>
      </c>
      <c r="RTG62" s="124" t="s">
        <v>582</v>
      </c>
      <c r="RTH62" s="124" t="s">
        <v>582</v>
      </c>
      <c r="RTI62" s="124" t="s">
        <v>582</v>
      </c>
      <c r="RTJ62" s="124" t="s">
        <v>582</v>
      </c>
      <c r="RTK62" s="124" t="s">
        <v>582</v>
      </c>
      <c r="RTL62" s="124" t="s">
        <v>582</v>
      </c>
      <c r="RTM62" s="124" t="s">
        <v>582</v>
      </c>
      <c r="RTN62" s="124" t="s">
        <v>582</v>
      </c>
      <c r="RTO62" s="124" t="s">
        <v>582</v>
      </c>
      <c r="RTP62" s="124" t="s">
        <v>582</v>
      </c>
      <c r="RTQ62" s="124" t="s">
        <v>582</v>
      </c>
      <c r="RTR62" s="124" t="s">
        <v>582</v>
      </c>
      <c r="RTS62" s="124" t="s">
        <v>582</v>
      </c>
      <c r="RTT62" s="124" t="s">
        <v>582</v>
      </c>
      <c r="RTU62" s="124" t="s">
        <v>582</v>
      </c>
      <c r="RTV62" s="124" t="s">
        <v>582</v>
      </c>
      <c r="RTW62" s="124" t="s">
        <v>582</v>
      </c>
      <c r="RTX62" s="124" t="s">
        <v>582</v>
      </c>
      <c r="RTY62" s="124" t="s">
        <v>582</v>
      </c>
      <c r="RTZ62" s="124" t="s">
        <v>582</v>
      </c>
      <c r="RUA62" s="124" t="s">
        <v>582</v>
      </c>
      <c r="RUB62" s="124" t="s">
        <v>582</v>
      </c>
      <c r="RUC62" s="124" t="s">
        <v>582</v>
      </c>
      <c r="RUD62" s="124" t="s">
        <v>582</v>
      </c>
      <c r="RUE62" s="124" t="s">
        <v>582</v>
      </c>
      <c r="RUF62" s="124" t="s">
        <v>582</v>
      </c>
      <c r="RUG62" s="124" t="s">
        <v>582</v>
      </c>
      <c r="RUH62" s="124" t="s">
        <v>582</v>
      </c>
      <c r="RUI62" s="124" t="s">
        <v>582</v>
      </c>
      <c r="RUJ62" s="124" t="s">
        <v>582</v>
      </c>
      <c r="RUK62" s="124" t="s">
        <v>582</v>
      </c>
      <c r="RUL62" s="124" t="s">
        <v>582</v>
      </c>
      <c r="RUM62" s="124" t="s">
        <v>582</v>
      </c>
      <c r="RUN62" s="124" t="s">
        <v>582</v>
      </c>
      <c r="RUO62" s="124" t="s">
        <v>582</v>
      </c>
      <c r="RUP62" s="124" t="s">
        <v>582</v>
      </c>
      <c r="RUQ62" s="124" t="s">
        <v>582</v>
      </c>
      <c r="RUR62" s="124" t="s">
        <v>582</v>
      </c>
      <c r="RUS62" s="124" t="s">
        <v>582</v>
      </c>
      <c r="RUT62" s="124" t="s">
        <v>582</v>
      </c>
      <c r="RUU62" s="124" t="s">
        <v>582</v>
      </c>
      <c r="RUV62" s="124" t="s">
        <v>582</v>
      </c>
      <c r="RUW62" s="124" t="s">
        <v>582</v>
      </c>
      <c r="RUX62" s="124" t="s">
        <v>582</v>
      </c>
      <c r="RUY62" s="124" t="s">
        <v>582</v>
      </c>
      <c r="RUZ62" s="124" t="s">
        <v>582</v>
      </c>
      <c r="RVA62" s="124" t="s">
        <v>582</v>
      </c>
      <c r="RVB62" s="124" t="s">
        <v>582</v>
      </c>
      <c r="RVC62" s="124" t="s">
        <v>582</v>
      </c>
      <c r="RVD62" s="124" t="s">
        <v>582</v>
      </c>
      <c r="RVE62" s="124" t="s">
        <v>582</v>
      </c>
      <c r="RVF62" s="124" t="s">
        <v>582</v>
      </c>
      <c r="RVG62" s="124" t="s">
        <v>582</v>
      </c>
      <c r="RVH62" s="124" t="s">
        <v>582</v>
      </c>
      <c r="RVI62" s="124" t="s">
        <v>582</v>
      </c>
      <c r="RVJ62" s="124" t="s">
        <v>582</v>
      </c>
      <c r="RVK62" s="124" t="s">
        <v>582</v>
      </c>
      <c r="RVL62" s="124" t="s">
        <v>582</v>
      </c>
      <c r="RVM62" s="124" t="s">
        <v>582</v>
      </c>
      <c r="RVN62" s="124" t="s">
        <v>582</v>
      </c>
      <c r="RVO62" s="124" t="s">
        <v>582</v>
      </c>
      <c r="RVP62" s="124" t="s">
        <v>582</v>
      </c>
      <c r="RVQ62" s="124" t="s">
        <v>582</v>
      </c>
      <c r="RVR62" s="124" t="s">
        <v>582</v>
      </c>
      <c r="RVS62" s="124" t="s">
        <v>582</v>
      </c>
      <c r="RVT62" s="124" t="s">
        <v>582</v>
      </c>
      <c r="RVU62" s="124" t="s">
        <v>582</v>
      </c>
      <c r="RVV62" s="124" t="s">
        <v>582</v>
      </c>
      <c r="RVW62" s="124" t="s">
        <v>582</v>
      </c>
      <c r="RVX62" s="124" t="s">
        <v>582</v>
      </c>
      <c r="RVY62" s="124" t="s">
        <v>582</v>
      </c>
      <c r="RVZ62" s="124" t="s">
        <v>582</v>
      </c>
      <c r="RWA62" s="124" t="s">
        <v>582</v>
      </c>
      <c r="RWB62" s="124" t="s">
        <v>582</v>
      </c>
      <c r="RWC62" s="124" t="s">
        <v>582</v>
      </c>
      <c r="RWD62" s="124" t="s">
        <v>582</v>
      </c>
      <c r="RWE62" s="124" t="s">
        <v>582</v>
      </c>
      <c r="RWF62" s="124" t="s">
        <v>582</v>
      </c>
      <c r="RWG62" s="124" t="s">
        <v>582</v>
      </c>
      <c r="RWH62" s="124" t="s">
        <v>582</v>
      </c>
      <c r="RWI62" s="124" t="s">
        <v>582</v>
      </c>
      <c r="RWJ62" s="124" t="s">
        <v>582</v>
      </c>
      <c r="RWK62" s="124" t="s">
        <v>582</v>
      </c>
      <c r="RWL62" s="124" t="s">
        <v>582</v>
      </c>
      <c r="RWM62" s="124" t="s">
        <v>582</v>
      </c>
      <c r="RWN62" s="124" t="s">
        <v>582</v>
      </c>
      <c r="RWO62" s="124" t="s">
        <v>582</v>
      </c>
      <c r="RWP62" s="124" t="s">
        <v>582</v>
      </c>
      <c r="RWQ62" s="124" t="s">
        <v>582</v>
      </c>
      <c r="RWR62" s="124" t="s">
        <v>582</v>
      </c>
      <c r="RWS62" s="124" t="s">
        <v>582</v>
      </c>
      <c r="RWT62" s="124" t="s">
        <v>582</v>
      </c>
      <c r="RWU62" s="124" t="s">
        <v>582</v>
      </c>
      <c r="RWV62" s="124" t="s">
        <v>582</v>
      </c>
      <c r="RWW62" s="124" t="s">
        <v>582</v>
      </c>
      <c r="RWX62" s="124" t="s">
        <v>582</v>
      </c>
      <c r="RWY62" s="124" t="s">
        <v>582</v>
      </c>
      <c r="RWZ62" s="124" t="s">
        <v>582</v>
      </c>
      <c r="RXA62" s="124" t="s">
        <v>582</v>
      </c>
      <c r="RXB62" s="124" t="s">
        <v>582</v>
      </c>
      <c r="RXC62" s="124" t="s">
        <v>582</v>
      </c>
      <c r="RXD62" s="124" t="s">
        <v>582</v>
      </c>
      <c r="RXE62" s="124" t="s">
        <v>582</v>
      </c>
      <c r="RXF62" s="124" t="s">
        <v>582</v>
      </c>
      <c r="RXG62" s="124" t="s">
        <v>582</v>
      </c>
      <c r="RXH62" s="124" t="s">
        <v>582</v>
      </c>
      <c r="RXI62" s="124" t="s">
        <v>582</v>
      </c>
      <c r="RXJ62" s="124" t="s">
        <v>582</v>
      </c>
      <c r="RXK62" s="124" t="s">
        <v>582</v>
      </c>
      <c r="RXL62" s="124" t="s">
        <v>582</v>
      </c>
      <c r="RXM62" s="124" t="s">
        <v>582</v>
      </c>
      <c r="RXN62" s="124" t="s">
        <v>582</v>
      </c>
      <c r="RXO62" s="124" t="s">
        <v>582</v>
      </c>
      <c r="RXP62" s="124" t="s">
        <v>582</v>
      </c>
      <c r="RXQ62" s="124" t="s">
        <v>582</v>
      </c>
      <c r="RXR62" s="124" t="s">
        <v>582</v>
      </c>
      <c r="RXS62" s="124" t="s">
        <v>582</v>
      </c>
      <c r="RXT62" s="124" t="s">
        <v>582</v>
      </c>
      <c r="RXU62" s="124" t="s">
        <v>582</v>
      </c>
      <c r="RXV62" s="124" t="s">
        <v>582</v>
      </c>
      <c r="RXW62" s="124" t="s">
        <v>582</v>
      </c>
      <c r="RXX62" s="124" t="s">
        <v>582</v>
      </c>
      <c r="RXY62" s="124" t="s">
        <v>582</v>
      </c>
      <c r="RXZ62" s="124" t="s">
        <v>582</v>
      </c>
      <c r="RYA62" s="124" t="s">
        <v>582</v>
      </c>
      <c r="RYB62" s="124" t="s">
        <v>582</v>
      </c>
      <c r="RYC62" s="124" t="s">
        <v>582</v>
      </c>
      <c r="RYD62" s="124" t="s">
        <v>582</v>
      </c>
      <c r="RYE62" s="124" t="s">
        <v>582</v>
      </c>
      <c r="RYF62" s="124" t="s">
        <v>582</v>
      </c>
      <c r="RYG62" s="124" t="s">
        <v>582</v>
      </c>
      <c r="RYH62" s="124" t="s">
        <v>582</v>
      </c>
      <c r="RYI62" s="124" t="s">
        <v>582</v>
      </c>
      <c r="RYJ62" s="124" t="s">
        <v>582</v>
      </c>
      <c r="RYK62" s="124" t="s">
        <v>582</v>
      </c>
      <c r="RYL62" s="124" t="s">
        <v>582</v>
      </c>
      <c r="RYM62" s="124" t="s">
        <v>582</v>
      </c>
      <c r="RYN62" s="124" t="s">
        <v>582</v>
      </c>
      <c r="RYO62" s="124" t="s">
        <v>582</v>
      </c>
      <c r="RYP62" s="124" t="s">
        <v>582</v>
      </c>
      <c r="RYQ62" s="124" t="s">
        <v>582</v>
      </c>
      <c r="RYR62" s="124" t="s">
        <v>582</v>
      </c>
      <c r="RYS62" s="124" t="s">
        <v>582</v>
      </c>
      <c r="RYT62" s="124" t="s">
        <v>582</v>
      </c>
      <c r="RYU62" s="124" t="s">
        <v>582</v>
      </c>
      <c r="RYV62" s="124" t="s">
        <v>582</v>
      </c>
      <c r="RYW62" s="124" t="s">
        <v>582</v>
      </c>
      <c r="RYX62" s="124" t="s">
        <v>582</v>
      </c>
      <c r="RYY62" s="124" t="s">
        <v>582</v>
      </c>
      <c r="RYZ62" s="124" t="s">
        <v>582</v>
      </c>
      <c r="RZA62" s="124" t="s">
        <v>582</v>
      </c>
      <c r="RZB62" s="124" t="s">
        <v>582</v>
      </c>
      <c r="RZC62" s="124" t="s">
        <v>582</v>
      </c>
      <c r="RZD62" s="124" t="s">
        <v>582</v>
      </c>
      <c r="RZE62" s="124" t="s">
        <v>582</v>
      </c>
      <c r="RZF62" s="124" t="s">
        <v>582</v>
      </c>
      <c r="RZG62" s="124" t="s">
        <v>582</v>
      </c>
      <c r="RZH62" s="124" t="s">
        <v>582</v>
      </c>
      <c r="RZI62" s="124" t="s">
        <v>582</v>
      </c>
      <c r="RZJ62" s="124" t="s">
        <v>582</v>
      </c>
      <c r="RZK62" s="124" t="s">
        <v>582</v>
      </c>
      <c r="RZL62" s="124" t="s">
        <v>582</v>
      </c>
      <c r="RZM62" s="124" t="s">
        <v>582</v>
      </c>
      <c r="RZN62" s="124" t="s">
        <v>582</v>
      </c>
      <c r="RZO62" s="124" t="s">
        <v>582</v>
      </c>
      <c r="RZP62" s="124" t="s">
        <v>582</v>
      </c>
      <c r="RZQ62" s="124" t="s">
        <v>582</v>
      </c>
      <c r="RZR62" s="124" t="s">
        <v>582</v>
      </c>
      <c r="RZS62" s="124" t="s">
        <v>582</v>
      </c>
      <c r="RZT62" s="124" t="s">
        <v>582</v>
      </c>
      <c r="RZU62" s="124" t="s">
        <v>582</v>
      </c>
      <c r="RZV62" s="124" t="s">
        <v>582</v>
      </c>
      <c r="RZW62" s="124" t="s">
        <v>582</v>
      </c>
      <c r="RZX62" s="124" t="s">
        <v>582</v>
      </c>
      <c r="RZY62" s="124" t="s">
        <v>582</v>
      </c>
      <c r="RZZ62" s="124" t="s">
        <v>582</v>
      </c>
      <c r="SAA62" s="124" t="s">
        <v>582</v>
      </c>
      <c r="SAB62" s="124" t="s">
        <v>582</v>
      </c>
      <c r="SAC62" s="124" t="s">
        <v>582</v>
      </c>
      <c r="SAD62" s="124" t="s">
        <v>582</v>
      </c>
      <c r="SAE62" s="124" t="s">
        <v>582</v>
      </c>
      <c r="SAF62" s="124" t="s">
        <v>582</v>
      </c>
      <c r="SAG62" s="124" t="s">
        <v>582</v>
      </c>
      <c r="SAH62" s="124" t="s">
        <v>582</v>
      </c>
      <c r="SAI62" s="124" t="s">
        <v>582</v>
      </c>
      <c r="SAJ62" s="124" t="s">
        <v>582</v>
      </c>
      <c r="SAK62" s="124" t="s">
        <v>582</v>
      </c>
      <c r="SAL62" s="124" t="s">
        <v>582</v>
      </c>
      <c r="SAM62" s="124" t="s">
        <v>582</v>
      </c>
      <c r="SAN62" s="124" t="s">
        <v>582</v>
      </c>
      <c r="SAO62" s="124" t="s">
        <v>582</v>
      </c>
      <c r="SAP62" s="124" t="s">
        <v>582</v>
      </c>
      <c r="SAQ62" s="124" t="s">
        <v>582</v>
      </c>
      <c r="SAR62" s="124" t="s">
        <v>582</v>
      </c>
      <c r="SAS62" s="124" t="s">
        <v>582</v>
      </c>
      <c r="SAT62" s="124" t="s">
        <v>582</v>
      </c>
      <c r="SAU62" s="124" t="s">
        <v>582</v>
      </c>
      <c r="SAV62" s="124" t="s">
        <v>582</v>
      </c>
      <c r="SAW62" s="124" t="s">
        <v>582</v>
      </c>
      <c r="SAX62" s="124" t="s">
        <v>582</v>
      </c>
      <c r="SAY62" s="124" t="s">
        <v>582</v>
      </c>
      <c r="SAZ62" s="124" t="s">
        <v>582</v>
      </c>
      <c r="SBA62" s="124" t="s">
        <v>582</v>
      </c>
      <c r="SBB62" s="124" t="s">
        <v>582</v>
      </c>
      <c r="SBC62" s="124" t="s">
        <v>582</v>
      </c>
      <c r="SBD62" s="124" t="s">
        <v>582</v>
      </c>
      <c r="SBE62" s="124" t="s">
        <v>582</v>
      </c>
      <c r="SBF62" s="124" t="s">
        <v>582</v>
      </c>
      <c r="SBG62" s="124" t="s">
        <v>582</v>
      </c>
      <c r="SBH62" s="124" t="s">
        <v>582</v>
      </c>
      <c r="SBI62" s="124" t="s">
        <v>582</v>
      </c>
      <c r="SBJ62" s="124" t="s">
        <v>582</v>
      </c>
      <c r="SBK62" s="124" t="s">
        <v>582</v>
      </c>
      <c r="SBL62" s="124" t="s">
        <v>582</v>
      </c>
      <c r="SBM62" s="124" t="s">
        <v>582</v>
      </c>
      <c r="SBN62" s="124" t="s">
        <v>582</v>
      </c>
      <c r="SBO62" s="124" t="s">
        <v>582</v>
      </c>
      <c r="SBP62" s="124" t="s">
        <v>582</v>
      </c>
      <c r="SBQ62" s="124" t="s">
        <v>582</v>
      </c>
      <c r="SBR62" s="124" t="s">
        <v>582</v>
      </c>
      <c r="SBS62" s="124" t="s">
        <v>582</v>
      </c>
      <c r="SBT62" s="124" t="s">
        <v>582</v>
      </c>
      <c r="SBU62" s="124" t="s">
        <v>582</v>
      </c>
      <c r="SBV62" s="124" t="s">
        <v>582</v>
      </c>
      <c r="SBW62" s="124" t="s">
        <v>582</v>
      </c>
      <c r="SBX62" s="124" t="s">
        <v>582</v>
      </c>
      <c r="SBY62" s="124" t="s">
        <v>582</v>
      </c>
      <c r="SBZ62" s="124" t="s">
        <v>582</v>
      </c>
      <c r="SCA62" s="124" t="s">
        <v>582</v>
      </c>
      <c r="SCB62" s="124" t="s">
        <v>582</v>
      </c>
      <c r="SCC62" s="124" t="s">
        <v>582</v>
      </c>
      <c r="SCD62" s="124" t="s">
        <v>582</v>
      </c>
      <c r="SCE62" s="124" t="s">
        <v>582</v>
      </c>
      <c r="SCF62" s="124" t="s">
        <v>582</v>
      </c>
      <c r="SCG62" s="124" t="s">
        <v>582</v>
      </c>
      <c r="SCH62" s="124" t="s">
        <v>582</v>
      </c>
      <c r="SCI62" s="124" t="s">
        <v>582</v>
      </c>
      <c r="SCJ62" s="124" t="s">
        <v>582</v>
      </c>
      <c r="SCK62" s="124" t="s">
        <v>582</v>
      </c>
      <c r="SCL62" s="124" t="s">
        <v>582</v>
      </c>
      <c r="SCM62" s="124" t="s">
        <v>582</v>
      </c>
      <c r="SCN62" s="124" t="s">
        <v>582</v>
      </c>
      <c r="SCO62" s="124" t="s">
        <v>582</v>
      </c>
      <c r="SCP62" s="124" t="s">
        <v>582</v>
      </c>
      <c r="SCQ62" s="124" t="s">
        <v>582</v>
      </c>
      <c r="SCR62" s="124" t="s">
        <v>582</v>
      </c>
      <c r="SCS62" s="124" t="s">
        <v>582</v>
      </c>
      <c r="SCT62" s="124" t="s">
        <v>582</v>
      </c>
      <c r="SCU62" s="124" t="s">
        <v>582</v>
      </c>
      <c r="SCV62" s="124" t="s">
        <v>582</v>
      </c>
      <c r="SCW62" s="124" t="s">
        <v>582</v>
      </c>
      <c r="SCX62" s="124" t="s">
        <v>582</v>
      </c>
      <c r="SCY62" s="124" t="s">
        <v>582</v>
      </c>
      <c r="SCZ62" s="124" t="s">
        <v>582</v>
      </c>
      <c r="SDA62" s="124" t="s">
        <v>582</v>
      </c>
      <c r="SDB62" s="124" t="s">
        <v>582</v>
      </c>
      <c r="SDC62" s="124" t="s">
        <v>582</v>
      </c>
      <c r="SDD62" s="124" t="s">
        <v>582</v>
      </c>
      <c r="SDE62" s="124" t="s">
        <v>582</v>
      </c>
      <c r="SDF62" s="124" t="s">
        <v>582</v>
      </c>
      <c r="SDG62" s="124" t="s">
        <v>582</v>
      </c>
      <c r="SDH62" s="124" t="s">
        <v>582</v>
      </c>
      <c r="SDI62" s="124" t="s">
        <v>582</v>
      </c>
      <c r="SDJ62" s="124" t="s">
        <v>582</v>
      </c>
      <c r="SDK62" s="124" t="s">
        <v>582</v>
      </c>
      <c r="SDL62" s="124" t="s">
        <v>582</v>
      </c>
      <c r="SDM62" s="124" t="s">
        <v>582</v>
      </c>
      <c r="SDN62" s="124" t="s">
        <v>582</v>
      </c>
      <c r="SDO62" s="124" t="s">
        <v>582</v>
      </c>
      <c r="SDP62" s="124" t="s">
        <v>582</v>
      </c>
      <c r="SDQ62" s="124" t="s">
        <v>582</v>
      </c>
      <c r="SDR62" s="124" t="s">
        <v>582</v>
      </c>
      <c r="SDS62" s="124" t="s">
        <v>582</v>
      </c>
      <c r="SDT62" s="124" t="s">
        <v>582</v>
      </c>
      <c r="SDU62" s="124" t="s">
        <v>582</v>
      </c>
      <c r="SDV62" s="124" t="s">
        <v>582</v>
      </c>
      <c r="SDW62" s="124" t="s">
        <v>582</v>
      </c>
      <c r="SDX62" s="124" t="s">
        <v>582</v>
      </c>
      <c r="SDY62" s="124" t="s">
        <v>582</v>
      </c>
      <c r="SDZ62" s="124" t="s">
        <v>582</v>
      </c>
      <c r="SEA62" s="124" t="s">
        <v>582</v>
      </c>
      <c r="SEB62" s="124" t="s">
        <v>582</v>
      </c>
      <c r="SEC62" s="124" t="s">
        <v>582</v>
      </c>
      <c r="SED62" s="124" t="s">
        <v>582</v>
      </c>
      <c r="SEE62" s="124" t="s">
        <v>582</v>
      </c>
      <c r="SEF62" s="124" t="s">
        <v>582</v>
      </c>
      <c r="SEG62" s="124" t="s">
        <v>582</v>
      </c>
      <c r="SEH62" s="124" t="s">
        <v>582</v>
      </c>
      <c r="SEI62" s="124" t="s">
        <v>582</v>
      </c>
      <c r="SEJ62" s="124" t="s">
        <v>582</v>
      </c>
      <c r="SEK62" s="124" t="s">
        <v>582</v>
      </c>
      <c r="SEL62" s="124" t="s">
        <v>582</v>
      </c>
      <c r="SEM62" s="124" t="s">
        <v>582</v>
      </c>
      <c r="SEN62" s="124" t="s">
        <v>582</v>
      </c>
      <c r="SEO62" s="124" t="s">
        <v>582</v>
      </c>
      <c r="SEP62" s="124" t="s">
        <v>582</v>
      </c>
      <c r="SEQ62" s="124" t="s">
        <v>582</v>
      </c>
      <c r="SER62" s="124" t="s">
        <v>582</v>
      </c>
      <c r="SES62" s="124" t="s">
        <v>582</v>
      </c>
      <c r="SET62" s="124" t="s">
        <v>582</v>
      </c>
      <c r="SEU62" s="124" t="s">
        <v>582</v>
      </c>
      <c r="SEV62" s="124" t="s">
        <v>582</v>
      </c>
      <c r="SEW62" s="124" t="s">
        <v>582</v>
      </c>
      <c r="SEX62" s="124" t="s">
        <v>582</v>
      </c>
      <c r="SEY62" s="124" t="s">
        <v>582</v>
      </c>
      <c r="SEZ62" s="124" t="s">
        <v>582</v>
      </c>
      <c r="SFA62" s="124" t="s">
        <v>582</v>
      </c>
      <c r="SFB62" s="124" t="s">
        <v>582</v>
      </c>
      <c r="SFC62" s="124" t="s">
        <v>582</v>
      </c>
      <c r="SFD62" s="124" t="s">
        <v>582</v>
      </c>
      <c r="SFE62" s="124" t="s">
        <v>582</v>
      </c>
      <c r="SFF62" s="124" t="s">
        <v>582</v>
      </c>
      <c r="SFG62" s="124" t="s">
        <v>582</v>
      </c>
      <c r="SFH62" s="124" t="s">
        <v>582</v>
      </c>
      <c r="SFI62" s="124" t="s">
        <v>582</v>
      </c>
      <c r="SFJ62" s="124" t="s">
        <v>582</v>
      </c>
      <c r="SFK62" s="124" t="s">
        <v>582</v>
      </c>
      <c r="SFL62" s="124" t="s">
        <v>582</v>
      </c>
      <c r="SFM62" s="124" t="s">
        <v>582</v>
      </c>
      <c r="SFN62" s="124" t="s">
        <v>582</v>
      </c>
      <c r="SFO62" s="124" t="s">
        <v>582</v>
      </c>
      <c r="SFP62" s="124" t="s">
        <v>582</v>
      </c>
      <c r="SFQ62" s="124" t="s">
        <v>582</v>
      </c>
      <c r="SFR62" s="124" t="s">
        <v>582</v>
      </c>
      <c r="SFS62" s="124" t="s">
        <v>582</v>
      </c>
      <c r="SFT62" s="124" t="s">
        <v>582</v>
      </c>
      <c r="SFU62" s="124" t="s">
        <v>582</v>
      </c>
      <c r="SFV62" s="124" t="s">
        <v>582</v>
      </c>
      <c r="SFW62" s="124" t="s">
        <v>582</v>
      </c>
      <c r="SFX62" s="124" t="s">
        <v>582</v>
      </c>
      <c r="SFY62" s="124" t="s">
        <v>582</v>
      </c>
      <c r="SFZ62" s="124" t="s">
        <v>582</v>
      </c>
      <c r="SGA62" s="124" t="s">
        <v>582</v>
      </c>
      <c r="SGB62" s="124" t="s">
        <v>582</v>
      </c>
      <c r="SGC62" s="124" t="s">
        <v>582</v>
      </c>
      <c r="SGD62" s="124" t="s">
        <v>582</v>
      </c>
      <c r="SGE62" s="124" t="s">
        <v>582</v>
      </c>
      <c r="SGF62" s="124" t="s">
        <v>582</v>
      </c>
      <c r="SGG62" s="124" t="s">
        <v>582</v>
      </c>
      <c r="SGH62" s="124" t="s">
        <v>582</v>
      </c>
      <c r="SGI62" s="124" t="s">
        <v>582</v>
      </c>
      <c r="SGJ62" s="124" t="s">
        <v>582</v>
      </c>
      <c r="SGK62" s="124" t="s">
        <v>582</v>
      </c>
      <c r="SGL62" s="124" t="s">
        <v>582</v>
      </c>
      <c r="SGM62" s="124" t="s">
        <v>582</v>
      </c>
      <c r="SGN62" s="124" t="s">
        <v>582</v>
      </c>
      <c r="SGO62" s="124" t="s">
        <v>582</v>
      </c>
      <c r="SGP62" s="124" t="s">
        <v>582</v>
      </c>
      <c r="SGQ62" s="124" t="s">
        <v>582</v>
      </c>
      <c r="SGR62" s="124" t="s">
        <v>582</v>
      </c>
      <c r="SGS62" s="124" t="s">
        <v>582</v>
      </c>
      <c r="SGT62" s="124" t="s">
        <v>582</v>
      </c>
      <c r="SGU62" s="124" t="s">
        <v>582</v>
      </c>
      <c r="SGV62" s="124" t="s">
        <v>582</v>
      </c>
      <c r="SGW62" s="124" t="s">
        <v>582</v>
      </c>
      <c r="SGX62" s="124" t="s">
        <v>582</v>
      </c>
      <c r="SGY62" s="124" t="s">
        <v>582</v>
      </c>
      <c r="SGZ62" s="124" t="s">
        <v>582</v>
      </c>
      <c r="SHA62" s="124" t="s">
        <v>582</v>
      </c>
      <c r="SHB62" s="124" t="s">
        <v>582</v>
      </c>
      <c r="SHC62" s="124" t="s">
        <v>582</v>
      </c>
      <c r="SHD62" s="124" t="s">
        <v>582</v>
      </c>
      <c r="SHE62" s="124" t="s">
        <v>582</v>
      </c>
      <c r="SHF62" s="124" t="s">
        <v>582</v>
      </c>
      <c r="SHG62" s="124" t="s">
        <v>582</v>
      </c>
      <c r="SHH62" s="124" t="s">
        <v>582</v>
      </c>
      <c r="SHI62" s="124" t="s">
        <v>582</v>
      </c>
      <c r="SHJ62" s="124" t="s">
        <v>582</v>
      </c>
      <c r="SHK62" s="124" t="s">
        <v>582</v>
      </c>
      <c r="SHL62" s="124" t="s">
        <v>582</v>
      </c>
      <c r="SHM62" s="124" t="s">
        <v>582</v>
      </c>
      <c r="SHN62" s="124" t="s">
        <v>582</v>
      </c>
      <c r="SHO62" s="124" t="s">
        <v>582</v>
      </c>
      <c r="SHP62" s="124" t="s">
        <v>582</v>
      </c>
      <c r="SHQ62" s="124" t="s">
        <v>582</v>
      </c>
      <c r="SHR62" s="124" t="s">
        <v>582</v>
      </c>
      <c r="SHS62" s="124" t="s">
        <v>582</v>
      </c>
      <c r="SHT62" s="124" t="s">
        <v>582</v>
      </c>
      <c r="SHU62" s="124" t="s">
        <v>582</v>
      </c>
      <c r="SHV62" s="124" t="s">
        <v>582</v>
      </c>
      <c r="SHW62" s="124" t="s">
        <v>582</v>
      </c>
      <c r="SHX62" s="124" t="s">
        <v>582</v>
      </c>
      <c r="SHY62" s="124" t="s">
        <v>582</v>
      </c>
      <c r="SHZ62" s="124" t="s">
        <v>582</v>
      </c>
      <c r="SIA62" s="124" t="s">
        <v>582</v>
      </c>
      <c r="SIB62" s="124" t="s">
        <v>582</v>
      </c>
      <c r="SIC62" s="124" t="s">
        <v>582</v>
      </c>
      <c r="SID62" s="124" t="s">
        <v>582</v>
      </c>
      <c r="SIE62" s="124" t="s">
        <v>582</v>
      </c>
      <c r="SIF62" s="124" t="s">
        <v>582</v>
      </c>
      <c r="SIG62" s="124" t="s">
        <v>582</v>
      </c>
      <c r="SIH62" s="124" t="s">
        <v>582</v>
      </c>
      <c r="SII62" s="124" t="s">
        <v>582</v>
      </c>
      <c r="SIJ62" s="124" t="s">
        <v>582</v>
      </c>
      <c r="SIK62" s="124" t="s">
        <v>582</v>
      </c>
      <c r="SIL62" s="124" t="s">
        <v>582</v>
      </c>
      <c r="SIM62" s="124" t="s">
        <v>582</v>
      </c>
      <c r="SIN62" s="124" t="s">
        <v>582</v>
      </c>
      <c r="SIO62" s="124" t="s">
        <v>582</v>
      </c>
      <c r="SIP62" s="124" t="s">
        <v>582</v>
      </c>
      <c r="SIQ62" s="124" t="s">
        <v>582</v>
      </c>
      <c r="SIR62" s="124" t="s">
        <v>582</v>
      </c>
      <c r="SIS62" s="124" t="s">
        <v>582</v>
      </c>
      <c r="SIT62" s="124" t="s">
        <v>582</v>
      </c>
      <c r="SIU62" s="124" t="s">
        <v>582</v>
      </c>
      <c r="SIV62" s="124" t="s">
        <v>582</v>
      </c>
      <c r="SIW62" s="124" t="s">
        <v>582</v>
      </c>
      <c r="SIX62" s="124" t="s">
        <v>582</v>
      </c>
      <c r="SIY62" s="124" t="s">
        <v>582</v>
      </c>
      <c r="SIZ62" s="124" t="s">
        <v>582</v>
      </c>
      <c r="SJA62" s="124" t="s">
        <v>582</v>
      </c>
      <c r="SJB62" s="124" t="s">
        <v>582</v>
      </c>
      <c r="SJC62" s="124" t="s">
        <v>582</v>
      </c>
      <c r="SJD62" s="124" t="s">
        <v>582</v>
      </c>
      <c r="SJE62" s="124" t="s">
        <v>582</v>
      </c>
      <c r="SJF62" s="124" t="s">
        <v>582</v>
      </c>
      <c r="SJG62" s="124" t="s">
        <v>582</v>
      </c>
      <c r="SJH62" s="124" t="s">
        <v>582</v>
      </c>
      <c r="SJI62" s="124" t="s">
        <v>582</v>
      </c>
      <c r="SJJ62" s="124" t="s">
        <v>582</v>
      </c>
      <c r="SJK62" s="124" t="s">
        <v>582</v>
      </c>
      <c r="SJL62" s="124" t="s">
        <v>582</v>
      </c>
      <c r="SJM62" s="124" t="s">
        <v>582</v>
      </c>
      <c r="SJN62" s="124" t="s">
        <v>582</v>
      </c>
      <c r="SJO62" s="124" t="s">
        <v>582</v>
      </c>
      <c r="SJP62" s="124" t="s">
        <v>582</v>
      </c>
      <c r="SJQ62" s="124" t="s">
        <v>582</v>
      </c>
      <c r="SJR62" s="124" t="s">
        <v>582</v>
      </c>
      <c r="SJS62" s="124" t="s">
        <v>582</v>
      </c>
      <c r="SJT62" s="124" t="s">
        <v>582</v>
      </c>
      <c r="SJU62" s="124" t="s">
        <v>582</v>
      </c>
      <c r="SJV62" s="124" t="s">
        <v>582</v>
      </c>
      <c r="SJW62" s="124" t="s">
        <v>582</v>
      </c>
      <c r="SJX62" s="124" t="s">
        <v>582</v>
      </c>
      <c r="SJY62" s="124" t="s">
        <v>582</v>
      </c>
      <c r="SJZ62" s="124" t="s">
        <v>582</v>
      </c>
      <c r="SKA62" s="124" t="s">
        <v>582</v>
      </c>
      <c r="SKB62" s="124" t="s">
        <v>582</v>
      </c>
      <c r="SKC62" s="124" t="s">
        <v>582</v>
      </c>
      <c r="SKD62" s="124" t="s">
        <v>582</v>
      </c>
      <c r="SKE62" s="124" t="s">
        <v>582</v>
      </c>
      <c r="SKF62" s="124" t="s">
        <v>582</v>
      </c>
      <c r="SKG62" s="124" t="s">
        <v>582</v>
      </c>
      <c r="SKH62" s="124" t="s">
        <v>582</v>
      </c>
      <c r="SKI62" s="124" t="s">
        <v>582</v>
      </c>
      <c r="SKJ62" s="124" t="s">
        <v>582</v>
      </c>
      <c r="SKK62" s="124" t="s">
        <v>582</v>
      </c>
      <c r="SKL62" s="124" t="s">
        <v>582</v>
      </c>
      <c r="SKM62" s="124" t="s">
        <v>582</v>
      </c>
      <c r="SKN62" s="124" t="s">
        <v>582</v>
      </c>
      <c r="SKO62" s="124" t="s">
        <v>582</v>
      </c>
      <c r="SKP62" s="124" t="s">
        <v>582</v>
      </c>
      <c r="SKQ62" s="124" t="s">
        <v>582</v>
      </c>
      <c r="SKR62" s="124" t="s">
        <v>582</v>
      </c>
      <c r="SKS62" s="124" t="s">
        <v>582</v>
      </c>
      <c r="SKT62" s="124" t="s">
        <v>582</v>
      </c>
      <c r="SKU62" s="124" t="s">
        <v>582</v>
      </c>
      <c r="SKV62" s="124" t="s">
        <v>582</v>
      </c>
      <c r="SKW62" s="124" t="s">
        <v>582</v>
      </c>
      <c r="SKX62" s="124" t="s">
        <v>582</v>
      </c>
      <c r="SKY62" s="124" t="s">
        <v>582</v>
      </c>
      <c r="SKZ62" s="124" t="s">
        <v>582</v>
      </c>
      <c r="SLA62" s="124" t="s">
        <v>582</v>
      </c>
      <c r="SLB62" s="124" t="s">
        <v>582</v>
      </c>
      <c r="SLC62" s="124" t="s">
        <v>582</v>
      </c>
      <c r="SLD62" s="124" t="s">
        <v>582</v>
      </c>
      <c r="SLE62" s="124" t="s">
        <v>582</v>
      </c>
      <c r="SLF62" s="124" t="s">
        <v>582</v>
      </c>
      <c r="SLG62" s="124" t="s">
        <v>582</v>
      </c>
      <c r="SLH62" s="124" t="s">
        <v>582</v>
      </c>
      <c r="SLI62" s="124" t="s">
        <v>582</v>
      </c>
      <c r="SLJ62" s="124" t="s">
        <v>582</v>
      </c>
      <c r="SLK62" s="124" t="s">
        <v>582</v>
      </c>
      <c r="SLL62" s="124" t="s">
        <v>582</v>
      </c>
      <c r="SLM62" s="124" t="s">
        <v>582</v>
      </c>
      <c r="SLN62" s="124" t="s">
        <v>582</v>
      </c>
      <c r="SLO62" s="124" t="s">
        <v>582</v>
      </c>
      <c r="SLP62" s="124" t="s">
        <v>582</v>
      </c>
      <c r="SLQ62" s="124" t="s">
        <v>582</v>
      </c>
      <c r="SLR62" s="124" t="s">
        <v>582</v>
      </c>
      <c r="SLS62" s="124" t="s">
        <v>582</v>
      </c>
      <c r="SLT62" s="124" t="s">
        <v>582</v>
      </c>
      <c r="SLU62" s="124" t="s">
        <v>582</v>
      </c>
      <c r="SLV62" s="124" t="s">
        <v>582</v>
      </c>
      <c r="SLW62" s="124" t="s">
        <v>582</v>
      </c>
      <c r="SLX62" s="124" t="s">
        <v>582</v>
      </c>
      <c r="SLY62" s="124" t="s">
        <v>582</v>
      </c>
      <c r="SLZ62" s="124" t="s">
        <v>582</v>
      </c>
      <c r="SMA62" s="124" t="s">
        <v>582</v>
      </c>
      <c r="SMB62" s="124" t="s">
        <v>582</v>
      </c>
      <c r="SMC62" s="124" t="s">
        <v>582</v>
      </c>
      <c r="SMD62" s="124" t="s">
        <v>582</v>
      </c>
      <c r="SME62" s="124" t="s">
        <v>582</v>
      </c>
      <c r="SMF62" s="124" t="s">
        <v>582</v>
      </c>
      <c r="SMG62" s="124" t="s">
        <v>582</v>
      </c>
      <c r="SMH62" s="124" t="s">
        <v>582</v>
      </c>
      <c r="SMI62" s="124" t="s">
        <v>582</v>
      </c>
      <c r="SMJ62" s="124" t="s">
        <v>582</v>
      </c>
      <c r="SMK62" s="124" t="s">
        <v>582</v>
      </c>
      <c r="SML62" s="124" t="s">
        <v>582</v>
      </c>
      <c r="SMM62" s="124" t="s">
        <v>582</v>
      </c>
      <c r="SMN62" s="124" t="s">
        <v>582</v>
      </c>
      <c r="SMO62" s="124" t="s">
        <v>582</v>
      </c>
      <c r="SMP62" s="124" t="s">
        <v>582</v>
      </c>
      <c r="SMQ62" s="124" t="s">
        <v>582</v>
      </c>
      <c r="SMR62" s="124" t="s">
        <v>582</v>
      </c>
      <c r="SMS62" s="124" t="s">
        <v>582</v>
      </c>
      <c r="SMT62" s="124" t="s">
        <v>582</v>
      </c>
      <c r="SMU62" s="124" t="s">
        <v>582</v>
      </c>
      <c r="SMV62" s="124" t="s">
        <v>582</v>
      </c>
      <c r="SMW62" s="124" t="s">
        <v>582</v>
      </c>
      <c r="SMX62" s="124" t="s">
        <v>582</v>
      </c>
      <c r="SMY62" s="124" t="s">
        <v>582</v>
      </c>
      <c r="SMZ62" s="124" t="s">
        <v>582</v>
      </c>
      <c r="SNA62" s="124" t="s">
        <v>582</v>
      </c>
      <c r="SNB62" s="124" t="s">
        <v>582</v>
      </c>
      <c r="SNC62" s="124" t="s">
        <v>582</v>
      </c>
      <c r="SND62" s="124" t="s">
        <v>582</v>
      </c>
      <c r="SNE62" s="124" t="s">
        <v>582</v>
      </c>
      <c r="SNF62" s="124" t="s">
        <v>582</v>
      </c>
      <c r="SNG62" s="124" t="s">
        <v>582</v>
      </c>
      <c r="SNH62" s="124" t="s">
        <v>582</v>
      </c>
      <c r="SNI62" s="124" t="s">
        <v>582</v>
      </c>
      <c r="SNJ62" s="124" t="s">
        <v>582</v>
      </c>
      <c r="SNK62" s="124" t="s">
        <v>582</v>
      </c>
      <c r="SNL62" s="124" t="s">
        <v>582</v>
      </c>
      <c r="SNM62" s="124" t="s">
        <v>582</v>
      </c>
      <c r="SNN62" s="124" t="s">
        <v>582</v>
      </c>
      <c r="SNO62" s="124" t="s">
        <v>582</v>
      </c>
      <c r="SNP62" s="124" t="s">
        <v>582</v>
      </c>
      <c r="SNQ62" s="124" t="s">
        <v>582</v>
      </c>
      <c r="SNR62" s="124" t="s">
        <v>582</v>
      </c>
      <c r="SNS62" s="124" t="s">
        <v>582</v>
      </c>
      <c r="SNT62" s="124" t="s">
        <v>582</v>
      </c>
      <c r="SNU62" s="124" t="s">
        <v>582</v>
      </c>
      <c r="SNV62" s="124" t="s">
        <v>582</v>
      </c>
      <c r="SNW62" s="124" t="s">
        <v>582</v>
      </c>
      <c r="SNX62" s="124" t="s">
        <v>582</v>
      </c>
      <c r="SNY62" s="124" t="s">
        <v>582</v>
      </c>
      <c r="SNZ62" s="124" t="s">
        <v>582</v>
      </c>
      <c r="SOA62" s="124" t="s">
        <v>582</v>
      </c>
      <c r="SOB62" s="124" t="s">
        <v>582</v>
      </c>
      <c r="SOC62" s="124" t="s">
        <v>582</v>
      </c>
      <c r="SOD62" s="124" t="s">
        <v>582</v>
      </c>
      <c r="SOE62" s="124" t="s">
        <v>582</v>
      </c>
      <c r="SOF62" s="124" t="s">
        <v>582</v>
      </c>
      <c r="SOG62" s="124" t="s">
        <v>582</v>
      </c>
      <c r="SOH62" s="124" t="s">
        <v>582</v>
      </c>
      <c r="SOI62" s="124" t="s">
        <v>582</v>
      </c>
      <c r="SOJ62" s="124" t="s">
        <v>582</v>
      </c>
      <c r="SOK62" s="124" t="s">
        <v>582</v>
      </c>
      <c r="SOL62" s="124" t="s">
        <v>582</v>
      </c>
      <c r="SOM62" s="124" t="s">
        <v>582</v>
      </c>
      <c r="SON62" s="124" t="s">
        <v>582</v>
      </c>
      <c r="SOO62" s="124" t="s">
        <v>582</v>
      </c>
      <c r="SOP62" s="124" t="s">
        <v>582</v>
      </c>
      <c r="SOQ62" s="124" t="s">
        <v>582</v>
      </c>
      <c r="SOR62" s="124" t="s">
        <v>582</v>
      </c>
      <c r="SOS62" s="124" t="s">
        <v>582</v>
      </c>
      <c r="SOT62" s="124" t="s">
        <v>582</v>
      </c>
      <c r="SOU62" s="124" t="s">
        <v>582</v>
      </c>
      <c r="SOV62" s="124" t="s">
        <v>582</v>
      </c>
      <c r="SOW62" s="124" t="s">
        <v>582</v>
      </c>
      <c r="SOX62" s="124" t="s">
        <v>582</v>
      </c>
      <c r="SOY62" s="124" t="s">
        <v>582</v>
      </c>
      <c r="SOZ62" s="124" t="s">
        <v>582</v>
      </c>
      <c r="SPA62" s="124" t="s">
        <v>582</v>
      </c>
      <c r="SPB62" s="124" t="s">
        <v>582</v>
      </c>
      <c r="SPC62" s="124" t="s">
        <v>582</v>
      </c>
      <c r="SPD62" s="124" t="s">
        <v>582</v>
      </c>
      <c r="SPE62" s="124" t="s">
        <v>582</v>
      </c>
      <c r="SPF62" s="124" t="s">
        <v>582</v>
      </c>
      <c r="SPG62" s="124" t="s">
        <v>582</v>
      </c>
      <c r="SPH62" s="124" t="s">
        <v>582</v>
      </c>
      <c r="SPI62" s="124" t="s">
        <v>582</v>
      </c>
      <c r="SPJ62" s="124" t="s">
        <v>582</v>
      </c>
      <c r="SPK62" s="124" t="s">
        <v>582</v>
      </c>
      <c r="SPL62" s="124" t="s">
        <v>582</v>
      </c>
      <c r="SPM62" s="124" t="s">
        <v>582</v>
      </c>
      <c r="SPN62" s="124" t="s">
        <v>582</v>
      </c>
      <c r="SPO62" s="124" t="s">
        <v>582</v>
      </c>
      <c r="SPP62" s="124" t="s">
        <v>582</v>
      </c>
      <c r="SPQ62" s="124" t="s">
        <v>582</v>
      </c>
      <c r="SPR62" s="124" t="s">
        <v>582</v>
      </c>
      <c r="SPS62" s="124" t="s">
        <v>582</v>
      </c>
      <c r="SPT62" s="124" t="s">
        <v>582</v>
      </c>
      <c r="SPU62" s="124" t="s">
        <v>582</v>
      </c>
      <c r="SPV62" s="124" t="s">
        <v>582</v>
      </c>
      <c r="SPW62" s="124" t="s">
        <v>582</v>
      </c>
      <c r="SPX62" s="124" t="s">
        <v>582</v>
      </c>
      <c r="SPY62" s="124" t="s">
        <v>582</v>
      </c>
      <c r="SPZ62" s="124" t="s">
        <v>582</v>
      </c>
      <c r="SQA62" s="124" t="s">
        <v>582</v>
      </c>
      <c r="SQB62" s="124" t="s">
        <v>582</v>
      </c>
      <c r="SQC62" s="124" t="s">
        <v>582</v>
      </c>
      <c r="SQD62" s="124" t="s">
        <v>582</v>
      </c>
      <c r="SQE62" s="124" t="s">
        <v>582</v>
      </c>
      <c r="SQF62" s="124" t="s">
        <v>582</v>
      </c>
      <c r="SQG62" s="124" t="s">
        <v>582</v>
      </c>
      <c r="SQH62" s="124" t="s">
        <v>582</v>
      </c>
      <c r="SQI62" s="124" t="s">
        <v>582</v>
      </c>
      <c r="SQJ62" s="124" t="s">
        <v>582</v>
      </c>
      <c r="SQK62" s="124" t="s">
        <v>582</v>
      </c>
      <c r="SQL62" s="124" t="s">
        <v>582</v>
      </c>
      <c r="SQM62" s="124" t="s">
        <v>582</v>
      </c>
      <c r="SQN62" s="124" t="s">
        <v>582</v>
      </c>
      <c r="SQO62" s="124" t="s">
        <v>582</v>
      </c>
      <c r="SQP62" s="124" t="s">
        <v>582</v>
      </c>
      <c r="SQQ62" s="124" t="s">
        <v>582</v>
      </c>
      <c r="SQR62" s="124" t="s">
        <v>582</v>
      </c>
      <c r="SQS62" s="124" t="s">
        <v>582</v>
      </c>
      <c r="SQT62" s="124" t="s">
        <v>582</v>
      </c>
      <c r="SQU62" s="124" t="s">
        <v>582</v>
      </c>
      <c r="SQV62" s="124" t="s">
        <v>582</v>
      </c>
      <c r="SQW62" s="124" t="s">
        <v>582</v>
      </c>
      <c r="SQX62" s="124" t="s">
        <v>582</v>
      </c>
      <c r="SQY62" s="124" t="s">
        <v>582</v>
      </c>
      <c r="SQZ62" s="124" t="s">
        <v>582</v>
      </c>
      <c r="SRA62" s="124" t="s">
        <v>582</v>
      </c>
      <c r="SRB62" s="124" t="s">
        <v>582</v>
      </c>
      <c r="SRC62" s="124" t="s">
        <v>582</v>
      </c>
      <c r="SRD62" s="124" t="s">
        <v>582</v>
      </c>
      <c r="SRE62" s="124" t="s">
        <v>582</v>
      </c>
      <c r="SRF62" s="124" t="s">
        <v>582</v>
      </c>
      <c r="SRG62" s="124" t="s">
        <v>582</v>
      </c>
      <c r="SRH62" s="124" t="s">
        <v>582</v>
      </c>
      <c r="SRI62" s="124" t="s">
        <v>582</v>
      </c>
      <c r="SRJ62" s="124" t="s">
        <v>582</v>
      </c>
      <c r="SRK62" s="124" t="s">
        <v>582</v>
      </c>
      <c r="SRL62" s="124" t="s">
        <v>582</v>
      </c>
      <c r="SRM62" s="124" t="s">
        <v>582</v>
      </c>
      <c r="SRN62" s="124" t="s">
        <v>582</v>
      </c>
      <c r="SRO62" s="124" t="s">
        <v>582</v>
      </c>
      <c r="SRP62" s="124" t="s">
        <v>582</v>
      </c>
      <c r="SRQ62" s="124" t="s">
        <v>582</v>
      </c>
      <c r="SRR62" s="124" t="s">
        <v>582</v>
      </c>
      <c r="SRS62" s="124" t="s">
        <v>582</v>
      </c>
      <c r="SRT62" s="124" t="s">
        <v>582</v>
      </c>
      <c r="SRU62" s="124" t="s">
        <v>582</v>
      </c>
      <c r="SRV62" s="124" t="s">
        <v>582</v>
      </c>
      <c r="SRW62" s="124" t="s">
        <v>582</v>
      </c>
      <c r="SRX62" s="124" t="s">
        <v>582</v>
      </c>
      <c r="SRY62" s="124" t="s">
        <v>582</v>
      </c>
      <c r="SRZ62" s="124" t="s">
        <v>582</v>
      </c>
      <c r="SSA62" s="124" t="s">
        <v>582</v>
      </c>
      <c r="SSB62" s="124" t="s">
        <v>582</v>
      </c>
      <c r="SSC62" s="124" t="s">
        <v>582</v>
      </c>
      <c r="SSD62" s="124" t="s">
        <v>582</v>
      </c>
      <c r="SSE62" s="124" t="s">
        <v>582</v>
      </c>
      <c r="SSF62" s="124" t="s">
        <v>582</v>
      </c>
      <c r="SSG62" s="124" t="s">
        <v>582</v>
      </c>
      <c r="SSH62" s="124" t="s">
        <v>582</v>
      </c>
      <c r="SSI62" s="124" t="s">
        <v>582</v>
      </c>
      <c r="SSJ62" s="124" t="s">
        <v>582</v>
      </c>
      <c r="SSK62" s="124" t="s">
        <v>582</v>
      </c>
      <c r="SSL62" s="124" t="s">
        <v>582</v>
      </c>
      <c r="SSM62" s="124" t="s">
        <v>582</v>
      </c>
      <c r="SSN62" s="124" t="s">
        <v>582</v>
      </c>
      <c r="SSO62" s="124" t="s">
        <v>582</v>
      </c>
      <c r="SSP62" s="124" t="s">
        <v>582</v>
      </c>
      <c r="SSQ62" s="124" t="s">
        <v>582</v>
      </c>
      <c r="SSR62" s="124" t="s">
        <v>582</v>
      </c>
      <c r="SSS62" s="124" t="s">
        <v>582</v>
      </c>
      <c r="SST62" s="124" t="s">
        <v>582</v>
      </c>
      <c r="SSU62" s="124" t="s">
        <v>582</v>
      </c>
      <c r="SSV62" s="124" t="s">
        <v>582</v>
      </c>
      <c r="SSW62" s="124" t="s">
        <v>582</v>
      </c>
      <c r="SSX62" s="124" t="s">
        <v>582</v>
      </c>
      <c r="SSY62" s="124" t="s">
        <v>582</v>
      </c>
      <c r="SSZ62" s="124" t="s">
        <v>582</v>
      </c>
      <c r="STA62" s="124" t="s">
        <v>582</v>
      </c>
      <c r="STB62" s="124" t="s">
        <v>582</v>
      </c>
      <c r="STC62" s="124" t="s">
        <v>582</v>
      </c>
      <c r="STD62" s="124" t="s">
        <v>582</v>
      </c>
      <c r="STE62" s="124" t="s">
        <v>582</v>
      </c>
      <c r="STF62" s="124" t="s">
        <v>582</v>
      </c>
      <c r="STG62" s="124" t="s">
        <v>582</v>
      </c>
      <c r="STH62" s="124" t="s">
        <v>582</v>
      </c>
      <c r="STI62" s="124" t="s">
        <v>582</v>
      </c>
      <c r="STJ62" s="124" t="s">
        <v>582</v>
      </c>
      <c r="STK62" s="124" t="s">
        <v>582</v>
      </c>
      <c r="STL62" s="124" t="s">
        <v>582</v>
      </c>
      <c r="STM62" s="124" t="s">
        <v>582</v>
      </c>
      <c r="STN62" s="124" t="s">
        <v>582</v>
      </c>
      <c r="STO62" s="124" t="s">
        <v>582</v>
      </c>
      <c r="STP62" s="124" t="s">
        <v>582</v>
      </c>
      <c r="STQ62" s="124" t="s">
        <v>582</v>
      </c>
      <c r="STR62" s="124" t="s">
        <v>582</v>
      </c>
      <c r="STS62" s="124" t="s">
        <v>582</v>
      </c>
      <c r="STT62" s="124" t="s">
        <v>582</v>
      </c>
      <c r="STU62" s="124" t="s">
        <v>582</v>
      </c>
      <c r="STV62" s="124" t="s">
        <v>582</v>
      </c>
      <c r="STW62" s="124" t="s">
        <v>582</v>
      </c>
      <c r="STX62" s="124" t="s">
        <v>582</v>
      </c>
      <c r="STY62" s="124" t="s">
        <v>582</v>
      </c>
      <c r="STZ62" s="124" t="s">
        <v>582</v>
      </c>
      <c r="SUA62" s="124" t="s">
        <v>582</v>
      </c>
      <c r="SUB62" s="124" t="s">
        <v>582</v>
      </c>
      <c r="SUC62" s="124" t="s">
        <v>582</v>
      </c>
      <c r="SUD62" s="124" t="s">
        <v>582</v>
      </c>
      <c r="SUE62" s="124" t="s">
        <v>582</v>
      </c>
      <c r="SUF62" s="124" t="s">
        <v>582</v>
      </c>
      <c r="SUG62" s="124" t="s">
        <v>582</v>
      </c>
      <c r="SUH62" s="124" t="s">
        <v>582</v>
      </c>
      <c r="SUI62" s="124" t="s">
        <v>582</v>
      </c>
      <c r="SUJ62" s="124" t="s">
        <v>582</v>
      </c>
      <c r="SUK62" s="124" t="s">
        <v>582</v>
      </c>
      <c r="SUL62" s="124" t="s">
        <v>582</v>
      </c>
      <c r="SUM62" s="124" t="s">
        <v>582</v>
      </c>
      <c r="SUN62" s="124" t="s">
        <v>582</v>
      </c>
      <c r="SUO62" s="124" t="s">
        <v>582</v>
      </c>
      <c r="SUP62" s="124" t="s">
        <v>582</v>
      </c>
      <c r="SUQ62" s="124" t="s">
        <v>582</v>
      </c>
      <c r="SUR62" s="124" t="s">
        <v>582</v>
      </c>
      <c r="SUS62" s="124" t="s">
        <v>582</v>
      </c>
      <c r="SUT62" s="124" t="s">
        <v>582</v>
      </c>
      <c r="SUU62" s="124" t="s">
        <v>582</v>
      </c>
      <c r="SUV62" s="124" t="s">
        <v>582</v>
      </c>
      <c r="SUW62" s="124" t="s">
        <v>582</v>
      </c>
      <c r="SUX62" s="124" t="s">
        <v>582</v>
      </c>
      <c r="SUY62" s="124" t="s">
        <v>582</v>
      </c>
      <c r="SUZ62" s="124" t="s">
        <v>582</v>
      </c>
      <c r="SVA62" s="124" t="s">
        <v>582</v>
      </c>
      <c r="SVB62" s="124" t="s">
        <v>582</v>
      </c>
      <c r="SVC62" s="124" t="s">
        <v>582</v>
      </c>
      <c r="SVD62" s="124" t="s">
        <v>582</v>
      </c>
      <c r="SVE62" s="124" t="s">
        <v>582</v>
      </c>
      <c r="SVF62" s="124" t="s">
        <v>582</v>
      </c>
      <c r="SVG62" s="124" t="s">
        <v>582</v>
      </c>
      <c r="SVH62" s="124" t="s">
        <v>582</v>
      </c>
      <c r="SVI62" s="124" t="s">
        <v>582</v>
      </c>
      <c r="SVJ62" s="124" t="s">
        <v>582</v>
      </c>
      <c r="SVK62" s="124" t="s">
        <v>582</v>
      </c>
      <c r="SVL62" s="124" t="s">
        <v>582</v>
      </c>
      <c r="SVM62" s="124" t="s">
        <v>582</v>
      </c>
      <c r="SVN62" s="124" t="s">
        <v>582</v>
      </c>
      <c r="SVO62" s="124" t="s">
        <v>582</v>
      </c>
      <c r="SVP62" s="124" t="s">
        <v>582</v>
      </c>
      <c r="SVQ62" s="124" t="s">
        <v>582</v>
      </c>
      <c r="SVR62" s="124" t="s">
        <v>582</v>
      </c>
      <c r="SVS62" s="124" t="s">
        <v>582</v>
      </c>
      <c r="SVT62" s="124" t="s">
        <v>582</v>
      </c>
      <c r="SVU62" s="124" t="s">
        <v>582</v>
      </c>
      <c r="SVV62" s="124" t="s">
        <v>582</v>
      </c>
      <c r="SVW62" s="124" t="s">
        <v>582</v>
      </c>
      <c r="SVX62" s="124" t="s">
        <v>582</v>
      </c>
      <c r="SVY62" s="124" t="s">
        <v>582</v>
      </c>
      <c r="SVZ62" s="124" t="s">
        <v>582</v>
      </c>
      <c r="SWA62" s="124" t="s">
        <v>582</v>
      </c>
      <c r="SWB62" s="124" t="s">
        <v>582</v>
      </c>
      <c r="SWC62" s="124" t="s">
        <v>582</v>
      </c>
      <c r="SWD62" s="124" t="s">
        <v>582</v>
      </c>
      <c r="SWE62" s="124" t="s">
        <v>582</v>
      </c>
      <c r="SWF62" s="124" t="s">
        <v>582</v>
      </c>
      <c r="SWG62" s="124" t="s">
        <v>582</v>
      </c>
      <c r="SWH62" s="124" t="s">
        <v>582</v>
      </c>
      <c r="SWI62" s="124" t="s">
        <v>582</v>
      </c>
      <c r="SWJ62" s="124" t="s">
        <v>582</v>
      </c>
      <c r="SWK62" s="124" t="s">
        <v>582</v>
      </c>
      <c r="SWL62" s="124" t="s">
        <v>582</v>
      </c>
      <c r="SWM62" s="124" t="s">
        <v>582</v>
      </c>
      <c r="SWN62" s="124" t="s">
        <v>582</v>
      </c>
      <c r="SWO62" s="124" t="s">
        <v>582</v>
      </c>
      <c r="SWP62" s="124" t="s">
        <v>582</v>
      </c>
      <c r="SWQ62" s="124" t="s">
        <v>582</v>
      </c>
      <c r="SWR62" s="124" t="s">
        <v>582</v>
      </c>
      <c r="SWS62" s="124" t="s">
        <v>582</v>
      </c>
      <c r="SWT62" s="124" t="s">
        <v>582</v>
      </c>
      <c r="SWU62" s="124" t="s">
        <v>582</v>
      </c>
      <c r="SWV62" s="124" t="s">
        <v>582</v>
      </c>
      <c r="SWW62" s="124" t="s">
        <v>582</v>
      </c>
      <c r="SWX62" s="124" t="s">
        <v>582</v>
      </c>
      <c r="SWY62" s="124" t="s">
        <v>582</v>
      </c>
      <c r="SWZ62" s="124" t="s">
        <v>582</v>
      </c>
      <c r="SXA62" s="124" t="s">
        <v>582</v>
      </c>
      <c r="SXB62" s="124" t="s">
        <v>582</v>
      </c>
      <c r="SXC62" s="124" t="s">
        <v>582</v>
      </c>
      <c r="SXD62" s="124" t="s">
        <v>582</v>
      </c>
      <c r="SXE62" s="124" t="s">
        <v>582</v>
      </c>
      <c r="SXF62" s="124" t="s">
        <v>582</v>
      </c>
      <c r="SXG62" s="124" t="s">
        <v>582</v>
      </c>
      <c r="SXH62" s="124" t="s">
        <v>582</v>
      </c>
      <c r="SXI62" s="124" t="s">
        <v>582</v>
      </c>
      <c r="SXJ62" s="124" t="s">
        <v>582</v>
      </c>
      <c r="SXK62" s="124" t="s">
        <v>582</v>
      </c>
      <c r="SXL62" s="124" t="s">
        <v>582</v>
      </c>
      <c r="SXM62" s="124" t="s">
        <v>582</v>
      </c>
      <c r="SXN62" s="124" t="s">
        <v>582</v>
      </c>
      <c r="SXO62" s="124" t="s">
        <v>582</v>
      </c>
      <c r="SXP62" s="124" t="s">
        <v>582</v>
      </c>
      <c r="SXQ62" s="124" t="s">
        <v>582</v>
      </c>
      <c r="SXR62" s="124" t="s">
        <v>582</v>
      </c>
      <c r="SXS62" s="124" t="s">
        <v>582</v>
      </c>
      <c r="SXT62" s="124" t="s">
        <v>582</v>
      </c>
      <c r="SXU62" s="124" t="s">
        <v>582</v>
      </c>
      <c r="SXV62" s="124" t="s">
        <v>582</v>
      </c>
      <c r="SXW62" s="124" t="s">
        <v>582</v>
      </c>
      <c r="SXX62" s="124" t="s">
        <v>582</v>
      </c>
      <c r="SXY62" s="124" t="s">
        <v>582</v>
      </c>
      <c r="SXZ62" s="124" t="s">
        <v>582</v>
      </c>
      <c r="SYA62" s="124" t="s">
        <v>582</v>
      </c>
      <c r="SYB62" s="124" t="s">
        <v>582</v>
      </c>
      <c r="SYC62" s="124" t="s">
        <v>582</v>
      </c>
      <c r="SYD62" s="124" t="s">
        <v>582</v>
      </c>
      <c r="SYE62" s="124" t="s">
        <v>582</v>
      </c>
      <c r="SYF62" s="124" t="s">
        <v>582</v>
      </c>
      <c r="SYG62" s="124" t="s">
        <v>582</v>
      </c>
      <c r="SYH62" s="124" t="s">
        <v>582</v>
      </c>
      <c r="SYI62" s="124" t="s">
        <v>582</v>
      </c>
      <c r="SYJ62" s="124" t="s">
        <v>582</v>
      </c>
      <c r="SYK62" s="124" t="s">
        <v>582</v>
      </c>
      <c r="SYL62" s="124" t="s">
        <v>582</v>
      </c>
      <c r="SYM62" s="124" t="s">
        <v>582</v>
      </c>
      <c r="SYN62" s="124" t="s">
        <v>582</v>
      </c>
      <c r="SYO62" s="124" t="s">
        <v>582</v>
      </c>
      <c r="SYP62" s="124" t="s">
        <v>582</v>
      </c>
      <c r="SYQ62" s="124" t="s">
        <v>582</v>
      </c>
      <c r="SYR62" s="124" t="s">
        <v>582</v>
      </c>
      <c r="SYS62" s="124" t="s">
        <v>582</v>
      </c>
      <c r="SYT62" s="124" t="s">
        <v>582</v>
      </c>
      <c r="SYU62" s="124" t="s">
        <v>582</v>
      </c>
      <c r="SYV62" s="124" t="s">
        <v>582</v>
      </c>
      <c r="SYW62" s="124" t="s">
        <v>582</v>
      </c>
      <c r="SYX62" s="124" t="s">
        <v>582</v>
      </c>
      <c r="SYY62" s="124" t="s">
        <v>582</v>
      </c>
      <c r="SYZ62" s="124" t="s">
        <v>582</v>
      </c>
      <c r="SZA62" s="124" t="s">
        <v>582</v>
      </c>
      <c r="SZB62" s="124" t="s">
        <v>582</v>
      </c>
      <c r="SZC62" s="124" t="s">
        <v>582</v>
      </c>
      <c r="SZD62" s="124" t="s">
        <v>582</v>
      </c>
      <c r="SZE62" s="124" t="s">
        <v>582</v>
      </c>
      <c r="SZF62" s="124" t="s">
        <v>582</v>
      </c>
      <c r="SZG62" s="124" t="s">
        <v>582</v>
      </c>
      <c r="SZH62" s="124" t="s">
        <v>582</v>
      </c>
      <c r="SZI62" s="124" t="s">
        <v>582</v>
      </c>
      <c r="SZJ62" s="124" t="s">
        <v>582</v>
      </c>
      <c r="SZK62" s="124" t="s">
        <v>582</v>
      </c>
      <c r="SZL62" s="124" t="s">
        <v>582</v>
      </c>
      <c r="SZM62" s="124" t="s">
        <v>582</v>
      </c>
      <c r="SZN62" s="124" t="s">
        <v>582</v>
      </c>
      <c r="SZO62" s="124" t="s">
        <v>582</v>
      </c>
      <c r="SZP62" s="124" t="s">
        <v>582</v>
      </c>
      <c r="SZQ62" s="124" t="s">
        <v>582</v>
      </c>
      <c r="SZR62" s="124" t="s">
        <v>582</v>
      </c>
      <c r="SZS62" s="124" t="s">
        <v>582</v>
      </c>
      <c r="SZT62" s="124" t="s">
        <v>582</v>
      </c>
      <c r="SZU62" s="124" t="s">
        <v>582</v>
      </c>
      <c r="SZV62" s="124" t="s">
        <v>582</v>
      </c>
      <c r="SZW62" s="124" t="s">
        <v>582</v>
      </c>
      <c r="SZX62" s="124" t="s">
        <v>582</v>
      </c>
      <c r="SZY62" s="124" t="s">
        <v>582</v>
      </c>
      <c r="SZZ62" s="124" t="s">
        <v>582</v>
      </c>
      <c r="TAA62" s="124" t="s">
        <v>582</v>
      </c>
      <c r="TAB62" s="124" t="s">
        <v>582</v>
      </c>
      <c r="TAC62" s="124" t="s">
        <v>582</v>
      </c>
      <c r="TAD62" s="124" t="s">
        <v>582</v>
      </c>
      <c r="TAE62" s="124" t="s">
        <v>582</v>
      </c>
      <c r="TAF62" s="124" t="s">
        <v>582</v>
      </c>
      <c r="TAG62" s="124" t="s">
        <v>582</v>
      </c>
      <c r="TAH62" s="124" t="s">
        <v>582</v>
      </c>
      <c r="TAI62" s="124" t="s">
        <v>582</v>
      </c>
      <c r="TAJ62" s="124" t="s">
        <v>582</v>
      </c>
      <c r="TAK62" s="124" t="s">
        <v>582</v>
      </c>
      <c r="TAL62" s="124" t="s">
        <v>582</v>
      </c>
      <c r="TAM62" s="124" t="s">
        <v>582</v>
      </c>
      <c r="TAN62" s="124" t="s">
        <v>582</v>
      </c>
      <c r="TAO62" s="124" t="s">
        <v>582</v>
      </c>
      <c r="TAP62" s="124" t="s">
        <v>582</v>
      </c>
      <c r="TAQ62" s="124" t="s">
        <v>582</v>
      </c>
      <c r="TAR62" s="124" t="s">
        <v>582</v>
      </c>
      <c r="TAS62" s="124" t="s">
        <v>582</v>
      </c>
      <c r="TAT62" s="124" t="s">
        <v>582</v>
      </c>
      <c r="TAU62" s="124" t="s">
        <v>582</v>
      </c>
      <c r="TAV62" s="124" t="s">
        <v>582</v>
      </c>
      <c r="TAW62" s="124" t="s">
        <v>582</v>
      </c>
      <c r="TAX62" s="124" t="s">
        <v>582</v>
      </c>
      <c r="TAY62" s="124" t="s">
        <v>582</v>
      </c>
      <c r="TAZ62" s="124" t="s">
        <v>582</v>
      </c>
      <c r="TBA62" s="124" t="s">
        <v>582</v>
      </c>
      <c r="TBB62" s="124" t="s">
        <v>582</v>
      </c>
      <c r="TBC62" s="124" t="s">
        <v>582</v>
      </c>
      <c r="TBD62" s="124" t="s">
        <v>582</v>
      </c>
      <c r="TBE62" s="124" t="s">
        <v>582</v>
      </c>
      <c r="TBF62" s="124" t="s">
        <v>582</v>
      </c>
      <c r="TBG62" s="124" t="s">
        <v>582</v>
      </c>
      <c r="TBH62" s="124" t="s">
        <v>582</v>
      </c>
      <c r="TBI62" s="124" t="s">
        <v>582</v>
      </c>
      <c r="TBJ62" s="124" t="s">
        <v>582</v>
      </c>
      <c r="TBK62" s="124" t="s">
        <v>582</v>
      </c>
      <c r="TBL62" s="124" t="s">
        <v>582</v>
      </c>
      <c r="TBM62" s="124" t="s">
        <v>582</v>
      </c>
      <c r="TBN62" s="124" t="s">
        <v>582</v>
      </c>
      <c r="TBO62" s="124" t="s">
        <v>582</v>
      </c>
      <c r="TBP62" s="124" t="s">
        <v>582</v>
      </c>
      <c r="TBQ62" s="124" t="s">
        <v>582</v>
      </c>
      <c r="TBR62" s="124" t="s">
        <v>582</v>
      </c>
      <c r="TBS62" s="124" t="s">
        <v>582</v>
      </c>
      <c r="TBT62" s="124" t="s">
        <v>582</v>
      </c>
      <c r="TBU62" s="124" t="s">
        <v>582</v>
      </c>
      <c r="TBV62" s="124" t="s">
        <v>582</v>
      </c>
      <c r="TBW62" s="124" t="s">
        <v>582</v>
      </c>
      <c r="TBX62" s="124" t="s">
        <v>582</v>
      </c>
      <c r="TBY62" s="124" t="s">
        <v>582</v>
      </c>
      <c r="TBZ62" s="124" t="s">
        <v>582</v>
      </c>
      <c r="TCA62" s="124" t="s">
        <v>582</v>
      </c>
      <c r="TCB62" s="124" t="s">
        <v>582</v>
      </c>
      <c r="TCC62" s="124" t="s">
        <v>582</v>
      </c>
      <c r="TCD62" s="124" t="s">
        <v>582</v>
      </c>
      <c r="TCE62" s="124" t="s">
        <v>582</v>
      </c>
      <c r="TCF62" s="124" t="s">
        <v>582</v>
      </c>
      <c r="TCG62" s="124" t="s">
        <v>582</v>
      </c>
      <c r="TCH62" s="124" t="s">
        <v>582</v>
      </c>
      <c r="TCI62" s="124" t="s">
        <v>582</v>
      </c>
      <c r="TCJ62" s="124" t="s">
        <v>582</v>
      </c>
      <c r="TCK62" s="124" t="s">
        <v>582</v>
      </c>
      <c r="TCL62" s="124" t="s">
        <v>582</v>
      </c>
      <c r="TCM62" s="124" t="s">
        <v>582</v>
      </c>
      <c r="TCN62" s="124" t="s">
        <v>582</v>
      </c>
      <c r="TCO62" s="124" t="s">
        <v>582</v>
      </c>
      <c r="TCP62" s="124" t="s">
        <v>582</v>
      </c>
      <c r="TCQ62" s="124" t="s">
        <v>582</v>
      </c>
      <c r="TCR62" s="124" t="s">
        <v>582</v>
      </c>
      <c r="TCS62" s="124" t="s">
        <v>582</v>
      </c>
      <c r="TCT62" s="124" t="s">
        <v>582</v>
      </c>
      <c r="TCU62" s="124" t="s">
        <v>582</v>
      </c>
      <c r="TCV62" s="124" t="s">
        <v>582</v>
      </c>
      <c r="TCW62" s="124" t="s">
        <v>582</v>
      </c>
      <c r="TCX62" s="124" t="s">
        <v>582</v>
      </c>
      <c r="TCY62" s="124" t="s">
        <v>582</v>
      </c>
      <c r="TCZ62" s="124" t="s">
        <v>582</v>
      </c>
      <c r="TDA62" s="124" t="s">
        <v>582</v>
      </c>
      <c r="TDB62" s="124" t="s">
        <v>582</v>
      </c>
      <c r="TDC62" s="124" t="s">
        <v>582</v>
      </c>
      <c r="TDD62" s="124" t="s">
        <v>582</v>
      </c>
      <c r="TDE62" s="124" t="s">
        <v>582</v>
      </c>
      <c r="TDF62" s="124" t="s">
        <v>582</v>
      </c>
      <c r="TDG62" s="124" t="s">
        <v>582</v>
      </c>
      <c r="TDH62" s="124" t="s">
        <v>582</v>
      </c>
      <c r="TDI62" s="124" t="s">
        <v>582</v>
      </c>
      <c r="TDJ62" s="124" t="s">
        <v>582</v>
      </c>
      <c r="TDK62" s="124" t="s">
        <v>582</v>
      </c>
      <c r="TDL62" s="124" t="s">
        <v>582</v>
      </c>
      <c r="TDM62" s="124" t="s">
        <v>582</v>
      </c>
      <c r="TDN62" s="124" t="s">
        <v>582</v>
      </c>
      <c r="TDO62" s="124" t="s">
        <v>582</v>
      </c>
      <c r="TDP62" s="124" t="s">
        <v>582</v>
      </c>
      <c r="TDQ62" s="124" t="s">
        <v>582</v>
      </c>
      <c r="TDR62" s="124" t="s">
        <v>582</v>
      </c>
      <c r="TDS62" s="124" t="s">
        <v>582</v>
      </c>
      <c r="TDT62" s="124" t="s">
        <v>582</v>
      </c>
      <c r="TDU62" s="124" t="s">
        <v>582</v>
      </c>
      <c r="TDV62" s="124" t="s">
        <v>582</v>
      </c>
      <c r="TDW62" s="124" t="s">
        <v>582</v>
      </c>
      <c r="TDX62" s="124" t="s">
        <v>582</v>
      </c>
      <c r="TDY62" s="124" t="s">
        <v>582</v>
      </c>
      <c r="TDZ62" s="124" t="s">
        <v>582</v>
      </c>
      <c r="TEA62" s="124" t="s">
        <v>582</v>
      </c>
      <c r="TEB62" s="124" t="s">
        <v>582</v>
      </c>
      <c r="TEC62" s="124" t="s">
        <v>582</v>
      </c>
      <c r="TED62" s="124" t="s">
        <v>582</v>
      </c>
      <c r="TEE62" s="124" t="s">
        <v>582</v>
      </c>
      <c r="TEF62" s="124" t="s">
        <v>582</v>
      </c>
      <c r="TEG62" s="124" t="s">
        <v>582</v>
      </c>
      <c r="TEH62" s="124" t="s">
        <v>582</v>
      </c>
      <c r="TEI62" s="124" t="s">
        <v>582</v>
      </c>
      <c r="TEJ62" s="124" t="s">
        <v>582</v>
      </c>
      <c r="TEK62" s="124" t="s">
        <v>582</v>
      </c>
      <c r="TEL62" s="124" t="s">
        <v>582</v>
      </c>
      <c r="TEM62" s="124" t="s">
        <v>582</v>
      </c>
      <c r="TEN62" s="124" t="s">
        <v>582</v>
      </c>
      <c r="TEO62" s="124" t="s">
        <v>582</v>
      </c>
      <c r="TEP62" s="124" t="s">
        <v>582</v>
      </c>
      <c r="TEQ62" s="124" t="s">
        <v>582</v>
      </c>
      <c r="TER62" s="124" t="s">
        <v>582</v>
      </c>
      <c r="TES62" s="124" t="s">
        <v>582</v>
      </c>
      <c r="TET62" s="124" t="s">
        <v>582</v>
      </c>
      <c r="TEU62" s="124" t="s">
        <v>582</v>
      </c>
      <c r="TEV62" s="124" t="s">
        <v>582</v>
      </c>
      <c r="TEW62" s="124" t="s">
        <v>582</v>
      </c>
      <c r="TEX62" s="124" t="s">
        <v>582</v>
      </c>
      <c r="TEY62" s="124" t="s">
        <v>582</v>
      </c>
      <c r="TEZ62" s="124" t="s">
        <v>582</v>
      </c>
      <c r="TFA62" s="124" t="s">
        <v>582</v>
      </c>
      <c r="TFB62" s="124" t="s">
        <v>582</v>
      </c>
      <c r="TFC62" s="124" t="s">
        <v>582</v>
      </c>
      <c r="TFD62" s="124" t="s">
        <v>582</v>
      </c>
      <c r="TFE62" s="124" t="s">
        <v>582</v>
      </c>
      <c r="TFF62" s="124" t="s">
        <v>582</v>
      </c>
      <c r="TFG62" s="124" t="s">
        <v>582</v>
      </c>
      <c r="TFH62" s="124" t="s">
        <v>582</v>
      </c>
      <c r="TFI62" s="124" t="s">
        <v>582</v>
      </c>
      <c r="TFJ62" s="124" t="s">
        <v>582</v>
      </c>
      <c r="TFK62" s="124" t="s">
        <v>582</v>
      </c>
      <c r="TFL62" s="124" t="s">
        <v>582</v>
      </c>
      <c r="TFM62" s="124" t="s">
        <v>582</v>
      </c>
      <c r="TFN62" s="124" t="s">
        <v>582</v>
      </c>
      <c r="TFO62" s="124" t="s">
        <v>582</v>
      </c>
      <c r="TFP62" s="124" t="s">
        <v>582</v>
      </c>
      <c r="TFQ62" s="124" t="s">
        <v>582</v>
      </c>
      <c r="TFR62" s="124" t="s">
        <v>582</v>
      </c>
      <c r="TFS62" s="124" t="s">
        <v>582</v>
      </c>
      <c r="TFT62" s="124" t="s">
        <v>582</v>
      </c>
      <c r="TFU62" s="124" t="s">
        <v>582</v>
      </c>
      <c r="TFV62" s="124" t="s">
        <v>582</v>
      </c>
      <c r="TFW62" s="124" t="s">
        <v>582</v>
      </c>
      <c r="TFX62" s="124" t="s">
        <v>582</v>
      </c>
      <c r="TFY62" s="124" t="s">
        <v>582</v>
      </c>
      <c r="TFZ62" s="124" t="s">
        <v>582</v>
      </c>
      <c r="TGA62" s="124" t="s">
        <v>582</v>
      </c>
      <c r="TGB62" s="124" t="s">
        <v>582</v>
      </c>
      <c r="TGC62" s="124" t="s">
        <v>582</v>
      </c>
      <c r="TGD62" s="124" t="s">
        <v>582</v>
      </c>
      <c r="TGE62" s="124" t="s">
        <v>582</v>
      </c>
      <c r="TGF62" s="124" t="s">
        <v>582</v>
      </c>
      <c r="TGG62" s="124" t="s">
        <v>582</v>
      </c>
      <c r="TGH62" s="124" t="s">
        <v>582</v>
      </c>
      <c r="TGI62" s="124" t="s">
        <v>582</v>
      </c>
      <c r="TGJ62" s="124" t="s">
        <v>582</v>
      </c>
      <c r="TGK62" s="124" t="s">
        <v>582</v>
      </c>
      <c r="TGL62" s="124" t="s">
        <v>582</v>
      </c>
      <c r="TGM62" s="124" t="s">
        <v>582</v>
      </c>
      <c r="TGN62" s="124" t="s">
        <v>582</v>
      </c>
      <c r="TGO62" s="124" t="s">
        <v>582</v>
      </c>
      <c r="TGP62" s="124" t="s">
        <v>582</v>
      </c>
      <c r="TGQ62" s="124" t="s">
        <v>582</v>
      </c>
      <c r="TGR62" s="124" t="s">
        <v>582</v>
      </c>
      <c r="TGS62" s="124" t="s">
        <v>582</v>
      </c>
      <c r="TGT62" s="124" t="s">
        <v>582</v>
      </c>
      <c r="TGU62" s="124" t="s">
        <v>582</v>
      </c>
      <c r="TGV62" s="124" t="s">
        <v>582</v>
      </c>
      <c r="TGW62" s="124" t="s">
        <v>582</v>
      </c>
      <c r="TGX62" s="124" t="s">
        <v>582</v>
      </c>
      <c r="TGY62" s="124" t="s">
        <v>582</v>
      </c>
      <c r="TGZ62" s="124" t="s">
        <v>582</v>
      </c>
      <c r="THA62" s="124" t="s">
        <v>582</v>
      </c>
      <c r="THB62" s="124" t="s">
        <v>582</v>
      </c>
      <c r="THC62" s="124" t="s">
        <v>582</v>
      </c>
      <c r="THD62" s="124" t="s">
        <v>582</v>
      </c>
      <c r="THE62" s="124" t="s">
        <v>582</v>
      </c>
      <c r="THF62" s="124" t="s">
        <v>582</v>
      </c>
      <c r="THG62" s="124" t="s">
        <v>582</v>
      </c>
      <c r="THH62" s="124" t="s">
        <v>582</v>
      </c>
      <c r="THI62" s="124" t="s">
        <v>582</v>
      </c>
      <c r="THJ62" s="124" t="s">
        <v>582</v>
      </c>
      <c r="THK62" s="124" t="s">
        <v>582</v>
      </c>
      <c r="THL62" s="124" t="s">
        <v>582</v>
      </c>
      <c r="THM62" s="124" t="s">
        <v>582</v>
      </c>
      <c r="THN62" s="124" t="s">
        <v>582</v>
      </c>
      <c r="THO62" s="124" t="s">
        <v>582</v>
      </c>
      <c r="THP62" s="124" t="s">
        <v>582</v>
      </c>
      <c r="THQ62" s="124" t="s">
        <v>582</v>
      </c>
      <c r="THR62" s="124" t="s">
        <v>582</v>
      </c>
      <c r="THS62" s="124" t="s">
        <v>582</v>
      </c>
      <c r="THT62" s="124" t="s">
        <v>582</v>
      </c>
      <c r="THU62" s="124" t="s">
        <v>582</v>
      </c>
      <c r="THV62" s="124" t="s">
        <v>582</v>
      </c>
      <c r="THW62" s="124" t="s">
        <v>582</v>
      </c>
      <c r="THX62" s="124" t="s">
        <v>582</v>
      </c>
      <c r="THY62" s="124" t="s">
        <v>582</v>
      </c>
      <c r="THZ62" s="124" t="s">
        <v>582</v>
      </c>
      <c r="TIA62" s="124" t="s">
        <v>582</v>
      </c>
      <c r="TIB62" s="124" t="s">
        <v>582</v>
      </c>
      <c r="TIC62" s="124" t="s">
        <v>582</v>
      </c>
      <c r="TID62" s="124" t="s">
        <v>582</v>
      </c>
      <c r="TIE62" s="124" t="s">
        <v>582</v>
      </c>
      <c r="TIF62" s="124" t="s">
        <v>582</v>
      </c>
      <c r="TIG62" s="124" t="s">
        <v>582</v>
      </c>
      <c r="TIH62" s="124" t="s">
        <v>582</v>
      </c>
      <c r="TII62" s="124" t="s">
        <v>582</v>
      </c>
      <c r="TIJ62" s="124" t="s">
        <v>582</v>
      </c>
      <c r="TIK62" s="124" t="s">
        <v>582</v>
      </c>
      <c r="TIL62" s="124" t="s">
        <v>582</v>
      </c>
      <c r="TIM62" s="124" t="s">
        <v>582</v>
      </c>
      <c r="TIN62" s="124" t="s">
        <v>582</v>
      </c>
      <c r="TIO62" s="124" t="s">
        <v>582</v>
      </c>
      <c r="TIP62" s="124" t="s">
        <v>582</v>
      </c>
      <c r="TIQ62" s="124" t="s">
        <v>582</v>
      </c>
      <c r="TIR62" s="124" t="s">
        <v>582</v>
      </c>
      <c r="TIS62" s="124" t="s">
        <v>582</v>
      </c>
      <c r="TIT62" s="124" t="s">
        <v>582</v>
      </c>
      <c r="TIU62" s="124" t="s">
        <v>582</v>
      </c>
      <c r="TIV62" s="124" t="s">
        <v>582</v>
      </c>
      <c r="TIW62" s="124" t="s">
        <v>582</v>
      </c>
      <c r="TIX62" s="124" t="s">
        <v>582</v>
      </c>
      <c r="TIY62" s="124" t="s">
        <v>582</v>
      </c>
      <c r="TIZ62" s="124" t="s">
        <v>582</v>
      </c>
      <c r="TJA62" s="124" t="s">
        <v>582</v>
      </c>
      <c r="TJB62" s="124" t="s">
        <v>582</v>
      </c>
      <c r="TJC62" s="124" t="s">
        <v>582</v>
      </c>
      <c r="TJD62" s="124" t="s">
        <v>582</v>
      </c>
      <c r="TJE62" s="124" t="s">
        <v>582</v>
      </c>
      <c r="TJF62" s="124" t="s">
        <v>582</v>
      </c>
      <c r="TJG62" s="124" t="s">
        <v>582</v>
      </c>
      <c r="TJH62" s="124" t="s">
        <v>582</v>
      </c>
      <c r="TJI62" s="124" t="s">
        <v>582</v>
      </c>
      <c r="TJJ62" s="124" t="s">
        <v>582</v>
      </c>
      <c r="TJK62" s="124" t="s">
        <v>582</v>
      </c>
      <c r="TJL62" s="124" t="s">
        <v>582</v>
      </c>
      <c r="TJM62" s="124" t="s">
        <v>582</v>
      </c>
      <c r="TJN62" s="124" t="s">
        <v>582</v>
      </c>
      <c r="TJO62" s="124" t="s">
        <v>582</v>
      </c>
      <c r="TJP62" s="124" t="s">
        <v>582</v>
      </c>
      <c r="TJQ62" s="124" t="s">
        <v>582</v>
      </c>
      <c r="TJR62" s="124" t="s">
        <v>582</v>
      </c>
      <c r="TJS62" s="124" t="s">
        <v>582</v>
      </c>
      <c r="TJT62" s="124" t="s">
        <v>582</v>
      </c>
      <c r="TJU62" s="124" t="s">
        <v>582</v>
      </c>
      <c r="TJV62" s="124" t="s">
        <v>582</v>
      </c>
      <c r="TJW62" s="124" t="s">
        <v>582</v>
      </c>
      <c r="TJX62" s="124" t="s">
        <v>582</v>
      </c>
      <c r="TJY62" s="124" t="s">
        <v>582</v>
      </c>
      <c r="TJZ62" s="124" t="s">
        <v>582</v>
      </c>
      <c r="TKA62" s="124" t="s">
        <v>582</v>
      </c>
      <c r="TKB62" s="124" t="s">
        <v>582</v>
      </c>
      <c r="TKC62" s="124" t="s">
        <v>582</v>
      </c>
      <c r="TKD62" s="124" t="s">
        <v>582</v>
      </c>
      <c r="TKE62" s="124" t="s">
        <v>582</v>
      </c>
      <c r="TKF62" s="124" t="s">
        <v>582</v>
      </c>
      <c r="TKG62" s="124" t="s">
        <v>582</v>
      </c>
      <c r="TKH62" s="124" t="s">
        <v>582</v>
      </c>
      <c r="TKI62" s="124" t="s">
        <v>582</v>
      </c>
      <c r="TKJ62" s="124" t="s">
        <v>582</v>
      </c>
      <c r="TKK62" s="124" t="s">
        <v>582</v>
      </c>
      <c r="TKL62" s="124" t="s">
        <v>582</v>
      </c>
      <c r="TKM62" s="124" t="s">
        <v>582</v>
      </c>
      <c r="TKN62" s="124" t="s">
        <v>582</v>
      </c>
      <c r="TKO62" s="124" t="s">
        <v>582</v>
      </c>
      <c r="TKP62" s="124" t="s">
        <v>582</v>
      </c>
      <c r="TKQ62" s="124" t="s">
        <v>582</v>
      </c>
      <c r="TKR62" s="124" t="s">
        <v>582</v>
      </c>
      <c r="TKS62" s="124" t="s">
        <v>582</v>
      </c>
      <c r="TKT62" s="124" t="s">
        <v>582</v>
      </c>
      <c r="TKU62" s="124" t="s">
        <v>582</v>
      </c>
      <c r="TKV62" s="124" t="s">
        <v>582</v>
      </c>
      <c r="TKW62" s="124" t="s">
        <v>582</v>
      </c>
      <c r="TKX62" s="124" t="s">
        <v>582</v>
      </c>
      <c r="TKY62" s="124" t="s">
        <v>582</v>
      </c>
      <c r="TKZ62" s="124" t="s">
        <v>582</v>
      </c>
      <c r="TLA62" s="124" t="s">
        <v>582</v>
      </c>
      <c r="TLB62" s="124" t="s">
        <v>582</v>
      </c>
      <c r="TLC62" s="124" t="s">
        <v>582</v>
      </c>
      <c r="TLD62" s="124" t="s">
        <v>582</v>
      </c>
      <c r="TLE62" s="124" t="s">
        <v>582</v>
      </c>
      <c r="TLF62" s="124" t="s">
        <v>582</v>
      </c>
      <c r="TLG62" s="124" t="s">
        <v>582</v>
      </c>
      <c r="TLH62" s="124" t="s">
        <v>582</v>
      </c>
      <c r="TLI62" s="124" t="s">
        <v>582</v>
      </c>
      <c r="TLJ62" s="124" t="s">
        <v>582</v>
      </c>
      <c r="TLK62" s="124" t="s">
        <v>582</v>
      </c>
      <c r="TLL62" s="124" t="s">
        <v>582</v>
      </c>
      <c r="TLM62" s="124" t="s">
        <v>582</v>
      </c>
      <c r="TLN62" s="124" t="s">
        <v>582</v>
      </c>
      <c r="TLO62" s="124" t="s">
        <v>582</v>
      </c>
      <c r="TLP62" s="124" t="s">
        <v>582</v>
      </c>
      <c r="TLQ62" s="124" t="s">
        <v>582</v>
      </c>
      <c r="TLR62" s="124" t="s">
        <v>582</v>
      </c>
      <c r="TLS62" s="124" t="s">
        <v>582</v>
      </c>
      <c r="TLT62" s="124" t="s">
        <v>582</v>
      </c>
      <c r="TLU62" s="124" t="s">
        <v>582</v>
      </c>
      <c r="TLV62" s="124" t="s">
        <v>582</v>
      </c>
      <c r="TLW62" s="124" t="s">
        <v>582</v>
      </c>
      <c r="TLX62" s="124" t="s">
        <v>582</v>
      </c>
      <c r="TLY62" s="124" t="s">
        <v>582</v>
      </c>
      <c r="TLZ62" s="124" t="s">
        <v>582</v>
      </c>
      <c r="TMA62" s="124" t="s">
        <v>582</v>
      </c>
      <c r="TMB62" s="124" t="s">
        <v>582</v>
      </c>
      <c r="TMC62" s="124" t="s">
        <v>582</v>
      </c>
      <c r="TMD62" s="124" t="s">
        <v>582</v>
      </c>
      <c r="TME62" s="124" t="s">
        <v>582</v>
      </c>
      <c r="TMF62" s="124" t="s">
        <v>582</v>
      </c>
      <c r="TMG62" s="124" t="s">
        <v>582</v>
      </c>
      <c r="TMH62" s="124" t="s">
        <v>582</v>
      </c>
      <c r="TMI62" s="124" t="s">
        <v>582</v>
      </c>
      <c r="TMJ62" s="124" t="s">
        <v>582</v>
      </c>
      <c r="TMK62" s="124" t="s">
        <v>582</v>
      </c>
      <c r="TML62" s="124" t="s">
        <v>582</v>
      </c>
      <c r="TMM62" s="124" t="s">
        <v>582</v>
      </c>
      <c r="TMN62" s="124" t="s">
        <v>582</v>
      </c>
      <c r="TMO62" s="124" t="s">
        <v>582</v>
      </c>
      <c r="TMP62" s="124" t="s">
        <v>582</v>
      </c>
      <c r="TMQ62" s="124" t="s">
        <v>582</v>
      </c>
      <c r="TMR62" s="124" t="s">
        <v>582</v>
      </c>
      <c r="TMS62" s="124" t="s">
        <v>582</v>
      </c>
      <c r="TMT62" s="124" t="s">
        <v>582</v>
      </c>
      <c r="TMU62" s="124" t="s">
        <v>582</v>
      </c>
      <c r="TMV62" s="124" t="s">
        <v>582</v>
      </c>
      <c r="TMW62" s="124" t="s">
        <v>582</v>
      </c>
      <c r="TMX62" s="124" t="s">
        <v>582</v>
      </c>
      <c r="TMY62" s="124" t="s">
        <v>582</v>
      </c>
      <c r="TMZ62" s="124" t="s">
        <v>582</v>
      </c>
      <c r="TNA62" s="124" t="s">
        <v>582</v>
      </c>
      <c r="TNB62" s="124" t="s">
        <v>582</v>
      </c>
      <c r="TNC62" s="124" t="s">
        <v>582</v>
      </c>
      <c r="TND62" s="124" t="s">
        <v>582</v>
      </c>
      <c r="TNE62" s="124" t="s">
        <v>582</v>
      </c>
      <c r="TNF62" s="124" t="s">
        <v>582</v>
      </c>
      <c r="TNG62" s="124" t="s">
        <v>582</v>
      </c>
      <c r="TNH62" s="124" t="s">
        <v>582</v>
      </c>
      <c r="TNI62" s="124" t="s">
        <v>582</v>
      </c>
      <c r="TNJ62" s="124" t="s">
        <v>582</v>
      </c>
      <c r="TNK62" s="124" t="s">
        <v>582</v>
      </c>
      <c r="TNL62" s="124" t="s">
        <v>582</v>
      </c>
      <c r="TNM62" s="124" t="s">
        <v>582</v>
      </c>
      <c r="TNN62" s="124" t="s">
        <v>582</v>
      </c>
      <c r="TNO62" s="124" t="s">
        <v>582</v>
      </c>
      <c r="TNP62" s="124" t="s">
        <v>582</v>
      </c>
      <c r="TNQ62" s="124" t="s">
        <v>582</v>
      </c>
      <c r="TNR62" s="124" t="s">
        <v>582</v>
      </c>
      <c r="TNS62" s="124" t="s">
        <v>582</v>
      </c>
      <c r="TNT62" s="124" t="s">
        <v>582</v>
      </c>
      <c r="TNU62" s="124" t="s">
        <v>582</v>
      </c>
      <c r="TNV62" s="124" t="s">
        <v>582</v>
      </c>
      <c r="TNW62" s="124" t="s">
        <v>582</v>
      </c>
      <c r="TNX62" s="124" t="s">
        <v>582</v>
      </c>
      <c r="TNY62" s="124" t="s">
        <v>582</v>
      </c>
      <c r="TNZ62" s="124" t="s">
        <v>582</v>
      </c>
      <c r="TOA62" s="124" t="s">
        <v>582</v>
      </c>
      <c r="TOB62" s="124" t="s">
        <v>582</v>
      </c>
      <c r="TOC62" s="124" t="s">
        <v>582</v>
      </c>
      <c r="TOD62" s="124" t="s">
        <v>582</v>
      </c>
      <c r="TOE62" s="124" t="s">
        <v>582</v>
      </c>
      <c r="TOF62" s="124" t="s">
        <v>582</v>
      </c>
      <c r="TOG62" s="124" t="s">
        <v>582</v>
      </c>
      <c r="TOH62" s="124" t="s">
        <v>582</v>
      </c>
      <c r="TOI62" s="124" t="s">
        <v>582</v>
      </c>
      <c r="TOJ62" s="124" t="s">
        <v>582</v>
      </c>
      <c r="TOK62" s="124" t="s">
        <v>582</v>
      </c>
      <c r="TOL62" s="124" t="s">
        <v>582</v>
      </c>
      <c r="TOM62" s="124" t="s">
        <v>582</v>
      </c>
      <c r="TON62" s="124" t="s">
        <v>582</v>
      </c>
      <c r="TOO62" s="124" t="s">
        <v>582</v>
      </c>
      <c r="TOP62" s="124" t="s">
        <v>582</v>
      </c>
      <c r="TOQ62" s="124" t="s">
        <v>582</v>
      </c>
      <c r="TOR62" s="124" t="s">
        <v>582</v>
      </c>
      <c r="TOS62" s="124" t="s">
        <v>582</v>
      </c>
      <c r="TOT62" s="124" t="s">
        <v>582</v>
      </c>
      <c r="TOU62" s="124" t="s">
        <v>582</v>
      </c>
      <c r="TOV62" s="124" t="s">
        <v>582</v>
      </c>
      <c r="TOW62" s="124" t="s">
        <v>582</v>
      </c>
      <c r="TOX62" s="124" t="s">
        <v>582</v>
      </c>
      <c r="TOY62" s="124" t="s">
        <v>582</v>
      </c>
      <c r="TOZ62" s="124" t="s">
        <v>582</v>
      </c>
      <c r="TPA62" s="124" t="s">
        <v>582</v>
      </c>
      <c r="TPB62" s="124" t="s">
        <v>582</v>
      </c>
      <c r="TPC62" s="124" t="s">
        <v>582</v>
      </c>
      <c r="TPD62" s="124" t="s">
        <v>582</v>
      </c>
      <c r="TPE62" s="124" t="s">
        <v>582</v>
      </c>
      <c r="TPF62" s="124" t="s">
        <v>582</v>
      </c>
      <c r="TPG62" s="124" t="s">
        <v>582</v>
      </c>
      <c r="TPH62" s="124" t="s">
        <v>582</v>
      </c>
      <c r="TPI62" s="124" t="s">
        <v>582</v>
      </c>
      <c r="TPJ62" s="124" t="s">
        <v>582</v>
      </c>
      <c r="TPK62" s="124" t="s">
        <v>582</v>
      </c>
      <c r="TPL62" s="124" t="s">
        <v>582</v>
      </c>
      <c r="TPM62" s="124" t="s">
        <v>582</v>
      </c>
      <c r="TPN62" s="124" t="s">
        <v>582</v>
      </c>
      <c r="TPO62" s="124" t="s">
        <v>582</v>
      </c>
      <c r="TPP62" s="124" t="s">
        <v>582</v>
      </c>
      <c r="TPQ62" s="124" t="s">
        <v>582</v>
      </c>
      <c r="TPR62" s="124" t="s">
        <v>582</v>
      </c>
      <c r="TPS62" s="124" t="s">
        <v>582</v>
      </c>
      <c r="TPT62" s="124" t="s">
        <v>582</v>
      </c>
      <c r="TPU62" s="124" t="s">
        <v>582</v>
      </c>
      <c r="TPV62" s="124" t="s">
        <v>582</v>
      </c>
      <c r="TPW62" s="124" t="s">
        <v>582</v>
      </c>
      <c r="TPX62" s="124" t="s">
        <v>582</v>
      </c>
      <c r="TPY62" s="124" t="s">
        <v>582</v>
      </c>
      <c r="TPZ62" s="124" t="s">
        <v>582</v>
      </c>
      <c r="TQA62" s="124" t="s">
        <v>582</v>
      </c>
      <c r="TQB62" s="124" t="s">
        <v>582</v>
      </c>
      <c r="TQC62" s="124" t="s">
        <v>582</v>
      </c>
      <c r="TQD62" s="124" t="s">
        <v>582</v>
      </c>
      <c r="TQE62" s="124" t="s">
        <v>582</v>
      </c>
      <c r="TQF62" s="124" t="s">
        <v>582</v>
      </c>
      <c r="TQG62" s="124" t="s">
        <v>582</v>
      </c>
      <c r="TQH62" s="124" t="s">
        <v>582</v>
      </c>
      <c r="TQI62" s="124" t="s">
        <v>582</v>
      </c>
      <c r="TQJ62" s="124" t="s">
        <v>582</v>
      </c>
      <c r="TQK62" s="124" t="s">
        <v>582</v>
      </c>
      <c r="TQL62" s="124" t="s">
        <v>582</v>
      </c>
      <c r="TQM62" s="124" t="s">
        <v>582</v>
      </c>
      <c r="TQN62" s="124" t="s">
        <v>582</v>
      </c>
      <c r="TQO62" s="124" t="s">
        <v>582</v>
      </c>
      <c r="TQP62" s="124" t="s">
        <v>582</v>
      </c>
      <c r="TQQ62" s="124" t="s">
        <v>582</v>
      </c>
      <c r="TQR62" s="124" t="s">
        <v>582</v>
      </c>
      <c r="TQS62" s="124" t="s">
        <v>582</v>
      </c>
      <c r="TQT62" s="124" t="s">
        <v>582</v>
      </c>
      <c r="TQU62" s="124" t="s">
        <v>582</v>
      </c>
      <c r="TQV62" s="124" t="s">
        <v>582</v>
      </c>
      <c r="TQW62" s="124" t="s">
        <v>582</v>
      </c>
      <c r="TQX62" s="124" t="s">
        <v>582</v>
      </c>
      <c r="TQY62" s="124" t="s">
        <v>582</v>
      </c>
      <c r="TQZ62" s="124" t="s">
        <v>582</v>
      </c>
      <c r="TRA62" s="124" t="s">
        <v>582</v>
      </c>
      <c r="TRB62" s="124" t="s">
        <v>582</v>
      </c>
      <c r="TRC62" s="124" t="s">
        <v>582</v>
      </c>
      <c r="TRD62" s="124" t="s">
        <v>582</v>
      </c>
      <c r="TRE62" s="124" t="s">
        <v>582</v>
      </c>
      <c r="TRF62" s="124" t="s">
        <v>582</v>
      </c>
      <c r="TRG62" s="124" t="s">
        <v>582</v>
      </c>
      <c r="TRH62" s="124" t="s">
        <v>582</v>
      </c>
      <c r="TRI62" s="124" t="s">
        <v>582</v>
      </c>
      <c r="TRJ62" s="124" t="s">
        <v>582</v>
      </c>
      <c r="TRK62" s="124" t="s">
        <v>582</v>
      </c>
      <c r="TRL62" s="124" t="s">
        <v>582</v>
      </c>
      <c r="TRM62" s="124" t="s">
        <v>582</v>
      </c>
      <c r="TRN62" s="124" t="s">
        <v>582</v>
      </c>
      <c r="TRO62" s="124" t="s">
        <v>582</v>
      </c>
      <c r="TRP62" s="124" t="s">
        <v>582</v>
      </c>
      <c r="TRQ62" s="124" t="s">
        <v>582</v>
      </c>
      <c r="TRR62" s="124" t="s">
        <v>582</v>
      </c>
      <c r="TRS62" s="124" t="s">
        <v>582</v>
      </c>
      <c r="TRT62" s="124" t="s">
        <v>582</v>
      </c>
      <c r="TRU62" s="124" t="s">
        <v>582</v>
      </c>
      <c r="TRV62" s="124" t="s">
        <v>582</v>
      </c>
      <c r="TRW62" s="124" t="s">
        <v>582</v>
      </c>
      <c r="TRX62" s="124" t="s">
        <v>582</v>
      </c>
      <c r="TRY62" s="124" t="s">
        <v>582</v>
      </c>
      <c r="TRZ62" s="124" t="s">
        <v>582</v>
      </c>
      <c r="TSA62" s="124" t="s">
        <v>582</v>
      </c>
      <c r="TSB62" s="124" t="s">
        <v>582</v>
      </c>
      <c r="TSC62" s="124" t="s">
        <v>582</v>
      </c>
      <c r="TSD62" s="124" t="s">
        <v>582</v>
      </c>
      <c r="TSE62" s="124" t="s">
        <v>582</v>
      </c>
      <c r="TSF62" s="124" t="s">
        <v>582</v>
      </c>
      <c r="TSG62" s="124" t="s">
        <v>582</v>
      </c>
      <c r="TSH62" s="124" t="s">
        <v>582</v>
      </c>
      <c r="TSI62" s="124" t="s">
        <v>582</v>
      </c>
      <c r="TSJ62" s="124" t="s">
        <v>582</v>
      </c>
      <c r="TSK62" s="124" t="s">
        <v>582</v>
      </c>
      <c r="TSL62" s="124" t="s">
        <v>582</v>
      </c>
      <c r="TSM62" s="124" t="s">
        <v>582</v>
      </c>
      <c r="TSN62" s="124" t="s">
        <v>582</v>
      </c>
      <c r="TSO62" s="124" t="s">
        <v>582</v>
      </c>
      <c r="TSP62" s="124" t="s">
        <v>582</v>
      </c>
      <c r="TSQ62" s="124" t="s">
        <v>582</v>
      </c>
      <c r="TSR62" s="124" t="s">
        <v>582</v>
      </c>
      <c r="TSS62" s="124" t="s">
        <v>582</v>
      </c>
      <c r="TST62" s="124" t="s">
        <v>582</v>
      </c>
      <c r="TSU62" s="124" t="s">
        <v>582</v>
      </c>
      <c r="TSV62" s="124" t="s">
        <v>582</v>
      </c>
      <c r="TSW62" s="124" t="s">
        <v>582</v>
      </c>
      <c r="TSX62" s="124" t="s">
        <v>582</v>
      </c>
      <c r="TSY62" s="124" t="s">
        <v>582</v>
      </c>
      <c r="TSZ62" s="124" t="s">
        <v>582</v>
      </c>
      <c r="TTA62" s="124" t="s">
        <v>582</v>
      </c>
      <c r="TTB62" s="124" t="s">
        <v>582</v>
      </c>
      <c r="TTC62" s="124" t="s">
        <v>582</v>
      </c>
      <c r="TTD62" s="124" t="s">
        <v>582</v>
      </c>
      <c r="TTE62" s="124" t="s">
        <v>582</v>
      </c>
      <c r="TTF62" s="124" t="s">
        <v>582</v>
      </c>
      <c r="TTG62" s="124" t="s">
        <v>582</v>
      </c>
      <c r="TTH62" s="124" t="s">
        <v>582</v>
      </c>
      <c r="TTI62" s="124" t="s">
        <v>582</v>
      </c>
      <c r="TTJ62" s="124" t="s">
        <v>582</v>
      </c>
      <c r="TTK62" s="124" t="s">
        <v>582</v>
      </c>
      <c r="TTL62" s="124" t="s">
        <v>582</v>
      </c>
      <c r="TTM62" s="124" t="s">
        <v>582</v>
      </c>
      <c r="TTN62" s="124" t="s">
        <v>582</v>
      </c>
      <c r="TTO62" s="124" t="s">
        <v>582</v>
      </c>
      <c r="TTP62" s="124" t="s">
        <v>582</v>
      </c>
      <c r="TTQ62" s="124" t="s">
        <v>582</v>
      </c>
      <c r="TTR62" s="124" t="s">
        <v>582</v>
      </c>
      <c r="TTS62" s="124" t="s">
        <v>582</v>
      </c>
      <c r="TTT62" s="124" t="s">
        <v>582</v>
      </c>
      <c r="TTU62" s="124" t="s">
        <v>582</v>
      </c>
      <c r="TTV62" s="124" t="s">
        <v>582</v>
      </c>
      <c r="TTW62" s="124" t="s">
        <v>582</v>
      </c>
      <c r="TTX62" s="124" t="s">
        <v>582</v>
      </c>
      <c r="TTY62" s="124" t="s">
        <v>582</v>
      </c>
      <c r="TTZ62" s="124" t="s">
        <v>582</v>
      </c>
      <c r="TUA62" s="124" t="s">
        <v>582</v>
      </c>
      <c r="TUB62" s="124" t="s">
        <v>582</v>
      </c>
      <c r="TUC62" s="124" t="s">
        <v>582</v>
      </c>
      <c r="TUD62" s="124" t="s">
        <v>582</v>
      </c>
      <c r="TUE62" s="124" t="s">
        <v>582</v>
      </c>
      <c r="TUF62" s="124" t="s">
        <v>582</v>
      </c>
      <c r="TUG62" s="124" t="s">
        <v>582</v>
      </c>
      <c r="TUH62" s="124" t="s">
        <v>582</v>
      </c>
      <c r="TUI62" s="124" t="s">
        <v>582</v>
      </c>
      <c r="TUJ62" s="124" t="s">
        <v>582</v>
      </c>
      <c r="TUK62" s="124" t="s">
        <v>582</v>
      </c>
      <c r="TUL62" s="124" t="s">
        <v>582</v>
      </c>
      <c r="TUM62" s="124" t="s">
        <v>582</v>
      </c>
      <c r="TUN62" s="124" t="s">
        <v>582</v>
      </c>
      <c r="TUO62" s="124" t="s">
        <v>582</v>
      </c>
      <c r="TUP62" s="124" t="s">
        <v>582</v>
      </c>
      <c r="TUQ62" s="124" t="s">
        <v>582</v>
      </c>
      <c r="TUR62" s="124" t="s">
        <v>582</v>
      </c>
      <c r="TUS62" s="124" t="s">
        <v>582</v>
      </c>
      <c r="TUT62" s="124" t="s">
        <v>582</v>
      </c>
      <c r="TUU62" s="124" t="s">
        <v>582</v>
      </c>
      <c r="TUV62" s="124" t="s">
        <v>582</v>
      </c>
      <c r="TUW62" s="124" t="s">
        <v>582</v>
      </c>
      <c r="TUX62" s="124" t="s">
        <v>582</v>
      </c>
      <c r="TUY62" s="124" t="s">
        <v>582</v>
      </c>
      <c r="TUZ62" s="124" t="s">
        <v>582</v>
      </c>
      <c r="TVA62" s="124" t="s">
        <v>582</v>
      </c>
      <c r="TVB62" s="124" t="s">
        <v>582</v>
      </c>
      <c r="TVC62" s="124" t="s">
        <v>582</v>
      </c>
      <c r="TVD62" s="124" t="s">
        <v>582</v>
      </c>
      <c r="TVE62" s="124" t="s">
        <v>582</v>
      </c>
      <c r="TVF62" s="124" t="s">
        <v>582</v>
      </c>
      <c r="TVG62" s="124" t="s">
        <v>582</v>
      </c>
      <c r="TVH62" s="124" t="s">
        <v>582</v>
      </c>
      <c r="TVI62" s="124" t="s">
        <v>582</v>
      </c>
      <c r="TVJ62" s="124" t="s">
        <v>582</v>
      </c>
      <c r="TVK62" s="124" t="s">
        <v>582</v>
      </c>
      <c r="TVL62" s="124" t="s">
        <v>582</v>
      </c>
      <c r="TVM62" s="124" t="s">
        <v>582</v>
      </c>
      <c r="TVN62" s="124" t="s">
        <v>582</v>
      </c>
      <c r="TVO62" s="124" t="s">
        <v>582</v>
      </c>
      <c r="TVP62" s="124" t="s">
        <v>582</v>
      </c>
      <c r="TVQ62" s="124" t="s">
        <v>582</v>
      </c>
      <c r="TVR62" s="124" t="s">
        <v>582</v>
      </c>
      <c r="TVS62" s="124" t="s">
        <v>582</v>
      </c>
      <c r="TVT62" s="124" t="s">
        <v>582</v>
      </c>
      <c r="TVU62" s="124" t="s">
        <v>582</v>
      </c>
      <c r="TVV62" s="124" t="s">
        <v>582</v>
      </c>
      <c r="TVW62" s="124" t="s">
        <v>582</v>
      </c>
      <c r="TVX62" s="124" t="s">
        <v>582</v>
      </c>
      <c r="TVY62" s="124" t="s">
        <v>582</v>
      </c>
      <c r="TVZ62" s="124" t="s">
        <v>582</v>
      </c>
      <c r="TWA62" s="124" t="s">
        <v>582</v>
      </c>
      <c r="TWB62" s="124" t="s">
        <v>582</v>
      </c>
      <c r="TWC62" s="124" t="s">
        <v>582</v>
      </c>
      <c r="TWD62" s="124" t="s">
        <v>582</v>
      </c>
      <c r="TWE62" s="124" t="s">
        <v>582</v>
      </c>
      <c r="TWF62" s="124" t="s">
        <v>582</v>
      </c>
      <c r="TWG62" s="124" t="s">
        <v>582</v>
      </c>
      <c r="TWH62" s="124" t="s">
        <v>582</v>
      </c>
      <c r="TWI62" s="124" t="s">
        <v>582</v>
      </c>
      <c r="TWJ62" s="124" t="s">
        <v>582</v>
      </c>
      <c r="TWK62" s="124" t="s">
        <v>582</v>
      </c>
      <c r="TWL62" s="124" t="s">
        <v>582</v>
      </c>
      <c r="TWM62" s="124" t="s">
        <v>582</v>
      </c>
      <c r="TWN62" s="124" t="s">
        <v>582</v>
      </c>
      <c r="TWO62" s="124" t="s">
        <v>582</v>
      </c>
      <c r="TWP62" s="124" t="s">
        <v>582</v>
      </c>
      <c r="TWQ62" s="124" t="s">
        <v>582</v>
      </c>
      <c r="TWR62" s="124" t="s">
        <v>582</v>
      </c>
      <c r="TWS62" s="124" t="s">
        <v>582</v>
      </c>
      <c r="TWT62" s="124" t="s">
        <v>582</v>
      </c>
      <c r="TWU62" s="124" t="s">
        <v>582</v>
      </c>
      <c r="TWV62" s="124" t="s">
        <v>582</v>
      </c>
      <c r="TWW62" s="124" t="s">
        <v>582</v>
      </c>
      <c r="TWX62" s="124" t="s">
        <v>582</v>
      </c>
      <c r="TWY62" s="124" t="s">
        <v>582</v>
      </c>
      <c r="TWZ62" s="124" t="s">
        <v>582</v>
      </c>
      <c r="TXA62" s="124" t="s">
        <v>582</v>
      </c>
      <c r="TXB62" s="124" t="s">
        <v>582</v>
      </c>
      <c r="TXC62" s="124" t="s">
        <v>582</v>
      </c>
      <c r="TXD62" s="124" t="s">
        <v>582</v>
      </c>
      <c r="TXE62" s="124" t="s">
        <v>582</v>
      </c>
      <c r="TXF62" s="124" t="s">
        <v>582</v>
      </c>
      <c r="TXG62" s="124" t="s">
        <v>582</v>
      </c>
      <c r="TXH62" s="124" t="s">
        <v>582</v>
      </c>
      <c r="TXI62" s="124" t="s">
        <v>582</v>
      </c>
      <c r="TXJ62" s="124" t="s">
        <v>582</v>
      </c>
      <c r="TXK62" s="124" t="s">
        <v>582</v>
      </c>
      <c r="TXL62" s="124" t="s">
        <v>582</v>
      </c>
      <c r="TXM62" s="124" t="s">
        <v>582</v>
      </c>
      <c r="TXN62" s="124" t="s">
        <v>582</v>
      </c>
      <c r="TXO62" s="124" t="s">
        <v>582</v>
      </c>
      <c r="TXP62" s="124" t="s">
        <v>582</v>
      </c>
      <c r="TXQ62" s="124" t="s">
        <v>582</v>
      </c>
      <c r="TXR62" s="124" t="s">
        <v>582</v>
      </c>
      <c r="TXS62" s="124" t="s">
        <v>582</v>
      </c>
      <c r="TXT62" s="124" t="s">
        <v>582</v>
      </c>
      <c r="TXU62" s="124" t="s">
        <v>582</v>
      </c>
      <c r="TXV62" s="124" t="s">
        <v>582</v>
      </c>
      <c r="TXW62" s="124" t="s">
        <v>582</v>
      </c>
      <c r="TXX62" s="124" t="s">
        <v>582</v>
      </c>
      <c r="TXY62" s="124" t="s">
        <v>582</v>
      </c>
      <c r="TXZ62" s="124" t="s">
        <v>582</v>
      </c>
      <c r="TYA62" s="124" t="s">
        <v>582</v>
      </c>
      <c r="TYB62" s="124" t="s">
        <v>582</v>
      </c>
      <c r="TYC62" s="124" t="s">
        <v>582</v>
      </c>
      <c r="TYD62" s="124" t="s">
        <v>582</v>
      </c>
      <c r="TYE62" s="124" t="s">
        <v>582</v>
      </c>
      <c r="TYF62" s="124" t="s">
        <v>582</v>
      </c>
      <c r="TYG62" s="124" t="s">
        <v>582</v>
      </c>
      <c r="TYH62" s="124" t="s">
        <v>582</v>
      </c>
      <c r="TYI62" s="124" t="s">
        <v>582</v>
      </c>
      <c r="TYJ62" s="124" t="s">
        <v>582</v>
      </c>
      <c r="TYK62" s="124" t="s">
        <v>582</v>
      </c>
      <c r="TYL62" s="124" t="s">
        <v>582</v>
      </c>
      <c r="TYM62" s="124" t="s">
        <v>582</v>
      </c>
      <c r="TYN62" s="124" t="s">
        <v>582</v>
      </c>
      <c r="TYO62" s="124" t="s">
        <v>582</v>
      </c>
      <c r="TYP62" s="124" t="s">
        <v>582</v>
      </c>
      <c r="TYQ62" s="124" t="s">
        <v>582</v>
      </c>
      <c r="TYR62" s="124" t="s">
        <v>582</v>
      </c>
      <c r="TYS62" s="124" t="s">
        <v>582</v>
      </c>
      <c r="TYT62" s="124" t="s">
        <v>582</v>
      </c>
      <c r="TYU62" s="124" t="s">
        <v>582</v>
      </c>
      <c r="TYV62" s="124" t="s">
        <v>582</v>
      </c>
      <c r="TYW62" s="124" t="s">
        <v>582</v>
      </c>
      <c r="TYX62" s="124" t="s">
        <v>582</v>
      </c>
      <c r="TYY62" s="124" t="s">
        <v>582</v>
      </c>
      <c r="TYZ62" s="124" t="s">
        <v>582</v>
      </c>
      <c r="TZA62" s="124" t="s">
        <v>582</v>
      </c>
      <c r="TZB62" s="124" t="s">
        <v>582</v>
      </c>
      <c r="TZC62" s="124" t="s">
        <v>582</v>
      </c>
      <c r="TZD62" s="124" t="s">
        <v>582</v>
      </c>
      <c r="TZE62" s="124" t="s">
        <v>582</v>
      </c>
      <c r="TZF62" s="124" t="s">
        <v>582</v>
      </c>
      <c r="TZG62" s="124" t="s">
        <v>582</v>
      </c>
      <c r="TZH62" s="124" t="s">
        <v>582</v>
      </c>
      <c r="TZI62" s="124" t="s">
        <v>582</v>
      </c>
      <c r="TZJ62" s="124" t="s">
        <v>582</v>
      </c>
      <c r="TZK62" s="124" t="s">
        <v>582</v>
      </c>
      <c r="TZL62" s="124" t="s">
        <v>582</v>
      </c>
      <c r="TZM62" s="124" t="s">
        <v>582</v>
      </c>
      <c r="TZN62" s="124" t="s">
        <v>582</v>
      </c>
      <c r="TZO62" s="124" t="s">
        <v>582</v>
      </c>
      <c r="TZP62" s="124" t="s">
        <v>582</v>
      </c>
      <c r="TZQ62" s="124" t="s">
        <v>582</v>
      </c>
      <c r="TZR62" s="124" t="s">
        <v>582</v>
      </c>
      <c r="TZS62" s="124" t="s">
        <v>582</v>
      </c>
      <c r="TZT62" s="124" t="s">
        <v>582</v>
      </c>
      <c r="TZU62" s="124" t="s">
        <v>582</v>
      </c>
      <c r="TZV62" s="124" t="s">
        <v>582</v>
      </c>
      <c r="TZW62" s="124" t="s">
        <v>582</v>
      </c>
      <c r="TZX62" s="124" t="s">
        <v>582</v>
      </c>
      <c r="TZY62" s="124" t="s">
        <v>582</v>
      </c>
      <c r="TZZ62" s="124" t="s">
        <v>582</v>
      </c>
      <c r="UAA62" s="124" t="s">
        <v>582</v>
      </c>
      <c r="UAB62" s="124" t="s">
        <v>582</v>
      </c>
      <c r="UAC62" s="124" t="s">
        <v>582</v>
      </c>
      <c r="UAD62" s="124" t="s">
        <v>582</v>
      </c>
      <c r="UAE62" s="124" t="s">
        <v>582</v>
      </c>
      <c r="UAF62" s="124" t="s">
        <v>582</v>
      </c>
      <c r="UAG62" s="124" t="s">
        <v>582</v>
      </c>
      <c r="UAH62" s="124" t="s">
        <v>582</v>
      </c>
      <c r="UAI62" s="124" t="s">
        <v>582</v>
      </c>
      <c r="UAJ62" s="124" t="s">
        <v>582</v>
      </c>
      <c r="UAK62" s="124" t="s">
        <v>582</v>
      </c>
      <c r="UAL62" s="124" t="s">
        <v>582</v>
      </c>
      <c r="UAM62" s="124" t="s">
        <v>582</v>
      </c>
      <c r="UAN62" s="124" t="s">
        <v>582</v>
      </c>
      <c r="UAO62" s="124" t="s">
        <v>582</v>
      </c>
      <c r="UAP62" s="124" t="s">
        <v>582</v>
      </c>
      <c r="UAQ62" s="124" t="s">
        <v>582</v>
      </c>
      <c r="UAR62" s="124" t="s">
        <v>582</v>
      </c>
      <c r="UAS62" s="124" t="s">
        <v>582</v>
      </c>
      <c r="UAT62" s="124" t="s">
        <v>582</v>
      </c>
      <c r="UAU62" s="124" t="s">
        <v>582</v>
      </c>
      <c r="UAV62" s="124" t="s">
        <v>582</v>
      </c>
      <c r="UAW62" s="124" t="s">
        <v>582</v>
      </c>
      <c r="UAX62" s="124" t="s">
        <v>582</v>
      </c>
      <c r="UAY62" s="124" t="s">
        <v>582</v>
      </c>
      <c r="UAZ62" s="124" t="s">
        <v>582</v>
      </c>
      <c r="UBA62" s="124" t="s">
        <v>582</v>
      </c>
      <c r="UBB62" s="124" t="s">
        <v>582</v>
      </c>
      <c r="UBC62" s="124" t="s">
        <v>582</v>
      </c>
      <c r="UBD62" s="124" t="s">
        <v>582</v>
      </c>
      <c r="UBE62" s="124" t="s">
        <v>582</v>
      </c>
      <c r="UBF62" s="124" t="s">
        <v>582</v>
      </c>
      <c r="UBG62" s="124" t="s">
        <v>582</v>
      </c>
      <c r="UBH62" s="124" t="s">
        <v>582</v>
      </c>
      <c r="UBI62" s="124" t="s">
        <v>582</v>
      </c>
      <c r="UBJ62" s="124" t="s">
        <v>582</v>
      </c>
      <c r="UBK62" s="124" t="s">
        <v>582</v>
      </c>
      <c r="UBL62" s="124" t="s">
        <v>582</v>
      </c>
      <c r="UBM62" s="124" t="s">
        <v>582</v>
      </c>
      <c r="UBN62" s="124" t="s">
        <v>582</v>
      </c>
      <c r="UBO62" s="124" t="s">
        <v>582</v>
      </c>
      <c r="UBP62" s="124" t="s">
        <v>582</v>
      </c>
      <c r="UBQ62" s="124" t="s">
        <v>582</v>
      </c>
      <c r="UBR62" s="124" t="s">
        <v>582</v>
      </c>
      <c r="UBS62" s="124" t="s">
        <v>582</v>
      </c>
      <c r="UBT62" s="124" t="s">
        <v>582</v>
      </c>
      <c r="UBU62" s="124" t="s">
        <v>582</v>
      </c>
      <c r="UBV62" s="124" t="s">
        <v>582</v>
      </c>
      <c r="UBW62" s="124" t="s">
        <v>582</v>
      </c>
      <c r="UBX62" s="124" t="s">
        <v>582</v>
      </c>
      <c r="UBY62" s="124" t="s">
        <v>582</v>
      </c>
      <c r="UBZ62" s="124" t="s">
        <v>582</v>
      </c>
      <c r="UCA62" s="124" t="s">
        <v>582</v>
      </c>
      <c r="UCB62" s="124" t="s">
        <v>582</v>
      </c>
      <c r="UCC62" s="124" t="s">
        <v>582</v>
      </c>
      <c r="UCD62" s="124" t="s">
        <v>582</v>
      </c>
      <c r="UCE62" s="124" t="s">
        <v>582</v>
      </c>
      <c r="UCF62" s="124" t="s">
        <v>582</v>
      </c>
      <c r="UCG62" s="124" t="s">
        <v>582</v>
      </c>
      <c r="UCH62" s="124" t="s">
        <v>582</v>
      </c>
      <c r="UCI62" s="124" t="s">
        <v>582</v>
      </c>
      <c r="UCJ62" s="124" t="s">
        <v>582</v>
      </c>
      <c r="UCK62" s="124" t="s">
        <v>582</v>
      </c>
      <c r="UCL62" s="124" t="s">
        <v>582</v>
      </c>
      <c r="UCM62" s="124" t="s">
        <v>582</v>
      </c>
      <c r="UCN62" s="124" t="s">
        <v>582</v>
      </c>
      <c r="UCO62" s="124" t="s">
        <v>582</v>
      </c>
      <c r="UCP62" s="124" t="s">
        <v>582</v>
      </c>
      <c r="UCQ62" s="124" t="s">
        <v>582</v>
      </c>
      <c r="UCR62" s="124" t="s">
        <v>582</v>
      </c>
      <c r="UCS62" s="124" t="s">
        <v>582</v>
      </c>
      <c r="UCT62" s="124" t="s">
        <v>582</v>
      </c>
      <c r="UCU62" s="124" t="s">
        <v>582</v>
      </c>
      <c r="UCV62" s="124" t="s">
        <v>582</v>
      </c>
      <c r="UCW62" s="124" t="s">
        <v>582</v>
      </c>
      <c r="UCX62" s="124" t="s">
        <v>582</v>
      </c>
      <c r="UCY62" s="124" t="s">
        <v>582</v>
      </c>
      <c r="UCZ62" s="124" t="s">
        <v>582</v>
      </c>
      <c r="UDA62" s="124" t="s">
        <v>582</v>
      </c>
      <c r="UDB62" s="124" t="s">
        <v>582</v>
      </c>
      <c r="UDC62" s="124" t="s">
        <v>582</v>
      </c>
      <c r="UDD62" s="124" t="s">
        <v>582</v>
      </c>
      <c r="UDE62" s="124" t="s">
        <v>582</v>
      </c>
      <c r="UDF62" s="124" t="s">
        <v>582</v>
      </c>
      <c r="UDG62" s="124" t="s">
        <v>582</v>
      </c>
      <c r="UDH62" s="124" t="s">
        <v>582</v>
      </c>
      <c r="UDI62" s="124" t="s">
        <v>582</v>
      </c>
      <c r="UDJ62" s="124" t="s">
        <v>582</v>
      </c>
      <c r="UDK62" s="124" t="s">
        <v>582</v>
      </c>
      <c r="UDL62" s="124" t="s">
        <v>582</v>
      </c>
      <c r="UDM62" s="124" t="s">
        <v>582</v>
      </c>
      <c r="UDN62" s="124" t="s">
        <v>582</v>
      </c>
      <c r="UDO62" s="124" t="s">
        <v>582</v>
      </c>
      <c r="UDP62" s="124" t="s">
        <v>582</v>
      </c>
      <c r="UDQ62" s="124" t="s">
        <v>582</v>
      </c>
      <c r="UDR62" s="124" t="s">
        <v>582</v>
      </c>
      <c r="UDS62" s="124" t="s">
        <v>582</v>
      </c>
      <c r="UDT62" s="124" t="s">
        <v>582</v>
      </c>
      <c r="UDU62" s="124" t="s">
        <v>582</v>
      </c>
      <c r="UDV62" s="124" t="s">
        <v>582</v>
      </c>
      <c r="UDW62" s="124" t="s">
        <v>582</v>
      </c>
      <c r="UDX62" s="124" t="s">
        <v>582</v>
      </c>
      <c r="UDY62" s="124" t="s">
        <v>582</v>
      </c>
      <c r="UDZ62" s="124" t="s">
        <v>582</v>
      </c>
      <c r="UEA62" s="124" t="s">
        <v>582</v>
      </c>
      <c r="UEB62" s="124" t="s">
        <v>582</v>
      </c>
      <c r="UEC62" s="124" t="s">
        <v>582</v>
      </c>
      <c r="UED62" s="124" t="s">
        <v>582</v>
      </c>
      <c r="UEE62" s="124" t="s">
        <v>582</v>
      </c>
      <c r="UEF62" s="124" t="s">
        <v>582</v>
      </c>
      <c r="UEG62" s="124" t="s">
        <v>582</v>
      </c>
      <c r="UEH62" s="124" t="s">
        <v>582</v>
      </c>
      <c r="UEI62" s="124" t="s">
        <v>582</v>
      </c>
      <c r="UEJ62" s="124" t="s">
        <v>582</v>
      </c>
      <c r="UEK62" s="124" t="s">
        <v>582</v>
      </c>
      <c r="UEL62" s="124" t="s">
        <v>582</v>
      </c>
      <c r="UEM62" s="124" t="s">
        <v>582</v>
      </c>
      <c r="UEN62" s="124" t="s">
        <v>582</v>
      </c>
      <c r="UEO62" s="124" t="s">
        <v>582</v>
      </c>
      <c r="UEP62" s="124" t="s">
        <v>582</v>
      </c>
      <c r="UEQ62" s="124" t="s">
        <v>582</v>
      </c>
      <c r="UER62" s="124" t="s">
        <v>582</v>
      </c>
      <c r="UES62" s="124" t="s">
        <v>582</v>
      </c>
      <c r="UET62" s="124" t="s">
        <v>582</v>
      </c>
      <c r="UEU62" s="124" t="s">
        <v>582</v>
      </c>
      <c r="UEV62" s="124" t="s">
        <v>582</v>
      </c>
      <c r="UEW62" s="124" t="s">
        <v>582</v>
      </c>
      <c r="UEX62" s="124" t="s">
        <v>582</v>
      </c>
      <c r="UEY62" s="124" t="s">
        <v>582</v>
      </c>
      <c r="UEZ62" s="124" t="s">
        <v>582</v>
      </c>
      <c r="UFA62" s="124" t="s">
        <v>582</v>
      </c>
      <c r="UFB62" s="124" t="s">
        <v>582</v>
      </c>
      <c r="UFC62" s="124" t="s">
        <v>582</v>
      </c>
      <c r="UFD62" s="124" t="s">
        <v>582</v>
      </c>
      <c r="UFE62" s="124" t="s">
        <v>582</v>
      </c>
      <c r="UFF62" s="124" t="s">
        <v>582</v>
      </c>
      <c r="UFG62" s="124" t="s">
        <v>582</v>
      </c>
      <c r="UFH62" s="124" t="s">
        <v>582</v>
      </c>
      <c r="UFI62" s="124" t="s">
        <v>582</v>
      </c>
      <c r="UFJ62" s="124" t="s">
        <v>582</v>
      </c>
      <c r="UFK62" s="124" t="s">
        <v>582</v>
      </c>
      <c r="UFL62" s="124" t="s">
        <v>582</v>
      </c>
      <c r="UFM62" s="124" t="s">
        <v>582</v>
      </c>
      <c r="UFN62" s="124" t="s">
        <v>582</v>
      </c>
      <c r="UFO62" s="124" t="s">
        <v>582</v>
      </c>
      <c r="UFP62" s="124" t="s">
        <v>582</v>
      </c>
      <c r="UFQ62" s="124" t="s">
        <v>582</v>
      </c>
      <c r="UFR62" s="124" t="s">
        <v>582</v>
      </c>
      <c r="UFS62" s="124" t="s">
        <v>582</v>
      </c>
      <c r="UFT62" s="124" t="s">
        <v>582</v>
      </c>
      <c r="UFU62" s="124" t="s">
        <v>582</v>
      </c>
      <c r="UFV62" s="124" t="s">
        <v>582</v>
      </c>
      <c r="UFW62" s="124" t="s">
        <v>582</v>
      </c>
      <c r="UFX62" s="124" t="s">
        <v>582</v>
      </c>
      <c r="UFY62" s="124" t="s">
        <v>582</v>
      </c>
      <c r="UFZ62" s="124" t="s">
        <v>582</v>
      </c>
      <c r="UGA62" s="124" t="s">
        <v>582</v>
      </c>
      <c r="UGB62" s="124" t="s">
        <v>582</v>
      </c>
      <c r="UGC62" s="124" t="s">
        <v>582</v>
      </c>
      <c r="UGD62" s="124" t="s">
        <v>582</v>
      </c>
      <c r="UGE62" s="124" t="s">
        <v>582</v>
      </c>
      <c r="UGF62" s="124" t="s">
        <v>582</v>
      </c>
      <c r="UGG62" s="124" t="s">
        <v>582</v>
      </c>
      <c r="UGH62" s="124" t="s">
        <v>582</v>
      </c>
      <c r="UGI62" s="124" t="s">
        <v>582</v>
      </c>
      <c r="UGJ62" s="124" t="s">
        <v>582</v>
      </c>
      <c r="UGK62" s="124" t="s">
        <v>582</v>
      </c>
      <c r="UGL62" s="124" t="s">
        <v>582</v>
      </c>
      <c r="UGM62" s="124" t="s">
        <v>582</v>
      </c>
      <c r="UGN62" s="124" t="s">
        <v>582</v>
      </c>
      <c r="UGO62" s="124" t="s">
        <v>582</v>
      </c>
      <c r="UGP62" s="124" t="s">
        <v>582</v>
      </c>
      <c r="UGQ62" s="124" t="s">
        <v>582</v>
      </c>
      <c r="UGR62" s="124" t="s">
        <v>582</v>
      </c>
      <c r="UGS62" s="124" t="s">
        <v>582</v>
      </c>
      <c r="UGT62" s="124" t="s">
        <v>582</v>
      </c>
      <c r="UGU62" s="124" t="s">
        <v>582</v>
      </c>
      <c r="UGV62" s="124" t="s">
        <v>582</v>
      </c>
      <c r="UGW62" s="124" t="s">
        <v>582</v>
      </c>
      <c r="UGX62" s="124" t="s">
        <v>582</v>
      </c>
      <c r="UGY62" s="124" t="s">
        <v>582</v>
      </c>
      <c r="UGZ62" s="124" t="s">
        <v>582</v>
      </c>
      <c r="UHA62" s="124" t="s">
        <v>582</v>
      </c>
      <c r="UHB62" s="124" t="s">
        <v>582</v>
      </c>
      <c r="UHC62" s="124" t="s">
        <v>582</v>
      </c>
      <c r="UHD62" s="124" t="s">
        <v>582</v>
      </c>
      <c r="UHE62" s="124" t="s">
        <v>582</v>
      </c>
      <c r="UHF62" s="124" t="s">
        <v>582</v>
      </c>
      <c r="UHG62" s="124" t="s">
        <v>582</v>
      </c>
      <c r="UHH62" s="124" t="s">
        <v>582</v>
      </c>
      <c r="UHI62" s="124" t="s">
        <v>582</v>
      </c>
      <c r="UHJ62" s="124" t="s">
        <v>582</v>
      </c>
      <c r="UHK62" s="124" t="s">
        <v>582</v>
      </c>
      <c r="UHL62" s="124" t="s">
        <v>582</v>
      </c>
      <c r="UHM62" s="124" t="s">
        <v>582</v>
      </c>
      <c r="UHN62" s="124" t="s">
        <v>582</v>
      </c>
      <c r="UHO62" s="124" t="s">
        <v>582</v>
      </c>
      <c r="UHP62" s="124" t="s">
        <v>582</v>
      </c>
      <c r="UHQ62" s="124" t="s">
        <v>582</v>
      </c>
      <c r="UHR62" s="124" t="s">
        <v>582</v>
      </c>
      <c r="UHS62" s="124" t="s">
        <v>582</v>
      </c>
      <c r="UHT62" s="124" t="s">
        <v>582</v>
      </c>
      <c r="UHU62" s="124" t="s">
        <v>582</v>
      </c>
      <c r="UHV62" s="124" t="s">
        <v>582</v>
      </c>
      <c r="UHW62" s="124" t="s">
        <v>582</v>
      </c>
      <c r="UHX62" s="124" t="s">
        <v>582</v>
      </c>
      <c r="UHY62" s="124" t="s">
        <v>582</v>
      </c>
      <c r="UHZ62" s="124" t="s">
        <v>582</v>
      </c>
      <c r="UIA62" s="124" t="s">
        <v>582</v>
      </c>
      <c r="UIB62" s="124" t="s">
        <v>582</v>
      </c>
      <c r="UIC62" s="124" t="s">
        <v>582</v>
      </c>
      <c r="UID62" s="124" t="s">
        <v>582</v>
      </c>
      <c r="UIE62" s="124" t="s">
        <v>582</v>
      </c>
      <c r="UIF62" s="124" t="s">
        <v>582</v>
      </c>
      <c r="UIG62" s="124" t="s">
        <v>582</v>
      </c>
      <c r="UIH62" s="124" t="s">
        <v>582</v>
      </c>
      <c r="UII62" s="124" t="s">
        <v>582</v>
      </c>
      <c r="UIJ62" s="124" t="s">
        <v>582</v>
      </c>
      <c r="UIK62" s="124" t="s">
        <v>582</v>
      </c>
      <c r="UIL62" s="124" t="s">
        <v>582</v>
      </c>
      <c r="UIM62" s="124" t="s">
        <v>582</v>
      </c>
      <c r="UIN62" s="124" t="s">
        <v>582</v>
      </c>
      <c r="UIO62" s="124" t="s">
        <v>582</v>
      </c>
      <c r="UIP62" s="124" t="s">
        <v>582</v>
      </c>
      <c r="UIQ62" s="124" t="s">
        <v>582</v>
      </c>
      <c r="UIR62" s="124" t="s">
        <v>582</v>
      </c>
      <c r="UIS62" s="124" t="s">
        <v>582</v>
      </c>
      <c r="UIT62" s="124" t="s">
        <v>582</v>
      </c>
      <c r="UIU62" s="124" t="s">
        <v>582</v>
      </c>
      <c r="UIV62" s="124" t="s">
        <v>582</v>
      </c>
      <c r="UIW62" s="124" t="s">
        <v>582</v>
      </c>
      <c r="UIX62" s="124" t="s">
        <v>582</v>
      </c>
      <c r="UIY62" s="124" t="s">
        <v>582</v>
      </c>
      <c r="UIZ62" s="124" t="s">
        <v>582</v>
      </c>
      <c r="UJA62" s="124" t="s">
        <v>582</v>
      </c>
      <c r="UJB62" s="124" t="s">
        <v>582</v>
      </c>
      <c r="UJC62" s="124" t="s">
        <v>582</v>
      </c>
      <c r="UJD62" s="124" t="s">
        <v>582</v>
      </c>
      <c r="UJE62" s="124" t="s">
        <v>582</v>
      </c>
      <c r="UJF62" s="124" t="s">
        <v>582</v>
      </c>
      <c r="UJG62" s="124" t="s">
        <v>582</v>
      </c>
      <c r="UJH62" s="124" t="s">
        <v>582</v>
      </c>
      <c r="UJI62" s="124" t="s">
        <v>582</v>
      </c>
      <c r="UJJ62" s="124" t="s">
        <v>582</v>
      </c>
      <c r="UJK62" s="124" t="s">
        <v>582</v>
      </c>
      <c r="UJL62" s="124" t="s">
        <v>582</v>
      </c>
      <c r="UJM62" s="124" t="s">
        <v>582</v>
      </c>
      <c r="UJN62" s="124" t="s">
        <v>582</v>
      </c>
      <c r="UJO62" s="124" t="s">
        <v>582</v>
      </c>
      <c r="UJP62" s="124" t="s">
        <v>582</v>
      </c>
      <c r="UJQ62" s="124" t="s">
        <v>582</v>
      </c>
      <c r="UJR62" s="124" t="s">
        <v>582</v>
      </c>
      <c r="UJS62" s="124" t="s">
        <v>582</v>
      </c>
      <c r="UJT62" s="124" t="s">
        <v>582</v>
      </c>
      <c r="UJU62" s="124" t="s">
        <v>582</v>
      </c>
      <c r="UJV62" s="124" t="s">
        <v>582</v>
      </c>
      <c r="UJW62" s="124" t="s">
        <v>582</v>
      </c>
      <c r="UJX62" s="124" t="s">
        <v>582</v>
      </c>
      <c r="UJY62" s="124" t="s">
        <v>582</v>
      </c>
      <c r="UJZ62" s="124" t="s">
        <v>582</v>
      </c>
      <c r="UKA62" s="124" t="s">
        <v>582</v>
      </c>
      <c r="UKB62" s="124" t="s">
        <v>582</v>
      </c>
      <c r="UKC62" s="124" t="s">
        <v>582</v>
      </c>
      <c r="UKD62" s="124" t="s">
        <v>582</v>
      </c>
      <c r="UKE62" s="124" t="s">
        <v>582</v>
      </c>
      <c r="UKF62" s="124" t="s">
        <v>582</v>
      </c>
      <c r="UKG62" s="124" t="s">
        <v>582</v>
      </c>
      <c r="UKH62" s="124" t="s">
        <v>582</v>
      </c>
      <c r="UKI62" s="124" t="s">
        <v>582</v>
      </c>
      <c r="UKJ62" s="124" t="s">
        <v>582</v>
      </c>
      <c r="UKK62" s="124" t="s">
        <v>582</v>
      </c>
      <c r="UKL62" s="124" t="s">
        <v>582</v>
      </c>
      <c r="UKM62" s="124" t="s">
        <v>582</v>
      </c>
      <c r="UKN62" s="124" t="s">
        <v>582</v>
      </c>
      <c r="UKO62" s="124" t="s">
        <v>582</v>
      </c>
      <c r="UKP62" s="124" t="s">
        <v>582</v>
      </c>
      <c r="UKQ62" s="124" t="s">
        <v>582</v>
      </c>
      <c r="UKR62" s="124" t="s">
        <v>582</v>
      </c>
      <c r="UKS62" s="124" t="s">
        <v>582</v>
      </c>
      <c r="UKT62" s="124" t="s">
        <v>582</v>
      </c>
      <c r="UKU62" s="124" t="s">
        <v>582</v>
      </c>
      <c r="UKV62" s="124" t="s">
        <v>582</v>
      </c>
      <c r="UKW62" s="124" t="s">
        <v>582</v>
      </c>
      <c r="UKX62" s="124" t="s">
        <v>582</v>
      </c>
      <c r="UKY62" s="124" t="s">
        <v>582</v>
      </c>
      <c r="UKZ62" s="124" t="s">
        <v>582</v>
      </c>
      <c r="ULA62" s="124" t="s">
        <v>582</v>
      </c>
      <c r="ULB62" s="124" t="s">
        <v>582</v>
      </c>
      <c r="ULC62" s="124" t="s">
        <v>582</v>
      </c>
      <c r="ULD62" s="124" t="s">
        <v>582</v>
      </c>
      <c r="ULE62" s="124" t="s">
        <v>582</v>
      </c>
      <c r="ULF62" s="124" t="s">
        <v>582</v>
      </c>
      <c r="ULG62" s="124" t="s">
        <v>582</v>
      </c>
      <c r="ULH62" s="124" t="s">
        <v>582</v>
      </c>
      <c r="ULI62" s="124" t="s">
        <v>582</v>
      </c>
      <c r="ULJ62" s="124" t="s">
        <v>582</v>
      </c>
      <c r="ULK62" s="124" t="s">
        <v>582</v>
      </c>
      <c r="ULL62" s="124" t="s">
        <v>582</v>
      </c>
      <c r="ULM62" s="124" t="s">
        <v>582</v>
      </c>
      <c r="ULN62" s="124" t="s">
        <v>582</v>
      </c>
      <c r="ULO62" s="124" t="s">
        <v>582</v>
      </c>
      <c r="ULP62" s="124" t="s">
        <v>582</v>
      </c>
      <c r="ULQ62" s="124" t="s">
        <v>582</v>
      </c>
      <c r="ULR62" s="124" t="s">
        <v>582</v>
      </c>
      <c r="ULS62" s="124" t="s">
        <v>582</v>
      </c>
      <c r="ULT62" s="124" t="s">
        <v>582</v>
      </c>
      <c r="ULU62" s="124" t="s">
        <v>582</v>
      </c>
      <c r="ULV62" s="124" t="s">
        <v>582</v>
      </c>
      <c r="ULW62" s="124" t="s">
        <v>582</v>
      </c>
      <c r="ULX62" s="124" t="s">
        <v>582</v>
      </c>
      <c r="ULY62" s="124" t="s">
        <v>582</v>
      </c>
      <c r="ULZ62" s="124" t="s">
        <v>582</v>
      </c>
      <c r="UMA62" s="124" t="s">
        <v>582</v>
      </c>
      <c r="UMB62" s="124" t="s">
        <v>582</v>
      </c>
      <c r="UMC62" s="124" t="s">
        <v>582</v>
      </c>
      <c r="UMD62" s="124" t="s">
        <v>582</v>
      </c>
      <c r="UME62" s="124" t="s">
        <v>582</v>
      </c>
      <c r="UMF62" s="124" t="s">
        <v>582</v>
      </c>
      <c r="UMG62" s="124" t="s">
        <v>582</v>
      </c>
      <c r="UMH62" s="124" t="s">
        <v>582</v>
      </c>
      <c r="UMI62" s="124" t="s">
        <v>582</v>
      </c>
      <c r="UMJ62" s="124" t="s">
        <v>582</v>
      </c>
      <c r="UMK62" s="124" t="s">
        <v>582</v>
      </c>
      <c r="UML62" s="124" t="s">
        <v>582</v>
      </c>
      <c r="UMM62" s="124" t="s">
        <v>582</v>
      </c>
      <c r="UMN62" s="124" t="s">
        <v>582</v>
      </c>
      <c r="UMO62" s="124" t="s">
        <v>582</v>
      </c>
      <c r="UMP62" s="124" t="s">
        <v>582</v>
      </c>
      <c r="UMQ62" s="124" t="s">
        <v>582</v>
      </c>
      <c r="UMR62" s="124" t="s">
        <v>582</v>
      </c>
      <c r="UMS62" s="124" t="s">
        <v>582</v>
      </c>
      <c r="UMT62" s="124" t="s">
        <v>582</v>
      </c>
      <c r="UMU62" s="124" t="s">
        <v>582</v>
      </c>
      <c r="UMV62" s="124" t="s">
        <v>582</v>
      </c>
      <c r="UMW62" s="124" t="s">
        <v>582</v>
      </c>
      <c r="UMX62" s="124" t="s">
        <v>582</v>
      </c>
      <c r="UMY62" s="124" t="s">
        <v>582</v>
      </c>
      <c r="UMZ62" s="124" t="s">
        <v>582</v>
      </c>
      <c r="UNA62" s="124" t="s">
        <v>582</v>
      </c>
      <c r="UNB62" s="124" t="s">
        <v>582</v>
      </c>
      <c r="UNC62" s="124" t="s">
        <v>582</v>
      </c>
      <c r="UND62" s="124" t="s">
        <v>582</v>
      </c>
      <c r="UNE62" s="124" t="s">
        <v>582</v>
      </c>
      <c r="UNF62" s="124" t="s">
        <v>582</v>
      </c>
      <c r="UNG62" s="124" t="s">
        <v>582</v>
      </c>
      <c r="UNH62" s="124" t="s">
        <v>582</v>
      </c>
      <c r="UNI62" s="124" t="s">
        <v>582</v>
      </c>
      <c r="UNJ62" s="124" t="s">
        <v>582</v>
      </c>
      <c r="UNK62" s="124" t="s">
        <v>582</v>
      </c>
      <c r="UNL62" s="124" t="s">
        <v>582</v>
      </c>
      <c r="UNM62" s="124" t="s">
        <v>582</v>
      </c>
      <c r="UNN62" s="124" t="s">
        <v>582</v>
      </c>
      <c r="UNO62" s="124" t="s">
        <v>582</v>
      </c>
      <c r="UNP62" s="124" t="s">
        <v>582</v>
      </c>
      <c r="UNQ62" s="124" t="s">
        <v>582</v>
      </c>
      <c r="UNR62" s="124" t="s">
        <v>582</v>
      </c>
      <c r="UNS62" s="124" t="s">
        <v>582</v>
      </c>
      <c r="UNT62" s="124" t="s">
        <v>582</v>
      </c>
      <c r="UNU62" s="124" t="s">
        <v>582</v>
      </c>
      <c r="UNV62" s="124" t="s">
        <v>582</v>
      </c>
      <c r="UNW62" s="124" t="s">
        <v>582</v>
      </c>
      <c r="UNX62" s="124" t="s">
        <v>582</v>
      </c>
      <c r="UNY62" s="124" t="s">
        <v>582</v>
      </c>
      <c r="UNZ62" s="124" t="s">
        <v>582</v>
      </c>
      <c r="UOA62" s="124" t="s">
        <v>582</v>
      </c>
      <c r="UOB62" s="124" t="s">
        <v>582</v>
      </c>
      <c r="UOC62" s="124" t="s">
        <v>582</v>
      </c>
      <c r="UOD62" s="124" t="s">
        <v>582</v>
      </c>
      <c r="UOE62" s="124" t="s">
        <v>582</v>
      </c>
      <c r="UOF62" s="124" t="s">
        <v>582</v>
      </c>
      <c r="UOG62" s="124" t="s">
        <v>582</v>
      </c>
      <c r="UOH62" s="124" t="s">
        <v>582</v>
      </c>
      <c r="UOI62" s="124" t="s">
        <v>582</v>
      </c>
      <c r="UOJ62" s="124" t="s">
        <v>582</v>
      </c>
      <c r="UOK62" s="124" t="s">
        <v>582</v>
      </c>
      <c r="UOL62" s="124" t="s">
        <v>582</v>
      </c>
      <c r="UOM62" s="124" t="s">
        <v>582</v>
      </c>
      <c r="UON62" s="124" t="s">
        <v>582</v>
      </c>
      <c r="UOO62" s="124" t="s">
        <v>582</v>
      </c>
      <c r="UOP62" s="124" t="s">
        <v>582</v>
      </c>
      <c r="UOQ62" s="124" t="s">
        <v>582</v>
      </c>
      <c r="UOR62" s="124" t="s">
        <v>582</v>
      </c>
      <c r="UOS62" s="124" t="s">
        <v>582</v>
      </c>
      <c r="UOT62" s="124" t="s">
        <v>582</v>
      </c>
      <c r="UOU62" s="124" t="s">
        <v>582</v>
      </c>
      <c r="UOV62" s="124" t="s">
        <v>582</v>
      </c>
      <c r="UOW62" s="124" t="s">
        <v>582</v>
      </c>
      <c r="UOX62" s="124" t="s">
        <v>582</v>
      </c>
      <c r="UOY62" s="124" t="s">
        <v>582</v>
      </c>
      <c r="UOZ62" s="124" t="s">
        <v>582</v>
      </c>
      <c r="UPA62" s="124" t="s">
        <v>582</v>
      </c>
      <c r="UPB62" s="124" t="s">
        <v>582</v>
      </c>
      <c r="UPC62" s="124" t="s">
        <v>582</v>
      </c>
      <c r="UPD62" s="124" t="s">
        <v>582</v>
      </c>
      <c r="UPE62" s="124" t="s">
        <v>582</v>
      </c>
      <c r="UPF62" s="124" t="s">
        <v>582</v>
      </c>
      <c r="UPG62" s="124" t="s">
        <v>582</v>
      </c>
      <c r="UPH62" s="124" t="s">
        <v>582</v>
      </c>
      <c r="UPI62" s="124" t="s">
        <v>582</v>
      </c>
      <c r="UPJ62" s="124" t="s">
        <v>582</v>
      </c>
      <c r="UPK62" s="124" t="s">
        <v>582</v>
      </c>
      <c r="UPL62" s="124" t="s">
        <v>582</v>
      </c>
      <c r="UPM62" s="124" t="s">
        <v>582</v>
      </c>
      <c r="UPN62" s="124" t="s">
        <v>582</v>
      </c>
      <c r="UPO62" s="124" t="s">
        <v>582</v>
      </c>
      <c r="UPP62" s="124" t="s">
        <v>582</v>
      </c>
      <c r="UPQ62" s="124" t="s">
        <v>582</v>
      </c>
      <c r="UPR62" s="124" t="s">
        <v>582</v>
      </c>
      <c r="UPS62" s="124" t="s">
        <v>582</v>
      </c>
      <c r="UPT62" s="124" t="s">
        <v>582</v>
      </c>
      <c r="UPU62" s="124" t="s">
        <v>582</v>
      </c>
      <c r="UPV62" s="124" t="s">
        <v>582</v>
      </c>
      <c r="UPW62" s="124" t="s">
        <v>582</v>
      </c>
      <c r="UPX62" s="124" t="s">
        <v>582</v>
      </c>
      <c r="UPY62" s="124" t="s">
        <v>582</v>
      </c>
      <c r="UPZ62" s="124" t="s">
        <v>582</v>
      </c>
      <c r="UQA62" s="124" t="s">
        <v>582</v>
      </c>
      <c r="UQB62" s="124" t="s">
        <v>582</v>
      </c>
      <c r="UQC62" s="124" t="s">
        <v>582</v>
      </c>
      <c r="UQD62" s="124" t="s">
        <v>582</v>
      </c>
      <c r="UQE62" s="124" t="s">
        <v>582</v>
      </c>
      <c r="UQF62" s="124" t="s">
        <v>582</v>
      </c>
      <c r="UQG62" s="124" t="s">
        <v>582</v>
      </c>
      <c r="UQH62" s="124" t="s">
        <v>582</v>
      </c>
      <c r="UQI62" s="124" t="s">
        <v>582</v>
      </c>
      <c r="UQJ62" s="124" t="s">
        <v>582</v>
      </c>
      <c r="UQK62" s="124" t="s">
        <v>582</v>
      </c>
      <c r="UQL62" s="124" t="s">
        <v>582</v>
      </c>
      <c r="UQM62" s="124" t="s">
        <v>582</v>
      </c>
      <c r="UQN62" s="124" t="s">
        <v>582</v>
      </c>
      <c r="UQO62" s="124" t="s">
        <v>582</v>
      </c>
      <c r="UQP62" s="124" t="s">
        <v>582</v>
      </c>
      <c r="UQQ62" s="124" t="s">
        <v>582</v>
      </c>
      <c r="UQR62" s="124" t="s">
        <v>582</v>
      </c>
      <c r="UQS62" s="124" t="s">
        <v>582</v>
      </c>
      <c r="UQT62" s="124" t="s">
        <v>582</v>
      </c>
      <c r="UQU62" s="124" t="s">
        <v>582</v>
      </c>
      <c r="UQV62" s="124" t="s">
        <v>582</v>
      </c>
      <c r="UQW62" s="124" t="s">
        <v>582</v>
      </c>
      <c r="UQX62" s="124" t="s">
        <v>582</v>
      </c>
      <c r="UQY62" s="124" t="s">
        <v>582</v>
      </c>
      <c r="UQZ62" s="124" t="s">
        <v>582</v>
      </c>
      <c r="URA62" s="124" t="s">
        <v>582</v>
      </c>
      <c r="URB62" s="124" t="s">
        <v>582</v>
      </c>
      <c r="URC62" s="124" t="s">
        <v>582</v>
      </c>
      <c r="URD62" s="124" t="s">
        <v>582</v>
      </c>
      <c r="URE62" s="124" t="s">
        <v>582</v>
      </c>
      <c r="URF62" s="124" t="s">
        <v>582</v>
      </c>
      <c r="URG62" s="124" t="s">
        <v>582</v>
      </c>
      <c r="URH62" s="124" t="s">
        <v>582</v>
      </c>
      <c r="URI62" s="124" t="s">
        <v>582</v>
      </c>
      <c r="URJ62" s="124" t="s">
        <v>582</v>
      </c>
      <c r="URK62" s="124" t="s">
        <v>582</v>
      </c>
      <c r="URL62" s="124" t="s">
        <v>582</v>
      </c>
      <c r="URM62" s="124" t="s">
        <v>582</v>
      </c>
      <c r="URN62" s="124" t="s">
        <v>582</v>
      </c>
      <c r="URO62" s="124" t="s">
        <v>582</v>
      </c>
      <c r="URP62" s="124" t="s">
        <v>582</v>
      </c>
      <c r="URQ62" s="124" t="s">
        <v>582</v>
      </c>
      <c r="URR62" s="124" t="s">
        <v>582</v>
      </c>
      <c r="URS62" s="124" t="s">
        <v>582</v>
      </c>
      <c r="URT62" s="124" t="s">
        <v>582</v>
      </c>
      <c r="URU62" s="124" t="s">
        <v>582</v>
      </c>
      <c r="URV62" s="124" t="s">
        <v>582</v>
      </c>
      <c r="URW62" s="124" t="s">
        <v>582</v>
      </c>
      <c r="URX62" s="124" t="s">
        <v>582</v>
      </c>
      <c r="URY62" s="124" t="s">
        <v>582</v>
      </c>
      <c r="URZ62" s="124" t="s">
        <v>582</v>
      </c>
      <c r="USA62" s="124" t="s">
        <v>582</v>
      </c>
      <c r="USB62" s="124" t="s">
        <v>582</v>
      </c>
      <c r="USC62" s="124" t="s">
        <v>582</v>
      </c>
      <c r="USD62" s="124" t="s">
        <v>582</v>
      </c>
      <c r="USE62" s="124" t="s">
        <v>582</v>
      </c>
      <c r="USF62" s="124" t="s">
        <v>582</v>
      </c>
      <c r="USG62" s="124" t="s">
        <v>582</v>
      </c>
      <c r="USH62" s="124" t="s">
        <v>582</v>
      </c>
      <c r="USI62" s="124" t="s">
        <v>582</v>
      </c>
      <c r="USJ62" s="124" t="s">
        <v>582</v>
      </c>
      <c r="USK62" s="124" t="s">
        <v>582</v>
      </c>
      <c r="USL62" s="124" t="s">
        <v>582</v>
      </c>
      <c r="USM62" s="124" t="s">
        <v>582</v>
      </c>
      <c r="USN62" s="124" t="s">
        <v>582</v>
      </c>
      <c r="USO62" s="124" t="s">
        <v>582</v>
      </c>
      <c r="USP62" s="124" t="s">
        <v>582</v>
      </c>
      <c r="USQ62" s="124" t="s">
        <v>582</v>
      </c>
      <c r="USR62" s="124" t="s">
        <v>582</v>
      </c>
      <c r="USS62" s="124" t="s">
        <v>582</v>
      </c>
      <c r="UST62" s="124" t="s">
        <v>582</v>
      </c>
      <c r="USU62" s="124" t="s">
        <v>582</v>
      </c>
      <c r="USV62" s="124" t="s">
        <v>582</v>
      </c>
      <c r="USW62" s="124" t="s">
        <v>582</v>
      </c>
      <c r="USX62" s="124" t="s">
        <v>582</v>
      </c>
      <c r="USY62" s="124" t="s">
        <v>582</v>
      </c>
      <c r="USZ62" s="124" t="s">
        <v>582</v>
      </c>
      <c r="UTA62" s="124" t="s">
        <v>582</v>
      </c>
      <c r="UTB62" s="124" t="s">
        <v>582</v>
      </c>
      <c r="UTC62" s="124" t="s">
        <v>582</v>
      </c>
      <c r="UTD62" s="124" t="s">
        <v>582</v>
      </c>
      <c r="UTE62" s="124" t="s">
        <v>582</v>
      </c>
      <c r="UTF62" s="124" t="s">
        <v>582</v>
      </c>
      <c r="UTG62" s="124" t="s">
        <v>582</v>
      </c>
      <c r="UTH62" s="124" t="s">
        <v>582</v>
      </c>
      <c r="UTI62" s="124" t="s">
        <v>582</v>
      </c>
      <c r="UTJ62" s="124" t="s">
        <v>582</v>
      </c>
      <c r="UTK62" s="124" t="s">
        <v>582</v>
      </c>
      <c r="UTL62" s="124" t="s">
        <v>582</v>
      </c>
      <c r="UTM62" s="124" t="s">
        <v>582</v>
      </c>
      <c r="UTN62" s="124" t="s">
        <v>582</v>
      </c>
      <c r="UTO62" s="124" t="s">
        <v>582</v>
      </c>
      <c r="UTP62" s="124" t="s">
        <v>582</v>
      </c>
      <c r="UTQ62" s="124" t="s">
        <v>582</v>
      </c>
      <c r="UTR62" s="124" t="s">
        <v>582</v>
      </c>
      <c r="UTS62" s="124" t="s">
        <v>582</v>
      </c>
      <c r="UTT62" s="124" t="s">
        <v>582</v>
      </c>
      <c r="UTU62" s="124" t="s">
        <v>582</v>
      </c>
      <c r="UTV62" s="124" t="s">
        <v>582</v>
      </c>
      <c r="UTW62" s="124" t="s">
        <v>582</v>
      </c>
      <c r="UTX62" s="124" t="s">
        <v>582</v>
      </c>
      <c r="UTY62" s="124" t="s">
        <v>582</v>
      </c>
      <c r="UTZ62" s="124" t="s">
        <v>582</v>
      </c>
      <c r="UUA62" s="124" t="s">
        <v>582</v>
      </c>
      <c r="UUB62" s="124" t="s">
        <v>582</v>
      </c>
      <c r="UUC62" s="124" t="s">
        <v>582</v>
      </c>
      <c r="UUD62" s="124" t="s">
        <v>582</v>
      </c>
      <c r="UUE62" s="124" t="s">
        <v>582</v>
      </c>
      <c r="UUF62" s="124" t="s">
        <v>582</v>
      </c>
      <c r="UUG62" s="124" t="s">
        <v>582</v>
      </c>
      <c r="UUH62" s="124" t="s">
        <v>582</v>
      </c>
      <c r="UUI62" s="124" t="s">
        <v>582</v>
      </c>
      <c r="UUJ62" s="124" t="s">
        <v>582</v>
      </c>
      <c r="UUK62" s="124" t="s">
        <v>582</v>
      </c>
      <c r="UUL62" s="124" t="s">
        <v>582</v>
      </c>
      <c r="UUM62" s="124" t="s">
        <v>582</v>
      </c>
      <c r="UUN62" s="124" t="s">
        <v>582</v>
      </c>
      <c r="UUO62" s="124" t="s">
        <v>582</v>
      </c>
      <c r="UUP62" s="124" t="s">
        <v>582</v>
      </c>
      <c r="UUQ62" s="124" t="s">
        <v>582</v>
      </c>
      <c r="UUR62" s="124" t="s">
        <v>582</v>
      </c>
      <c r="UUS62" s="124" t="s">
        <v>582</v>
      </c>
      <c r="UUT62" s="124" t="s">
        <v>582</v>
      </c>
      <c r="UUU62" s="124" t="s">
        <v>582</v>
      </c>
      <c r="UUV62" s="124" t="s">
        <v>582</v>
      </c>
      <c r="UUW62" s="124" t="s">
        <v>582</v>
      </c>
      <c r="UUX62" s="124" t="s">
        <v>582</v>
      </c>
      <c r="UUY62" s="124" t="s">
        <v>582</v>
      </c>
      <c r="UUZ62" s="124" t="s">
        <v>582</v>
      </c>
      <c r="UVA62" s="124" t="s">
        <v>582</v>
      </c>
      <c r="UVB62" s="124" t="s">
        <v>582</v>
      </c>
      <c r="UVC62" s="124" t="s">
        <v>582</v>
      </c>
      <c r="UVD62" s="124" t="s">
        <v>582</v>
      </c>
      <c r="UVE62" s="124" t="s">
        <v>582</v>
      </c>
      <c r="UVF62" s="124" t="s">
        <v>582</v>
      </c>
      <c r="UVG62" s="124" t="s">
        <v>582</v>
      </c>
      <c r="UVH62" s="124" t="s">
        <v>582</v>
      </c>
      <c r="UVI62" s="124" t="s">
        <v>582</v>
      </c>
      <c r="UVJ62" s="124" t="s">
        <v>582</v>
      </c>
      <c r="UVK62" s="124" t="s">
        <v>582</v>
      </c>
      <c r="UVL62" s="124" t="s">
        <v>582</v>
      </c>
      <c r="UVM62" s="124" t="s">
        <v>582</v>
      </c>
      <c r="UVN62" s="124" t="s">
        <v>582</v>
      </c>
      <c r="UVO62" s="124" t="s">
        <v>582</v>
      </c>
      <c r="UVP62" s="124" t="s">
        <v>582</v>
      </c>
      <c r="UVQ62" s="124" t="s">
        <v>582</v>
      </c>
      <c r="UVR62" s="124" t="s">
        <v>582</v>
      </c>
      <c r="UVS62" s="124" t="s">
        <v>582</v>
      </c>
      <c r="UVT62" s="124" t="s">
        <v>582</v>
      </c>
      <c r="UVU62" s="124" t="s">
        <v>582</v>
      </c>
      <c r="UVV62" s="124" t="s">
        <v>582</v>
      </c>
      <c r="UVW62" s="124" t="s">
        <v>582</v>
      </c>
      <c r="UVX62" s="124" t="s">
        <v>582</v>
      </c>
      <c r="UVY62" s="124" t="s">
        <v>582</v>
      </c>
      <c r="UVZ62" s="124" t="s">
        <v>582</v>
      </c>
      <c r="UWA62" s="124" t="s">
        <v>582</v>
      </c>
      <c r="UWB62" s="124" t="s">
        <v>582</v>
      </c>
      <c r="UWC62" s="124" t="s">
        <v>582</v>
      </c>
      <c r="UWD62" s="124" t="s">
        <v>582</v>
      </c>
      <c r="UWE62" s="124" t="s">
        <v>582</v>
      </c>
      <c r="UWF62" s="124" t="s">
        <v>582</v>
      </c>
      <c r="UWG62" s="124" t="s">
        <v>582</v>
      </c>
      <c r="UWH62" s="124" t="s">
        <v>582</v>
      </c>
      <c r="UWI62" s="124" t="s">
        <v>582</v>
      </c>
      <c r="UWJ62" s="124" t="s">
        <v>582</v>
      </c>
      <c r="UWK62" s="124" t="s">
        <v>582</v>
      </c>
      <c r="UWL62" s="124" t="s">
        <v>582</v>
      </c>
      <c r="UWM62" s="124" t="s">
        <v>582</v>
      </c>
      <c r="UWN62" s="124" t="s">
        <v>582</v>
      </c>
      <c r="UWO62" s="124" t="s">
        <v>582</v>
      </c>
      <c r="UWP62" s="124" t="s">
        <v>582</v>
      </c>
      <c r="UWQ62" s="124" t="s">
        <v>582</v>
      </c>
      <c r="UWR62" s="124" t="s">
        <v>582</v>
      </c>
      <c r="UWS62" s="124" t="s">
        <v>582</v>
      </c>
      <c r="UWT62" s="124" t="s">
        <v>582</v>
      </c>
      <c r="UWU62" s="124" t="s">
        <v>582</v>
      </c>
      <c r="UWV62" s="124" t="s">
        <v>582</v>
      </c>
      <c r="UWW62" s="124" t="s">
        <v>582</v>
      </c>
      <c r="UWX62" s="124" t="s">
        <v>582</v>
      </c>
      <c r="UWY62" s="124" t="s">
        <v>582</v>
      </c>
      <c r="UWZ62" s="124" t="s">
        <v>582</v>
      </c>
      <c r="UXA62" s="124" t="s">
        <v>582</v>
      </c>
      <c r="UXB62" s="124" t="s">
        <v>582</v>
      </c>
      <c r="UXC62" s="124" t="s">
        <v>582</v>
      </c>
      <c r="UXD62" s="124" t="s">
        <v>582</v>
      </c>
      <c r="UXE62" s="124" t="s">
        <v>582</v>
      </c>
      <c r="UXF62" s="124" t="s">
        <v>582</v>
      </c>
      <c r="UXG62" s="124" t="s">
        <v>582</v>
      </c>
      <c r="UXH62" s="124" t="s">
        <v>582</v>
      </c>
      <c r="UXI62" s="124" t="s">
        <v>582</v>
      </c>
      <c r="UXJ62" s="124" t="s">
        <v>582</v>
      </c>
      <c r="UXK62" s="124" t="s">
        <v>582</v>
      </c>
      <c r="UXL62" s="124" t="s">
        <v>582</v>
      </c>
      <c r="UXM62" s="124" t="s">
        <v>582</v>
      </c>
      <c r="UXN62" s="124" t="s">
        <v>582</v>
      </c>
      <c r="UXO62" s="124" t="s">
        <v>582</v>
      </c>
      <c r="UXP62" s="124" t="s">
        <v>582</v>
      </c>
      <c r="UXQ62" s="124" t="s">
        <v>582</v>
      </c>
      <c r="UXR62" s="124" t="s">
        <v>582</v>
      </c>
      <c r="UXS62" s="124" t="s">
        <v>582</v>
      </c>
      <c r="UXT62" s="124" t="s">
        <v>582</v>
      </c>
      <c r="UXU62" s="124" t="s">
        <v>582</v>
      </c>
      <c r="UXV62" s="124" t="s">
        <v>582</v>
      </c>
      <c r="UXW62" s="124" t="s">
        <v>582</v>
      </c>
      <c r="UXX62" s="124" t="s">
        <v>582</v>
      </c>
      <c r="UXY62" s="124" t="s">
        <v>582</v>
      </c>
      <c r="UXZ62" s="124" t="s">
        <v>582</v>
      </c>
      <c r="UYA62" s="124" t="s">
        <v>582</v>
      </c>
      <c r="UYB62" s="124" t="s">
        <v>582</v>
      </c>
      <c r="UYC62" s="124" t="s">
        <v>582</v>
      </c>
      <c r="UYD62" s="124" t="s">
        <v>582</v>
      </c>
      <c r="UYE62" s="124" t="s">
        <v>582</v>
      </c>
      <c r="UYF62" s="124" t="s">
        <v>582</v>
      </c>
      <c r="UYG62" s="124" t="s">
        <v>582</v>
      </c>
      <c r="UYH62" s="124" t="s">
        <v>582</v>
      </c>
      <c r="UYI62" s="124" t="s">
        <v>582</v>
      </c>
      <c r="UYJ62" s="124" t="s">
        <v>582</v>
      </c>
      <c r="UYK62" s="124" t="s">
        <v>582</v>
      </c>
      <c r="UYL62" s="124" t="s">
        <v>582</v>
      </c>
      <c r="UYM62" s="124" t="s">
        <v>582</v>
      </c>
      <c r="UYN62" s="124" t="s">
        <v>582</v>
      </c>
      <c r="UYO62" s="124" t="s">
        <v>582</v>
      </c>
      <c r="UYP62" s="124" t="s">
        <v>582</v>
      </c>
      <c r="UYQ62" s="124" t="s">
        <v>582</v>
      </c>
      <c r="UYR62" s="124" t="s">
        <v>582</v>
      </c>
      <c r="UYS62" s="124" t="s">
        <v>582</v>
      </c>
      <c r="UYT62" s="124" t="s">
        <v>582</v>
      </c>
      <c r="UYU62" s="124" t="s">
        <v>582</v>
      </c>
      <c r="UYV62" s="124" t="s">
        <v>582</v>
      </c>
      <c r="UYW62" s="124" t="s">
        <v>582</v>
      </c>
      <c r="UYX62" s="124" t="s">
        <v>582</v>
      </c>
      <c r="UYY62" s="124" t="s">
        <v>582</v>
      </c>
      <c r="UYZ62" s="124" t="s">
        <v>582</v>
      </c>
      <c r="UZA62" s="124" t="s">
        <v>582</v>
      </c>
      <c r="UZB62" s="124" t="s">
        <v>582</v>
      </c>
      <c r="UZC62" s="124" t="s">
        <v>582</v>
      </c>
      <c r="UZD62" s="124" t="s">
        <v>582</v>
      </c>
      <c r="UZE62" s="124" t="s">
        <v>582</v>
      </c>
      <c r="UZF62" s="124" t="s">
        <v>582</v>
      </c>
      <c r="UZG62" s="124" t="s">
        <v>582</v>
      </c>
      <c r="UZH62" s="124" t="s">
        <v>582</v>
      </c>
      <c r="UZI62" s="124" t="s">
        <v>582</v>
      </c>
      <c r="UZJ62" s="124" t="s">
        <v>582</v>
      </c>
      <c r="UZK62" s="124" t="s">
        <v>582</v>
      </c>
      <c r="UZL62" s="124" t="s">
        <v>582</v>
      </c>
      <c r="UZM62" s="124" t="s">
        <v>582</v>
      </c>
      <c r="UZN62" s="124" t="s">
        <v>582</v>
      </c>
      <c r="UZO62" s="124" t="s">
        <v>582</v>
      </c>
      <c r="UZP62" s="124" t="s">
        <v>582</v>
      </c>
      <c r="UZQ62" s="124" t="s">
        <v>582</v>
      </c>
      <c r="UZR62" s="124" t="s">
        <v>582</v>
      </c>
      <c r="UZS62" s="124" t="s">
        <v>582</v>
      </c>
      <c r="UZT62" s="124" t="s">
        <v>582</v>
      </c>
      <c r="UZU62" s="124" t="s">
        <v>582</v>
      </c>
      <c r="UZV62" s="124" t="s">
        <v>582</v>
      </c>
      <c r="UZW62" s="124" t="s">
        <v>582</v>
      </c>
      <c r="UZX62" s="124" t="s">
        <v>582</v>
      </c>
      <c r="UZY62" s="124" t="s">
        <v>582</v>
      </c>
      <c r="UZZ62" s="124" t="s">
        <v>582</v>
      </c>
      <c r="VAA62" s="124" t="s">
        <v>582</v>
      </c>
      <c r="VAB62" s="124" t="s">
        <v>582</v>
      </c>
      <c r="VAC62" s="124" t="s">
        <v>582</v>
      </c>
      <c r="VAD62" s="124" t="s">
        <v>582</v>
      </c>
      <c r="VAE62" s="124" t="s">
        <v>582</v>
      </c>
      <c r="VAF62" s="124" t="s">
        <v>582</v>
      </c>
      <c r="VAG62" s="124" t="s">
        <v>582</v>
      </c>
      <c r="VAH62" s="124" t="s">
        <v>582</v>
      </c>
      <c r="VAI62" s="124" t="s">
        <v>582</v>
      </c>
      <c r="VAJ62" s="124" t="s">
        <v>582</v>
      </c>
      <c r="VAK62" s="124" t="s">
        <v>582</v>
      </c>
      <c r="VAL62" s="124" t="s">
        <v>582</v>
      </c>
      <c r="VAM62" s="124" t="s">
        <v>582</v>
      </c>
      <c r="VAN62" s="124" t="s">
        <v>582</v>
      </c>
      <c r="VAO62" s="124" t="s">
        <v>582</v>
      </c>
      <c r="VAP62" s="124" t="s">
        <v>582</v>
      </c>
      <c r="VAQ62" s="124" t="s">
        <v>582</v>
      </c>
      <c r="VAR62" s="124" t="s">
        <v>582</v>
      </c>
      <c r="VAS62" s="124" t="s">
        <v>582</v>
      </c>
      <c r="VAT62" s="124" t="s">
        <v>582</v>
      </c>
      <c r="VAU62" s="124" t="s">
        <v>582</v>
      </c>
      <c r="VAV62" s="124" t="s">
        <v>582</v>
      </c>
      <c r="VAW62" s="124" t="s">
        <v>582</v>
      </c>
      <c r="VAX62" s="124" t="s">
        <v>582</v>
      </c>
      <c r="VAY62" s="124" t="s">
        <v>582</v>
      </c>
      <c r="VAZ62" s="124" t="s">
        <v>582</v>
      </c>
      <c r="VBA62" s="124" t="s">
        <v>582</v>
      </c>
      <c r="VBB62" s="124" t="s">
        <v>582</v>
      </c>
      <c r="VBC62" s="124" t="s">
        <v>582</v>
      </c>
      <c r="VBD62" s="124" t="s">
        <v>582</v>
      </c>
      <c r="VBE62" s="124" t="s">
        <v>582</v>
      </c>
      <c r="VBF62" s="124" t="s">
        <v>582</v>
      </c>
      <c r="VBG62" s="124" t="s">
        <v>582</v>
      </c>
      <c r="VBH62" s="124" t="s">
        <v>582</v>
      </c>
      <c r="VBI62" s="124" t="s">
        <v>582</v>
      </c>
      <c r="VBJ62" s="124" t="s">
        <v>582</v>
      </c>
      <c r="VBK62" s="124" t="s">
        <v>582</v>
      </c>
      <c r="VBL62" s="124" t="s">
        <v>582</v>
      </c>
      <c r="VBM62" s="124" t="s">
        <v>582</v>
      </c>
      <c r="VBN62" s="124" t="s">
        <v>582</v>
      </c>
      <c r="VBO62" s="124" t="s">
        <v>582</v>
      </c>
      <c r="VBP62" s="124" t="s">
        <v>582</v>
      </c>
      <c r="VBQ62" s="124" t="s">
        <v>582</v>
      </c>
      <c r="VBR62" s="124" t="s">
        <v>582</v>
      </c>
      <c r="VBS62" s="124" t="s">
        <v>582</v>
      </c>
      <c r="VBT62" s="124" t="s">
        <v>582</v>
      </c>
      <c r="VBU62" s="124" t="s">
        <v>582</v>
      </c>
      <c r="VBV62" s="124" t="s">
        <v>582</v>
      </c>
      <c r="VBW62" s="124" t="s">
        <v>582</v>
      </c>
      <c r="VBX62" s="124" t="s">
        <v>582</v>
      </c>
      <c r="VBY62" s="124" t="s">
        <v>582</v>
      </c>
      <c r="VBZ62" s="124" t="s">
        <v>582</v>
      </c>
      <c r="VCA62" s="124" t="s">
        <v>582</v>
      </c>
      <c r="VCB62" s="124" t="s">
        <v>582</v>
      </c>
      <c r="VCC62" s="124" t="s">
        <v>582</v>
      </c>
      <c r="VCD62" s="124" t="s">
        <v>582</v>
      </c>
      <c r="VCE62" s="124" t="s">
        <v>582</v>
      </c>
      <c r="VCF62" s="124" t="s">
        <v>582</v>
      </c>
      <c r="VCG62" s="124" t="s">
        <v>582</v>
      </c>
      <c r="VCH62" s="124" t="s">
        <v>582</v>
      </c>
      <c r="VCI62" s="124" t="s">
        <v>582</v>
      </c>
      <c r="VCJ62" s="124" t="s">
        <v>582</v>
      </c>
      <c r="VCK62" s="124" t="s">
        <v>582</v>
      </c>
      <c r="VCL62" s="124" t="s">
        <v>582</v>
      </c>
      <c r="VCM62" s="124" t="s">
        <v>582</v>
      </c>
      <c r="VCN62" s="124" t="s">
        <v>582</v>
      </c>
      <c r="VCO62" s="124" t="s">
        <v>582</v>
      </c>
      <c r="VCP62" s="124" t="s">
        <v>582</v>
      </c>
      <c r="VCQ62" s="124" t="s">
        <v>582</v>
      </c>
      <c r="VCR62" s="124" t="s">
        <v>582</v>
      </c>
      <c r="VCS62" s="124" t="s">
        <v>582</v>
      </c>
      <c r="VCT62" s="124" t="s">
        <v>582</v>
      </c>
      <c r="VCU62" s="124" t="s">
        <v>582</v>
      </c>
      <c r="VCV62" s="124" t="s">
        <v>582</v>
      </c>
      <c r="VCW62" s="124" t="s">
        <v>582</v>
      </c>
      <c r="VCX62" s="124" t="s">
        <v>582</v>
      </c>
      <c r="VCY62" s="124" t="s">
        <v>582</v>
      </c>
      <c r="VCZ62" s="124" t="s">
        <v>582</v>
      </c>
      <c r="VDA62" s="124" t="s">
        <v>582</v>
      </c>
      <c r="VDB62" s="124" t="s">
        <v>582</v>
      </c>
      <c r="VDC62" s="124" t="s">
        <v>582</v>
      </c>
      <c r="VDD62" s="124" t="s">
        <v>582</v>
      </c>
      <c r="VDE62" s="124" t="s">
        <v>582</v>
      </c>
      <c r="VDF62" s="124" t="s">
        <v>582</v>
      </c>
      <c r="VDG62" s="124" t="s">
        <v>582</v>
      </c>
      <c r="VDH62" s="124" t="s">
        <v>582</v>
      </c>
      <c r="VDI62" s="124" t="s">
        <v>582</v>
      </c>
      <c r="VDJ62" s="124" t="s">
        <v>582</v>
      </c>
      <c r="VDK62" s="124" t="s">
        <v>582</v>
      </c>
      <c r="VDL62" s="124" t="s">
        <v>582</v>
      </c>
      <c r="VDM62" s="124" t="s">
        <v>582</v>
      </c>
      <c r="VDN62" s="124" t="s">
        <v>582</v>
      </c>
      <c r="VDO62" s="124" t="s">
        <v>582</v>
      </c>
      <c r="VDP62" s="124" t="s">
        <v>582</v>
      </c>
      <c r="VDQ62" s="124" t="s">
        <v>582</v>
      </c>
      <c r="VDR62" s="124" t="s">
        <v>582</v>
      </c>
      <c r="VDS62" s="124" t="s">
        <v>582</v>
      </c>
      <c r="VDT62" s="124" t="s">
        <v>582</v>
      </c>
      <c r="VDU62" s="124" t="s">
        <v>582</v>
      </c>
      <c r="VDV62" s="124" t="s">
        <v>582</v>
      </c>
      <c r="VDW62" s="124" t="s">
        <v>582</v>
      </c>
      <c r="VDX62" s="124" t="s">
        <v>582</v>
      </c>
      <c r="VDY62" s="124" t="s">
        <v>582</v>
      </c>
      <c r="VDZ62" s="124" t="s">
        <v>582</v>
      </c>
      <c r="VEA62" s="124" t="s">
        <v>582</v>
      </c>
      <c r="VEB62" s="124" t="s">
        <v>582</v>
      </c>
      <c r="VEC62" s="124" t="s">
        <v>582</v>
      </c>
      <c r="VED62" s="124" t="s">
        <v>582</v>
      </c>
      <c r="VEE62" s="124" t="s">
        <v>582</v>
      </c>
      <c r="VEF62" s="124" t="s">
        <v>582</v>
      </c>
      <c r="VEG62" s="124" t="s">
        <v>582</v>
      </c>
      <c r="VEH62" s="124" t="s">
        <v>582</v>
      </c>
      <c r="VEI62" s="124" t="s">
        <v>582</v>
      </c>
      <c r="VEJ62" s="124" t="s">
        <v>582</v>
      </c>
      <c r="VEK62" s="124" t="s">
        <v>582</v>
      </c>
      <c r="VEL62" s="124" t="s">
        <v>582</v>
      </c>
      <c r="VEM62" s="124" t="s">
        <v>582</v>
      </c>
      <c r="VEN62" s="124" t="s">
        <v>582</v>
      </c>
      <c r="VEO62" s="124" t="s">
        <v>582</v>
      </c>
      <c r="VEP62" s="124" t="s">
        <v>582</v>
      </c>
      <c r="VEQ62" s="124" t="s">
        <v>582</v>
      </c>
      <c r="VER62" s="124" t="s">
        <v>582</v>
      </c>
      <c r="VES62" s="124" t="s">
        <v>582</v>
      </c>
      <c r="VET62" s="124" t="s">
        <v>582</v>
      </c>
      <c r="VEU62" s="124" t="s">
        <v>582</v>
      </c>
      <c r="VEV62" s="124" t="s">
        <v>582</v>
      </c>
      <c r="VEW62" s="124" t="s">
        <v>582</v>
      </c>
      <c r="VEX62" s="124" t="s">
        <v>582</v>
      </c>
      <c r="VEY62" s="124" t="s">
        <v>582</v>
      </c>
      <c r="VEZ62" s="124" t="s">
        <v>582</v>
      </c>
      <c r="VFA62" s="124" t="s">
        <v>582</v>
      </c>
      <c r="VFB62" s="124" t="s">
        <v>582</v>
      </c>
      <c r="VFC62" s="124" t="s">
        <v>582</v>
      </c>
      <c r="VFD62" s="124" t="s">
        <v>582</v>
      </c>
      <c r="VFE62" s="124" t="s">
        <v>582</v>
      </c>
      <c r="VFF62" s="124" t="s">
        <v>582</v>
      </c>
      <c r="VFG62" s="124" t="s">
        <v>582</v>
      </c>
      <c r="VFH62" s="124" t="s">
        <v>582</v>
      </c>
      <c r="VFI62" s="124" t="s">
        <v>582</v>
      </c>
      <c r="VFJ62" s="124" t="s">
        <v>582</v>
      </c>
      <c r="VFK62" s="124" t="s">
        <v>582</v>
      </c>
      <c r="VFL62" s="124" t="s">
        <v>582</v>
      </c>
      <c r="VFM62" s="124" t="s">
        <v>582</v>
      </c>
      <c r="VFN62" s="124" t="s">
        <v>582</v>
      </c>
      <c r="VFO62" s="124" t="s">
        <v>582</v>
      </c>
      <c r="VFP62" s="124" t="s">
        <v>582</v>
      </c>
      <c r="VFQ62" s="124" t="s">
        <v>582</v>
      </c>
      <c r="VFR62" s="124" t="s">
        <v>582</v>
      </c>
      <c r="VFS62" s="124" t="s">
        <v>582</v>
      </c>
      <c r="VFT62" s="124" t="s">
        <v>582</v>
      </c>
      <c r="VFU62" s="124" t="s">
        <v>582</v>
      </c>
      <c r="VFV62" s="124" t="s">
        <v>582</v>
      </c>
      <c r="VFW62" s="124" t="s">
        <v>582</v>
      </c>
      <c r="VFX62" s="124" t="s">
        <v>582</v>
      </c>
      <c r="VFY62" s="124" t="s">
        <v>582</v>
      </c>
      <c r="VFZ62" s="124" t="s">
        <v>582</v>
      </c>
      <c r="VGA62" s="124" t="s">
        <v>582</v>
      </c>
      <c r="VGB62" s="124" t="s">
        <v>582</v>
      </c>
      <c r="VGC62" s="124" t="s">
        <v>582</v>
      </c>
      <c r="VGD62" s="124" t="s">
        <v>582</v>
      </c>
      <c r="VGE62" s="124" t="s">
        <v>582</v>
      </c>
      <c r="VGF62" s="124" t="s">
        <v>582</v>
      </c>
      <c r="VGG62" s="124" t="s">
        <v>582</v>
      </c>
      <c r="VGH62" s="124" t="s">
        <v>582</v>
      </c>
      <c r="VGI62" s="124" t="s">
        <v>582</v>
      </c>
      <c r="VGJ62" s="124" t="s">
        <v>582</v>
      </c>
      <c r="VGK62" s="124" t="s">
        <v>582</v>
      </c>
      <c r="VGL62" s="124" t="s">
        <v>582</v>
      </c>
      <c r="VGM62" s="124" t="s">
        <v>582</v>
      </c>
      <c r="VGN62" s="124" t="s">
        <v>582</v>
      </c>
      <c r="VGO62" s="124" t="s">
        <v>582</v>
      </c>
      <c r="VGP62" s="124" t="s">
        <v>582</v>
      </c>
      <c r="VGQ62" s="124" t="s">
        <v>582</v>
      </c>
      <c r="VGR62" s="124" t="s">
        <v>582</v>
      </c>
      <c r="VGS62" s="124" t="s">
        <v>582</v>
      </c>
      <c r="VGT62" s="124" t="s">
        <v>582</v>
      </c>
      <c r="VGU62" s="124" t="s">
        <v>582</v>
      </c>
      <c r="VGV62" s="124" t="s">
        <v>582</v>
      </c>
      <c r="VGW62" s="124" t="s">
        <v>582</v>
      </c>
      <c r="VGX62" s="124" t="s">
        <v>582</v>
      </c>
      <c r="VGY62" s="124" t="s">
        <v>582</v>
      </c>
      <c r="VGZ62" s="124" t="s">
        <v>582</v>
      </c>
      <c r="VHA62" s="124" t="s">
        <v>582</v>
      </c>
      <c r="VHB62" s="124" t="s">
        <v>582</v>
      </c>
      <c r="VHC62" s="124" t="s">
        <v>582</v>
      </c>
      <c r="VHD62" s="124" t="s">
        <v>582</v>
      </c>
      <c r="VHE62" s="124" t="s">
        <v>582</v>
      </c>
      <c r="VHF62" s="124" t="s">
        <v>582</v>
      </c>
      <c r="VHG62" s="124" t="s">
        <v>582</v>
      </c>
      <c r="VHH62" s="124" t="s">
        <v>582</v>
      </c>
      <c r="VHI62" s="124" t="s">
        <v>582</v>
      </c>
      <c r="VHJ62" s="124" t="s">
        <v>582</v>
      </c>
      <c r="VHK62" s="124" t="s">
        <v>582</v>
      </c>
      <c r="VHL62" s="124" t="s">
        <v>582</v>
      </c>
      <c r="VHM62" s="124" t="s">
        <v>582</v>
      </c>
      <c r="VHN62" s="124" t="s">
        <v>582</v>
      </c>
      <c r="VHO62" s="124" t="s">
        <v>582</v>
      </c>
      <c r="VHP62" s="124" t="s">
        <v>582</v>
      </c>
      <c r="VHQ62" s="124" t="s">
        <v>582</v>
      </c>
      <c r="VHR62" s="124" t="s">
        <v>582</v>
      </c>
      <c r="VHS62" s="124" t="s">
        <v>582</v>
      </c>
      <c r="VHT62" s="124" t="s">
        <v>582</v>
      </c>
      <c r="VHU62" s="124" t="s">
        <v>582</v>
      </c>
      <c r="VHV62" s="124" t="s">
        <v>582</v>
      </c>
      <c r="VHW62" s="124" t="s">
        <v>582</v>
      </c>
      <c r="VHX62" s="124" t="s">
        <v>582</v>
      </c>
      <c r="VHY62" s="124" t="s">
        <v>582</v>
      </c>
      <c r="VHZ62" s="124" t="s">
        <v>582</v>
      </c>
      <c r="VIA62" s="124" t="s">
        <v>582</v>
      </c>
      <c r="VIB62" s="124" t="s">
        <v>582</v>
      </c>
      <c r="VIC62" s="124" t="s">
        <v>582</v>
      </c>
      <c r="VID62" s="124" t="s">
        <v>582</v>
      </c>
      <c r="VIE62" s="124" t="s">
        <v>582</v>
      </c>
      <c r="VIF62" s="124" t="s">
        <v>582</v>
      </c>
      <c r="VIG62" s="124" t="s">
        <v>582</v>
      </c>
      <c r="VIH62" s="124" t="s">
        <v>582</v>
      </c>
      <c r="VII62" s="124" t="s">
        <v>582</v>
      </c>
      <c r="VIJ62" s="124" t="s">
        <v>582</v>
      </c>
      <c r="VIK62" s="124" t="s">
        <v>582</v>
      </c>
      <c r="VIL62" s="124" t="s">
        <v>582</v>
      </c>
      <c r="VIM62" s="124" t="s">
        <v>582</v>
      </c>
      <c r="VIN62" s="124" t="s">
        <v>582</v>
      </c>
      <c r="VIO62" s="124" t="s">
        <v>582</v>
      </c>
      <c r="VIP62" s="124" t="s">
        <v>582</v>
      </c>
      <c r="VIQ62" s="124" t="s">
        <v>582</v>
      </c>
      <c r="VIR62" s="124" t="s">
        <v>582</v>
      </c>
      <c r="VIS62" s="124" t="s">
        <v>582</v>
      </c>
      <c r="VIT62" s="124" t="s">
        <v>582</v>
      </c>
      <c r="VIU62" s="124" t="s">
        <v>582</v>
      </c>
      <c r="VIV62" s="124" t="s">
        <v>582</v>
      </c>
      <c r="VIW62" s="124" t="s">
        <v>582</v>
      </c>
      <c r="VIX62" s="124" t="s">
        <v>582</v>
      </c>
      <c r="VIY62" s="124" t="s">
        <v>582</v>
      </c>
      <c r="VIZ62" s="124" t="s">
        <v>582</v>
      </c>
      <c r="VJA62" s="124" t="s">
        <v>582</v>
      </c>
      <c r="VJB62" s="124" t="s">
        <v>582</v>
      </c>
      <c r="VJC62" s="124" t="s">
        <v>582</v>
      </c>
      <c r="VJD62" s="124" t="s">
        <v>582</v>
      </c>
      <c r="VJE62" s="124" t="s">
        <v>582</v>
      </c>
      <c r="VJF62" s="124" t="s">
        <v>582</v>
      </c>
      <c r="VJG62" s="124" t="s">
        <v>582</v>
      </c>
      <c r="VJH62" s="124" t="s">
        <v>582</v>
      </c>
      <c r="VJI62" s="124" t="s">
        <v>582</v>
      </c>
      <c r="VJJ62" s="124" t="s">
        <v>582</v>
      </c>
      <c r="VJK62" s="124" t="s">
        <v>582</v>
      </c>
      <c r="VJL62" s="124" t="s">
        <v>582</v>
      </c>
      <c r="VJM62" s="124" t="s">
        <v>582</v>
      </c>
      <c r="VJN62" s="124" t="s">
        <v>582</v>
      </c>
      <c r="VJO62" s="124" t="s">
        <v>582</v>
      </c>
      <c r="VJP62" s="124" t="s">
        <v>582</v>
      </c>
      <c r="VJQ62" s="124" t="s">
        <v>582</v>
      </c>
      <c r="VJR62" s="124" t="s">
        <v>582</v>
      </c>
      <c r="VJS62" s="124" t="s">
        <v>582</v>
      </c>
      <c r="VJT62" s="124" t="s">
        <v>582</v>
      </c>
      <c r="VJU62" s="124" t="s">
        <v>582</v>
      </c>
      <c r="VJV62" s="124" t="s">
        <v>582</v>
      </c>
      <c r="VJW62" s="124" t="s">
        <v>582</v>
      </c>
      <c r="VJX62" s="124" t="s">
        <v>582</v>
      </c>
      <c r="VJY62" s="124" t="s">
        <v>582</v>
      </c>
      <c r="VJZ62" s="124" t="s">
        <v>582</v>
      </c>
      <c r="VKA62" s="124" t="s">
        <v>582</v>
      </c>
      <c r="VKB62" s="124" t="s">
        <v>582</v>
      </c>
      <c r="VKC62" s="124" t="s">
        <v>582</v>
      </c>
      <c r="VKD62" s="124" t="s">
        <v>582</v>
      </c>
      <c r="VKE62" s="124" t="s">
        <v>582</v>
      </c>
      <c r="VKF62" s="124" t="s">
        <v>582</v>
      </c>
      <c r="VKG62" s="124" t="s">
        <v>582</v>
      </c>
      <c r="VKH62" s="124" t="s">
        <v>582</v>
      </c>
      <c r="VKI62" s="124" t="s">
        <v>582</v>
      </c>
      <c r="VKJ62" s="124" t="s">
        <v>582</v>
      </c>
      <c r="VKK62" s="124" t="s">
        <v>582</v>
      </c>
      <c r="VKL62" s="124" t="s">
        <v>582</v>
      </c>
      <c r="VKM62" s="124" t="s">
        <v>582</v>
      </c>
      <c r="VKN62" s="124" t="s">
        <v>582</v>
      </c>
      <c r="VKO62" s="124" t="s">
        <v>582</v>
      </c>
      <c r="VKP62" s="124" t="s">
        <v>582</v>
      </c>
      <c r="VKQ62" s="124" t="s">
        <v>582</v>
      </c>
      <c r="VKR62" s="124" t="s">
        <v>582</v>
      </c>
      <c r="VKS62" s="124" t="s">
        <v>582</v>
      </c>
      <c r="VKT62" s="124" t="s">
        <v>582</v>
      </c>
      <c r="VKU62" s="124" t="s">
        <v>582</v>
      </c>
      <c r="VKV62" s="124" t="s">
        <v>582</v>
      </c>
      <c r="VKW62" s="124" t="s">
        <v>582</v>
      </c>
      <c r="VKX62" s="124" t="s">
        <v>582</v>
      </c>
      <c r="VKY62" s="124" t="s">
        <v>582</v>
      </c>
      <c r="VKZ62" s="124" t="s">
        <v>582</v>
      </c>
      <c r="VLA62" s="124" t="s">
        <v>582</v>
      </c>
      <c r="VLB62" s="124" t="s">
        <v>582</v>
      </c>
      <c r="VLC62" s="124" t="s">
        <v>582</v>
      </c>
      <c r="VLD62" s="124" t="s">
        <v>582</v>
      </c>
      <c r="VLE62" s="124" t="s">
        <v>582</v>
      </c>
      <c r="VLF62" s="124" t="s">
        <v>582</v>
      </c>
      <c r="VLG62" s="124" t="s">
        <v>582</v>
      </c>
      <c r="VLH62" s="124" t="s">
        <v>582</v>
      </c>
      <c r="VLI62" s="124" t="s">
        <v>582</v>
      </c>
      <c r="VLJ62" s="124" t="s">
        <v>582</v>
      </c>
      <c r="VLK62" s="124" t="s">
        <v>582</v>
      </c>
      <c r="VLL62" s="124" t="s">
        <v>582</v>
      </c>
      <c r="VLM62" s="124" t="s">
        <v>582</v>
      </c>
      <c r="VLN62" s="124" t="s">
        <v>582</v>
      </c>
      <c r="VLO62" s="124" t="s">
        <v>582</v>
      </c>
      <c r="VLP62" s="124" t="s">
        <v>582</v>
      </c>
      <c r="VLQ62" s="124" t="s">
        <v>582</v>
      </c>
      <c r="VLR62" s="124" t="s">
        <v>582</v>
      </c>
      <c r="VLS62" s="124" t="s">
        <v>582</v>
      </c>
      <c r="VLT62" s="124" t="s">
        <v>582</v>
      </c>
      <c r="VLU62" s="124" t="s">
        <v>582</v>
      </c>
      <c r="VLV62" s="124" t="s">
        <v>582</v>
      </c>
      <c r="VLW62" s="124" t="s">
        <v>582</v>
      </c>
      <c r="VLX62" s="124" t="s">
        <v>582</v>
      </c>
      <c r="VLY62" s="124" t="s">
        <v>582</v>
      </c>
      <c r="VLZ62" s="124" t="s">
        <v>582</v>
      </c>
      <c r="VMA62" s="124" t="s">
        <v>582</v>
      </c>
      <c r="VMB62" s="124" t="s">
        <v>582</v>
      </c>
      <c r="VMC62" s="124" t="s">
        <v>582</v>
      </c>
      <c r="VMD62" s="124" t="s">
        <v>582</v>
      </c>
      <c r="VME62" s="124" t="s">
        <v>582</v>
      </c>
      <c r="VMF62" s="124" t="s">
        <v>582</v>
      </c>
      <c r="VMG62" s="124" t="s">
        <v>582</v>
      </c>
      <c r="VMH62" s="124" t="s">
        <v>582</v>
      </c>
      <c r="VMI62" s="124" t="s">
        <v>582</v>
      </c>
      <c r="VMJ62" s="124" t="s">
        <v>582</v>
      </c>
      <c r="VMK62" s="124" t="s">
        <v>582</v>
      </c>
      <c r="VML62" s="124" t="s">
        <v>582</v>
      </c>
      <c r="VMM62" s="124" t="s">
        <v>582</v>
      </c>
      <c r="VMN62" s="124" t="s">
        <v>582</v>
      </c>
      <c r="VMO62" s="124" t="s">
        <v>582</v>
      </c>
      <c r="VMP62" s="124" t="s">
        <v>582</v>
      </c>
      <c r="VMQ62" s="124" t="s">
        <v>582</v>
      </c>
      <c r="VMR62" s="124" t="s">
        <v>582</v>
      </c>
      <c r="VMS62" s="124" t="s">
        <v>582</v>
      </c>
      <c r="VMT62" s="124" t="s">
        <v>582</v>
      </c>
      <c r="VMU62" s="124" t="s">
        <v>582</v>
      </c>
      <c r="VMV62" s="124" t="s">
        <v>582</v>
      </c>
      <c r="VMW62" s="124" t="s">
        <v>582</v>
      </c>
      <c r="VMX62" s="124" t="s">
        <v>582</v>
      </c>
      <c r="VMY62" s="124" t="s">
        <v>582</v>
      </c>
      <c r="VMZ62" s="124" t="s">
        <v>582</v>
      </c>
      <c r="VNA62" s="124" t="s">
        <v>582</v>
      </c>
      <c r="VNB62" s="124" t="s">
        <v>582</v>
      </c>
      <c r="VNC62" s="124" t="s">
        <v>582</v>
      </c>
      <c r="VND62" s="124" t="s">
        <v>582</v>
      </c>
      <c r="VNE62" s="124" t="s">
        <v>582</v>
      </c>
      <c r="VNF62" s="124" t="s">
        <v>582</v>
      </c>
      <c r="VNG62" s="124" t="s">
        <v>582</v>
      </c>
      <c r="VNH62" s="124" t="s">
        <v>582</v>
      </c>
      <c r="VNI62" s="124" t="s">
        <v>582</v>
      </c>
      <c r="VNJ62" s="124" t="s">
        <v>582</v>
      </c>
      <c r="VNK62" s="124" t="s">
        <v>582</v>
      </c>
      <c r="VNL62" s="124" t="s">
        <v>582</v>
      </c>
      <c r="VNM62" s="124" t="s">
        <v>582</v>
      </c>
      <c r="VNN62" s="124" t="s">
        <v>582</v>
      </c>
      <c r="VNO62" s="124" t="s">
        <v>582</v>
      </c>
      <c r="VNP62" s="124" t="s">
        <v>582</v>
      </c>
      <c r="VNQ62" s="124" t="s">
        <v>582</v>
      </c>
      <c r="VNR62" s="124" t="s">
        <v>582</v>
      </c>
      <c r="VNS62" s="124" t="s">
        <v>582</v>
      </c>
      <c r="VNT62" s="124" t="s">
        <v>582</v>
      </c>
      <c r="VNU62" s="124" t="s">
        <v>582</v>
      </c>
      <c r="VNV62" s="124" t="s">
        <v>582</v>
      </c>
      <c r="VNW62" s="124" t="s">
        <v>582</v>
      </c>
      <c r="VNX62" s="124" t="s">
        <v>582</v>
      </c>
      <c r="VNY62" s="124" t="s">
        <v>582</v>
      </c>
      <c r="VNZ62" s="124" t="s">
        <v>582</v>
      </c>
      <c r="VOA62" s="124" t="s">
        <v>582</v>
      </c>
      <c r="VOB62" s="124" t="s">
        <v>582</v>
      </c>
      <c r="VOC62" s="124" t="s">
        <v>582</v>
      </c>
      <c r="VOD62" s="124" t="s">
        <v>582</v>
      </c>
      <c r="VOE62" s="124" t="s">
        <v>582</v>
      </c>
      <c r="VOF62" s="124" t="s">
        <v>582</v>
      </c>
      <c r="VOG62" s="124" t="s">
        <v>582</v>
      </c>
      <c r="VOH62" s="124" t="s">
        <v>582</v>
      </c>
      <c r="VOI62" s="124" t="s">
        <v>582</v>
      </c>
      <c r="VOJ62" s="124" t="s">
        <v>582</v>
      </c>
      <c r="VOK62" s="124" t="s">
        <v>582</v>
      </c>
      <c r="VOL62" s="124" t="s">
        <v>582</v>
      </c>
      <c r="VOM62" s="124" t="s">
        <v>582</v>
      </c>
      <c r="VON62" s="124" t="s">
        <v>582</v>
      </c>
      <c r="VOO62" s="124" t="s">
        <v>582</v>
      </c>
      <c r="VOP62" s="124" t="s">
        <v>582</v>
      </c>
      <c r="VOQ62" s="124" t="s">
        <v>582</v>
      </c>
      <c r="VOR62" s="124" t="s">
        <v>582</v>
      </c>
      <c r="VOS62" s="124" t="s">
        <v>582</v>
      </c>
      <c r="VOT62" s="124" t="s">
        <v>582</v>
      </c>
      <c r="VOU62" s="124" t="s">
        <v>582</v>
      </c>
      <c r="VOV62" s="124" t="s">
        <v>582</v>
      </c>
      <c r="VOW62" s="124" t="s">
        <v>582</v>
      </c>
      <c r="VOX62" s="124" t="s">
        <v>582</v>
      </c>
      <c r="VOY62" s="124" t="s">
        <v>582</v>
      </c>
      <c r="VOZ62" s="124" t="s">
        <v>582</v>
      </c>
      <c r="VPA62" s="124" t="s">
        <v>582</v>
      </c>
      <c r="VPB62" s="124" t="s">
        <v>582</v>
      </c>
      <c r="VPC62" s="124" t="s">
        <v>582</v>
      </c>
      <c r="VPD62" s="124" t="s">
        <v>582</v>
      </c>
      <c r="VPE62" s="124" t="s">
        <v>582</v>
      </c>
      <c r="VPF62" s="124" t="s">
        <v>582</v>
      </c>
      <c r="VPG62" s="124" t="s">
        <v>582</v>
      </c>
      <c r="VPH62" s="124" t="s">
        <v>582</v>
      </c>
      <c r="VPI62" s="124" t="s">
        <v>582</v>
      </c>
      <c r="VPJ62" s="124" t="s">
        <v>582</v>
      </c>
      <c r="VPK62" s="124" t="s">
        <v>582</v>
      </c>
      <c r="VPL62" s="124" t="s">
        <v>582</v>
      </c>
      <c r="VPM62" s="124" t="s">
        <v>582</v>
      </c>
      <c r="VPN62" s="124" t="s">
        <v>582</v>
      </c>
      <c r="VPO62" s="124" t="s">
        <v>582</v>
      </c>
      <c r="VPP62" s="124" t="s">
        <v>582</v>
      </c>
      <c r="VPQ62" s="124" t="s">
        <v>582</v>
      </c>
      <c r="VPR62" s="124" t="s">
        <v>582</v>
      </c>
      <c r="VPS62" s="124" t="s">
        <v>582</v>
      </c>
      <c r="VPT62" s="124" t="s">
        <v>582</v>
      </c>
      <c r="VPU62" s="124" t="s">
        <v>582</v>
      </c>
      <c r="VPV62" s="124" t="s">
        <v>582</v>
      </c>
      <c r="VPW62" s="124" t="s">
        <v>582</v>
      </c>
      <c r="VPX62" s="124" t="s">
        <v>582</v>
      </c>
      <c r="VPY62" s="124" t="s">
        <v>582</v>
      </c>
      <c r="VPZ62" s="124" t="s">
        <v>582</v>
      </c>
      <c r="VQA62" s="124" t="s">
        <v>582</v>
      </c>
      <c r="VQB62" s="124" t="s">
        <v>582</v>
      </c>
      <c r="VQC62" s="124" t="s">
        <v>582</v>
      </c>
      <c r="VQD62" s="124" t="s">
        <v>582</v>
      </c>
      <c r="VQE62" s="124" t="s">
        <v>582</v>
      </c>
      <c r="VQF62" s="124" t="s">
        <v>582</v>
      </c>
      <c r="VQG62" s="124" t="s">
        <v>582</v>
      </c>
      <c r="VQH62" s="124" t="s">
        <v>582</v>
      </c>
      <c r="VQI62" s="124" t="s">
        <v>582</v>
      </c>
      <c r="VQJ62" s="124" t="s">
        <v>582</v>
      </c>
      <c r="VQK62" s="124" t="s">
        <v>582</v>
      </c>
      <c r="VQL62" s="124" t="s">
        <v>582</v>
      </c>
      <c r="VQM62" s="124" t="s">
        <v>582</v>
      </c>
      <c r="VQN62" s="124" t="s">
        <v>582</v>
      </c>
      <c r="VQO62" s="124" t="s">
        <v>582</v>
      </c>
      <c r="VQP62" s="124" t="s">
        <v>582</v>
      </c>
      <c r="VQQ62" s="124" t="s">
        <v>582</v>
      </c>
      <c r="VQR62" s="124" t="s">
        <v>582</v>
      </c>
      <c r="VQS62" s="124" t="s">
        <v>582</v>
      </c>
      <c r="VQT62" s="124" t="s">
        <v>582</v>
      </c>
      <c r="VQU62" s="124" t="s">
        <v>582</v>
      </c>
      <c r="VQV62" s="124" t="s">
        <v>582</v>
      </c>
      <c r="VQW62" s="124" t="s">
        <v>582</v>
      </c>
      <c r="VQX62" s="124" t="s">
        <v>582</v>
      </c>
      <c r="VQY62" s="124" t="s">
        <v>582</v>
      </c>
      <c r="VQZ62" s="124" t="s">
        <v>582</v>
      </c>
      <c r="VRA62" s="124" t="s">
        <v>582</v>
      </c>
      <c r="VRB62" s="124" t="s">
        <v>582</v>
      </c>
      <c r="VRC62" s="124" t="s">
        <v>582</v>
      </c>
      <c r="VRD62" s="124" t="s">
        <v>582</v>
      </c>
      <c r="VRE62" s="124" t="s">
        <v>582</v>
      </c>
      <c r="VRF62" s="124" t="s">
        <v>582</v>
      </c>
      <c r="VRG62" s="124" t="s">
        <v>582</v>
      </c>
      <c r="VRH62" s="124" t="s">
        <v>582</v>
      </c>
      <c r="VRI62" s="124" t="s">
        <v>582</v>
      </c>
      <c r="VRJ62" s="124" t="s">
        <v>582</v>
      </c>
      <c r="VRK62" s="124" t="s">
        <v>582</v>
      </c>
      <c r="VRL62" s="124" t="s">
        <v>582</v>
      </c>
      <c r="VRM62" s="124" t="s">
        <v>582</v>
      </c>
      <c r="VRN62" s="124" t="s">
        <v>582</v>
      </c>
      <c r="VRO62" s="124" t="s">
        <v>582</v>
      </c>
      <c r="VRP62" s="124" t="s">
        <v>582</v>
      </c>
      <c r="VRQ62" s="124" t="s">
        <v>582</v>
      </c>
      <c r="VRR62" s="124" t="s">
        <v>582</v>
      </c>
      <c r="VRS62" s="124" t="s">
        <v>582</v>
      </c>
      <c r="VRT62" s="124" t="s">
        <v>582</v>
      </c>
      <c r="VRU62" s="124" t="s">
        <v>582</v>
      </c>
      <c r="VRV62" s="124" t="s">
        <v>582</v>
      </c>
      <c r="VRW62" s="124" t="s">
        <v>582</v>
      </c>
      <c r="VRX62" s="124" t="s">
        <v>582</v>
      </c>
      <c r="VRY62" s="124" t="s">
        <v>582</v>
      </c>
      <c r="VRZ62" s="124" t="s">
        <v>582</v>
      </c>
      <c r="VSA62" s="124" t="s">
        <v>582</v>
      </c>
      <c r="VSB62" s="124" t="s">
        <v>582</v>
      </c>
      <c r="VSC62" s="124" t="s">
        <v>582</v>
      </c>
      <c r="VSD62" s="124" t="s">
        <v>582</v>
      </c>
      <c r="VSE62" s="124" t="s">
        <v>582</v>
      </c>
      <c r="VSF62" s="124" t="s">
        <v>582</v>
      </c>
      <c r="VSG62" s="124" t="s">
        <v>582</v>
      </c>
      <c r="VSH62" s="124" t="s">
        <v>582</v>
      </c>
      <c r="VSI62" s="124" t="s">
        <v>582</v>
      </c>
      <c r="VSJ62" s="124" t="s">
        <v>582</v>
      </c>
      <c r="VSK62" s="124" t="s">
        <v>582</v>
      </c>
      <c r="VSL62" s="124" t="s">
        <v>582</v>
      </c>
      <c r="VSM62" s="124" t="s">
        <v>582</v>
      </c>
      <c r="VSN62" s="124" t="s">
        <v>582</v>
      </c>
      <c r="VSO62" s="124" t="s">
        <v>582</v>
      </c>
      <c r="VSP62" s="124" t="s">
        <v>582</v>
      </c>
      <c r="VSQ62" s="124" t="s">
        <v>582</v>
      </c>
      <c r="VSR62" s="124" t="s">
        <v>582</v>
      </c>
      <c r="VSS62" s="124" t="s">
        <v>582</v>
      </c>
      <c r="VST62" s="124" t="s">
        <v>582</v>
      </c>
      <c r="VSU62" s="124" t="s">
        <v>582</v>
      </c>
      <c r="VSV62" s="124" t="s">
        <v>582</v>
      </c>
      <c r="VSW62" s="124" t="s">
        <v>582</v>
      </c>
      <c r="VSX62" s="124" t="s">
        <v>582</v>
      </c>
      <c r="VSY62" s="124" t="s">
        <v>582</v>
      </c>
      <c r="VSZ62" s="124" t="s">
        <v>582</v>
      </c>
      <c r="VTA62" s="124" t="s">
        <v>582</v>
      </c>
      <c r="VTB62" s="124" t="s">
        <v>582</v>
      </c>
      <c r="VTC62" s="124" t="s">
        <v>582</v>
      </c>
      <c r="VTD62" s="124" t="s">
        <v>582</v>
      </c>
      <c r="VTE62" s="124" t="s">
        <v>582</v>
      </c>
      <c r="VTF62" s="124" t="s">
        <v>582</v>
      </c>
      <c r="VTG62" s="124" t="s">
        <v>582</v>
      </c>
      <c r="VTH62" s="124" t="s">
        <v>582</v>
      </c>
      <c r="VTI62" s="124" t="s">
        <v>582</v>
      </c>
      <c r="VTJ62" s="124" t="s">
        <v>582</v>
      </c>
      <c r="VTK62" s="124" t="s">
        <v>582</v>
      </c>
      <c r="VTL62" s="124" t="s">
        <v>582</v>
      </c>
      <c r="VTM62" s="124" t="s">
        <v>582</v>
      </c>
      <c r="VTN62" s="124" t="s">
        <v>582</v>
      </c>
      <c r="VTO62" s="124" t="s">
        <v>582</v>
      </c>
      <c r="VTP62" s="124" t="s">
        <v>582</v>
      </c>
      <c r="VTQ62" s="124" t="s">
        <v>582</v>
      </c>
      <c r="VTR62" s="124" t="s">
        <v>582</v>
      </c>
      <c r="VTS62" s="124" t="s">
        <v>582</v>
      </c>
      <c r="VTT62" s="124" t="s">
        <v>582</v>
      </c>
      <c r="VTU62" s="124" t="s">
        <v>582</v>
      </c>
      <c r="VTV62" s="124" t="s">
        <v>582</v>
      </c>
      <c r="VTW62" s="124" t="s">
        <v>582</v>
      </c>
      <c r="VTX62" s="124" t="s">
        <v>582</v>
      </c>
      <c r="VTY62" s="124" t="s">
        <v>582</v>
      </c>
      <c r="VTZ62" s="124" t="s">
        <v>582</v>
      </c>
      <c r="VUA62" s="124" t="s">
        <v>582</v>
      </c>
      <c r="VUB62" s="124" t="s">
        <v>582</v>
      </c>
      <c r="VUC62" s="124" t="s">
        <v>582</v>
      </c>
      <c r="VUD62" s="124" t="s">
        <v>582</v>
      </c>
      <c r="VUE62" s="124" t="s">
        <v>582</v>
      </c>
      <c r="VUF62" s="124" t="s">
        <v>582</v>
      </c>
      <c r="VUG62" s="124" t="s">
        <v>582</v>
      </c>
      <c r="VUH62" s="124" t="s">
        <v>582</v>
      </c>
      <c r="VUI62" s="124" t="s">
        <v>582</v>
      </c>
      <c r="VUJ62" s="124" t="s">
        <v>582</v>
      </c>
      <c r="VUK62" s="124" t="s">
        <v>582</v>
      </c>
      <c r="VUL62" s="124" t="s">
        <v>582</v>
      </c>
      <c r="VUM62" s="124" t="s">
        <v>582</v>
      </c>
      <c r="VUN62" s="124" t="s">
        <v>582</v>
      </c>
      <c r="VUO62" s="124" t="s">
        <v>582</v>
      </c>
      <c r="VUP62" s="124" t="s">
        <v>582</v>
      </c>
      <c r="VUQ62" s="124" t="s">
        <v>582</v>
      </c>
      <c r="VUR62" s="124" t="s">
        <v>582</v>
      </c>
      <c r="VUS62" s="124" t="s">
        <v>582</v>
      </c>
      <c r="VUT62" s="124" t="s">
        <v>582</v>
      </c>
      <c r="VUU62" s="124" t="s">
        <v>582</v>
      </c>
      <c r="VUV62" s="124" t="s">
        <v>582</v>
      </c>
      <c r="VUW62" s="124" t="s">
        <v>582</v>
      </c>
      <c r="VUX62" s="124" t="s">
        <v>582</v>
      </c>
      <c r="VUY62" s="124" t="s">
        <v>582</v>
      </c>
      <c r="VUZ62" s="124" t="s">
        <v>582</v>
      </c>
      <c r="VVA62" s="124" t="s">
        <v>582</v>
      </c>
      <c r="VVB62" s="124" t="s">
        <v>582</v>
      </c>
      <c r="VVC62" s="124" t="s">
        <v>582</v>
      </c>
      <c r="VVD62" s="124" t="s">
        <v>582</v>
      </c>
      <c r="VVE62" s="124" t="s">
        <v>582</v>
      </c>
      <c r="VVF62" s="124" t="s">
        <v>582</v>
      </c>
      <c r="VVG62" s="124" t="s">
        <v>582</v>
      </c>
      <c r="VVH62" s="124" t="s">
        <v>582</v>
      </c>
      <c r="VVI62" s="124" t="s">
        <v>582</v>
      </c>
      <c r="VVJ62" s="124" t="s">
        <v>582</v>
      </c>
      <c r="VVK62" s="124" t="s">
        <v>582</v>
      </c>
      <c r="VVL62" s="124" t="s">
        <v>582</v>
      </c>
      <c r="VVM62" s="124" t="s">
        <v>582</v>
      </c>
      <c r="VVN62" s="124" t="s">
        <v>582</v>
      </c>
      <c r="VVO62" s="124" t="s">
        <v>582</v>
      </c>
      <c r="VVP62" s="124" t="s">
        <v>582</v>
      </c>
      <c r="VVQ62" s="124" t="s">
        <v>582</v>
      </c>
      <c r="VVR62" s="124" t="s">
        <v>582</v>
      </c>
      <c r="VVS62" s="124" t="s">
        <v>582</v>
      </c>
      <c r="VVT62" s="124" t="s">
        <v>582</v>
      </c>
      <c r="VVU62" s="124" t="s">
        <v>582</v>
      </c>
      <c r="VVV62" s="124" t="s">
        <v>582</v>
      </c>
      <c r="VVW62" s="124" t="s">
        <v>582</v>
      </c>
      <c r="VVX62" s="124" t="s">
        <v>582</v>
      </c>
      <c r="VVY62" s="124" t="s">
        <v>582</v>
      </c>
      <c r="VVZ62" s="124" t="s">
        <v>582</v>
      </c>
      <c r="VWA62" s="124" t="s">
        <v>582</v>
      </c>
      <c r="VWB62" s="124" t="s">
        <v>582</v>
      </c>
      <c r="VWC62" s="124" t="s">
        <v>582</v>
      </c>
      <c r="VWD62" s="124" t="s">
        <v>582</v>
      </c>
      <c r="VWE62" s="124" t="s">
        <v>582</v>
      </c>
      <c r="VWF62" s="124" t="s">
        <v>582</v>
      </c>
      <c r="VWG62" s="124" t="s">
        <v>582</v>
      </c>
      <c r="VWH62" s="124" t="s">
        <v>582</v>
      </c>
      <c r="VWI62" s="124" t="s">
        <v>582</v>
      </c>
      <c r="VWJ62" s="124" t="s">
        <v>582</v>
      </c>
      <c r="VWK62" s="124" t="s">
        <v>582</v>
      </c>
      <c r="VWL62" s="124" t="s">
        <v>582</v>
      </c>
      <c r="VWM62" s="124" t="s">
        <v>582</v>
      </c>
      <c r="VWN62" s="124" t="s">
        <v>582</v>
      </c>
      <c r="VWO62" s="124" t="s">
        <v>582</v>
      </c>
      <c r="VWP62" s="124" t="s">
        <v>582</v>
      </c>
      <c r="VWQ62" s="124" t="s">
        <v>582</v>
      </c>
      <c r="VWR62" s="124" t="s">
        <v>582</v>
      </c>
      <c r="VWS62" s="124" t="s">
        <v>582</v>
      </c>
      <c r="VWT62" s="124" t="s">
        <v>582</v>
      </c>
      <c r="VWU62" s="124" t="s">
        <v>582</v>
      </c>
      <c r="VWV62" s="124" t="s">
        <v>582</v>
      </c>
      <c r="VWW62" s="124" t="s">
        <v>582</v>
      </c>
      <c r="VWX62" s="124" t="s">
        <v>582</v>
      </c>
      <c r="VWY62" s="124" t="s">
        <v>582</v>
      </c>
      <c r="VWZ62" s="124" t="s">
        <v>582</v>
      </c>
      <c r="VXA62" s="124" t="s">
        <v>582</v>
      </c>
      <c r="VXB62" s="124" t="s">
        <v>582</v>
      </c>
      <c r="VXC62" s="124" t="s">
        <v>582</v>
      </c>
      <c r="VXD62" s="124" t="s">
        <v>582</v>
      </c>
      <c r="VXE62" s="124" t="s">
        <v>582</v>
      </c>
      <c r="VXF62" s="124" t="s">
        <v>582</v>
      </c>
      <c r="VXG62" s="124" t="s">
        <v>582</v>
      </c>
      <c r="VXH62" s="124" t="s">
        <v>582</v>
      </c>
      <c r="VXI62" s="124" t="s">
        <v>582</v>
      </c>
      <c r="VXJ62" s="124" t="s">
        <v>582</v>
      </c>
      <c r="VXK62" s="124" t="s">
        <v>582</v>
      </c>
      <c r="VXL62" s="124" t="s">
        <v>582</v>
      </c>
      <c r="VXM62" s="124" t="s">
        <v>582</v>
      </c>
      <c r="VXN62" s="124" t="s">
        <v>582</v>
      </c>
      <c r="VXO62" s="124" t="s">
        <v>582</v>
      </c>
      <c r="VXP62" s="124" t="s">
        <v>582</v>
      </c>
      <c r="VXQ62" s="124" t="s">
        <v>582</v>
      </c>
      <c r="VXR62" s="124" t="s">
        <v>582</v>
      </c>
      <c r="VXS62" s="124" t="s">
        <v>582</v>
      </c>
      <c r="VXT62" s="124" t="s">
        <v>582</v>
      </c>
      <c r="VXU62" s="124" t="s">
        <v>582</v>
      </c>
      <c r="VXV62" s="124" t="s">
        <v>582</v>
      </c>
      <c r="VXW62" s="124" t="s">
        <v>582</v>
      </c>
      <c r="VXX62" s="124" t="s">
        <v>582</v>
      </c>
      <c r="VXY62" s="124" t="s">
        <v>582</v>
      </c>
      <c r="VXZ62" s="124" t="s">
        <v>582</v>
      </c>
      <c r="VYA62" s="124" t="s">
        <v>582</v>
      </c>
      <c r="VYB62" s="124" t="s">
        <v>582</v>
      </c>
      <c r="VYC62" s="124" t="s">
        <v>582</v>
      </c>
      <c r="VYD62" s="124" t="s">
        <v>582</v>
      </c>
      <c r="VYE62" s="124" t="s">
        <v>582</v>
      </c>
      <c r="VYF62" s="124" t="s">
        <v>582</v>
      </c>
      <c r="VYG62" s="124" t="s">
        <v>582</v>
      </c>
      <c r="VYH62" s="124" t="s">
        <v>582</v>
      </c>
      <c r="VYI62" s="124" t="s">
        <v>582</v>
      </c>
      <c r="VYJ62" s="124" t="s">
        <v>582</v>
      </c>
      <c r="VYK62" s="124" t="s">
        <v>582</v>
      </c>
      <c r="VYL62" s="124" t="s">
        <v>582</v>
      </c>
      <c r="VYM62" s="124" t="s">
        <v>582</v>
      </c>
      <c r="VYN62" s="124" t="s">
        <v>582</v>
      </c>
      <c r="VYO62" s="124" t="s">
        <v>582</v>
      </c>
      <c r="VYP62" s="124" t="s">
        <v>582</v>
      </c>
      <c r="VYQ62" s="124" t="s">
        <v>582</v>
      </c>
      <c r="VYR62" s="124" t="s">
        <v>582</v>
      </c>
      <c r="VYS62" s="124" t="s">
        <v>582</v>
      </c>
      <c r="VYT62" s="124" t="s">
        <v>582</v>
      </c>
      <c r="VYU62" s="124" t="s">
        <v>582</v>
      </c>
      <c r="VYV62" s="124" t="s">
        <v>582</v>
      </c>
      <c r="VYW62" s="124" t="s">
        <v>582</v>
      </c>
      <c r="VYX62" s="124" t="s">
        <v>582</v>
      </c>
      <c r="VYY62" s="124" t="s">
        <v>582</v>
      </c>
      <c r="VYZ62" s="124" t="s">
        <v>582</v>
      </c>
      <c r="VZA62" s="124" t="s">
        <v>582</v>
      </c>
      <c r="VZB62" s="124" t="s">
        <v>582</v>
      </c>
      <c r="VZC62" s="124" t="s">
        <v>582</v>
      </c>
      <c r="VZD62" s="124" t="s">
        <v>582</v>
      </c>
      <c r="VZE62" s="124" t="s">
        <v>582</v>
      </c>
      <c r="VZF62" s="124" t="s">
        <v>582</v>
      </c>
      <c r="VZG62" s="124" t="s">
        <v>582</v>
      </c>
      <c r="VZH62" s="124" t="s">
        <v>582</v>
      </c>
      <c r="VZI62" s="124" t="s">
        <v>582</v>
      </c>
      <c r="VZJ62" s="124" t="s">
        <v>582</v>
      </c>
      <c r="VZK62" s="124" t="s">
        <v>582</v>
      </c>
      <c r="VZL62" s="124" t="s">
        <v>582</v>
      </c>
      <c r="VZM62" s="124" t="s">
        <v>582</v>
      </c>
      <c r="VZN62" s="124" t="s">
        <v>582</v>
      </c>
      <c r="VZO62" s="124" t="s">
        <v>582</v>
      </c>
      <c r="VZP62" s="124" t="s">
        <v>582</v>
      </c>
      <c r="VZQ62" s="124" t="s">
        <v>582</v>
      </c>
      <c r="VZR62" s="124" t="s">
        <v>582</v>
      </c>
      <c r="VZS62" s="124" t="s">
        <v>582</v>
      </c>
      <c r="VZT62" s="124" t="s">
        <v>582</v>
      </c>
      <c r="VZU62" s="124" t="s">
        <v>582</v>
      </c>
      <c r="VZV62" s="124" t="s">
        <v>582</v>
      </c>
      <c r="VZW62" s="124" t="s">
        <v>582</v>
      </c>
      <c r="VZX62" s="124" t="s">
        <v>582</v>
      </c>
      <c r="VZY62" s="124" t="s">
        <v>582</v>
      </c>
      <c r="VZZ62" s="124" t="s">
        <v>582</v>
      </c>
      <c r="WAA62" s="124" t="s">
        <v>582</v>
      </c>
      <c r="WAB62" s="124" t="s">
        <v>582</v>
      </c>
      <c r="WAC62" s="124" t="s">
        <v>582</v>
      </c>
      <c r="WAD62" s="124" t="s">
        <v>582</v>
      </c>
      <c r="WAE62" s="124" t="s">
        <v>582</v>
      </c>
      <c r="WAF62" s="124" t="s">
        <v>582</v>
      </c>
      <c r="WAG62" s="124" t="s">
        <v>582</v>
      </c>
      <c r="WAH62" s="124" t="s">
        <v>582</v>
      </c>
      <c r="WAI62" s="124" t="s">
        <v>582</v>
      </c>
      <c r="WAJ62" s="124" t="s">
        <v>582</v>
      </c>
      <c r="WAK62" s="124" t="s">
        <v>582</v>
      </c>
      <c r="WAL62" s="124" t="s">
        <v>582</v>
      </c>
      <c r="WAM62" s="124" t="s">
        <v>582</v>
      </c>
      <c r="WAN62" s="124" t="s">
        <v>582</v>
      </c>
      <c r="WAO62" s="124" t="s">
        <v>582</v>
      </c>
      <c r="WAP62" s="124" t="s">
        <v>582</v>
      </c>
      <c r="WAQ62" s="124" t="s">
        <v>582</v>
      </c>
      <c r="WAR62" s="124" t="s">
        <v>582</v>
      </c>
      <c r="WAS62" s="124" t="s">
        <v>582</v>
      </c>
      <c r="WAT62" s="124" t="s">
        <v>582</v>
      </c>
      <c r="WAU62" s="124" t="s">
        <v>582</v>
      </c>
      <c r="WAV62" s="124" t="s">
        <v>582</v>
      </c>
      <c r="WAW62" s="124" t="s">
        <v>582</v>
      </c>
      <c r="WAX62" s="124" t="s">
        <v>582</v>
      </c>
      <c r="WAY62" s="124" t="s">
        <v>582</v>
      </c>
      <c r="WAZ62" s="124" t="s">
        <v>582</v>
      </c>
      <c r="WBA62" s="124" t="s">
        <v>582</v>
      </c>
      <c r="WBB62" s="124" t="s">
        <v>582</v>
      </c>
      <c r="WBC62" s="124" t="s">
        <v>582</v>
      </c>
      <c r="WBD62" s="124" t="s">
        <v>582</v>
      </c>
      <c r="WBE62" s="124" t="s">
        <v>582</v>
      </c>
      <c r="WBF62" s="124" t="s">
        <v>582</v>
      </c>
      <c r="WBG62" s="124" t="s">
        <v>582</v>
      </c>
      <c r="WBH62" s="124" t="s">
        <v>582</v>
      </c>
      <c r="WBI62" s="124" t="s">
        <v>582</v>
      </c>
      <c r="WBJ62" s="124" t="s">
        <v>582</v>
      </c>
      <c r="WBK62" s="124" t="s">
        <v>582</v>
      </c>
      <c r="WBL62" s="124" t="s">
        <v>582</v>
      </c>
      <c r="WBM62" s="124" t="s">
        <v>582</v>
      </c>
      <c r="WBN62" s="124" t="s">
        <v>582</v>
      </c>
      <c r="WBO62" s="124" t="s">
        <v>582</v>
      </c>
      <c r="WBP62" s="124" t="s">
        <v>582</v>
      </c>
      <c r="WBQ62" s="124" t="s">
        <v>582</v>
      </c>
      <c r="WBR62" s="124" t="s">
        <v>582</v>
      </c>
      <c r="WBS62" s="124" t="s">
        <v>582</v>
      </c>
      <c r="WBT62" s="124" t="s">
        <v>582</v>
      </c>
      <c r="WBU62" s="124" t="s">
        <v>582</v>
      </c>
      <c r="WBV62" s="124" t="s">
        <v>582</v>
      </c>
      <c r="WBW62" s="124" t="s">
        <v>582</v>
      </c>
      <c r="WBX62" s="124" t="s">
        <v>582</v>
      </c>
      <c r="WBY62" s="124" t="s">
        <v>582</v>
      </c>
      <c r="WBZ62" s="124" t="s">
        <v>582</v>
      </c>
      <c r="WCA62" s="124" t="s">
        <v>582</v>
      </c>
      <c r="WCB62" s="124" t="s">
        <v>582</v>
      </c>
      <c r="WCC62" s="124" t="s">
        <v>582</v>
      </c>
      <c r="WCD62" s="124" t="s">
        <v>582</v>
      </c>
      <c r="WCE62" s="124" t="s">
        <v>582</v>
      </c>
      <c r="WCF62" s="124" t="s">
        <v>582</v>
      </c>
      <c r="WCG62" s="124" t="s">
        <v>582</v>
      </c>
      <c r="WCH62" s="124" t="s">
        <v>582</v>
      </c>
      <c r="WCI62" s="124" t="s">
        <v>582</v>
      </c>
      <c r="WCJ62" s="124" t="s">
        <v>582</v>
      </c>
      <c r="WCK62" s="124" t="s">
        <v>582</v>
      </c>
      <c r="WCL62" s="124" t="s">
        <v>582</v>
      </c>
      <c r="WCM62" s="124" t="s">
        <v>582</v>
      </c>
      <c r="WCN62" s="124" t="s">
        <v>582</v>
      </c>
      <c r="WCO62" s="124" t="s">
        <v>582</v>
      </c>
      <c r="WCP62" s="124" t="s">
        <v>582</v>
      </c>
      <c r="WCQ62" s="124" t="s">
        <v>582</v>
      </c>
      <c r="WCR62" s="124" t="s">
        <v>582</v>
      </c>
      <c r="WCS62" s="124" t="s">
        <v>582</v>
      </c>
      <c r="WCT62" s="124" t="s">
        <v>582</v>
      </c>
      <c r="WCU62" s="124" t="s">
        <v>582</v>
      </c>
      <c r="WCV62" s="124" t="s">
        <v>582</v>
      </c>
      <c r="WCW62" s="124" t="s">
        <v>582</v>
      </c>
      <c r="WCX62" s="124" t="s">
        <v>582</v>
      </c>
      <c r="WCY62" s="124" t="s">
        <v>582</v>
      </c>
      <c r="WCZ62" s="124" t="s">
        <v>582</v>
      </c>
      <c r="WDA62" s="124" t="s">
        <v>582</v>
      </c>
      <c r="WDB62" s="124" t="s">
        <v>582</v>
      </c>
      <c r="WDC62" s="124" t="s">
        <v>582</v>
      </c>
      <c r="WDD62" s="124" t="s">
        <v>582</v>
      </c>
      <c r="WDE62" s="124" t="s">
        <v>582</v>
      </c>
      <c r="WDF62" s="124" t="s">
        <v>582</v>
      </c>
      <c r="WDG62" s="124" t="s">
        <v>582</v>
      </c>
      <c r="WDH62" s="124" t="s">
        <v>582</v>
      </c>
      <c r="WDI62" s="124" t="s">
        <v>582</v>
      </c>
      <c r="WDJ62" s="124" t="s">
        <v>582</v>
      </c>
      <c r="WDK62" s="124" t="s">
        <v>582</v>
      </c>
      <c r="WDL62" s="124" t="s">
        <v>582</v>
      </c>
      <c r="WDM62" s="124" t="s">
        <v>582</v>
      </c>
      <c r="WDN62" s="124" t="s">
        <v>582</v>
      </c>
      <c r="WDO62" s="124" t="s">
        <v>582</v>
      </c>
      <c r="WDP62" s="124" t="s">
        <v>582</v>
      </c>
      <c r="WDQ62" s="124" t="s">
        <v>582</v>
      </c>
      <c r="WDR62" s="124" t="s">
        <v>582</v>
      </c>
      <c r="WDS62" s="124" t="s">
        <v>582</v>
      </c>
      <c r="WDT62" s="124" t="s">
        <v>582</v>
      </c>
      <c r="WDU62" s="124" t="s">
        <v>582</v>
      </c>
      <c r="WDV62" s="124" t="s">
        <v>582</v>
      </c>
      <c r="WDW62" s="124" t="s">
        <v>582</v>
      </c>
      <c r="WDX62" s="124" t="s">
        <v>582</v>
      </c>
      <c r="WDY62" s="124" t="s">
        <v>582</v>
      </c>
      <c r="WDZ62" s="124" t="s">
        <v>582</v>
      </c>
      <c r="WEA62" s="124" t="s">
        <v>582</v>
      </c>
      <c r="WEB62" s="124" t="s">
        <v>582</v>
      </c>
      <c r="WEC62" s="124" t="s">
        <v>582</v>
      </c>
      <c r="WED62" s="124" t="s">
        <v>582</v>
      </c>
      <c r="WEE62" s="124" t="s">
        <v>582</v>
      </c>
      <c r="WEF62" s="124" t="s">
        <v>582</v>
      </c>
      <c r="WEG62" s="124" t="s">
        <v>582</v>
      </c>
      <c r="WEH62" s="124" t="s">
        <v>582</v>
      </c>
      <c r="WEI62" s="124" t="s">
        <v>582</v>
      </c>
      <c r="WEJ62" s="124" t="s">
        <v>582</v>
      </c>
      <c r="WEK62" s="124" t="s">
        <v>582</v>
      </c>
      <c r="WEL62" s="124" t="s">
        <v>582</v>
      </c>
      <c r="WEM62" s="124" t="s">
        <v>582</v>
      </c>
      <c r="WEN62" s="124" t="s">
        <v>582</v>
      </c>
      <c r="WEO62" s="124" t="s">
        <v>582</v>
      </c>
      <c r="WEP62" s="124" t="s">
        <v>582</v>
      </c>
      <c r="WEQ62" s="124" t="s">
        <v>582</v>
      </c>
      <c r="WER62" s="124" t="s">
        <v>582</v>
      </c>
      <c r="WES62" s="124" t="s">
        <v>582</v>
      </c>
      <c r="WET62" s="124" t="s">
        <v>582</v>
      </c>
      <c r="WEU62" s="124" t="s">
        <v>582</v>
      </c>
      <c r="WEV62" s="124" t="s">
        <v>582</v>
      </c>
      <c r="WEW62" s="124" t="s">
        <v>582</v>
      </c>
      <c r="WEX62" s="124" t="s">
        <v>582</v>
      </c>
      <c r="WEY62" s="124" t="s">
        <v>582</v>
      </c>
      <c r="WEZ62" s="124" t="s">
        <v>582</v>
      </c>
      <c r="WFA62" s="124" t="s">
        <v>582</v>
      </c>
      <c r="WFB62" s="124" t="s">
        <v>582</v>
      </c>
      <c r="WFC62" s="124" t="s">
        <v>582</v>
      </c>
      <c r="WFD62" s="124" t="s">
        <v>582</v>
      </c>
      <c r="WFE62" s="124" t="s">
        <v>582</v>
      </c>
      <c r="WFF62" s="124" t="s">
        <v>582</v>
      </c>
      <c r="WFG62" s="124" t="s">
        <v>582</v>
      </c>
      <c r="WFH62" s="124" t="s">
        <v>582</v>
      </c>
      <c r="WFI62" s="124" t="s">
        <v>582</v>
      </c>
      <c r="WFJ62" s="124" t="s">
        <v>582</v>
      </c>
      <c r="WFK62" s="124" t="s">
        <v>582</v>
      </c>
      <c r="WFL62" s="124" t="s">
        <v>582</v>
      </c>
      <c r="WFM62" s="124" t="s">
        <v>582</v>
      </c>
      <c r="WFN62" s="124" t="s">
        <v>582</v>
      </c>
      <c r="WFO62" s="124" t="s">
        <v>582</v>
      </c>
      <c r="WFP62" s="124" t="s">
        <v>582</v>
      </c>
      <c r="WFQ62" s="124" t="s">
        <v>582</v>
      </c>
      <c r="WFR62" s="124" t="s">
        <v>582</v>
      </c>
      <c r="WFS62" s="124" t="s">
        <v>582</v>
      </c>
      <c r="WFT62" s="124" t="s">
        <v>582</v>
      </c>
      <c r="WFU62" s="124" t="s">
        <v>582</v>
      </c>
      <c r="WFV62" s="124" t="s">
        <v>582</v>
      </c>
      <c r="WFW62" s="124" t="s">
        <v>582</v>
      </c>
      <c r="WFX62" s="124" t="s">
        <v>582</v>
      </c>
      <c r="WFY62" s="124" t="s">
        <v>582</v>
      </c>
      <c r="WFZ62" s="124" t="s">
        <v>582</v>
      </c>
      <c r="WGA62" s="124" t="s">
        <v>582</v>
      </c>
      <c r="WGB62" s="124" t="s">
        <v>582</v>
      </c>
      <c r="WGC62" s="124" t="s">
        <v>582</v>
      </c>
      <c r="WGD62" s="124" t="s">
        <v>582</v>
      </c>
      <c r="WGE62" s="124" t="s">
        <v>582</v>
      </c>
      <c r="WGF62" s="124" t="s">
        <v>582</v>
      </c>
      <c r="WGG62" s="124" t="s">
        <v>582</v>
      </c>
      <c r="WGH62" s="124" t="s">
        <v>582</v>
      </c>
      <c r="WGI62" s="124" t="s">
        <v>582</v>
      </c>
      <c r="WGJ62" s="124" t="s">
        <v>582</v>
      </c>
      <c r="WGK62" s="124" t="s">
        <v>582</v>
      </c>
      <c r="WGL62" s="124" t="s">
        <v>582</v>
      </c>
      <c r="WGM62" s="124" t="s">
        <v>582</v>
      </c>
      <c r="WGN62" s="124" t="s">
        <v>582</v>
      </c>
      <c r="WGO62" s="124" t="s">
        <v>582</v>
      </c>
      <c r="WGP62" s="124" t="s">
        <v>582</v>
      </c>
      <c r="WGQ62" s="124" t="s">
        <v>582</v>
      </c>
      <c r="WGR62" s="124" t="s">
        <v>582</v>
      </c>
      <c r="WGS62" s="124" t="s">
        <v>582</v>
      </c>
      <c r="WGT62" s="124" t="s">
        <v>582</v>
      </c>
      <c r="WGU62" s="124" t="s">
        <v>582</v>
      </c>
      <c r="WGV62" s="124" t="s">
        <v>582</v>
      </c>
      <c r="WGW62" s="124" t="s">
        <v>582</v>
      </c>
      <c r="WGX62" s="124" t="s">
        <v>582</v>
      </c>
      <c r="WGY62" s="124" t="s">
        <v>582</v>
      </c>
      <c r="WGZ62" s="124" t="s">
        <v>582</v>
      </c>
      <c r="WHA62" s="124" t="s">
        <v>582</v>
      </c>
      <c r="WHB62" s="124" t="s">
        <v>582</v>
      </c>
      <c r="WHC62" s="124" t="s">
        <v>582</v>
      </c>
      <c r="WHD62" s="124" t="s">
        <v>582</v>
      </c>
      <c r="WHE62" s="124" t="s">
        <v>582</v>
      </c>
      <c r="WHF62" s="124" t="s">
        <v>582</v>
      </c>
      <c r="WHG62" s="124" t="s">
        <v>582</v>
      </c>
      <c r="WHH62" s="124" t="s">
        <v>582</v>
      </c>
      <c r="WHI62" s="124" t="s">
        <v>582</v>
      </c>
      <c r="WHJ62" s="124" t="s">
        <v>582</v>
      </c>
      <c r="WHK62" s="124" t="s">
        <v>582</v>
      </c>
      <c r="WHL62" s="124" t="s">
        <v>582</v>
      </c>
      <c r="WHM62" s="124" t="s">
        <v>582</v>
      </c>
      <c r="WHN62" s="124" t="s">
        <v>582</v>
      </c>
      <c r="WHO62" s="124" t="s">
        <v>582</v>
      </c>
      <c r="WHP62" s="124" t="s">
        <v>582</v>
      </c>
      <c r="WHQ62" s="124" t="s">
        <v>582</v>
      </c>
      <c r="WHR62" s="124" t="s">
        <v>582</v>
      </c>
      <c r="WHS62" s="124" t="s">
        <v>582</v>
      </c>
      <c r="WHT62" s="124" t="s">
        <v>582</v>
      </c>
      <c r="WHU62" s="124" t="s">
        <v>582</v>
      </c>
      <c r="WHV62" s="124" t="s">
        <v>582</v>
      </c>
      <c r="WHW62" s="124" t="s">
        <v>582</v>
      </c>
      <c r="WHX62" s="124" t="s">
        <v>582</v>
      </c>
      <c r="WHY62" s="124" t="s">
        <v>582</v>
      </c>
      <c r="WHZ62" s="124" t="s">
        <v>582</v>
      </c>
      <c r="WIA62" s="124" t="s">
        <v>582</v>
      </c>
      <c r="WIB62" s="124" t="s">
        <v>582</v>
      </c>
      <c r="WIC62" s="124" t="s">
        <v>582</v>
      </c>
      <c r="WID62" s="124" t="s">
        <v>582</v>
      </c>
      <c r="WIE62" s="124" t="s">
        <v>582</v>
      </c>
      <c r="WIF62" s="124" t="s">
        <v>582</v>
      </c>
      <c r="WIG62" s="124" t="s">
        <v>582</v>
      </c>
      <c r="WIH62" s="124" t="s">
        <v>582</v>
      </c>
      <c r="WII62" s="124" t="s">
        <v>582</v>
      </c>
      <c r="WIJ62" s="124" t="s">
        <v>582</v>
      </c>
      <c r="WIK62" s="124" t="s">
        <v>582</v>
      </c>
      <c r="WIL62" s="124" t="s">
        <v>582</v>
      </c>
      <c r="WIM62" s="124" t="s">
        <v>582</v>
      </c>
      <c r="WIN62" s="124" t="s">
        <v>582</v>
      </c>
      <c r="WIO62" s="124" t="s">
        <v>582</v>
      </c>
      <c r="WIP62" s="124" t="s">
        <v>582</v>
      </c>
      <c r="WIQ62" s="124" t="s">
        <v>582</v>
      </c>
      <c r="WIR62" s="124" t="s">
        <v>582</v>
      </c>
      <c r="WIS62" s="124" t="s">
        <v>582</v>
      </c>
      <c r="WIT62" s="124" t="s">
        <v>582</v>
      </c>
      <c r="WIU62" s="124" t="s">
        <v>582</v>
      </c>
      <c r="WIV62" s="124" t="s">
        <v>582</v>
      </c>
      <c r="WIW62" s="124" t="s">
        <v>582</v>
      </c>
      <c r="WIX62" s="124" t="s">
        <v>582</v>
      </c>
      <c r="WIY62" s="124" t="s">
        <v>582</v>
      </c>
      <c r="WIZ62" s="124" t="s">
        <v>582</v>
      </c>
      <c r="WJA62" s="124" t="s">
        <v>582</v>
      </c>
      <c r="WJB62" s="124" t="s">
        <v>582</v>
      </c>
      <c r="WJC62" s="124" t="s">
        <v>582</v>
      </c>
      <c r="WJD62" s="124" t="s">
        <v>582</v>
      </c>
      <c r="WJE62" s="124" t="s">
        <v>582</v>
      </c>
      <c r="WJF62" s="124" t="s">
        <v>582</v>
      </c>
      <c r="WJG62" s="124" t="s">
        <v>582</v>
      </c>
      <c r="WJH62" s="124" t="s">
        <v>582</v>
      </c>
      <c r="WJI62" s="124" t="s">
        <v>582</v>
      </c>
      <c r="WJJ62" s="124" t="s">
        <v>582</v>
      </c>
      <c r="WJK62" s="124" t="s">
        <v>582</v>
      </c>
      <c r="WJL62" s="124" t="s">
        <v>582</v>
      </c>
      <c r="WJM62" s="124" t="s">
        <v>582</v>
      </c>
      <c r="WJN62" s="124" t="s">
        <v>582</v>
      </c>
      <c r="WJO62" s="124" t="s">
        <v>582</v>
      </c>
      <c r="WJP62" s="124" t="s">
        <v>582</v>
      </c>
      <c r="WJQ62" s="124" t="s">
        <v>582</v>
      </c>
      <c r="WJR62" s="124" t="s">
        <v>582</v>
      </c>
      <c r="WJS62" s="124" t="s">
        <v>582</v>
      </c>
      <c r="WJT62" s="124" t="s">
        <v>582</v>
      </c>
      <c r="WJU62" s="124" t="s">
        <v>582</v>
      </c>
      <c r="WJV62" s="124" t="s">
        <v>582</v>
      </c>
      <c r="WJW62" s="124" t="s">
        <v>582</v>
      </c>
      <c r="WJX62" s="124" t="s">
        <v>582</v>
      </c>
      <c r="WJY62" s="124" t="s">
        <v>582</v>
      </c>
      <c r="WJZ62" s="124" t="s">
        <v>582</v>
      </c>
      <c r="WKA62" s="124" t="s">
        <v>582</v>
      </c>
      <c r="WKB62" s="124" t="s">
        <v>582</v>
      </c>
      <c r="WKC62" s="124" t="s">
        <v>582</v>
      </c>
      <c r="WKD62" s="124" t="s">
        <v>582</v>
      </c>
      <c r="WKE62" s="124" t="s">
        <v>582</v>
      </c>
      <c r="WKF62" s="124" t="s">
        <v>582</v>
      </c>
      <c r="WKG62" s="124" t="s">
        <v>582</v>
      </c>
      <c r="WKH62" s="124" t="s">
        <v>582</v>
      </c>
      <c r="WKI62" s="124" t="s">
        <v>582</v>
      </c>
      <c r="WKJ62" s="124" t="s">
        <v>582</v>
      </c>
      <c r="WKK62" s="124" t="s">
        <v>582</v>
      </c>
      <c r="WKL62" s="124" t="s">
        <v>582</v>
      </c>
      <c r="WKM62" s="124" t="s">
        <v>582</v>
      </c>
      <c r="WKN62" s="124" t="s">
        <v>582</v>
      </c>
      <c r="WKO62" s="124" t="s">
        <v>582</v>
      </c>
      <c r="WKP62" s="124" t="s">
        <v>582</v>
      </c>
      <c r="WKQ62" s="124" t="s">
        <v>582</v>
      </c>
      <c r="WKR62" s="124" t="s">
        <v>582</v>
      </c>
      <c r="WKS62" s="124" t="s">
        <v>582</v>
      </c>
      <c r="WKT62" s="124" t="s">
        <v>582</v>
      </c>
      <c r="WKU62" s="124" t="s">
        <v>582</v>
      </c>
      <c r="WKV62" s="124" t="s">
        <v>582</v>
      </c>
      <c r="WKW62" s="124" t="s">
        <v>582</v>
      </c>
      <c r="WKX62" s="124" t="s">
        <v>582</v>
      </c>
      <c r="WKY62" s="124" t="s">
        <v>582</v>
      </c>
      <c r="WKZ62" s="124" t="s">
        <v>582</v>
      </c>
      <c r="WLA62" s="124" t="s">
        <v>582</v>
      </c>
      <c r="WLB62" s="124" t="s">
        <v>582</v>
      </c>
      <c r="WLC62" s="124" t="s">
        <v>582</v>
      </c>
      <c r="WLD62" s="124" t="s">
        <v>582</v>
      </c>
      <c r="WLE62" s="124" t="s">
        <v>582</v>
      </c>
      <c r="WLF62" s="124" t="s">
        <v>582</v>
      </c>
      <c r="WLG62" s="124" t="s">
        <v>582</v>
      </c>
      <c r="WLH62" s="124" t="s">
        <v>582</v>
      </c>
      <c r="WLI62" s="124" t="s">
        <v>582</v>
      </c>
      <c r="WLJ62" s="124" t="s">
        <v>582</v>
      </c>
      <c r="WLK62" s="124" t="s">
        <v>582</v>
      </c>
      <c r="WLL62" s="124" t="s">
        <v>582</v>
      </c>
      <c r="WLM62" s="124" t="s">
        <v>582</v>
      </c>
      <c r="WLN62" s="124" t="s">
        <v>582</v>
      </c>
      <c r="WLO62" s="124" t="s">
        <v>582</v>
      </c>
      <c r="WLP62" s="124" t="s">
        <v>582</v>
      </c>
      <c r="WLQ62" s="124" t="s">
        <v>582</v>
      </c>
      <c r="WLR62" s="124" t="s">
        <v>582</v>
      </c>
      <c r="WLS62" s="124" t="s">
        <v>582</v>
      </c>
      <c r="WLT62" s="124" t="s">
        <v>582</v>
      </c>
      <c r="WLU62" s="124" t="s">
        <v>582</v>
      </c>
      <c r="WLV62" s="124" t="s">
        <v>582</v>
      </c>
      <c r="WLW62" s="124" t="s">
        <v>582</v>
      </c>
      <c r="WLX62" s="124" t="s">
        <v>582</v>
      </c>
      <c r="WLY62" s="124" t="s">
        <v>582</v>
      </c>
      <c r="WLZ62" s="124" t="s">
        <v>582</v>
      </c>
      <c r="WMA62" s="124" t="s">
        <v>582</v>
      </c>
      <c r="WMB62" s="124" t="s">
        <v>582</v>
      </c>
      <c r="WMC62" s="124" t="s">
        <v>582</v>
      </c>
      <c r="WMD62" s="124" t="s">
        <v>582</v>
      </c>
      <c r="WME62" s="124" t="s">
        <v>582</v>
      </c>
      <c r="WMF62" s="124" t="s">
        <v>582</v>
      </c>
      <c r="WMG62" s="124" t="s">
        <v>582</v>
      </c>
      <c r="WMH62" s="124" t="s">
        <v>582</v>
      </c>
      <c r="WMI62" s="124" t="s">
        <v>582</v>
      </c>
      <c r="WMJ62" s="124" t="s">
        <v>582</v>
      </c>
      <c r="WMK62" s="124" t="s">
        <v>582</v>
      </c>
      <c r="WML62" s="124" t="s">
        <v>582</v>
      </c>
      <c r="WMM62" s="124" t="s">
        <v>582</v>
      </c>
      <c r="WMN62" s="124" t="s">
        <v>582</v>
      </c>
      <c r="WMO62" s="124" t="s">
        <v>582</v>
      </c>
      <c r="WMP62" s="124" t="s">
        <v>582</v>
      </c>
      <c r="WMQ62" s="124" t="s">
        <v>582</v>
      </c>
      <c r="WMR62" s="124" t="s">
        <v>582</v>
      </c>
      <c r="WMS62" s="124" t="s">
        <v>582</v>
      </c>
      <c r="WMT62" s="124" t="s">
        <v>582</v>
      </c>
      <c r="WMU62" s="124" t="s">
        <v>582</v>
      </c>
      <c r="WMV62" s="124" t="s">
        <v>582</v>
      </c>
      <c r="WMW62" s="124" t="s">
        <v>582</v>
      </c>
      <c r="WMX62" s="124" t="s">
        <v>582</v>
      </c>
      <c r="WMY62" s="124" t="s">
        <v>582</v>
      </c>
      <c r="WMZ62" s="124" t="s">
        <v>582</v>
      </c>
      <c r="WNA62" s="124" t="s">
        <v>582</v>
      </c>
      <c r="WNB62" s="124" t="s">
        <v>582</v>
      </c>
      <c r="WNC62" s="124" t="s">
        <v>582</v>
      </c>
      <c r="WND62" s="124" t="s">
        <v>582</v>
      </c>
      <c r="WNE62" s="124" t="s">
        <v>582</v>
      </c>
      <c r="WNF62" s="124" t="s">
        <v>582</v>
      </c>
      <c r="WNG62" s="124" t="s">
        <v>582</v>
      </c>
      <c r="WNH62" s="124" t="s">
        <v>582</v>
      </c>
      <c r="WNI62" s="124" t="s">
        <v>582</v>
      </c>
      <c r="WNJ62" s="124" t="s">
        <v>582</v>
      </c>
      <c r="WNK62" s="124" t="s">
        <v>582</v>
      </c>
      <c r="WNL62" s="124" t="s">
        <v>582</v>
      </c>
      <c r="WNM62" s="124" t="s">
        <v>582</v>
      </c>
      <c r="WNN62" s="124" t="s">
        <v>582</v>
      </c>
      <c r="WNO62" s="124" t="s">
        <v>582</v>
      </c>
      <c r="WNP62" s="124" t="s">
        <v>582</v>
      </c>
      <c r="WNQ62" s="124" t="s">
        <v>582</v>
      </c>
      <c r="WNR62" s="124" t="s">
        <v>582</v>
      </c>
      <c r="WNS62" s="124" t="s">
        <v>582</v>
      </c>
      <c r="WNT62" s="124" t="s">
        <v>582</v>
      </c>
      <c r="WNU62" s="124" t="s">
        <v>582</v>
      </c>
      <c r="WNV62" s="124" t="s">
        <v>582</v>
      </c>
      <c r="WNW62" s="124" t="s">
        <v>582</v>
      </c>
      <c r="WNX62" s="124" t="s">
        <v>582</v>
      </c>
      <c r="WNY62" s="124" t="s">
        <v>582</v>
      </c>
      <c r="WNZ62" s="124" t="s">
        <v>582</v>
      </c>
      <c r="WOA62" s="124" t="s">
        <v>582</v>
      </c>
      <c r="WOB62" s="124" t="s">
        <v>582</v>
      </c>
      <c r="WOC62" s="124" t="s">
        <v>582</v>
      </c>
      <c r="WOD62" s="124" t="s">
        <v>582</v>
      </c>
      <c r="WOE62" s="124" t="s">
        <v>582</v>
      </c>
      <c r="WOF62" s="124" t="s">
        <v>582</v>
      </c>
      <c r="WOG62" s="124" t="s">
        <v>582</v>
      </c>
      <c r="WOH62" s="124" t="s">
        <v>582</v>
      </c>
      <c r="WOI62" s="124" t="s">
        <v>582</v>
      </c>
      <c r="WOJ62" s="124" t="s">
        <v>582</v>
      </c>
      <c r="WOK62" s="124" t="s">
        <v>582</v>
      </c>
      <c r="WOL62" s="124" t="s">
        <v>582</v>
      </c>
      <c r="WOM62" s="124" t="s">
        <v>582</v>
      </c>
      <c r="WON62" s="124" t="s">
        <v>582</v>
      </c>
      <c r="WOO62" s="124" t="s">
        <v>582</v>
      </c>
      <c r="WOP62" s="124" t="s">
        <v>582</v>
      </c>
      <c r="WOQ62" s="124" t="s">
        <v>582</v>
      </c>
      <c r="WOR62" s="124" t="s">
        <v>582</v>
      </c>
      <c r="WOS62" s="124" t="s">
        <v>582</v>
      </c>
      <c r="WOT62" s="124" t="s">
        <v>582</v>
      </c>
      <c r="WOU62" s="124" t="s">
        <v>582</v>
      </c>
      <c r="WOV62" s="124" t="s">
        <v>582</v>
      </c>
      <c r="WOW62" s="124" t="s">
        <v>582</v>
      </c>
      <c r="WOX62" s="124" t="s">
        <v>582</v>
      </c>
      <c r="WOY62" s="124" t="s">
        <v>582</v>
      </c>
      <c r="WOZ62" s="124" t="s">
        <v>582</v>
      </c>
      <c r="WPA62" s="124" t="s">
        <v>582</v>
      </c>
      <c r="WPB62" s="124" t="s">
        <v>582</v>
      </c>
      <c r="WPC62" s="124" t="s">
        <v>582</v>
      </c>
      <c r="WPD62" s="124" t="s">
        <v>582</v>
      </c>
      <c r="WPE62" s="124" t="s">
        <v>582</v>
      </c>
      <c r="WPF62" s="124" t="s">
        <v>582</v>
      </c>
      <c r="WPG62" s="124" t="s">
        <v>582</v>
      </c>
      <c r="WPH62" s="124" t="s">
        <v>582</v>
      </c>
      <c r="WPI62" s="124" t="s">
        <v>582</v>
      </c>
      <c r="WPJ62" s="124" t="s">
        <v>582</v>
      </c>
      <c r="WPK62" s="124" t="s">
        <v>582</v>
      </c>
      <c r="WPL62" s="124" t="s">
        <v>582</v>
      </c>
      <c r="WPM62" s="124" t="s">
        <v>582</v>
      </c>
      <c r="WPN62" s="124" t="s">
        <v>582</v>
      </c>
      <c r="WPO62" s="124" t="s">
        <v>582</v>
      </c>
      <c r="WPP62" s="124" t="s">
        <v>582</v>
      </c>
      <c r="WPQ62" s="124" t="s">
        <v>582</v>
      </c>
      <c r="WPR62" s="124" t="s">
        <v>582</v>
      </c>
      <c r="WPS62" s="124" t="s">
        <v>582</v>
      </c>
      <c r="WPT62" s="124" t="s">
        <v>582</v>
      </c>
      <c r="WPU62" s="124" t="s">
        <v>582</v>
      </c>
      <c r="WPV62" s="124" t="s">
        <v>582</v>
      </c>
      <c r="WPW62" s="124" t="s">
        <v>582</v>
      </c>
      <c r="WPX62" s="124" t="s">
        <v>582</v>
      </c>
      <c r="WPY62" s="124" t="s">
        <v>582</v>
      </c>
      <c r="WPZ62" s="124" t="s">
        <v>582</v>
      </c>
      <c r="WQA62" s="124" t="s">
        <v>582</v>
      </c>
      <c r="WQB62" s="124" t="s">
        <v>582</v>
      </c>
      <c r="WQC62" s="124" t="s">
        <v>582</v>
      </c>
      <c r="WQD62" s="124" t="s">
        <v>582</v>
      </c>
      <c r="WQE62" s="124" t="s">
        <v>582</v>
      </c>
      <c r="WQF62" s="124" t="s">
        <v>582</v>
      </c>
      <c r="WQG62" s="124" t="s">
        <v>582</v>
      </c>
      <c r="WQH62" s="124" t="s">
        <v>582</v>
      </c>
      <c r="WQI62" s="124" t="s">
        <v>582</v>
      </c>
      <c r="WQJ62" s="124" t="s">
        <v>582</v>
      </c>
      <c r="WQK62" s="124" t="s">
        <v>582</v>
      </c>
      <c r="WQL62" s="124" t="s">
        <v>582</v>
      </c>
      <c r="WQM62" s="124" t="s">
        <v>582</v>
      </c>
      <c r="WQN62" s="124" t="s">
        <v>582</v>
      </c>
      <c r="WQO62" s="124" t="s">
        <v>582</v>
      </c>
      <c r="WQP62" s="124" t="s">
        <v>582</v>
      </c>
      <c r="WQQ62" s="124" t="s">
        <v>582</v>
      </c>
      <c r="WQR62" s="124" t="s">
        <v>582</v>
      </c>
      <c r="WQS62" s="124" t="s">
        <v>582</v>
      </c>
      <c r="WQT62" s="124" t="s">
        <v>582</v>
      </c>
      <c r="WQU62" s="124" t="s">
        <v>582</v>
      </c>
      <c r="WQV62" s="124" t="s">
        <v>582</v>
      </c>
      <c r="WQW62" s="124" t="s">
        <v>582</v>
      </c>
      <c r="WQX62" s="124" t="s">
        <v>582</v>
      </c>
      <c r="WQY62" s="124" t="s">
        <v>582</v>
      </c>
      <c r="WQZ62" s="124" t="s">
        <v>582</v>
      </c>
      <c r="WRA62" s="124" t="s">
        <v>582</v>
      </c>
      <c r="WRB62" s="124" t="s">
        <v>582</v>
      </c>
      <c r="WRC62" s="124" t="s">
        <v>582</v>
      </c>
      <c r="WRD62" s="124" t="s">
        <v>582</v>
      </c>
      <c r="WRE62" s="124" t="s">
        <v>582</v>
      </c>
      <c r="WRF62" s="124" t="s">
        <v>582</v>
      </c>
      <c r="WRG62" s="124" t="s">
        <v>582</v>
      </c>
      <c r="WRH62" s="124" t="s">
        <v>582</v>
      </c>
      <c r="WRI62" s="124" t="s">
        <v>582</v>
      </c>
      <c r="WRJ62" s="124" t="s">
        <v>582</v>
      </c>
      <c r="WRK62" s="124" t="s">
        <v>582</v>
      </c>
      <c r="WRL62" s="124" t="s">
        <v>582</v>
      </c>
      <c r="WRM62" s="124" t="s">
        <v>582</v>
      </c>
      <c r="WRN62" s="124" t="s">
        <v>582</v>
      </c>
      <c r="WRO62" s="124" t="s">
        <v>582</v>
      </c>
      <c r="WRP62" s="124" t="s">
        <v>582</v>
      </c>
      <c r="WRQ62" s="124" t="s">
        <v>582</v>
      </c>
      <c r="WRR62" s="124" t="s">
        <v>582</v>
      </c>
      <c r="WRS62" s="124" t="s">
        <v>582</v>
      </c>
      <c r="WRT62" s="124" t="s">
        <v>582</v>
      </c>
      <c r="WRU62" s="124" t="s">
        <v>582</v>
      </c>
      <c r="WRV62" s="124" t="s">
        <v>582</v>
      </c>
      <c r="WRW62" s="124" t="s">
        <v>582</v>
      </c>
      <c r="WRX62" s="124" t="s">
        <v>582</v>
      </c>
      <c r="WRY62" s="124" t="s">
        <v>582</v>
      </c>
      <c r="WRZ62" s="124" t="s">
        <v>582</v>
      </c>
      <c r="WSA62" s="124" t="s">
        <v>582</v>
      </c>
      <c r="WSB62" s="124" t="s">
        <v>582</v>
      </c>
      <c r="WSC62" s="124" t="s">
        <v>582</v>
      </c>
      <c r="WSD62" s="124" t="s">
        <v>582</v>
      </c>
      <c r="WSE62" s="124" t="s">
        <v>582</v>
      </c>
      <c r="WSF62" s="124" t="s">
        <v>582</v>
      </c>
      <c r="WSG62" s="124" t="s">
        <v>582</v>
      </c>
      <c r="WSH62" s="124" t="s">
        <v>582</v>
      </c>
      <c r="WSI62" s="124" t="s">
        <v>582</v>
      </c>
      <c r="WSJ62" s="124" t="s">
        <v>582</v>
      </c>
      <c r="WSK62" s="124" t="s">
        <v>582</v>
      </c>
      <c r="WSL62" s="124" t="s">
        <v>582</v>
      </c>
      <c r="WSM62" s="124" t="s">
        <v>582</v>
      </c>
      <c r="WSN62" s="124" t="s">
        <v>582</v>
      </c>
      <c r="WSO62" s="124" t="s">
        <v>582</v>
      </c>
      <c r="WSP62" s="124" t="s">
        <v>582</v>
      </c>
      <c r="WSQ62" s="124" t="s">
        <v>582</v>
      </c>
      <c r="WSR62" s="124" t="s">
        <v>582</v>
      </c>
      <c r="WSS62" s="124" t="s">
        <v>582</v>
      </c>
      <c r="WST62" s="124" t="s">
        <v>582</v>
      </c>
      <c r="WSU62" s="124" t="s">
        <v>582</v>
      </c>
      <c r="WSV62" s="124" t="s">
        <v>582</v>
      </c>
      <c r="WSW62" s="124" t="s">
        <v>582</v>
      </c>
      <c r="WSX62" s="124" t="s">
        <v>582</v>
      </c>
      <c r="WSY62" s="124" t="s">
        <v>582</v>
      </c>
      <c r="WSZ62" s="124" t="s">
        <v>582</v>
      </c>
      <c r="WTA62" s="124" t="s">
        <v>582</v>
      </c>
      <c r="WTB62" s="124" t="s">
        <v>582</v>
      </c>
      <c r="WTC62" s="124" t="s">
        <v>582</v>
      </c>
      <c r="WTD62" s="124" t="s">
        <v>582</v>
      </c>
      <c r="WTE62" s="124" t="s">
        <v>582</v>
      </c>
      <c r="WTF62" s="124" t="s">
        <v>582</v>
      </c>
      <c r="WTG62" s="124" t="s">
        <v>582</v>
      </c>
      <c r="WTH62" s="124" t="s">
        <v>582</v>
      </c>
      <c r="WTI62" s="124" t="s">
        <v>582</v>
      </c>
      <c r="WTJ62" s="124" t="s">
        <v>582</v>
      </c>
      <c r="WTK62" s="124" t="s">
        <v>582</v>
      </c>
      <c r="WTL62" s="124" t="s">
        <v>582</v>
      </c>
      <c r="WTM62" s="124" t="s">
        <v>582</v>
      </c>
      <c r="WTN62" s="124" t="s">
        <v>582</v>
      </c>
      <c r="WTO62" s="124" t="s">
        <v>582</v>
      </c>
      <c r="WTP62" s="124" t="s">
        <v>582</v>
      </c>
      <c r="WTQ62" s="124" t="s">
        <v>582</v>
      </c>
      <c r="WTR62" s="124" t="s">
        <v>582</v>
      </c>
      <c r="WTS62" s="124" t="s">
        <v>582</v>
      </c>
      <c r="WTT62" s="124" t="s">
        <v>582</v>
      </c>
      <c r="WTU62" s="124" t="s">
        <v>582</v>
      </c>
      <c r="WTV62" s="124" t="s">
        <v>582</v>
      </c>
      <c r="WTW62" s="124" t="s">
        <v>582</v>
      </c>
      <c r="WTX62" s="124" t="s">
        <v>582</v>
      </c>
      <c r="WTY62" s="124" t="s">
        <v>582</v>
      </c>
      <c r="WTZ62" s="124" t="s">
        <v>582</v>
      </c>
      <c r="WUA62" s="124" t="s">
        <v>582</v>
      </c>
      <c r="WUB62" s="124" t="s">
        <v>582</v>
      </c>
      <c r="WUC62" s="124" t="s">
        <v>582</v>
      </c>
      <c r="WUD62" s="124" t="s">
        <v>582</v>
      </c>
      <c r="WUE62" s="124" t="s">
        <v>582</v>
      </c>
      <c r="WUF62" s="124" t="s">
        <v>582</v>
      </c>
      <c r="WUG62" s="124" t="s">
        <v>582</v>
      </c>
      <c r="WUH62" s="124" t="s">
        <v>582</v>
      </c>
      <c r="WUI62" s="124" t="s">
        <v>582</v>
      </c>
      <c r="WUJ62" s="124" t="s">
        <v>582</v>
      </c>
      <c r="WUK62" s="124" t="s">
        <v>582</v>
      </c>
      <c r="WUL62" s="124" t="s">
        <v>582</v>
      </c>
      <c r="WUM62" s="124" t="s">
        <v>582</v>
      </c>
      <c r="WUN62" s="124" t="s">
        <v>582</v>
      </c>
      <c r="WUO62" s="124" t="s">
        <v>582</v>
      </c>
      <c r="WUP62" s="124" t="s">
        <v>582</v>
      </c>
      <c r="WUQ62" s="124" t="s">
        <v>582</v>
      </c>
      <c r="WUR62" s="124" t="s">
        <v>582</v>
      </c>
      <c r="WUS62" s="124" t="s">
        <v>582</v>
      </c>
      <c r="WUT62" s="124" t="s">
        <v>582</v>
      </c>
      <c r="WUU62" s="124" t="s">
        <v>582</v>
      </c>
      <c r="WUV62" s="124" t="s">
        <v>582</v>
      </c>
      <c r="WUW62" s="124" t="s">
        <v>582</v>
      </c>
      <c r="WUX62" s="124" t="s">
        <v>582</v>
      </c>
      <c r="WUY62" s="124" t="s">
        <v>582</v>
      </c>
      <c r="WUZ62" s="124" t="s">
        <v>582</v>
      </c>
      <c r="WVA62" s="124" t="s">
        <v>582</v>
      </c>
      <c r="WVB62" s="124" t="s">
        <v>582</v>
      </c>
      <c r="WVC62" s="124" t="s">
        <v>582</v>
      </c>
      <c r="WVD62" s="124" t="s">
        <v>582</v>
      </c>
      <c r="WVE62" s="124" t="s">
        <v>582</v>
      </c>
      <c r="WVF62" s="124" t="s">
        <v>582</v>
      </c>
      <c r="WVG62" s="124" t="s">
        <v>582</v>
      </c>
      <c r="WVH62" s="124" t="s">
        <v>582</v>
      </c>
      <c r="WVI62" s="124" t="s">
        <v>582</v>
      </c>
      <c r="WVJ62" s="124" t="s">
        <v>582</v>
      </c>
      <c r="WVK62" s="124" t="s">
        <v>582</v>
      </c>
      <c r="WVL62" s="124" t="s">
        <v>582</v>
      </c>
      <c r="WVM62" s="124" t="s">
        <v>582</v>
      </c>
      <c r="WVN62" s="124" t="s">
        <v>582</v>
      </c>
      <c r="WVO62" s="124" t="s">
        <v>582</v>
      </c>
      <c r="WVP62" s="124" t="s">
        <v>582</v>
      </c>
      <c r="WVQ62" s="124" t="s">
        <v>582</v>
      </c>
      <c r="WVR62" s="124" t="s">
        <v>582</v>
      </c>
      <c r="WVS62" s="124" t="s">
        <v>582</v>
      </c>
      <c r="WVT62" s="124" t="s">
        <v>582</v>
      </c>
      <c r="WVU62" s="124" t="s">
        <v>582</v>
      </c>
      <c r="WVV62" s="124" t="s">
        <v>582</v>
      </c>
      <c r="WVW62" s="124" t="s">
        <v>582</v>
      </c>
      <c r="WVX62" s="124" t="s">
        <v>582</v>
      </c>
      <c r="WVY62" s="124" t="s">
        <v>582</v>
      </c>
      <c r="WVZ62" s="124" t="s">
        <v>582</v>
      </c>
      <c r="WWA62" s="124" t="s">
        <v>582</v>
      </c>
      <c r="WWB62" s="124" t="s">
        <v>582</v>
      </c>
      <c r="WWC62" s="124" t="s">
        <v>582</v>
      </c>
      <c r="WWD62" s="124" t="s">
        <v>582</v>
      </c>
      <c r="WWE62" s="124" t="s">
        <v>582</v>
      </c>
      <c r="WWF62" s="124" t="s">
        <v>582</v>
      </c>
      <c r="WWG62" s="124" t="s">
        <v>582</v>
      </c>
      <c r="WWH62" s="124" t="s">
        <v>582</v>
      </c>
      <c r="WWI62" s="124" t="s">
        <v>582</v>
      </c>
      <c r="WWJ62" s="124" t="s">
        <v>582</v>
      </c>
      <c r="WWK62" s="124" t="s">
        <v>582</v>
      </c>
      <c r="WWL62" s="124" t="s">
        <v>582</v>
      </c>
      <c r="WWM62" s="124" t="s">
        <v>582</v>
      </c>
      <c r="WWN62" s="124" t="s">
        <v>582</v>
      </c>
      <c r="WWO62" s="124" t="s">
        <v>582</v>
      </c>
      <c r="WWP62" s="124" t="s">
        <v>582</v>
      </c>
      <c r="WWQ62" s="124" t="s">
        <v>582</v>
      </c>
      <c r="WWR62" s="124" t="s">
        <v>582</v>
      </c>
      <c r="WWS62" s="124" t="s">
        <v>582</v>
      </c>
      <c r="WWT62" s="124" t="s">
        <v>582</v>
      </c>
      <c r="WWU62" s="124" t="s">
        <v>582</v>
      </c>
      <c r="WWV62" s="124" t="s">
        <v>582</v>
      </c>
      <c r="WWW62" s="124" t="s">
        <v>582</v>
      </c>
      <c r="WWX62" s="124" t="s">
        <v>582</v>
      </c>
      <c r="WWY62" s="124" t="s">
        <v>582</v>
      </c>
      <c r="WWZ62" s="124" t="s">
        <v>582</v>
      </c>
      <c r="WXA62" s="124" t="s">
        <v>582</v>
      </c>
      <c r="WXB62" s="124" t="s">
        <v>582</v>
      </c>
      <c r="WXC62" s="124" t="s">
        <v>582</v>
      </c>
      <c r="WXD62" s="124" t="s">
        <v>582</v>
      </c>
      <c r="WXE62" s="124" t="s">
        <v>582</v>
      </c>
      <c r="WXF62" s="124" t="s">
        <v>582</v>
      </c>
      <c r="WXG62" s="124" t="s">
        <v>582</v>
      </c>
      <c r="WXH62" s="124" t="s">
        <v>582</v>
      </c>
      <c r="WXI62" s="124" t="s">
        <v>582</v>
      </c>
      <c r="WXJ62" s="124" t="s">
        <v>582</v>
      </c>
      <c r="WXK62" s="124" t="s">
        <v>582</v>
      </c>
      <c r="WXL62" s="124" t="s">
        <v>582</v>
      </c>
      <c r="WXM62" s="124" t="s">
        <v>582</v>
      </c>
      <c r="WXN62" s="124" t="s">
        <v>582</v>
      </c>
      <c r="WXO62" s="124" t="s">
        <v>582</v>
      </c>
      <c r="WXP62" s="124" t="s">
        <v>582</v>
      </c>
      <c r="WXQ62" s="124" t="s">
        <v>582</v>
      </c>
      <c r="WXR62" s="124" t="s">
        <v>582</v>
      </c>
      <c r="WXS62" s="124" t="s">
        <v>582</v>
      </c>
      <c r="WXT62" s="124" t="s">
        <v>582</v>
      </c>
      <c r="WXU62" s="124" t="s">
        <v>582</v>
      </c>
      <c r="WXV62" s="124" t="s">
        <v>582</v>
      </c>
      <c r="WXW62" s="124" t="s">
        <v>582</v>
      </c>
      <c r="WXX62" s="124" t="s">
        <v>582</v>
      </c>
      <c r="WXY62" s="124" t="s">
        <v>582</v>
      </c>
      <c r="WXZ62" s="124" t="s">
        <v>582</v>
      </c>
      <c r="WYA62" s="124" t="s">
        <v>582</v>
      </c>
      <c r="WYB62" s="124" t="s">
        <v>582</v>
      </c>
      <c r="WYC62" s="124" t="s">
        <v>582</v>
      </c>
      <c r="WYD62" s="124" t="s">
        <v>582</v>
      </c>
      <c r="WYE62" s="124" t="s">
        <v>582</v>
      </c>
      <c r="WYF62" s="124" t="s">
        <v>582</v>
      </c>
      <c r="WYG62" s="124" t="s">
        <v>582</v>
      </c>
      <c r="WYH62" s="124" t="s">
        <v>582</v>
      </c>
      <c r="WYI62" s="124" t="s">
        <v>582</v>
      </c>
      <c r="WYJ62" s="124" t="s">
        <v>582</v>
      </c>
      <c r="WYK62" s="124" t="s">
        <v>582</v>
      </c>
      <c r="WYL62" s="124" t="s">
        <v>582</v>
      </c>
      <c r="WYM62" s="124" t="s">
        <v>582</v>
      </c>
      <c r="WYN62" s="124" t="s">
        <v>582</v>
      </c>
      <c r="WYO62" s="124" t="s">
        <v>582</v>
      </c>
      <c r="WYP62" s="124" t="s">
        <v>582</v>
      </c>
      <c r="WYQ62" s="124" t="s">
        <v>582</v>
      </c>
      <c r="WYR62" s="124" t="s">
        <v>582</v>
      </c>
      <c r="WYS62" s="124" t="s">
        <v>582</v>
      </c>
      <c r="WYT62" s="124" t="s">
        <v>582</v>
      </c>
      <c r="WYU62" s="124" t="s">
        <v>582</v>
      </c>
      <c r="WYV62" s="124" t="s">
        <v>582</v>
      </c>
      <c r="WYW62" s="124" t="s">
        <v>582</v>
      </c>
      <c r="WYX62" s="124" t="s">
        <v>582</v>
      </c>
      <c r="WYY62" s="124" t="s">
        <v>582</v>
      </c>
      <c r="WYZ62" s="124" t="s">
        <v>582</v>
      </c>
      <c r="WZA62" s="124" t="s">
        <v>582</v>
      </c>
      <c r="WZB62" s="124" t="s">
        <v>582</v>
      </c>
      <c r="WZC62" s="124" t="s">
        <v>582</v>
      </c>
      <c r="WZD62" s="124" t="s">
        <v>582</v>
      </c>
      <c r="WZE62" s="124" t="s">
        <v>582</v>
      </c>
      <c r="WZF62" s="124" t="s">
        <v>582</v>
      </c>
      <c r="WZG62" s="124" t="s">
        <v>582</v>
      </c>
      <c r="WZH62" s="124" t="s">
        <v>582</v>
      </c>
      <c r="WZI62" s="124" t="s">
        <v>582</v>
      </c>
      <c r="WZJ62" s="124" t="s">
        <v>582</v>
      </c>
      <c r="WZK62" s="124" t="s">
        <v>582</v>
      </c>
      <c r="WZL62" s="124" t="s">
        <v>582</v>
      </c>
      <c r="WZM62" s="124" t="s">
        <v>582</v>
      </c>
      <c r="WZN62" s="124" t="s">
        <v>582</v>
      </c>
      <c r="WZO62" s="124" t="s">
        <v>582</v>
      </c>
      <c r="WZP62" s="124" t="s">
        <v>582</v>
      </c>
      <c r="WZQ62" s="124" t="s">
        <v>582</v>
      </c>
      <c r="WZR62" s="124" t="s">
        <v>582</v>
      </c>
      <c r="WZS62" s="124" t="s">
        <v>582</v>
      </c>
      <c r="WZT62" s="124" t="s">
        <v>582</v>
      </c>
      <c r="WZU62" s="124" t="s">
        <v>582</v>
      </c>
      <c r="WZV62" s="124" t="s">
        <v>582</v>
      </c>
      <c r="WZW62" s="124" t="s">
        <v>582</v>
      </c>
      <c r="WZX62" s="124" t="s">
        <v>582</v>
      </c>
      <c r="WZY62" s="124" t="s">
        <v>582</v>
      </c>
      <c r="WZZ62" s="124" t="s">
        <v>582</v>
      </c>
      <c r="XAA62" s="124" t="s">
        <v>582</v>
      </c>
      <c r="XAB62" s="124" t="s">
        <v>582</v>
      </c>
      <c r="XAC62" s="124" t="s">
        <v>582</v>
      </c>
      <c r="XAD62" s="124" t="s">
        <v>582</v>
      </c>
      <c r="XAE62" s="124" t="s">
        <v>582</v>
      </c>
      <c r="XAF62" s="124" t="s">
        <v>582</v>
      </c>
      <c r="XAG62" s="124" t="s">
        <v>582</v>
      </c>
      <c r="XAH62" s="124" t="s">
        <v>582</v>
      </c>
      <c r="XAI62" s="124" t="s">
        <v>582</v>
      </c>
      <c r="XAJ62" s="124" t="s">
        <v>582</v>
      </c>
      <c r="XAK62" s="124" t="s">
        <v>582</v>
      </c>
      <c r="XAL62" s="124" t="s">
        <v>582</v>
      </c>
      <c r="XAM62" s="124" t="s">
        <v>582</v>
      </c>
      <c r="XAN62" s="124" t="s">
        <v>582</v>
      </c>
      <c r="XAO62" s="124" t="s">
        <v>582</v>
      </c>
      <c r="XAP62" s="124" t="s">
        <v>582</v>
      </c>
      <c r="XAQ62" s="124" t="s">
        <v>582</v>
      </c>
      <c r="XAR62" s="124" t="s">
        <v>582</v>
      </c>
      <c r="XAS62" s="124" t="s">
        <v>582</v>
      </c>
      <c r="XAT62" s="124" t="s">
        <v>582</v>
      </c>
      <c r="XAU62" s="124" t="s">
        <v>582</v>
      </c>
      <c r="XAV62" s="124" t="s">
        <v>582</v>
      </c>
      <c r="XAW62" s="124" t="s">
        <v>582</v>
      </c>
      <c r="XAX62" s="124" t="s">
        <v>582</v>
      </c>
      <c r="XAY62" s="124" t="s">
        <v>582</v>
      </c>
      <c r="XAZ62" s="124" t="s">
        <v>582</v>
      </c>
      <c r="XBA62" s="124" t="s">
        <v>582</v>
      </c>
      <c r="XBB62" s="124" t="s">
        <v>582</v>
      </c>
      <c r="XBC62" s="124" t="s">
        <v>582</v>
      </c>
      <c r="XBD62" s="124" t="s">
        <v>582</v>
      </c>
      <c r="XBE62" s="124" t="s">
        <v>582</v>
      </c>
      <c r="XBF62" s="124" t="s">
        <v>582</v>
      </c>
      <c r="XBG62" s="124" t="s">
        <v>582</v>
      </c>
      <c r="XBH62" s="124" t="s">
        <v>582</v>
      </c>
      <c r="XBI62" s="124" t="s">
        <v>582</v>
      </c>
      <c r="XBJ62" s="124" t="s">
        <v>582</v>
      </c>
      <c r="XBK62" s="124" t="s">
        <v>582</v>
      </c>
      <c r="XBL62" s="124" t="s">
        <v>582</v>
      </c>
      <c r="XBM62" s="124" t="s">
        <v>582</v>
      </c>
      <c r="XBN62" s="124" t="s">
        <v>582</v>
      </c>
      <c r="XBO62" s="124" t="s">
        <v>582</v>
      </c>
      <c r="XBP62" s="124" t="s">
        <v>582</v>
      </c>
      <c r="XBQ62" s="124" t="s">
        <v>582</v>
      </c>
      <c r="XBR62" s="124" t="s">
        <v>582</v>
      </c>
      <c r="XBS62" s="124" t="s">
        <v>582</v>
      </c>
      <c r="XBT62" s="124" t="s">
        <v>582</v>
      </c>
      <c r="XBU62" s="124" t="s">
        <v>582</v>
      </c>
      <c r="XBV62" s="124" t="s">
        <v>582</v>
      </c>
      <c r="XBW62" s="124" t="s">
        <v>582</v>
      </c>
      <c r="XBX62" s="124" t="s">
        <v>582</v>
      </c>
      <c r="XBY62" s="124" t="s">
        <v>582</v>
      </c>
      <c r="XBZ62" s="124" t="s">
        <v>582</v>
      </c>
      <c r="XCA62" s="124" t="s">
        <v>582</v>
      </c>
      <c r="XCB62" s="124" t="s">
        <v>582</v>
      </c>
      <c r="XCC62" s="124" t="s">
        <v>582</v>
      </c>
      <c r="XCD62" s="124" t="s">
        <v>582</v>
      </c>
      <c r="XCE62" s="124" t="s">
        <v>582</v>
      </c>
      <c r="XCF62" s="124" t="s">
        <v>582</v>
      </c>
      <c r="XCG62" s="124" t="s">
        <v>582</v>
      </c>
      <c r="XCH62" s="124" t="s">
        <v>582</v>
      </c>
      <c r="XCI62" s="124" t="s">
        <v>582</v>
      </c>
      <c r="XCJ62" s="124" t="s">
        <v>582</v>
      </c>
      <c r="XCK62" s="124" t="s">
        <v>582</v>
      </c>
      <c r="XCL62" s="124" t="s">
        <v>582</v>
      </c>
      <c r="XCM62" s="124" t="s">
        <v>582</v>
      </c>
      <c r="XCN62" s="124" t="s">
        <v>582</v>
      </c>
      <c r="XCO62" s="124" t="s">
        <v>582</v>
      </c>
      <c r="XCP62" s="124" t="s">
        <v>582</v>
      </c>
      <c r="XCQ62" s="124" t="s">
        <v>582</v>
      </c>
      <c r="XCR62" s="124" t="s">
        <v>582</v>
      </c>
      <c r="XCS62" s="124" t="s">
        <v>582</v>
      </c>
      <c r="XCT62" s="124" t="s">
        <v>582</v>
      </c>
      <c r="XCU62" s="124" t="s">
        <v>582</v>
      </c>
      <c r="XCV62" s="124" t="s">
        <v>582</v>
      </c>
      <c r="XCW62" s="124" t="s">
        <v>582</v>
      </c>
      <c r="XCX62" s="124" t="s">
        <v>582</v>
      </c>
      <c r="XCY62" s="124" t="s">
        <v>582</v>
      </c>
      <c r="XCZ62" s="124" t="s">
        <v>582</v>
      </c>
      <c r="XDA62" s="124" t="s">
        <v>582</v>
      </c>
      <c r="XDB62" s="124" t="s">
        <v>582</v>
      </c>
      <c r="XDC62" s="124" t="s">
        <v>582</v>
      </c>
      <c r="XDD62" s="124" t="s">
        <v>582</v>
      </c>
      <c r="XDE62" s="124" t="s">
        <v>582</v>
      </c>
      <c r="XDF62" s="124" t="s">
        <v>582</v>
      </c>
      <c r="XDG62" s="124" t="s">
        <v>582</v>
      </c>
      <c r="XDH62" s="124" t="s">
        <v>582</v>
      </c>
      <c r="XDI62" s="124" t="s">
        <v>582</v>
      </c>
      <c r="XDJ62" s="124" t="s">
        <v>582</v>
      </c>
      <c r="XDK62" s="124" t="s">
        <v>582</v>
      </c>
      <c r="XDL62" s="124" t="s">
        <v>582</v>
      </c>
      <c r="XDM62" s="124" t="s">
        <v>582</v>
      </c>
      <c r="XDN62" s="124" t="s">
        <v>582</v>
      </c>
      <c r="XDO62" s="124" t="s">
        <v>582</v>
      </c>
      <c r="XDP62" s="124" t="s">
        <v>582</v>
      </c>
      <c r="XDQ62" s="124" t="s">
        <v>582</v>
      </c>
      <c r="XDR62" s="124" t="s">
        <v>582</v>
      </c>
      <c r="XDS62" s="124" t="s">
        <v>582</v>
      </c>
      <c r="XDT62" s="124" t="s">
        <v>582</v>
      </c>
      <c r="XDU62" s="124" t="s">
        <v>582</v>
      </c>
      <c r="XDV62" s="124" t="s">
        <v>582</v>
      </c>
      <c r="XDW62" s="124" t="s">
        <v>582</v>
      </c>
      <c r="XDX62" s="124" t="s">
        <v>582</v>
      </c>
      <c r="XDY62" s="124" t="s">
        <v>582</v>
      </c>
      <c r="XDZ62" s="124" t="s">
        <v>582</v>
      </c>
      <c r="XEA62" s="124" t="s">
        <v>582</v>
      </c>
      <c r="XEB62" s="124" t="s">
        <v>582</v>
      </c>
      <c r="XEC62" s="124" t="s">
        <v>582</v>
      </c>
      <c r="XED62" s="124" t="s">
        <v>582</v>
      </c>
      <c r="XEE62" s="124" t="s">
        <v>582</v>
      </c>
      <c r="XEF62" s="124" t="s">
        <v>582</v>
      </c>
      <c r="XEG62" s="124" t="s">
        <v>582</v>
      </c>
      <c r="XEH62" s="124" t="s">
        <v>582</v>
      </c>
      <c r="XEI62" s="124" t="s">
        <v>582</v>
      </c>
      <c r="XEJ62" s="124" t="s">
        <v>582</v>
      </c>
      <c r="XEK62" s="124" t="s">
        <v>582</v>
      </c>
      <c r="XEL62" s="124" t="s">
        <v>582</v>
      </c>
      <c r="XEM62" s="124" t="s">
        <v>582</v>
      </c>
      <c r="XEN62" s="124" t="s">
        <v>582</v>
      </c>
      <c r="XEO62" s="124" t="s">
        <v>582</v>
      </c>
      <c r="XEP62" s="124" t="s">
        <v>582</v>
      </c>
      <c r="XEQ62" s="124" t="s">
        <v>582</v>
      </c>
      <c r="XER62" s="124" t="s">
        <v>582</v>
      </c>
      <c r="XES62" s="124" t="s">
        <v>582</v>
      </c>
      <c r="XET62" s="124" t="s">
        <v>582</v>
      </c>
      <c r="XEU62" s="124" t="s">
        <v>582</v>
      </c>
      <c r="XEV62" s="124" t="s">
        <v>582</v>
      </c>
      <c r="XEW62" s="124" t="s">
        <v>582</v>
      </c>
      <c r="XEX62" s="124" t="s">
        <v>582</v>
      </c>
      <c r="XEY62" s="124" t="s">
        <v>582</v>
      </c>
      <c r="XEZ62" s="124" t="s">
        <v>582</v>
      </c>
      <c r="XFA62" s="124" t="s">
        <v>582</v>
      </c>
      <c r="XFB62" s="124" t="s">
        <v>582</v>
      </c>
      <c r="XFC62" s="124" t="s">
        <v>582</v>
      </c>
      <c r="XFD62" s="124" t="s">
        <v>582</v>
      </c>
    </row>
    <row r="63" spans="1:16384" ht="18" customHeight="1" x14ac:dyDescent="0.2">
      <c r="A63" s="436"/>
      <c r="B63" s="435"/>
      <c r="C63" s="435"/>
      <c r="D63" s="435"/>
      <c r="E63" s="435"/>
      <c r="F63" s="435"/>
      <c r="G63" s="435"/>
      <c r="H63" s="334"/>
    </row>
    <row r="64" spans="1:16384" ht="18" customHeight="1" x14ac:dyDescent="0.25">
      <c r="A64" s="1" t="str">
        <f>'Rekap1 +tunjangan'!AD74</f>
        <v>Cilegon, 21 November 2016</v>
      </c>
      <c r="B64" s="1"/>
      <c r="C64" s="402"/>
      <c r="D64" s="401"/>
      <c r="E64" s="401"/>
      <c r="F64" s="401"/>
      <c r="G64" s="401"/>
      <c r="H64" s="44"/>
      <c r="I64" s="44"/>
      <c r="J64" s="44"/>
    </row>
    <row r="65" spans="1:10" ht="18" customHeight="1" x14ac:dyDescent="0.25">
      <c r="A65" s="1" t="s">
        <v>89</v>
      </c>
      <c r="B65" s="1"/>
      <c r="C65" s="402"/>
      <c r="D65" s="401"/>
      <c r="E65" s="401"/>
      <c r="F65" s="401"/>
      <c r="G65" s="403" t="s">
        <v>87</v>
      </c>
      <c r="H65" s="44"/>
      <c r="I65" s="44"/>
      <c r="J65" s="44"/>
    </row>
    <row r="66" spans="1:10" ht="18" customHeight="1" x14ac:dyDescent="0.25">
      <c r="A66" s="1" t="s">
        <v>483</v>
      </c>
      <c r="B66" s="1"/>
      <c r="C66" s="402"/>
      <c r="D66" s="401"/>
      <c r="E66" s="401"/>
      <c r="F66" s="401"/>
      <c r="G66" s="403" t="s">
        <v>548</v>
      </c>
      <c r="H66" s="44"/>
      <c r="I66" s="44"/>
      <c r="J66" s="44"/>
    </row>
    <row r="67" spans="1:10" ht="18" customHeight="1" x14ac:dyDescent="0.25">
      <c r="A67" s="1"/>
      <c r="B67" s="1"/>
      <c r="C67" s="402"/>
      <c r="D67" s="401"/>
      <c r="E67" s="401"/>
      <c r="F67" s="401"/>
      <c r="G67" s="403"/>
      <c r="H67" s="44"/>
      <c r="I67" s="44"/>
      <c r="J67" s="44"/>
    </row>
    <row r="68" spans="1:10" ht="18" customHeight="1" x14ac:dyDescent="0.25">
      <c r="A68" s="1"/>
      <c r="B68" s="1"/>
      <c r="C68" s="402"/>
      <c r="D68" s="401"/>
      <c r="E68" s="401"/>
      <c r="F68" s="401"/>
      <c r="G68" s="403"/>
      <c r="H68" s="44"/>
      <c r="I68" s="44"/>
      <c r="J68" s="44"/>
    </row>
    <row r="69" spans="1:10" ht="18" customHeight="1" x14ac:dyDescent="0.25">
      <c r="A69" s="1"/>
      <c r="B69" s="1"/>
      <c r="C69" s="402"/>
      <c r="D69" s="401"/>
      <c r="E69" s="401"/>
      <c r="F69" s="401"/>
      <c r="G69" s="402"/>
      <c r="H69" s="44"/>
      <c r="I69" s="44"/>
      <c r="J69" s="44"/>
    </row>
    <row r="70" spans="1:10" ht="18" customHeight="1" x14ac:dyDescent="0.25">
      <c r="A70" s="404" t="s">
        <v>59</v>
      </c>
      <c r="B70" s="404"/>
      <c r="C70" s="402"/>
      <c r="D70" s="401"/>
      <c r="E70" s="401"/>
      <c r="F70" s="401"/>
      <c r="G70" s="404" t="s">
        <v>9</v>
      </c>
      <c r="H70" s="44"/>
      <c r="I70" s="44"/>
      <c r="J70" s="44"/>
    </row>
    <row r="71" spans="1:10" ht="22.5" customHeight="1" x14ac:dyDescent="0.2">
      <c r="B71" s="40"/>
      <c r="C71" s="40"/>
      <c r="D71" s="40"/>
    </row>
    <row r="72" spans="1:10" ht="22.5" customHeight="1" x14ac:dyDescent="0.2">
      <c r="B72" s="340"/>
      <c r="C72" s="340"/>
      <c r="D72" s="340"/>
    </row>
    <row r="73" spans="1:10" ht="22.5" customHeight="1" x14ac:dyDescent="0.2">
      <c r="B73" s="340"/>
      <c r="C73" s="340"/>
      <c r="D73" s="340"/>
    </row>
    <row r="74" spans="1:10" ht="22.5" customHeight="1" x14ac:dyDescent="0.2">
      <c r="B74" s="340"/>
      <c r="C74" s="340"/>
      <c r="D74" s="340"/>
    </row>
    <row r="75" spans="1:10" ht="22.5" customHeight="1" x14ac:dyDescent="0.2">
      <c r="B75" s="340"/>
      <c r="C75" s="340"/>
      <c r="D75" s="340"/>
    </row>
    <row r="76" spans="1:10" ht="22.5" customHeight="1" x14ac:dyDescent="0.2">
      <c r="B76" s="340"/>
      <c r="C76" s="340"/>
      <c r="D76" s="340"/>
    </row>
    <row r="77" spans="1:10" ht="22.5" customHeight="1" x14ac:dyDescent="0.2">
      <c r="B77" s="340"/>
      <c r="C77" s="340"/>
      <c r="D77" s="340"/>
    </row>
    <row r="78" spans="1:10" ht="22.5" customHeight="1" x14ac:dyDescent="0.2">
      <c r="B78" s="340"/>
      <c r="C78" s="340"/>
      <c r="D78" s="340"/>
    </row>
    <row r="79" spans="1:10" ht="22.5" customHeight="1" x14ac:dyDescent="0.2">
      <c r="B79" s="340"/>
      <c r="C79" s="340"/>
      <c r="D79" s="340"/>
    </row>
    <row r="80" spans="1:10" ht="22.5" customHeight="1" x14ac:dyDescent="0.2">
      <c r="B80" s="340"/>
      <c r="C80" s="340"/>
      <c r="D80" s="340"/>
    </row>
    <row r="81" spans="2:4" ht="22.5" customHeight="1" x14ac:dyDescent="0.2">
      <c r="B81" s="340"/>
      <c r="C81" s="340"/>
      <c r="D81" s="340"/>
    </row>
    <row r="82" spans="2:4" ht="22.5" customHeight="1" x14ac:dyDescent="0.2">
      <c r="B82" s="340"/>
      <c r="C82" s="340"/>
      <c r="D82" s="340"/>
    </row>
    <row r="83" spans="2:4" ht="22.5" customHeight="1" x14ac:dyDescent="0.2">
      <c r="B83" s="340"/>
      <c r="C83" s="340"/>
      <c r="D83" s="340"/>
    </row>
    <row r="84" spans="2:4" ht="22.5" customHeight="1" x14ac:dyDescent="0.2">
      <c r="B84" s="340"/>
      <c r="C84" s="340"/>
      <c r="D84" s="340"/>
    </row>
    <row r="85" spans="2:4" ht="22.5" customHeight="1" x14ac:dyDescent="0.2">
      <c r="B85" s="340"/>
      <c r="C85" s="340"/>
      <c r="D85" s="340"/>
    </row>
    <row r="86" spans="2:4" ht="22.5" customHeight="1" x14ac:dyDescent="0.2">
      <c r="B86" s="340"/>
      <c r="C86" s="340"/>
      <c r="D86" s="340"/>
    </row>
  </sheetData>
  <mergeCells count="4">
    <mergeCell ref="A4:G4"/>
    <mergeCell ref="A57:B57"/>
    <mergeCell ref="A58:B58"/>
    <mergeCell ref="A59:G59"/>
  </mergeCells>
  <printOptions horizontalCentered="1"/>
  <pageMargins left="0.98425196850393704" right="0.70866141732283472" top="0.51181102362204722" bottom="0.51181102362204722" header="0.31496062992125984" footer="0.31496062992125984"/>
  <pageSetup paperSize="9" scale="62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76"/>
  <sheetViews>
    <sheetView zoomScaleNormal="100" workbookViewId="0">
      <pane ySplit="2235" topLeftCell="A7" activePane="bottomLeft"/>
      <selection activeCell="B4" sqref="B4"/>
      <selection pane="bottomLeft" activeCell="C10" sqref="C10"/>
    </sheetView>
  </sheetViews>
  <sheetFormatPr defaultRowHeight="12.75" x14ac:dyDescent="0.2"/>
  <cols>
    <col min="1" max="1" width="3.85546875" style="44" customWidth="1"/>
    <col min="2" max="2" width="29.7109375" style="44" customWidth="1"/>
    <col min="3" max="3" width="11.85546875" style="45" customWidth="1"/>
    <col min="4" max="4" width="12.28515625" style="45" customWidth="1"/>
    <col min="5" max="5" width="10.42578125" style="45" customWidth="1"/>
    <col min="6" max="7" width="12.85546875" style="45" customWidth="1"/>
    <col min="8" max="8" width="13.85546875" style="45" customWidth="1"/>
    <col min="9" max="9" width="14.5703125" style="44" customWidth="1"/>
    <col min="10" max="10" width="5.5703125" style="44" customWidth="1"/>
    <col min="11" max="11" width="4.7109375" style="164" hidden="1" customWidth="1"/>
    <col min="12" max="12" width="14.140625" style="164" customWidth="1"/>
    <col min="13" max="13" width="11" style="164" customWidth="1"/>
    <col min="14" max="15" width="13.7109375" style="164" customWidth="1"/>
    <col min="16" max="16" width="7.42578125" style="164" customWidth="1"/>
    <col min="17" max="17" width="5" style="164" customWidth="1"/>
    <col min="18" max="18" width="12.85546875" style="164" customWidth="1"/>
    <col min="19" max="19" width="9.140625" style="164"/>
    <col min="20" max="20" width="9.140625" style="44"/>
    <col min="21" max="21" width="12" style="44" bestFit="1" customWidth="1"/>
    <col min="22" max="16384" width="9.140625" style="44"/>
  </cols>
  <sheetData>
    <row r="1" spans="1:21" ht="20.25" x14ac:dyDescent="0.3">
      <c r="B1" s="166" t="s">
        <v>232</v>
      </c>
    </row>
    <row r="2" spans="1:21" x14ac:dyDescent="0.2">
      <c r="B2"/>
      <c r="D2" s="45" t="s">
        <v>184</v>
      </c>
    </row>
    <row r="3" spans="1:21" x14ac:dyDescent="0.2">
      <c r="B3" s="120"/>
    </row>
    <row r="4" spans="1:21" ht="12.75" customHeight="1" x14ac:dyDescent="0.2">
      <c r="K4" s="904" t="s">
        <v>5</v>
      </c>
      <c r="L4" s="904" t="s">
        <v>7</v>
      </c>
      <c r="M4" s="904" t="s">
        <v>201</v>
      </c>
      <c r="N4" s="904" t="s">
        <v>438</v>
      </c>
      <c r="O4" s="899" t="s">
        <v>437</v>
      </c>
      <c r="P4" s="904" t="s">
        <v>206</v>
      </c>
      <c r="Q4" s="904" t="s">
        <v>200</v>
      </c>
      <c r="R4" s="904"/>
      <c r="S4" s="351" t="s">
        <v>204</v>
      </c>
    </row>
    <row r="5" spans="1:21" ht="20.25" customHeight="1" x14ac:dyDescent="0.2">
      <c r="A5" s="906" t="s">
        <v>97</v>
      </c>
      <c r="B5" s="906" t="s">
        <v>180</v>
      </c>
      <c r="C5" s="905" t="s">
        <v>176</v>
      </c>
      <c r="D5" s="905"/>
      <c r="E5" s="905"/>
      <c r="F5" s="907" t="s">
        <v>211</v>
      </c>
      <c r="G5" s="907" t="s">
        <v>471</v>
      </c>
      <c r="H5" s="906" t="s">
        <v>197</v>
      </c>
      <c r="I5" s="907" t="s">
        <v>198</v>
      </c>
      <c r="J5" s="909" t="s">
        <v>493</v>
      </c>
      <c r="K5" s="904"/>
      <c r="L5" s="904"/>
      <c r="M5" s="904"/>
      <c r="N5" s="904"/>
      <c r="O5" s="900"/>
      <c r="P5" s="904"/>
      <c r="Q5" s="362" t="s">
        <v>203</v>
      </c>
      <c r="R5" s="362" t="s">
        <v>202</v>
      </c>
      <c r="S5" s="362" t="s">
        <v>95</v>
      </c>
    </row>
    <row r="6" spans="1:21" ht="20.25" customHeight="1" x14ac:dyDescent="0.2">
      <c r="A6" s="906"/>
      <c r="B6" s="906"/>
      <c r="C6" s="365" t="s">
        <v>178</v>
      </c>
      <c r="D6" s="365" t="s">
        <v>177</v>
      </c>
      <c r="E6" s="405" t="s">
        <v>179</v>
      </c>
      <c r="F6" s="908"/>
      <c r="G6" s="908"/>
      <c r="H6" s="906"/>
      <c r="I6" s="908"/>
      <c r="J6" s="909"/>
      <c r="K6" s="369"/>
      <c r="L6" s="160"/>
      <c r="M6" s="165"/>
      <c r="N6" s="352"/>
      <c r="O6" s="352"/>
      <c r="P6" s="160"/>
      <c r="Q6" s="160"/>
      <c r="R6" s="352"/>
      <c r="S6" s="160"/>
    </row>
    <row r="7" spans="1:21" ht="33.75" customHeight="1" x14ac:dyDescent="0.2">
      <c r="A7" s="886" t="s">
        <v>313</v>
      </c>
      <c r="B7" s="887"/>
      <c r="C7" s="887"/>
      <c r="D7" s="887"/>
      <c r="E7" s="887"/>
      <c r="F7" s="887"/>
      <c r="G7" s="887"/>
      <c r="H7" s="887"/>
      <c r="I7" s="888"/>
    </row>
    <row r="8" spans="1:21" s="92" customFormat="1" ht="15" customHeight="1" x14ac:dyDescent="0.2">
      <c r="A8" s="373" t="s">
        <v>314</v>
      </c>
      <c r="B8" s="389" t="s">
        <v>72</v>
      </c>
      <c r="C8" s="105">
        <f>[1]KOPERASI!$C$8</f>
        <v>0</v>
      </c>
      <c r="D8" s="105">
        <v>100000</v>
      </c>
      <c r="E8" s="105">
        <v>0</v>
      </c>
      <c r="F8" s="105">
        <v>0</v>
      </c>
      <c r="G8" s="105">
        <v>0</v>
      </c>
      <c r="H8" s="105">
        <v>0</v>
      </c>
      <c r="I8" s="105">
        <f t="shared" ref="I8:I48" si="0">SUM(C8:H8)</f>
        <v>100000</v>
      </c>
      <c r="J8" s="438">
        <v>0</v>
      </c>
      <c r="K8" s="369" t="s">
        <v>316</v>
      </c>
      <c r="L8" s="160" t="s">
        <v>568</v>
      </c>
      <c r="M8" s="354">
        <v>42066</v>
      </c>
      <c r="N8" s="353">
        <v>20000000</v>
      </c>
      <c r="O8" s="352">
        <v>22399992</v>
      </c>
      <c r="P8" s="160">
        <v>24</v>
      </c>
      <c r="Q8" s="160">
        <v>21</v>
      </c>
      <c r="R8" s="352">
        <v>933333</v>
      </c>
      <c r="S8" s="160">
        <f t="shared" ref="S8:S14" si="1">P8-Q8</f>
        <v>3</v>
      </c>
    </row>
    <row r="9" spans="1:21" ht="15" customHeight="1" x14ac:dyDescent="0.2">
      <c r="A9" s="373" t="s">
        <v>315</v>
      </c>
      <c r="B9" s="389" t="s">
        <v>73</v>
      </c>
      <c r="C9" s="105">
        <f>[1]KOPERASI!$C$8</f>
        <v>0</v>
      </c>
      <c r="D9" s="105">
        <v>100000</v>
      </c>
      <c r="E9" s="105">
        <v>0</v>
      </c>
      <c r="F9" s="105">
        <v>0</v>
      </c>
      <c r="G9" s="105">
        <v>0</v>
      </c>
      <c r="H9" s="105">
        <v>916666</v>
      </c>
      <c r="I9" s="105">
        <f t="shared" si="0"/>
        <v>1016666</v>
      </c>
      <c r="J9" s="438">
        <v>3</v>
      </c>
      <c r="K9" s="369" t="s">
        <v>317</v>
      </c>
      <c r="L9" s="160" t="s">
        <v>212</v>
      </c>
      <c r="M9" s="354">
        <v>42073</v>
      </c>
      <c r="N9" s="353">
        <v>21000000</v>
      </c>
      <c r="O9" s="352">
        <v>23940000</v>
      </c>
      <c r="P9" s="160">
        <v>36</v>
      </c>
      <c r="Q9" s="160">
        <v>21</v>
      </c>
      <c r="R9" s="352">
        <v>665000</v>
      </c>
      <c r="S9" s="160">
        <f t="shared" si="1"/>
        <v>15</v>
      </c>
    </row>
    <row r="10" spans="1:21" ht="15" customHeight="1" x14ac:dyDescent="0.2">
      <c r="A10" s="373" t="s">
        <v>316</v>
      </c>
      <c r="B10" s="390" t="s">
        <v>255</v>
      </c>
      <c r="C10" s="105">
        <f>[1]KOPERASI!$C$8</f>
        <v>0</v>
      </c>
      <c r="D10" s="105">
        <v>100000</v>
      </c>
      <c r="E10" s="105">
        <v>0</v>
      </c>
      <c r="F10" s="105">
        <v>0</v>
      </c>
      <c r="G10" s="105">
        <v>0</v>
      </c>
      <c r="H10" s="105">
        <v>916666</v>
      </c>
      <c r="I10" s="105">
        <f t="shared" si="0"/>
        <v>1016666</v>
      </c>
      <c r="J10" s="438">
        <v>2</v>
      </c>
      <c r="K10" s="369" t="s">
        <v>318</v>
      </c>
      <c r="L10" s="160" t="s">
        <v>434</v>
      </c>
      <c r="M10" s="354">
        <v>42073</v>
      </c>
      <c r="N10" s="353">
        <v>12000000</v>
      </c>
      <c r="O10" s="352">
        <v>13440000</v>
      </c>
      <c r="P10" s="160">
        <v>24</v>
      </c>
      <c r="Q10" s="160">
        <v>21</v>
      </c>
      <c r="R10" s="352">
        <v>560000</v>
      </c>
      <c r="S10" s="160">
        <f t="shared" si="1"/>
        <v>3</v>
      </c>
    </row>
    <row r="11" spans="1:21" ht="15" customHeight="1" x14ac:dyDescent="0.2">
      <c r="A11" s="373" t="s">
        <v>317</v>
      </c>
      <c r="B11" s="389" t="s">
        <v>148</v>
      </c>
      <c r="C11" s="105">
        <f>[1]KOPERASI!$C$8</f>
        <v>0</v>
      </c>
      <c r="D11" s="105">
        <v>100000</v>
      </c>
      <c r="E11" s="105">
        <v>0</v>
      </c>
      <c r="F11" s="105">
        <v>0</v>
      </c>
      <c r="G11" s="105">
        <v>510000</v>
      </c>
      <c r="H11" s="105">
        <v>665000</v>
      </c>
      <c r="I11" s="105">
        <f t="shared" si="0"/>
        <v>1275000</v>
      </c>
      <c r="J11" s="438">
        <v>20</v>
      </c>
      <c r="K11" s="369" t="s">
        <v>319</v>
      </c>
      <c r="L11" s="160" t="s">
        <v>34</v>
      </c>
      <c r="M11" s="354">
        <v>42093</v>
      </c>
      <c r="N11" s="353">
        <v>30000000</v>
      </c>
      <c r="O11" s="352">
        <v>34200000</v>
      </c>
      <c r="P11" s="160">
        <v>36</v>
      </c>
      <c r="Q11" s="160">
        <v>20</v>
      </c>
      <c r="R11" s="352">
        <v>950000</v>
      </c>
      <c r="S11" s="160">
        <f t="shared" si="1"/>
        <v>16</v>
      </c>
    </row>
    <row r="12" spans="1:21" ht="15" customHeight="1" x14ac:dyDescent="0.2">
      <c r="A12" s="373" t="s">
        <v>318</v>
      </c>
      <c r="B12" s="389" t="s">
        <v>114</v>
      </c>
      <c r="C12" s="105">
        <f>[1]KOPERASI!$C$8</f>
        <v>0</v>
      </c>
      <c r="D12" s="105">
        <v>100000</v>
      </c>
      <c r="E12" s="105">
        <v>0</v>
      </c>
      <c r="F12" s="105">
        <v>0</v>
      </c>
      <c r="G12" s="105">
        <v>510000</v>
      </c>
      <c r="H12" s="105">
        <v>1516667</v>
      </c>
      <c r="I12" s="105">
        <f t="shared" si="0"/>
        <v>2126667</v>
      </c>
      <c r="J12" s="439">
        <v>4</v>
      </c>
      <c r="K12" s="369" t="s">
        <v>320</v>
      </c>
      <c r="L12" s="160" t="s">
        <v>37</v>
      </c>
      <c r="M12" s="354">
        <v>42123</v>
      </c>
      <c r="N12" s="352">
        <v>48500000</v>
      </c>
      <c r="O12" s="352">
        <v>55289988</v>
      </c>
      <c r="P12" s="160">
        <v>36</v>
      </c>
      <c r="Q12" s="160">
        <v>19</v>
      </c>
      <c r="R12" s="353">
        <v>1535833</v>
      </c>
      <c r="S12" s="160">
        <f t="shared" si="1"/>
        <v>17</v>
      </c>
    </row>
    <row r="13" spans="1:21" s="97" customFormat="1" ht="15" customHeight="1" x14ac:dyDescent="0.2">
      <c r="A13" s="373" t="s">
        <v>319</v>
      </c>
      <c r="B13" s="390" t="s">
        <v>480</v>
      </c>
      <c r="C13" s="105">
        <v>0</v>
      </c>
      <c r="D13" s="105">
        <v>100000</v>
      </c>
      <c r="E13" s="105">
        <v>0</v>
      </c>
      <c r="F13" s="105">
        <v>0</v>
      </c>
      <c r="G13" s="105">
        <v>0</v>
      </c>
      <c r="H13" s="105">
        <v>0</v>
      </c>
      <c r="I13" s="105">
        <f t="shared" si="0"/>
        <v>100000</v>
      </c>
      <c r="J13" s="439">
        <v>0</v>
      </c>
      <c r="K13" s="369" t="s">
        <v>321</v>
      </c>
      <c r="L13" s="160" t="s">
        <v>205</v>
      </c>
      <c r="M13" s="354">
        <v>42123</v>
      </c>
      <c r="N13" s="353">
        <v>40000000</v>
      </c>
      <c r="O13" s="352">
        <v>45600012</v>
      </c>
      <c r="P13" s="160">
        <v>36</v>
      </c>
      <c r="Q13" s="160">
        <v>19</v>
      </c>
      <c r="R13" s="352">
        <v>1266667</v>
      </c>
      <c r="S13" s="160">
        <f t="shared" si="1"/>
        <v>17</v>
      </c>
    </row>
    <row r="14" spans="1:21" s="97" customFormat="1" ht="15" customHeight="1" x14ac:dyDescent="0.2">
      <c r="A14" s="373" t="s">
        <v>320</v>
      </c>
      <c r="B14" s="390" t="s">
        <v>136</v>
      </c>
      <c r="C14" s="105">
        <f>[1]KOPERASI!$C$8</f>
        <v>0</v>
      </c>
      <c r="D14" s="105">
        <v>100000</v>
      </c>
      <c r="E14" s="105">
        <v>0</v>
      </c>
      <c r="F14" s="105">
        <v>0</v>
      </c>
      <c r="G14" s="105">
        <v>510000</v>
      </c>
      <c r="H14" s="105">
        <v>1741667</v>
      </c>
      <c r="I14" s="105">
        <f t="shared" si="0"/>
        <v>2351667</v>
      </c>
      <c r="J14" s="439">
        <v>2</v>
      </c>
      <c r="K14" s="369" t="s">
        <v>322</v>
      </c>
      <c r="L14" s="160" t="s">
        <v>40</v>
      </c>
      <c r="M14" s="354">
        <v>42123</v>
      </c>
      <c r="N14" s="353">
        <v>45000000</v>
      </c>
      <c r="O14" s="352">
        <v>51300000</v>
      </c>
      <c r="P14" s="160">
        <v>36</v>
      </c>
      <c r="Q14" s="160">
        <v>19</v>
      </c>
      <c r="R14" s="352">
        <v>1425000</v>
      </c>
      <c r="S14" s="160">
        <f t="shared" si="1"/>
        <v>17</v>
      </c>
    </row>
    <row r="15" spans="1:21" s="97" customFormat="1" ht="15" customHeight="1" x14ac:dyDescent="0.2">
      <c r="A15" s="373" t="s">
        <v>321</v>
      </c>
      <c r="B15" s="389" t="s">
        <v>139</v>
      </c>
      <c r="C15" s="105">
        <f>[1]KOPERASI!$C$8</f>
        <v>0</v>
      </c>
      <c r="D15" s="105">
        <v>100000</v>
      </c>
      <c r="E15" s="105">
        <v>0</v>
      </c>
      <c r="F15" s="105">
        <v>0</v>
      </c>
      <c r="G15" s="105">
        <v>510000</v>
      </c>
      <c r="H15" s="105">
        <v>791666</v>
      </c>
      <c r="I15" s="105">
        <f t="shared" si="0"/>
        <v>1401666</v>
      </c>
      <c r="J15" s="439">
        <v>18</v>
      </c>
      <c r="K15" s="369" t="s">
        <v>323</v>
      </c>
      <c r="L15" s="160" t="s">
        <v>473</v>
      </c>
      <c r="M15" s="354">
        <v>42123</v>
      </c>
      <c r="N15" s="352">
        <v>40500000</v>
      </c>
      <c r="O15" s="352">
        <v>46170000</v>
      </c>
      <c r="P15" s="160">
        <v>36</v>
      </c>
      <c r="Q15" s="160">
        <v>19</v>
      </c>
      <c r="R15" s="353">
        <v>1282500</v>
      </c>
      <c r="S15" s="160">
        <f>P15-Q15</f>
        <v>17</v>
      </c>
    </row>
    <row r="16" spans="1:21" s="97" customFormat="1" ht="15" customHeight="1" x14ac:dyDescent="0.2">
      <c r="A16" s="373" t="s">
        <v>322</v>
      </c>
      <c r="B16" s="389" t="s">
        <v>140</v>
      </c>
      <c r="C16" s="105">
        <f>[1]KOPERASI!$C$8</f>
        <v>0</v>
      </c>
      <c r="D16" s="105">
        <v>100000</v>
      </c>
      <c r="E16" s="105">
        <v>0</v>
      </c>
      <c r="F16" s="105">
        <v>0</v>
      </c>
      <c r="G16" s="105">
        <v>0</v>
      </c>
      <c r="H16" s="105">
        <v>700000</v>
      </c>
      <c r="I16" s="105">
        <f t="shared" si="0"/>
        <v>800000</v>
      </c>
      <c r="J16" s="438">
        <v>16</v>
      </c>
      <c r="K16" s="369" t="s">
        <v>324</v>
      </c>
      <c r="L16" s="160" t="s">
        <v>54</v>
      </c>
      <c r="M16" s="354">
        <v>42135</v>
      </c>
      <c r="N16" s="352">
        <v>28499976</v>
      </c>
      <c r="O16" s="352">
        <v>25000000</v>
      </c>
      <c r="P16" s="160">
        <v>36</v>
      </c>
      <c r="Q16" s="160">
        <v>19</v>
      </c>
      <c r="R16" s="353">
        <v>791666</v>
      </c>
      <c r="S16" s="160">
        <f>P16-Q16</f>
        <v>17</v>
      </c>
      <c r="U16" s="442"/>
    </row>
    <row r="17" spans="1:21" ht="15" customHeight="1" x14ac:dyDescent="0.2">
      <c r="A17" s="373" t="s">
        <v>323</v>
      </c>
      <c r="B17" s="389" t="s">
        <v>141</v>
      </c>
      <c r="C17" s="105">
        <f>[1]KOPERASI!$C$8</f>
        <v>0</v>
      </c>
      <c r="D17" s="105">
        <v>100000</v>
      </c>
      <c r="E17" s="105">
        <v>0</v>
      </c>
      <c r="F17" s="105">
        <v>0</v>
      </c>
      <c r="G17" s="105">
        <v>0</v>
      </c>
      <c r="H17" s="105">
        <v>0</v>
      </c>
      <c r="I17" s="105">
        <f t="shared" si="0"/>
        <v>100000</v>
      </c>
      <c r="J17" s="438">
        <v>0</v>
      </c>
      <c r="K17" s="369" t="s">
        <v>325</v>
      </c>
      <c r="L17" s="160" t="s">
        <v>512</v>
      </c>
      <c r="M17" s="354">
        <v>42135</v>
      </c>
      <c r="N17" s="353">
        <v>31500000</v>
      </c>
      <c r="O17" s="352">
        <v>35910000</v>
      </c>
      <c r="P17" s="160">
        <v>36</v>
      </c>
      <c r="Q17" s="160">
        <v>19</v>
      </c>
      <c r="R17" s="352">
        <v>997500</v>
      </c>
      <c r="S17" s="160">
        <f t="shared" ref="S17:S18" si="2">P17-Q17</f>
        <v>17</v>
      </c>
      <c r="U17" s="443"/>
    </row>
    <row r="18" spans="1:21" ht="15" customHeight="1" x14ac:dyDescent="0.2">
      <c r="A18" s="373" t="s">
        <v>324</v>
      </c>
      <c r="B18" s="389" t="s">
        <v>593</v>
      </c>
      <c r="C18" s="105">
        <f>[1]KOPERASI!$C$8</f>
        <v>0</v>
      </c>
      <c r="D18" s="105">
        <v>100000</v>
      </c>
      <c r="E18" s="105">
        <v>0</v>
      </c>
      <c r="F18" s="105">
        <v>0</v>
      </c>
      <c r="G18" s="105">
        <v>0</v>
      </c>
      <c r="H18" s="105">
        <v>665000</v>
      </c>
      <c r="I18" s="105">
        <f t="shared" si="0"/>
        <v>765000</v>
      </c>
      <c r="J18" s="438">
        <v>6</v>
      </c>
      <c r="K18" s="369" t="s">
        <v>326</v>
      </c>
      <c r="L18" s="160" t="s">
        <v>47</v>
      </c>
      <c r="M18" s="354">
        <v>42135</v>
      </c>
      <c r="N18" s="353">
        <v>47880000</v>
      </c>
      <c r="O18" s="352">
        <v>42000000</v>
      </c>
      <c r="P18" s="160">
        <v>36</v>
      </c>
      <c r="Q18" s="160">
        <v>19</v>
      </c>
      <c r="R18" s="352">
        <v>1330000</v>
      </c>
      <c r="S18" s="160">
        <f t="shared" si="2"/>
        <v>17</v>
      </c>
      <c r="U18" s="443"/>
    </row>
    <row r="19" spans="1:21" ht="15" customHeight="1" x14ac:dyDescent="0.2">
      <c r="A19" s="373" t="s">
        <v>325</v>
      </c>
      <c r="B19" s="389" t="s">
        <v>260</v>
      </c>
      <c r="C19" s="105">
        <f>[1]KOPERASI!$C$8</f>
        <v>0</v>
      </c>
      <c r="D19" s="105">
        <v>100000</v>
      </c>
      <c r="E19" s="105">
        <v>0</v>
      </c>
      <c r="F19" s="105">
        <v>0</v>
      </c>
      <c r="G19" s="105">
        <v>0</v>
      </c>
      <c r="H19" s="105">
        <v>0</v>
      </c>
      <c r="I19" s="105">
        <f t="shared" si="0"/>
        <v>100000</v>
      </c>
      <c r="J19" s="438">
        <v>0</v>
      </c>
      <c r="K19" s="369" t="s">
        <v>327</v>
      </c>
      <c r="L19" s="160" t="s">
        <v>70</v>
      </c>
      <c r="M19" s="354">
        <v>42135</v>
      </c>
      <c r="N19" s="352">
        <v>43500000</v>
      </c>
      <c r="O19" s="352">
        <v>49590000</v>
      </c>
      <c r="P19" s="160">
        <v>36</v>
      </c>
      <c r="Q19" s="160">
        <v>19</v>
      </c>
      <c r="R19" s="353">
        <v>1377500</v>
      </c>
      <c r="S19" s="160">
        <f>P19-Q19</f>
        <v>17</v>
      </c>
      <c r="U19" s="443"/>
    </row>
    <row r="20" spans="1:21" ht="15" customHeight="1" x14ac:dyDescent="0.2">
      <c r="A20" s="373" t="s">
        <v>326</v>
      </c>
      <c r="B20" s="389" t="s">
        <v>259</v>
      </c>
      <c r="C20" s="105">
        <f>[1]KOPERASI!$C$8</f>
        <v>0</v>
      </c>
      <c r="D20" s="105">
        <v>100000</v>
      </c>
      <c r="E20" s="105">
        <v>0</v>
      </c>
      <c r="F20" s="105">
        <v>0</v>
      </c>
      <c r="G20" s="105">
        <v>510000</v>
      </c>
      <c r="H20" s="105">
        <v>466667</v>
      </c>
      <c r="I20" s="105">
        <f t="shared" si="0"/>
        <v>1076667</v>
      </c>
      <c r="J20" s="438">
        <v>6</v>
      </c>
      <c r="K20" s="369" t="s">
        <v>328</v>
      </c>
      <c r="L20" s="160" t="s">
        <v>60</v>
      </c>
      <c r="M20" s="354">
        <v>42178</v>
      </c>
      <c r="N20" s="352">
        <v>50000000</v>
      </c>
      <c r="O20" s="352">
        <v>56999988</v>
      </c>
      <c r="P20" s="160">
        <v>36</v>
      </c>
      <c r="Q20" s="160">
        <v>17</v>
      </c>
      <c r="R20" s="353">
        <v>1583333</v>
      </c>
      <c r="S20" s="160">
        <f>P20-Q20</f>
        <v>19</v>
      </c>
      <c r="U20" s="443"/>
    </row>
    <row r="21" spans="1:21" ht="15" customHeight="1" x14ac:dyDescent="0.2">
      <c r="A21" s="373" t="s">
        <v>327</v>
      </c>
      <c r="B21" s="389" t="s">
        <v>268</v>
      </c>
      <c r="C21" s="105">
        <f>[1]KOPERASI!$C$8</f>
        <v>0</v>
      </c>
      <c r="D21" s="105">
        <v>100000</v>
      </c>
      <c r="E21" s="105">
        <v>0</v>
      </c>
      <c r="F21" s="105">
        <v>0</v>
      </c>
      <c r="G21" s="105">
        <v>0</v>
      </c>
      <c r="H21" s="105">
        <v>933333</v>
      </c>
      <c r="I21" s="105">
        <f t="shared" si="0"/>
        <v>1033333</v>
      </c>
      <c r="J21" s="438">
        <v>20</v>
      </c>
      <c r="K21" s="369" t="s">
        <v>329</v>
      </c>
      <c r="L21" s="160" t="s">
        <v>572</v>
      </c>
      <c r="M21" s="354">
        <v>42187</v>
      </c>
      <c r="N21" s="353">
        <v>15000000</v>
      </c>
      <c r="O21" s="352">
        <v>16800000</v>
      </c>
      <c r="P21" s="160">
        <v>24</v>
      </c>
      <c r="Q21" s="160">
        <v>17</v>
      </c>
      <c r="R21" s="352">
        <v>700000</v>
      </c>
      <c r="S21" s="160">
        <f>P21-Q21</f>
        <v>7</v>
      </c>
      <c r="U21" s="443"/>
    </row>
    <row r="22" spans="1:21" ht="15" customHeight="1" x14ac:dyDescent="0.2">
      <c r="A22" s="373" t="s">
        <v>328</v>
      </c>
      <c r="B22" s="389" t="s">
        <v>138</v>
      </c>
      <c r="C22" s="105">
        <f>[1]KOPERASI!$C$8</f>
        <v>0</v>
      </c>
      <c r="D22" s="105">
        <v>100000</v>
      </c>
      <c r="E22" s="105">
        <v>0</v>
      </c>
      <c r="F22" s="105">
        <v>0</v>
      </c>
      <c r="G22" s="105">
        <v>0</v>
      </c>
      <c r="H22" s="105">
        <v>684444</v>
      </c>
      <c r="I22" s="105">
        <f t="shared" si="0"/>
        <v>784444</v>
      </c>
      <c r="J22" s="438">
        <v>1</v>
      </c>
      <c r="K22" s="369" t="s">
        <v>330</v>
      </c>
      <c r="L22" s="160" t="s">
        <v>210</v>
      </c>
      <c r="M22" s="354">
        <v>42254</v>
      </c>
      <c r="N22" s="352">
        <v>23000000</v>
      </c>
      <c r="O22" s="352">
        <v>26219988</v>
      </c>
      <c r="P22" s="160">
        <v>36</v>
      </c>
      <c r="Q22" s="160">
        <v>15</v>
      </c>
      <c r="R22" s="353">
        <v>728333</v>
      </c>
      <c r="S22" s="160">
        <f>P22-Q22</f>
        <v>21</v>
      </c>
      <c r="U22" s="44">
        <f>30500000*12%</f>
        <v>3660000</v>
      </c>
    </row>
    <row r="23" spans="1:21" ht="15" customHeight="1" x14ac:dyDescent="0.2">
      <c r="A23" s="373" t="s">
        <v>329</v>
      </c>
      <c r="B23" s="389" t="s">
        <v>443</v>
      </c>
      <c r="C23" s="105">
        <f>[1]KOPERASI!$C$8</f>
        <v>0</v>
      </c>
      <c r="D23" s="105">
        <v>100000</v>
      </c>
      <c r="E23" s="105">
        <v>0</v>
      </c>
      <c r="F23" s="105">
        <v>0</v>
      </c>
      <c r="G23" s="105">
        <v>0</v>
      </c>
      <c r="H23" s="105">
        <v>0</v>
      </c>
      <c r="I23" s="105">
        <f t="shared" si="0"/>
        <v>100000</v>
      </c>
      <c r="J23" s="438">
        <v>0</v>
      </c>
      <c r="K23" s="369" t="s">
        <v>331</v>
      </c>
      <c r="L23" s="160" t="s">
        <v>590</v>
      </c>
      <c r="M23" s="354">
        <v>42346</v>
      </c>
      <c r="N23" s="352">
        <v>30000000</v>
      </c>
      <c r="O23" s="352">
        <v>33600000</v>
      </c>
      <c r="P23" s="160">
        <v>24</v>
      </c>
      <c r="Q23" s="160">
        <v>12</v>
      </c>
      <c r="R23" s="353">
        <v>1400000</v>
      </c>
      <c r="S23" s="160">
        <f t="shared" ref="S23:S25" si="3">P23-Q23</f>
        <v>12</v>
      </c>
    </row>
    <row r="24" spans="1:21" ht="15" customHeight="1" x14ac:dyDescent="0.2">
      <c r="A24" s="373" t="s">
        <v>330</v>
      </c>
      <c r="B24" s="390" t="s">
        <v>137</v>
      </c>
      <c r="C24" s="105">
        <f>[1]KOPERASI!$C$8</f>
        <v>0</v>
      </c>
      <c r="D24" s="105">
        <v>100000</v>
      </c>
      <c r="E24" s="105">
        <v>0</v>
      </c>
      <c r="F24" s="105">
        <v>0</v>
      </c>
      <c r="G24" s="105">
        <v>510000</v>
      </c>
      <c r="H24" s="105">
        <v>1330000</v>
      </c>
      <c r="I24" s="105">
        <f t="shared" si="0"/>
        <v>1940000</v>
      </c>
      <c r="J24" s="438">
        <v>18</v>
      </c>
      <c r="K24" s="369" t="s">
        <v>332</v>
      </c>
      <c r="L24" s="160" t="s">
        <v>599</v>
      </c>
      <c r="M24" s="354">
        <v>42388</v>
      </c>
      <c r="N24" s="352">
        <v>42500000</v>
      </c>
      <c r="O24" s="352">
        <v>48450024</v>
      </c>
      <c r="P24" s="160">
        <v>36</v>
      </c>
      <c r="Q24" s="160">
        <v>10</v>
      </c>
      <c r="R24" s="353">
        <v>1345834</v>
      </c>
      <c r="S24" s="160">
        <f t="shared" si="3"/>
        <v>26</v>
      </c>
    </row>
    <row r="25" spans="1:21" ht="15" customHeight="1" x14ac:dyDescent="0.2">
      <c r="A25" s="373" t="s">
        <v>331</v>
      </c>
      <c r="B25" s="390" t="s">
        <v>145</v>
      </c>
      <c r="C25" s="105">
        <f>[1]KOPERASI!$C$8</f>
        <v>0</v>
      </c>
      <c r="D25" s="105">
        <v>100000</v>
      </c>
      <c r="E25" s="105">
        <v>0</v>
      </c>
      <c r="F25" s="105">
        <v>0</v>
      </c>
      <c r="G25" s="105">
        <v>510000</v>
      </c>
      <c r="H25" s="105">
        <v>1425000</v>
      </c>
      <c r="I25" s="105">
        <f t="shared" si="0"/>
        <v>2035000</v>
      </c>
      <c r="J25" s="438">
        <v>18</v>
      </c>
      <c r="K25" s="369" t="s">
        <v>333</v>
      </c>
      <c r="L25" s="160" t="s">
        <v>22</v>
      </c>
      <c r="M25" s="354">
        <v>42461</v>
      </c>
      <c r="N25" s="352">
        <v>92000000</v>
      </c>
      <c r="O25" s="352">
        <v>104880024</v>
      </c>
      <c r="P25" s="160">
        <v>36</v>
      </c>
      <c r="Q25" s="160">
        <v>8</v>
      </c>
      <c r="R25" s="353">
        <v>2913334</v>
      </c>
      <c r="S25" s="160">
        <f t="shared" si="3"/>
        <v>28</v>
      </c>
    </row>
    <row r="26" spans="1:21" ht="15" customHeight="1" x14ac:dyDescent="0.2">
      <c r="A26" s="373" t="s">
        <v>332</v>
      </c>
      <c r="B26" s="389" t="s">
        <v>149</v>
      </c>
      <c r="C26" s="105">
        <f>[1]KOPERASI!$C$8</f>
        <v>0</v>
      </c>
      <c r="D26" s="105">
        <v>100000</v>
      </c>
      <c r="E26" s="105">
        <v>0</v>
      </c>
      <c r="F26" s="105">
        <v>0</v>
      </c>
      <c r="G26" s="105">
        <v>0</v>
      </c>
      <c r="H26" s="105">
        <v>0</v>
      </c>
      <c r="I26" s="105">
        <f t="shared" si="0"/>
        <v>100000</v>
      </c>
      <c r="J26" s="438">
        <v>0</v>
      </c>
      <c r="K26" s="369" t="s">
        <v>334</v>
      </c>
      <c r="L26" s="160" t="s">
        <v>494</v>
      </c>
      <c r="M26" s="354">
        <v>42461</v>
      </c>
      <c r="N26" s="352">
        <v>18500000</v>
      </c>
      <c r="O26" s="352">
        <v>21089988</v>
      </c>
      <c r="P26" s="160">
        <v>36</v>
      </c>
      <c r="Q26" s="160">
        <v>8</v>
      </c>
      <c r="R26" s="353">
        <v>585833</v>
      </c>
      <c r="S26" s="160">
        <f>P26-Q26</f>
        <v>28</v>
      </c>
    </row>
    <row r="27" spans="1:21" ht="15" customHeight="1" x14ac:dyDescent="0.2">
      <c r="A27" s="373" t="s">
        <v>333</v>
      </c>
      <c r="B27" s="389" t="s">
        <v>30</v>
      </c>
      <c r="C27" s="105">
        <f>[1]KOPERASI!$C$8</f>
        <v>0</v>
      </c>
      <c r="D27" s="105">
        <v>100000</v>
      </c>
      <c r="E27" s="105">
        <v>0</v>
      </c>
      <c r="F27" s="105">
        <v>0</v>
      </c>
      <c r="G27" s="105">
        <v>510000</v>
      </c>
      <c r="H27" s="105">
        <v>1266667</v>
      </c>
      <c r="I27" s="105">
        <f t="shared" si="0"/>
        <v>1876667</v>
      </c>
      <c r="J27" s="438">
        <v>18</v>
      </c>
      <c r="K27" s="369" t="s">
        <v>335</v>
      </c>
      <c r="L27" s="160" t="s">
        <v>261</v>
      </c>
      <c r="M27" s="354">
        <v>42481</v>
      </c>
      <c r="N27" s="352">
        <v>10000000</v>
      </c>
      <c r="O27" s="352">
        <v>11200000</v>
      </c>
      <c r="P27" s="160">
        <v>24</v>
      </c>
      <c r="Q27" s="160">
        <v>7</v>
      </c>
      <c r="R27" s="353">
        <v>466667</v>
      </c>
      <c r="S27" s="160">
        <f>P27-Q27</f>
        <v>17</v>
      </c>
    </row>
    <row r="28" spans="1:21" ht="15" customHeight="1" x14ac:dyDescent="0.2">
      <c r="A28" s="373" t="s">
        <v>334</v>
      </c>
      <c r="B28" s="389" t="s">
        <v>506</v>
      </c>
      <c r="C28" s="105">
        <f>[1]KOPERASI!$C$8</f>
        <v>0</v>
      </c>
      <c r="D28" s="105">
        <v>100000</v>
      </c>
      <c r="E28" s="105">
        <v>0</v>
      </c>
      <c r="F28" s="105">
        <v>0</v>
      </c>
      <c r="G28" s="105">
        <v>510000</v>
      </c>
      <c r="H28" s="105">
        <v>1377500</v>
      </c>
      <c r="I28" s="105">
        <f t="shared" si="0"/>
        <v>1987500</v>
      </c>
      <c r="J28" s="438">
        <v>18</v>
      </c>
      <c r="K28" s="369" t="s">
        <v>336</v>
      </c>
      <c r="L28" s="160" t="s">
        <v>626</v>
      </c>
      <c r="M28" s="354">
        <v>42503</v>
      </c>
      <c r="N28" s="352">
        <v>21000000</v>
      </c>
      <c r="O28" s="352">
        <v>23940000</v>
      </c>
      <c r="P28" s="160">
        <v>36</v>
      </c>
      <c r="Q28" s="160">
        <v>7</v>
      </c>
      <c r="R28" s="353">
        <v>665000</v>
      </c>
      <c r="S28" s="160">
        <f t="shared" ref="S28" si="4">P28-Q28</f>
        <v>29</v>
      </c>
    </row>
    <row r="29" spans="1:21" ht="15" customHeight="1" x14ac:dyDescent="0.2">
      <c r="A29" s="373" t="s">
        <v>335</v>
      </c>
      <c r="B29" s="390" t="s">
        <v>468</v>
      </c>
      <c r="C29" s="105">
        <f>[1]KOPERASI!$C$8</f>
        <v>0</v>
      </c>
      <c r="D29" s="105">
        <v>100000</v>
      </c>
      <c r="E29" s="105">
        <v>0</v>
      </c>
      <c r="F29" s="105">
        <v>0</v>
      </c>
      <c r="G29" s="105">
        <v>510000</v>
      </c>
      <c r="H29" s="105">
        <v>997500</v>
      </c>
      <c r="I29" s="105">
        <f t="shared" si="0"/>
        <v>1607500</v>
      </c>
      <c r="J29" s="438">
        <v>18</v>
      </c>
      <c r="K29" s="369" t="s">
        <v>337</v>
      </c>
      <c r="L29" s="160" t="s">
        <v>630</v>
      </c>
      <c r="M29" s="354">
        <v>42566</v>
      </c>
      <c r="N29" s="352">
        <v>32500000</v>
      </c>
      <c r="O29" s="352">
        <v>36400000</v>
      </c>
      <c r="P29" s="160">
        <v>24</v>
      </c>
      <c r="Q29" s="160">
        <v>5</v>
      </c>
      <c r="R29" s="353">
        <v>1516667</v>
      </c>
      <c r="S29" s="160">
        <f>P29-Q29</f>
        <v>19</v>
      </c>
    </row>
    <row r="30" spans="1:21" ht="15" customHeight="1" x14ac:dyDescent="0.2">
      <c r="A30" s="373" t="s">
        <v>336</v>
      </c>
      <c r="B30" s="389" t="s">
        <v>146</v>
      </c>
      <c r="C30" s="105">
        <f>[1]KOPERASI!$C$8</f>
        <v>0</v>
      </c>
      <c r="D30" s="105">
        <v>100000</v>
      </c>
      <c r="E30" s="105">
        <v>0</v>
      </c>
      <c r="F30" s="105">
        <v>0</v>
      </c>
      <c r="G30" s="105">
        <v>0</v>
      </c>
      <c r="H30" s="105">
        <v>2913334</v>
      </c>
      <c r="I30" s="105">
        <f t="shared" si="0"/>
        <v>3013334</v>
      </c>
      <c r="J30" s="438">
        <v>7</v>
      </c>
      <c r="K30" s="369" t="s">
        <v>338</v>
      </c>
      <c r="L30" s="160" t="s">
        <v>243</v>
      </c>
      <c r="M30" s="354">
        <v>42566</v>
      </c>
      <c r="N30" s="352">
        <v>31500000</v>
      </c>
      <c r="O30" s="352">
        <v>35910000</v>
      </c>
      <c r="P30" s="160">
        <v>36</v>
      </c>
      <c r="Q30" s="160">
        <v>5</v>
      </c>
      <c r="R30" s="353">
        <v>997500</v>
      </c>
      <c r="S30" s="160">
        <f t="shared" ref="S30:S32" si="5">P30-Q30</f>
        <v>31</v>
      </c>
    </row>
    <row r="31" spans="1:21" ht="15" customHeight="1" x14ac:dyDescent="0.2">
      <c r="A31" s="373" t="s">
        <v>337</v>
      </c>
      <c r="B31" s="390" t="s">
        <v>150</v>
      </c>
      <c r="C31" s="105">
        <f>[1]KOPERASI!$C$8</f>
        <v>0</v>
      </c>
      <c r="D31" s="105">
        <v>100000</v>
      </c>
      <c r="E31" s="105">
        <v>0</v>
      </c>
      <c r="F31" s="105">
        <v>0</v>
      </c>
      <c r="G31" s="105">
        <v>510000</v>
      </c>
      <c r="H31" s="105">
        <v>1535833</v>
      </c>
      <c r="I31" s="105">
        <f t="shared" si="0"/>
        <v>2145833</v>
      </c>
      <c r="J31" s="438">
        <v>18</v>
      </c>
      <c r="K31" s="369" t="s">
        <v>339</v>
      </c>
      <c r="L31" s="160" t="s">
        <v>640</v>
      </c>
      <c r="M31" s="354">
        <v>42594</v>
      </c>
      <c r="N31" s="352">
        <v>10000000</v>
      </c>
      <c r="O31" s="352">
        <v>10999992</v>
      </c>
      <c r="P31" s="160">
        <v>12</v>
      </c>
      <c r="Q31" s="160">
        <v>4</v>
      </c>
      <c r="R31" s="353">
        <v>916666</v>
      </c>
      <c r="S31" s="160">
        <f t="shared" si="5"/>
        <v>8</v>
      </c>
    </row>
    <row r="32" spans="1:21" ht="15" customHeight="1" x14ac:dyDescent="0.2">
      <c r="A32" s="373" t="s">
        <v>338</v>
      </c>
      <c r="B32" s="389" t="s">
        <v>144</v>
      </c>
      <c r="C32" s="105">
        <f>[1]KOPERASI!$C$8</f>
        <v>0</v>
      </c>
      <c r="D32" s="105">
        <v>100000</v>
      </c>
      <c r="E32" s="105">
        <v>0</v>
      </c>
      <c r="F32" s="105">
        <v>0</v>
      </c>
      <c r="G32" s="105">
        <v>0</v>
      </c>
      <c r="H32" s="105">
        <v>1583333</v>
      </c>
      <c r="I32" s="105">
        <f t="shared" si="0"/>
        <v>1683333</v>
      </c>
      <c r="J32" s="438">
        <v>16</v>
      </c>
      <c r="K32" s="369" t="s">
        <v>340</v>
      </c>
      <c r="L32" s="160" t="s">
        <v>667</v>
      </c>
      <c r="M32" s="354">
        <v>42598</v>
      </c>
      <c r="N32" s="352">
        <v>10000000</v>
      </c>
      <c r="O32" s="352">
        <v>10999992</v>
      </c>
      <c r="P32" s="160">
        <v>12</v>
      </c>
      <c r="Q32" s="160">
        <v>3</v>
      </c>
      <c r="R32" s="353">
        <v>916666</v>
      </c>
      <c r="S32" s="160">
        <f t="shared" si="5"/>
        <v>9</v>
      </c>
    </row>
    <row r="33" spans="1:19" ht="15" customHeight="1" x14ac:dyDescent="0.2">
      <c r="A33" s="373" t="s">
        <v>339</v>
      </c>
      <c r="B33" s="389" t="s">
        <v>566</v>
      </c>
      <c r="C33" s="105">
        <f>[1]KOPERASI!$C$8</f>
        <v>0</v>
      </c>
      <c r="D33" s="105">
        <v>100000</v>
      </c>
      <c r="E33" s="105">
        <v>0</v>
      </c>
      <c r="F33" s="105">
        <v>0</v>
      </c>
      <c r="G33" s="105">
        <v>0</v>
      </c>
      <c r="H33" s="105">
        <v>728333</v>
      </c>
      <c r="I33" s="105">
        <f t="shared" si="0"/>
        <v>828333</v>
      </c>
      <c r="J33" s="438">
        <v>14</v>
      </c>
      <c r="K33" s="369" t="s">
        <v>342</v>
      </c>
      <c r="L33" s="160" t="s">
        <v>44</v>
      </c>
      <c r="M33" s="354">
        <v>42612</v>
      </c>
      <c r="N33" s="352">
        <v>55000000</v>
      </c>
      <c r="O33" s="352">
        <v>62700012</v>
      </c>
      <c r="P33" s="160">
        <v>36</v>
      </c>
      <c r="Q33" s="160">
        <v>3</v>
      </c>
      <c r="R33" s="353">
        <v>1741667</v>
      </c>
      <c r="S33" s="160">
        <f t="shared" ref="S33:S39" si="6">P33-Q33</f>
        <v>33</v>
      </c>
    </row>
    <row r="34" spans="1:19" ht="15" customHeight="1" x14ac:dyDescent="0.2">
      <c r="A34" s="373" t="s">
        <v>340</v>
      </c>
      <c r="B34" s="389" t="s">
        <v>236</v>
      </c>
      <c r="C34" s="105">
        <f>[1]KOPERASI!$C$8</f>
        <v>0</v>
      </c>
      <c r="D34" s="105">
        <v>100000</v>
      </c>
      <c r="E34" s="105">
        <v>0</v>
      </c>
      <c r="F34" s="105">
        <v>0</v>
      </c>
      <c r="G34" s="105">
        <v>0</v>
      </c>
      <c r="H34" s="105">
        <v>997500</v>
      </c>
      <c r="I34" s="105">
        <f t="shared" si="0"/>
        <v>1097500</v>
      </c>
      <c r="J34" s="438">
        <v>4</v>
      </c>
      <c r="K34" s="369" t="s">
        <v>343</v>
      </c>
      <c r="L34" s="160" t="s">
        <v>143</v>
      </c>
      <c r="M34" s="354">
        <v>42640</v>
      </c>
      <c r="N34" s="352">
        <v>43500000</v>
      </c>
      <c r="O34" s="352">
        <v>49500000</v>
      </c>
      <c r="P34" s="160">
        <v>36</v>
      </c>
      <c r="Q34" s="160">
        <v>2</v>
      </c>
      <c r="R34" s="353">
        <v>1377500</v>
      </c>
      <c r="S34" s="160">
        <f t="shared" si="6"/>
        <v>34</v>
      </c>
    </row>
    <row r="35" spans="1:19" ht="15" customHeight="1" x14ac:dyDescent="0.2">
      <c r="A35" s="373" t="s">
        <v>341</v>
      </c>
      <c r="B35" s="389" t="s">
        <v>17</v>
      </c>
      <c r="C35" s="105">
        <f>[1]KOPERASI!$C$8</f>
        <v>0</v>
      </c>
      <c r="D35" s="105">
        <v>100000</v>
      </c>
      <c r="E35" s="105">
        <v>0</v>
      </c>
      <c r="F35" s="105">
        <v>0</v>
      </c>
      <c r="G35" s="105">
        <v>0</v>
      </c>
      <c r="H35" s="105">
        <v>1583333</v>
      </c>
      <c r="I35" s="105">
        <f t="shared" si="0"/>
        <v>1683333</v>
      </c>
      <c r="J35" s="438">
        <v>0</v>
      </c>
      <c r="K35" s="369" t="s">
        <v>344</v>
      </c>
      <c r="L35" s="160" t="s">
        <v>511</v>
      </c>
      <c r="M35" s="354">
        <v>42640</v>
      </c>
      <c r="N35" s="352">
        <v>11000000</v>
      </c>
      <c r="O35" s="352">
        <v>12319992</v>
      </c>
      <c r="P35" s="160">
        <v>18</v>
      </c>
      <c r="Q35" s="160">
        <v>2</v>
      </c>
      <c r="R35" s="353">
        <v>684444</v>
      </c>
      <c r="S35" s="160">
        <f t="shared" si="6"/>
        <v>16</v>
      </c>
    </row>
    <row r="36" spans="1:19" ht="15" customHeight="1" x14ac:dyDescent="0.2">
      <c r="A36" s="373" t="s">
        <v>342</v>
      </c>
      <c r="B36" s="389" t="s">
        <v>65</v>
      </c>
      <c r="C36" s="105">
        <f>[1]KOPERASI!$C$8</f>
        <v>0</v>
      </c>
      <c r="D36" s="105">
        <v>100000</v>
      </c>
      <c r="E36" s="105">
        <v>0</v>
      </c>
      <c r="F36" s="105">
        <v>0</v>
      </c>
      <c r="G36" s="105">
        <v>0</v>
      </c>
      <c r="H36" s="105">
        <v>1400000</v>
      </c>
      <c r="I36" s="105">
        <f t="shared" si="0"/>
        <v>1500000</v>
      </c>
      <c r="J36" s="438">
        <v>11</v>
      </c>
      <c r="K36" s="369" t="s">
        <v>345</v>
      </c>
      <c r="L36" s="160" t="s">
        <v>68</v>
      </c>
      <c r="M36" s="354">
        <v>42650</v>
      </c>
      <c r="N36" s="352">
        <v>45000000</v>
      </c>
      <c r="O36" s="352">
        <v>51300000</v>
      </c>
      <c r="P36" s="160">
        <v>36</v>
      </c>
      <c r="Q36" s="160">
        <v>2</v>
      </c>
      <c r="R36" s="353">
        <v>1425000</v>
      </c>
      <c r="S36" s="160">
        <f t="shared" si="6"/>
        <v>34</v>
      </c>
    </row>
    <row r="37" spans="1:19" ht="15" customHeight="1" x14ac:dyDescent="0.2">
      <c r="A37" s="373" t="s">
        <v>343</v>
      </c>
      <c r="B37" s="389" t="s">
        <v>28</v>
      </c>
      <c r="C37" s="105">
        <f>[1]KOPERASI!$C$8</f>
        <v>0</v>
      </c>
      <c r="D37" s="105">
        <v>100000</v>
      </c>
      <c r="E37" s="105">
        <v>0</v>
      </c>
      <c r="F37" s="105">
        <v>0</v>
      </c>
      <c r="G37" s="105">
        <v>510000</v>
      </c>
      <c r="H37" s="105">
        <v>1493333</v>
      </c>
      <c r="I37" s="105">
        <f t="shared" si="0"/>
        <v>2103333</v>
      </c>
      <c r="J37" s="438">
        <v>1</v>
      </c>
      <c r="K37" s="369"/>
      <c r="L37" s="160" t="s">
        <v>33</v>
      </c>
      <c r="M37" s="354">
        <v>42660</v>
      </c>
      <c r="N37" s="352">
        <v>20000000</v>
      </c>
      <c r="O37" s="352">
        <v>22399995</v>
      </c>
      <c r="P37" s="160">
        <v>15</v>
      </c>
      <c r="Q37" s="160">
        <v>2</v>
      </c>
      <c r="R37" s="353">
        <v>1493333</v>
      </c>
      <c r="S37" s="160">
        <f t="shared" si="6"/>
        <v>13</v>
      </c>
    </row>
    <row r="38" spans="1:19" ht="15" customHeight="1" x14ac:dyDescent="0.2">
      <c r="A38" s="373" t="s">
        <v>344</v>
      </c>
      <c r="B38" s="389" t="s">
        <v>29</v>
      </c>
      <c r="C38" s="105">
        <f>[1]KOPERASI!$C$8</f>
        <v>0</v>
      </c>
      <c r="D38" s="105">
        <v>100000</v>
      </c>
      <c r="E38" s="105">
        <v>0</v>
      </c>
      <c r="F38" s="105">
        <v>0</v>
      </c>
      <c r="G38" s="105">
        <v>510000</v>
      </c>
      <c r="H38" s="105">
        <v>950000</v>
      </c>
      <c r="I38" s="105">
        <f t="shared" si="0"/>
        <v>1560000</v>
      </c>
      <c r="J38" s="438">
        <v>19</v>
      </c>
      <c r="K38" s="369"/>
      <c r="L38" s="160" t="s">
        <v>250</v>
      </c>
      <c r="M38" s="354">
        <v>42660</v>
      </c>
      <c r="N38" s="352">
        <v>29000000</v>
      </c>
      <c r="O38" s="352">
        <v>33059988</v>
      </c>
      <c r="P38" s="160">
        <v>36</v>
      </c>
      <c r="Q38" s="160">
        <v>1</v>
      </c>
      <c r="R38" s="353">
        <v>918333</v>
      </c>
      <c r="S38" s="160">
        <f t="shared" si="6"/>
        <v>35</v>
      </c>
    </row>
    <row r="39" spans="1:19" ht="15" customHeight="1" x14ac:dyDescent="0.2">
      <c r="A39" s="373" t="s">
        <v>345</v>
      </c>
      <c r="B39" s="389" t="s">
        <v>58</v>
      </c>
      <c r="C39" s="105">
        <f>[1]KOPERASI!$C$8</f>
        <v>0</v>
      </c>
      <c r="D39" s="105">
        <v>100000</v>
      </c>
      <c r="E39" s="105">
        <v>0</v>
      </c>
      <c r="F39" s="105">
        <v>0</v>
      </c>
      <c r="G39" s="105">
        <v>510000</v>
      </c>
      <c r="H39" s="105">
        <v>1345834</v>
      </c>
      <c r="I39" s="105">
        <f t="shared" si="0"/>
        <v>1955834</v>
      </c>
      <c r="J39" s="440">
        <v>9</v>
      </c>
      <c r="L39" s="160" t="s">
        <v>23</v>
      </c>
      <c r="M39" s="354">
        <v>42670</v>
      </c>
      <c r="N39" s="352">
        <v>50000000</v>
      </c>
      <c r="O39" s="352">
        <v>56999988</v>
      </c>
      <c r="P39" s="160">
        <v>36</v>
      </c>
      <c r="Q39" s="160">
        <v>1</v>
      </c>
      <c r="R39" s="353">
        <v>1583333</v>
      </c>
      <c r="S39" s="160">
        <f t="shared" si="6"/>
        <v>35</v>
      </c>
    </row>
    <row r="40" spans="1:19" s="93" customFormat="1" ht="15" customHeight="1" x14ac:dyDescent="0.2">
      <c r="A40" s="373" t="s">
        <v>346</v>
      </c>
      <c r="B40" s="389" t="s">
        <v>66</v>
      </c>
      <c r="C40" s="105">
        <f>[1]KOPERASI!$C$8</f>
        <v>0</v>
      </c>
      <c r="D40" s="105">
        <v>100000</v>
      </c>
      <c r="E40" s="105">
        <v>0</v>
      </c>
      <c r="F40" s="105">
        <v>0</v>
      </c>
      <c r="G40" s="105">
        <v>510000</v>
      </c>
      <c r="H40" s="105">
        <v>1425000</v>
      </c>
      <c r="I40" s="105">
        <f t="shared" si="0"/>
        <v>2035000</v>
      </c>
      <c r="J40" s="438">
        <v>1</v>
      </c>
      <c r="K40" s="164"/>
      <c r="L40" s="164"/>
      <c r="M40" s="164"/>
      <c r="N40" s="164"/>
      <c r="O40" s="164"/>
      <c r="P40" s="164"/>
      <c r="Q40" s="164"/>
      <c r="R40" s="164"/>
      <c r="S40" s="164"/>
    </row>
    <row r="41" spans="1:19" ht="15" customHeight="1" x14ac:dyDescent="0.2">
      <c r="A41" s="373" t="s">
        <v>347</v>
      </c>
      <c r="B41" s="389" t="s">
        <v>82</v>
      </c>
      <c r="C41" s="105">
        <f>[1]KOPERASI!$C$8</f>
        <v>0</v>
      </c>
      <c r="D41" s="105">
        <v>100000</v>
      </c>
      <c r="E41" s="105">
        <v>0</v>
      </c>
      <c r="F41" s="105">
        <v>0</v>
      </c>
      <c r="G41" s="105">
        <v>510000</v>
      </c>
      <c r="H41" s="105">
        <v>1282500</v>
      </c>
      <c r="I41" s="105">
        <f t="shared" si="0"/>
        <v>1892500</v>
      </c>
      <c r="J41" s="438">
        <v>18</v>
      </c>
      <c r="L41" s="160"/>
      <c r="M41" s="354"/>
      <c r="N41" s="352"/>
      <c r="O41" s="352"/>
      <c r="P41" s="160"/>
      <c r="Q41" s="160"/>
      <c r="R41" s="353"/>
      <c r="S41" s="160"/>
    </row>
    <row r="42" spans="1:19" ht="15" customHeight="1" x14ac:dyDescent="0.2">
      <c r="A42" s="373" t="s">
        <v>352</v>
      </c>
      <c r="B42" s="389" t="s">
        <v>142</v>
      </c>
      <c r="C42" s="105">
        <f>[1]KOPERASI!$C$8</f>
        <v>0</v>
      </c>
      <c r="D42" s="105">
        <v>100000</v>
      </c>
      <c r="E42" s="105">
        <v>0</v>
      </c>
      <c r="F42" s="105">
        <v>0</v>
      </c>
      <c r="G42" s="105">
        <v>0</v>
      </c>
      <c r="H42" s="105">
        <v>1377500</v>
      </c>
      <c r="I42" s="105">
        <f t="shared" si="0"/>
        <v>1477500</v>
      </c>
      <c r="J42" s="438">
        <v>1</v>
      </c>
      <c r="L42" s="160"/>
      <c r="M42" s="354"/>
      <c r="N42" s="353"/>
      <c r="O42" s="352"/>
      <c r="P42" s="160"/>
      <c r="Q42" s="160"/>
      <c r="R42" s="352"/>
      <c r="S42" s="160"/>
    </row>
    <row r="43" spans="1:19" ht="15" customHeight="1" x14ac:dyDescent="0.2">
      <c r="A43" s="373" t="s">
        <v>353</v>
      </c>
      <c r="B43" s="389" t="s">
        <v>67</v>
      </c>
      <c r="C43" s="105">
        <v>0</v>
      </c>
      <c r="D43" s="105">
        <v>100000</v>
      </c>
      <c r="E43" s="105">
        <f>[1]KOPERASI!$E$50</f>
        <v>0</v>
      </c>
      <c r="F43" s="105">
        <v>0</v>
      </c>
      <c r="G43" s="105">
        <v>510000</v>
      </c>
      <c r="H43" s="105">
        <v>0</v>
      </c>
      <c r="I43" s="105">
        <f t="shared" si="0"/>
        <v>610000</v>
      </c>
      <c r="J43" s="438">
        <v>0</v>
      </c>
      <c r="L43" s="160"/>
      <c r="M43" s="354"/>
      <c r="N43" s="352"/>
      <c r="O43" s="352"/>
      <c r="P43" s="160"/>
      <c r="Q43" s="160"/>
      <c r="R43" s="353"/>
      <c r="S43" s="160"/>
    </row>
    <row r="44" spans="1:19" ht="15" customHeight="1" x14ac:dyDescent="0.2">
      <c r="A44" s="373" t="s">
        <v>354</v>
      </c>
      <c r="B44" s="389" t="s">
        <v>248</v>
      </c>
      <c r="C44" s="105">
        <v>0</v>
      </c>
      <c r="D44" s="105">
        <v>100000</v>
      </c>
      <c r="E44" s="105">
        <f>[1]KOPERASI!$E$50</f>
        <v>0</v>
      </c>
      <c r="F44" s="105">
        <v>0</v>
      </c>
      <c r="G44" s="105">
        <v>510000</v>
      </c>
      <c r="H44" s="105">
        <v>918334</v>
      </c>
      <c r="I44" s="105">
        <f t="shared" si="0"/>
        <v>1528334</v>
      </c>
      <c r="J44" s="438">
        <v>0</v>
      </c>
    </row>
    <row r="45" spans="1:19" ht="15" customHeight="1" x14ac:dyDescent="0.2">
      <c r="A45" s="373" t="s">
        <v>355</v>
      </c>
      <c r="B45" s="389" t="s">
        <v>433</v>
      </c>
      <c r="C45" s="105">
        <v>0</v>
      </c>
      <c r="D45" s="105">
        <v>100000</v>
      </c>
      <c r="E45" s="105">
        <f>[1]KOPERASI!$E$50</f>
        <v>0</v>
      </c>
      <c r="F45" s="105">
        <v>0</v>
      </c>
      <c r="G45" s="105">
        <v>0</v>
      </c>
      <c r="H45" s="105">
        <v>560000</v>
      </c>
      <c r="I45" s="105">
        <f t="shared" si="0"/>
        <v>660000</v>
      </c>
      <c r="J45" s="438">
        <v>20</v>
      </c>
      <c r="L45" s="160"/>
      <c r="M45" s="354"/>
      <c r="N45" s="352"/>
      <c r="O45" s="352"/>
      <c r="P45" s="160"/>
      <c r="Q45" s="160"/>
      <c r="R45" s="353"/>
      <c r="S45" s="160"/>
    </row>
    <row r="46" spans="1:19" s="92" customFormat="1" ht="15" customHeight="1" x14ac:dyDescent="0.2">
      <c r="A46" s="373" t="s">
        <v>356</v>
      </c>
      <c r="B46" s="389" t="s">
        <v>488</v>
      </c>
      <c r="C46" s="105">
        <v>0</v>
      </c>
      <c r="D46" s="105">
        <v>100000</v>
      </c>
      <c r="E46" s="105">
        <f>[1]KOPERASI!$E$50</f>
        <v>0</v>
      </c>
      <c r="F46" s="105">
        <v>0</v>
      </c>
      <c r="G46" s="105">
        <v>0</v>
      </c>
      <c r="H46" s="105">
        <v>0</v>
      </c>
      <c r="I46" s="105">
        <f>SUM(C46:H46)</f>
        <v>100000</v>
      </c>
      <c r="J46" s="438">
        <v>0</v>
      </c>
      <c r="K46" s="366"/>
      <c r="L46" s="164"/>
      <c r="M46" s="164"/>
      <c r="N46" s="164"/>
      <c r="O46" s="164"/>
      <c r="P46" s="164"/>
      <c r="Q46" s="164"/>
      <c r="R46" s="164"/>
      <c r="S46" s="164"/>
    </row>
    <row r="47" spans="1:19" s="92" customFormat="1" ht="15" customHeight="1" x14ac:dyDescent="0.2">
      <c r="A47" s="373" t="s">
        <v>357</v>
      </c>
      <c r="B47" s="389" t="s">
        <v>491</v>
      </c>
      <c r="C47" s="105">
        <v>0</v>
      </c>
      <c r="D47" s="105">
        <v>100000</v>
      </c>
      <c r="E47" s="105">
        <f>[1]KOPERASI!$E$50</f>
        <v>0</v>
      </c>
      <c r="F47" s="105">
        <v>0</v>
      </c>
      <c r="G47" s="105">
        <v>510000</v>
      </c>
      <c r="H47" s="105">
        <v>585833</v>
      </c>
      <c r="I47" s="105">
        <f>SUM(C47:H47)</f>
        <v>1195833</v>
      </c>
      <c r="J47" s="438">
        <v>7</v>
      </c>
      <c r="K47" s="366"/>
      <c r="L47" s="164"/>
      <c r="M47" s="164"/>
      <c r="N47" s="164"/>
      <c r="O47" s="164"/>
      <c r="P47" s="164"/>
      <c r="Q47" s="164"/>
      <c r="R47" s="164"/>
      <c r="S47" s="164"/>
    </row>
    <row r="48" spans="1:19" s="92" customFormat="1" ht="15" customHeight="1" x14ac:dyDescent="0.2">
      <c r="A48" s="373" t="s">
        <v>358</v>
      </c>
      <c r="B48" s="389" t="s">
        <v>514</v>
      </c>
      <c r="C48" s="105">
        <v>0</v>
      </c>
      <c r="D48" s="105">
        <v>100000</v>
      </c>
      <c r="E48" s="105">
        <f>[1]KOPERASI!$E$50</f>
        <v>0</v>
      </c>
      <c r="F48" s="105">
        <v>0</v>
      </c>
      <c r="G48" s="105">
        <v>510000</v>
      </c>
      <c r="H48" s="105">
        <v>0</v>
      </c>
      <c r="I48" s="105">
        <f t="shared" si="0"/>
        <v>610000</v>
      </c>
      <c r="J48" s="438">
        <v>0</v>
      </c>
      <c r="K48" s="366"/>
      <c r="L48" s="164"/>
      <c r="M48" s="164"/>
      <c r="N48" s="164"/>
      <c r="O48" s="164"/>
      <c r="P48" s="164"/>
      <c r="Q48" s="164"/>
      <c r="R48" s="164"/>
      <c r="S48" s="164"/>
    </row>
    <row r="49" spans="1:19" s="92" customFormat="1" ht="15" customHeight="1" x14ac:dyDescent="0.2">
      <c r="A49" s="373" t="s">
        <v>359</v>
      </c>
      <c r="B49" s="389" t="s">
        <v>524</v>
      </c>
      <c r="C49" s="105">
        <v>0</v>
      </c>
      <c r="D49" s="105">
        <v>100000</v>
      </c>
      <c r="E49" s="105">
        <f>[1]KOPERASI!$E$50</f>
        <v>0</v>
      </c>
      <c r="F49" s="105">
        <v>0</v>
      </c>
      <c r="G49" s="105">
        <v>0</v>
      </c>
      <c r="H49" s="105">
        <v>0</v>
      </c>
      <c r="I49" s="105">
        <f>SUM(C49:H49)</f>
        <v>100000</v>
      </c>
      <c r="J49" s="438">
        <v>0</v>
      </c>
      <c r="K49" s="366"/>
      <c r="L49" s="164"/>
      <c r="M49" s="164"/>
      <c r="N49" s="164"/>
      <c r="O49" s="164"/>
      <c r="P49" s="164"/>
      <c r="Q49" s="164"/>
      <c r="R49" s="164"/>
      <c r="S49" s="164"/>
    </row>
    <row r="50" spans="1:19" s="92" customFormat="1" ht="15" customHeight="1" x14ac:dyDescent="0.2">
      <c r="A50" s="373" t="s">
        <v>360</v>
      </c>
      <c r="B50" s="389" t="s">
        <v>561</v>
      </c>
      <c r="C50" s="105">
        <v>0</v>
      </c>
      <c r="D50" s="105">
        <v>100000</v>
      </c>
      <c r="E50" s="105">
        <f>[1]KOPERASI!$E$50</f>
        <v>0</v>
      </c>
      <c r="F50" s="105">
        <v>0</v>
      </c>
      <c r="G50" s="105">
        <v>0</v>
      </c>
      <c r="H50" s="105">
        <v>0</v>
      </c>
      <c r="I50" s="105">
        <f>SUM(C50:H50)</f>
        <v>100000</v>
      </c>
      <c r="J50" s="438">
        <v>0</v>
      </c>
      <c r="K50" s="366"/>
      <c r="L50" s="164"/>
      <c r="M50" s="164"/>
      <c r="N50" s="164"/>
      <c r="O50" s="164"/>
      <c r="P50" s="164"/>
      <c r="Q50" s="164"/>
      <c r="R50" s="164"/>
      <c r="S50" s="164"/>
    </row>
    <row r="51" spans="1:19" s="92" customFormat="1" ht="15" customHeight="1" x14ac:dyDescent="0.2">
      <c r="A51" s="373" t="s">
        <v>361</v>
      </c>
      <c r="B51" s="389" t="s">
        <v>589</v>
      </c>
      <c r="C51" s="105">
        <v>0</v>
      </c>
      <c r="D51" s="105">
        <v>100000</v>
      </c>
      <c r="E51" s="105">
        <f>[1]KOPERASI!$E$50</f>
        <v>0</v>
      </c>
      <c r="F51" s="105">
        <v>0</v>
      </c>
      <c r="G51" s="105">
        <v>0</v>
      </c>
      <c r="H51" s="105">
        <v>0</v>
      </c>
      <c r="I51" s="105">
        <f t="shared" ref="I51:I52" si="7">SUM(C51:H51)</f>
        <v>100000</v>
      </c>
      <c r="J51" s="438">
        <v>0</v>
      </c>
      <c r="K51" s="366"/>
      <c r="L51" s="164"/>
      <c r="M51" s="164"/>
      <c r="N51" s="164"/>
      <c r="O51" s="164"/>
      <c r="P51" s="164"/>
      <c r="Q51" s="164"/>
      <c r="R51" s="164"/>
      <c r="S51" s="164"/>
    </row>
    <row r="52" spans="1:19" s="92" customFormat="1" ht="15" customHeight="1" x14ac:dyDescent="0.2">
      <c r="A52" s="373" t="s">
        <v>362</v>
      </c>
      <c r="B52" s="389" t="s">
        <v>573</v>
      </c>
      <c r="C52" s="105">
        <v>0</v>
      </c>
      <c r="D52" s="105">
        <v>100000</v>
      </c>
      <c r="E52" s="105">
        <f>[1]KOPERASI!$E$50</f>
        <v>0</v>
      </c>
      <c r="F52" s="105">
        <v>0</v>
      </c>
      <c r="G52" s="105">
        <v>0</v>
      </c>
      <c r="H52" s="105">
        <v>0</v>
      </c>
      <c r="I52" s="105">
        <f t="shared" si="7"/>
        <v>100000</v>
      </c>
      <c r="J52" s="438">
        <v>0</v>
      </c>
      <c r="K52" s="366"/>
      <c r="L52" s="164"/>
      <c r="M52" s="164"/>
      <c r="N52" s="164"/>
      <c r="O52" s="164"/>
      <c r="P52" s="164"/>
      <c r="Q52" s="164"/>
      <c r="R52" s="164"/>
      <c r="S52" s="164"/>
    </row>
    <row r="53" spans="1:19" s="92" customFormat="1" ht="15" customHeight="1" x14ac:dyDescent="0.2">
      <c r="A53" s="373" t="s">
        <v>363</v>
      </c>
      <c r="B53" s="389" t="s">
        <v>608</v>
      </c>
      <c r="C53" s="105">
        <v>0</v>
      </c>
      <c r="D53" s="105">
        <v>100000</v>
      </c>
      <c r="E53" s="105">
        <f>[1]KOPERASI!$E$50</f>
        <v>0</v>
      </c>
      <c r="F53" s="105">
        <v>0</v>
      </c>
      <c r="G53" s="105">
        <v>0</v>
      </c>
      <c r="H53" s="105">
        <v>0</v>
      </c>
      <c r="I53" s="105">
        <f t="shared" ref="I53:I54" si="8">SUM(C53:H53)</f>
        <v>100000</v>
      </c>
      <c r="J53" s="438">
        <v>0</v>
      </c>
      <c r="K53" s="366"/>
      <c r="L53" s="164"/>
      <c r="M53" s="164"/>
      <c r="N53" s="164"/>
      <c r="O53" s="164"/>
      <c r="P53" s="164"/>
      <c r="Q53" s="164"/>
      <c r="R53" s="164"/>
      <c r="S53" s="164"/>
    </row>
    <row r="54" spans="1:19" s="92" customFormat="1" ht="15" customHeight="1" x14ac:dyDescent="0.2">
      <c r="A54" s="373" t="s">
        <v>516</v>
      </c>
      <c r="B54" s="389" t="s">
        <v>609</v>
      </c>
      <c r="C54" s="105">
        <v>0</v>
      </c>
      <c r="D54" s="105">
        <v>100000</v>
      </c>
      <c r="E54" s="105">
        <f>[1]KOPERASI!$E$50</f>
        <v>0</v>
      </c>
      <c r="F54" s="105">
        <v>0</v>
      </c>
      <c r="G54" s="105">
        <v>510000</v>
      </c>
      <c r="H54" s="105">
        <v>0</v>
      </c>
      <c r="I54" s="105">
        <f t="shared" si="8"/>
        <v>610000</v>
      </c>
      <c r="J54" s="438">
        <v>0</v>
      </c>
      <c r="K54" s="366"/>
      <c r="L54" s="164"/>
      <c r="M54" s="164"/>
      <c r="N54" s="164"/>
      <c r="O54" s="164"/>
      <c r="P54" s="164"/>
      <c r="Q54" s="164"/>
      <c r="R54" s="164"/>
      <c r="S54" s="164"/>
    </row>
    <row r="55" spans="1:19" s="92" customFormat="1" ht="15" customHeight="1" x14ac:dyDescent="0.2">
      <c r="A55" s="373"/>
      <c r="J55" s="441"/>
      <c r="K55" s="366"/>
      <c r="L55" s="164"/>
      <c r="M55" s="164"/>
      <c r="N55" s="164"/>
      <c r="O55" s="164"/>
      <c r="P55" s="164"/>
      <c r="Q55" s="164"/>
      <c r="R55" s="164"/>
      <c r="S55" s="164"/>
    </row>
    <row r="56" spans="1:19" ht="15" customHeight="1" x14ac:dyDescent="0.2">
      <c r="A56" s="895" t="s">
        <v>190</v>
      </c>
      <c r="B56" s="895"/>
      <c r="C56" s="132">
        <f t="shared" ref="C56:I56" si="9">SUM(C8:C54)</f>
        <v>0</v>
      </c>
      <c r="D56" s="132">
        <f t="shared" si="9"/>
        <v>4700000</v>
      </c>
      <c r="E56" s="132">
        <f t="shared" si="9"/>
        <v>0</v>
      </c>
      <c r="F56" s="132">
        <f t="shared" si="9"/>
        <v>0</v>
      </c>
      <c r="G56" s="132">
        <f t="shared" si="9"/>
        <v>10710000</v>
      </c>
      <c r="H56" s="132">
        <f t="shared" si="9"/>
        <v>37074443</v>
      </c>
      <c r="I56" s="132">
        <f t="shared" si="9"/>
        <v>52484443</v>
      </c>
      <c r="J56" s="438"/>
    </row>
    <row r="57" spans="1:19" ht="15" customHeight="1" x14ac:dyDescent="0.2">
      <c r="A57" s="896" t="s">
        <v>845</v>
      </c>
      <c r="B57" s="897"/>
      <c r="C57" s="897"/>
      <c r="D57" s="897"/>
      <c r="E57" s="897"/>
      <c r="F57" s="897"/>
      <c r="G57" s="897"/>
      <c r="H57" s="898"/>
      <c r="I57" s="315">
        <v>5000</v>
      </c>
      <c r="J57" s="438"/>
    </row>
    <row r="58" spans="1:19" ht="15" customHeight="1" x14ac:dyDescent="0.2">
      <c r="A58" s="896" t="s">
        <v>286</v>
      </c>
      <c r="B58" s="897"/>
      <c r="C58" s="897"/>
      <c r="D58" s="897"/>
      <c r="E58" s="897"/>
      <c r="F58" s="897"/>
      <c r="G58" s="897"/>
      <c r="H58" s="898"/>
      <c r="I58" s="315">
        <f>I56+I57</f>
        <v>52489443</v>
      </c>
      <c r="J58" s="438"/>
    </row>
    <row r="59" spans="1:19" ht="15" customHeight="1" x14ac:dyDescent="0.2">
      <c r="A59" s="363"/>
      <c r="B59" s="364"/>
      <c r="C59" s="316"/>
      <c r="D59" s="316"/>
      <c r="E59" s="316"/>
      <c r="F59" s="316"/>
      <c r="G59" s="316"/>
      <c r="H59" s="317" t="s">
        <v>252</v>
      </c>
      <c r="I59" s="416">
        <f>ROUNDUP(I58/100,0)*100</f>
        <v>52489500</v>
      </c>
      <c r="J59" s="438"/>
    </row>
    <row r="60" spans="1:19" ht="15" customHeight="1" x14ac:dyDescent="0.25">
      <c r="A60" s="901" t="s">
        <v>847</v>
      </c>
      <c r="B60" s="902"/>
      <c r="C60" s="902"/>
      <c r="D60" s="902"/>
      <c r="E60" s="902"/>
      <c r="F60" s="902"/>
      <c r="G60" s="902"/>
      <c r="H60" s="902"/>
      <c r="I60" s="903"/>
      <c r="R60" s="621"/>
    </row>
    <row r="62" spans="1:19" x14ac:dyDescent="0.2">
      <c r="A62" s="124" t="s">
        <v>192</v>
      </c>
      <c r="B62" s="57"/>
      <c r="C62" s="58"/>
      <c r="D62" s="58"/>
      <c r="E62" s="44"/>
      <c r="F62" s="44"/>
      <c r="G62" s="44"/>
      <c r="H62" s="44"/>
      <c r="K62" s="44"/>
      <c r="L62" s="44"/>
      <c r="M62" s="44"/>
      <c r="N62" s="44"/>
      <c r="O62" s="44"/>
      <c r="P62" s="44"/>
      <c r="Q62" s="44"/>
      <c r="R62" s="44"/>
      <c r="S62" s="44"/>
    </row>
    <row r="63" spans="1:19" x14ac:dyDescent="0.2">
      <c r="A63" s="124" t="s">
        <v>193</v>
      </c>
      <c r="B63" s="57"/>
      <c r="C63" s="58"/>
      <c r="D63" s="58"/>
      <c r="E63" s="44"/>
      <c r="F63" s="44"/>
      <c r="G63" s="44"/>
      <c r="H63" s="44"/>
      <c r="K63" s="44"/>
      <c r="L63" s="44"/>
      <c r="M63" s="44"/>
      <c r="N63" s="44"/>
      <c r="O63" s="44"/>
      <c r="P63" s="44"/>
      <c r="Q63" s="44"/>
      <c r="R63" s="44"/>
      <c r="S63" s="44"/>
    </row>
    <row r="64" spans="1:19" x14ac:dyDescent="0.2">
      <c r="C64" s="44"/>
      <c r="D64" s="44"/>
      <c r="E64" s="44"/>
      <c r="F64" s="44"/>
      <c r="G64" s="44"/>
      <c r="H64" s="44"/>
      <c r="K64" s="44"/>
      <c r="L64" s="44"/>
      <c r="M64" s="44"/>
      <c r="N64" s="44"/>
      <c r="O64" s="44"/>
      <c r="P64" s="44"/>
      <c r="Q64" s="44"/>
      <c r="R64" s="44"/>
      <c r="S64" s="44"/>
    </row>
    <row r="65" spans="2:19" x14ac:dyDescent="0.2">
      <c r="C65" s="44"/>
      <c r="D65" s="397"/>
      <c r="E65" s="44"/>
      <c r="F65" s="44"/>
      <c r="G65" s="44"/>
      <c r="H65" s="44"/>
      <c r="K65" s="44"/>
      <c r="L65" s="44"/>
      <c r="M65" s="44"/>
      <c r="N65" s="44"/>
      <c r="O65" s="44"/>
      <c r="P65" s="44"/>
      <c r="Q65" s="44"/>
      <c r="R65" s="44"/>
      <c r="S65" s="44"/>
    </row>
    <row r="66" spans="2:19" x14ac:dyDescent="0.2">
      <c r="B66" s="28" t="str">
        <f>'Rekap1 +tunjangan'!AD74</f>
        <v>Cilegon, 21 November 2016</v>
      </c>
      <c r="D66" s="44"/>
      <c r="E66" s="44"/>
      <c r="F66" s="44"/>
      <c r="G66" s="44"/>
      <c r="H66" s="44"/>
      <c r="K66" s="44"/>
      <c r="L66" s="44"/>
      <c r="M66" s="44"/>
      <c r="N66" s="44"/>
      <c r="O66" s="44"/>
      <c r="P66" s="44"/>
      <c r="Q66" s="44"/>
      <c r="R66" s="44"/>
      <c r="S66" s="44"/>
    </row>
    <row r="67" spans="2:19" x14ac:dyDescent="0.2">
      <c r="B67" s="28" t="s">
        <v>89</v>
      </c>
      <c r="D67" s="133"/>
      <c r="E67" s="133" t="s">
        <v>87</v>
      </c>
      <c r="F67" s="44"/>
      <c r="G67" s="44"/>
      <c r="H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 x14ac:dyDescent="0.2">
      <c r="B68" s="28" t="s">
        <v>483</v>
      </c>
      <c r="D68" s="133"/>
      <c r="E68" s="28" t="s">
        <v>545</v>
      </c>
      <c r="F68" s="44"/>
      <c r="G68" s="44"/>
      <c r="H68" s="44"/>
      <c r="K68" s="44"/>
      <c r="L68" s="44"/>
      <c r="M68" s="44"/>
      <c r="N68" s="44"/>
      <c r="O68" s="44"/>
      <c r="P68" s="44"/>
      <c r="Q68" s="44"/>
      <c r="R68" s="44"/>
      <c r="S68" s="44"/>
    </row>
    <row r="69" spans="2:19" x14ac:dyDescent="0.2">
      <c r="B69" s="28"/>
      <c r="D69" s="133"/>
      <c r="E69" s="28"/>
      <c r="F69" s="44"/>
      <c r="G69" s="44"/>
      <c r="H69" s="44"/>
      <c r="K69" s="44"/>
      <c r="L69" s="44"/>
      <c r="M69" s="44"/>
      <c r="N69" s="44"/>
      <c r="O69" s="44"/>
      <c r="P69" s="44"/>
      <c r="Q69" s="44"/>
      <c r="R69" s="44"/>
      <c r="S69" s="44"/>
    </row>
    <row r="70" spans="2:19" x14ac:dyDescent="0.2">
      <c r="B70" s="28"/>
      <c r="D70" s="133"/>
      <c r="E70" s="28"/>
      <c r="F70" s="44"/>
      <c r="G70" s="44"/>
      <c r="H70" s="44"/>
      <c r="K70" s="44"/>
      <c r="L70" s="44"/>
      <c r="M70" s="44"/>
      <c r="N70" s="44"/>
      <c r="O70" s="44"/>
      <c r="P70" s="44"/>
      <c r="Q70" s="44"/>
      <c r="R70" s="44"/>
      <c r="S70" s="44"/>
    </row>
    <row r="71" spans="2:19" x14ac:dyDescent="0.2">
      <c r="B71" s="28"/>
      <c r="D71" s="133"/>
      <c r="E71" s="28"/>
      <c r="F71" s="44"/>
      <c r="G71" s="44"/>
      <c r="H71" s="44"/>
      <c r="K71" s="44"/>
      <c r="L71" s="44"/>
      <c r="M71" s="44"/>
      <c r="N71" s="44"/>
      <c r="O71" s="44"/>
      <c r="P71" s="44"/>
      <c r="Q71" s="44"/>
      <c r="R71" s="44"/>
      <c r="S71" s="44"/>
    </row>
    <row r="72" spans="2:19" x14ac:dyDescent="0.2">
      <c r="B72" s="28"/>
      <c r="E72" s="28"/>
      <c r="F72" s="44"/>
      <c r="G72" s="44"/>
      <c r="H72" s="44"/>
      <c r="K72" s="44"/>
      <c r="L72" s="44"/>
      <c r="M72" s="44"/>
      <c r="N72" s="44"/>
      <c r="O72" s="44"/>
      <c r="P72" s="44"/>
      <c r="Q72" s="44"/>
      <c r="R72" s="44"/>
      <c r="S72" s="44"/>
    </row>
    <row r="73" spans="2:19" ht="14.25" x14ac:dyDescent="0.2">
      <c r="B73" s="59" t="s">
        <v>59</v>
      </c>
      <c r="D73" s="184"/>
      <c r="E73" s="59" t="s">
        <v>9</v>
      </c>
      <c r="F73" s="44"/>
      <c r="G73" s="44"/>
      <c r="H73" s="44"/>
      <c r="K73" s="44"/>
      <c r="L73" s="44"/>
      <c r="M73" s="44"/>
      <c r="N73" s="44"/>
      <c r="O73" s="44"/>
      <c r="P73" s="44"/>
      <c r="Q73" s="44"/>
      <c r="R73" s="44"/>
      <c r="S73" s="44"/>
    </row>
    <row r="76" spans="2:19" x14ac:dyDescent="0.2">
      <c r="I76" s="397"/>
    </row>
  </sheetData>
  <mergeCells count="20">
    <mergeCell ref="Q4:R4"/>
    <mergeCell ref="P4:P5"/>
    <mergeCell ref="N4:N5"/>
    <mergeCell ref="M4:M5"/>
    <mergeCell ref="L4:L5"/>
    <mergeCell ref="A56:B56"/>
    <mergeCell ref="A58:H58"/>
    <mergeCell ref="O4:O5"/>
    <mergeCell ref="A60:I60"/>
    <mergeCell ref="K4:K5"/>
    <mergeCell ref="C5:E5"/>
    <mergeCell ref="A5:A6"/>
    <mergeCell ref="B5:B6"/>
    <mergeCell ref="I5:I6"/>
    <mergeCell ref="A7:I7"/>
    <mergeCell ref="H5:H6"/>
    <mergeCell ref="G5:G6"/>
    <mergeCell ref="F5:F6"/>
    <mergeCell ref="J5:J6"/>
    <mergeCell ref="A57:H57"/>
  </mergeCells>
  <printOptions horizontalCentered="1"/>
  <pageMargins left="0.2" right="0.2" top="0.5" bottom="0.25" header="0.3" footer="0.3"/>
  <pageSetup paperSize="9" scale="73" orientation="portrait" horizontalDpi="4294967292" verticalDpi="4294967292" r:id="rId1"/>
  <colBreaks count="1" manualBreakCount="1">
    <brk id="9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79"/>
  <sheetViews>
    <sheetView topLeftCell="F4" zoomScaleNormal="100" workbookViewId="0">
      <pane ySplit="1725" topLeftCell="A34" activePane="bottomLeft"/>
      <selection activeCell="L4" sqref="L1:L1048576"/>
      <selection pane="bottomLeft" activeCell="R44" sqref="R44"/>
    </sheetView>
  </sheetViews>
  <sheetFormatPr defaultRowHeight="12.75" x14ac:dyDescent="0.2"/>
  <cols>
    <col min="1" max="1" width="4.28515625" style="44" customWidth="1"/>
    <col min="2" max="2" width="12.85546875" style="44" customWidth="1"/>
    <col min="3" max="3" width="31.85546875" style="44" customWidth="1"/>
    <col min="4" max="4" width="12.85546875" style="45" customWidth="1"/>
    <col min="5" max="5" width="5.5703125" style="164" hidden="1" customWidth="1"/>
    <col min="6" max="6" width="9.85546875" style="44" customWidth="1"/>
    <col min="7" max="7" width="5.5703125" style="164" hidden="1" customWidth="1"/>
    <col min="8" max="8" width="10.42578125" style="44" customWidth="1"/>
    <col min="9" max="9" width="6.5703125" style="164" hidden="1" customWidth="1"/>
    <col min="10" max="10" width="4.42578125" style="164" hidden="1" customWidth="1"/>
    <col min="11" max="11" width="10.140625" style="44" customWidth="1"/>
    <col min="12" max="12" width="7.28515625" style="164" hidden="1" customWidth="1"/>
    <col min="13" max="13" width="11" style="44" customWidth="1"/>
    <col min="14" max="14" width="6.5703125" style="164" hidden="1" customWidth="1"/>
    <col min="15" max="15" width="4.42578125" style="164" hidden="1" customWidth="1"/>
    <col min="16" max="16" width="9.7109375" style="44" customWidth="1"/>
    <col min="17" max="17" width="7.28515625" style="164" hidden="1" customWidth="1"/>
    <col min="18" max="18" width="10.5703125" style="44" customWidth="1"/>
    <col min="19" max="19" width="12" style="44" customWidth="1"/>
    <col min="20" max="20" width="6.5703125" style="44" customWidth="1"/>
    <col min="21" max="21" width="22" style="44" customWidth="1"/>
    <col min="22" max="22" width="13.42578125" style="44" bestFit="1" customWidth="1"/>
    <col min="23" max="16384" width="9.140625" style="44"/>
  </cols>
  <sheetData>
    <row r="1" spans="1:26" x14ac:dyDescent="0.2">
      <c r="B1" s="120" t="s">
        <v>96</v>
      </c>
      <c r="C1" s="120"/>
    </row>
    <row r="2" spans="1:26" x14ac:dyDescent="0.2">
      <c r="A2"/>
      <c r="B2" s="120" t="s">
        <v>509</v>
      </c>
      <c r="C2" s="120"/>
    </row>
    <row r="3" spans="1:26" x14ac:dyDescent="0.2">
      <c r="B3" s="120" t="s">
        <v>707</v>
      </c>
      <c r="C3" s="120"/>
    </row>
    <row r="4" spans="1:26" x14ac:dyDescent="0.2">
      <c r="B4" s="44" t="s">
        <v>436</v>
      </c>
    </row>
    <row r="5" spans="1:26" ht="13.5" customHeight="1" x14ac:dyDescent="0.2">
      <c r="A5" s="906" t="s">
        <v>5</v>
      </c>
      <c r="B5" s="906" t="s">
        <v>365</v>
      </c>
      <c r="C5" s="906" t="s">
        <v>7</v>
      </c>
      <c r="D5" s="905" t="s">
        <v>111</v>
      </c>
      <c r="E5" s="913" t="s">
        <v>110</v>
      </c>
      <c r="F5" s="913"/>
      <c r="G5" s="913"/>
      <c r="H5" s="913"/>
      <c r="I5" s="913"/>
      <c r="J5" s="913"/>
      <c r="K5" s="913"/>
      <c r="L5" s="913"/>
      <c r="M5" s="913"/>
      <c r="N5" s="913"/>
      <c r="O5" s="913"/>
      <c r="P5" s="913"/>
      <c r="Q5" s="914"/>
      <c r="R5" s="387"/>
      <c r="S5" s="910" t="s">
        <v>101</v>
      </c>
    </row>
    <row r="6" spans="1:26" ht="13.5" customHeight="1" x14ac:dyDescent="0.2">
      <c r="A6" s="906"/>
      <c r="B6" s="906"/>
      <c r="C6" s="906"/>
      <c r="D6" s="905"/>
      <c r="E6" s="192"/>
      <c r="F6" s="46" t="s">
        <v>100</v>
      </c>
      <c r="G6" s="197"/>
      <c r="H6" s="385" t="s">
        <v>99</v>
      </c>
      <c r="I6" s="197"/>
      <c r="J6" s="497" t="s">
        <v>98</v>
      </c>
      <c r="K6" s="923" t="s">
        <v>98</v>
      </c>
      <c r="L6" s="924"/>
      <c r="M6" s="925"/>
      <c r="N6" s="197"/>
      <c r="O6" s="497" t="s">
        <v>98</v>
      </c>
      <c r="P6" s="923" t="s">
        <v>598</v>
      </c>
      <c r="Q6" s="924"/>
      <c r="R6" s="925"/>
      <c r="S6" s="911"/>
    </row>
    <row r="7" spans="1:26" ht="13.5" customHeight="1" x14ac:dyDescent="0.2">
      <c r="A7" s="906"/>
      <c r="B7" s="906"/>
      <c r="C7" s="906"/>
      <c r="D7" s="905"/>
      <c r="E7" s="193"/>
      <c r="F7" s="915">
        <v>3.0000000000000001E-3</v>
      </c>
      <c r="G7" s="198"/>
      <c r="H7" s="915">
        <v>8.8999999999999999E-3</v>
      </c>
      <c r="I7" s="192"/>
      <c r="J7" s="199"/>
      <c r="K7" s="102" t="s">
        <v>151</v>
      </c>
      <c r="M7" s="102" t="s">
        <v>152</v>
      </c>
      <c r="N7" s="192"/>
      <c r="O7" s="199"/>
      <c r="P7" s="102" t="s">
        <v>151</v>
      </c>
      <c r="R7" s="102" t="s">
        <v>152</v>
      </c>
      <c r="S7" s="917">
        <f>F7+H7+K8+M8+P8+R8</f>
        <v>9.8899999999999988E-2</v>
      </c>
      <c r="T7" s="60"/>
    </row>
    <row r="8" spans="1:26" ht="13.5" customHeight="1" x14ac:dyDescent="0.2">
      <c r="A8" s="906"/>
      <c r="B8" s="906"/>
      <c r="C8" s="906"/>
      <c r="D8" s="905"/>
      <c r="E8" s="193"/>
      <c r="F8" s="916"/>
      <c r="G8" s="198"/>
      <c r="H8" s="916"/>
      <c r="I8" s="193"/>
      <c r="J8" s="200"/>
      <c r="K8" s="103">
        <v>0.02</v>
      </c>
      <c r="L8" s="197"/>
      <c r="M8" s="103">
        <v>3.6999999999999998E-2</v>
      </c>
      <c r="N8" s="193"/>
      <c r="O8" s="200"/>
      <c r="P8" s="103">
        <v>0.01</v>
      </c>
      <c r="Q8" s="197"/>
      <c r="R8" s="103">
        <v>0.02</v>
      </c>
      <c r="S8" s="918"/>
      <c r="T8" s="60"/>
      <c r="U8" s="44" t="s">
        <v>601</v>
      </c>
      <c r="V8" s="44" t="s">
        <v>603</v>
      </c>
    </row>
    <row r="9" spans="1:26" ht="20.25" customHeight="1" x14ac:dyDescent="0.2">
      <c r="A9" s="919" t="s">
        <v>577</v>
      </c>
      <c r="B9" s="920"/>
      <c r="C9" s="920"/>
      <c r="D9" s="920"/>
      <c r="E9" s="920"/>
      <c r="F9" s="920"/>
      <c r="G9" s="920"/>
      <c r="H9" s="920"/>
      <c r="I9" s="920"/>
      <c r="J9" s="920"/>
      <c r="K9" s="920"/>
      <c r="L9" s="920"/>
      <c r="M9" s="920"/>
      <c r="N9" s="920"/>
      <c r="O9" s="920"/>
      <c r="P9" s="920"/>
      <c r="Q9" s="920"/>
      <c r="R9" s="920"/>
      <c r="S9" s="921"/>
      <c r="T9" s="121"/>
      <c r="U9" s="47"/>
      <c r="V9" s="294">
        <f>SUM(F12:R12)</f>
        <v>2889934.1828999994</v>
      </c>
      <c r="W9" s="47"/>
      <c r="X9" s="47"/>
      <c r="Y9" s="47"/>
      <c r="Z9" s="48"/>
    </row>
    <row r="10" spans="1:26" s="526" customFormat="1" x14ac:dyDescent="0.2">
      <c r="A10" s="517">
        <v>1</v>
      </c>
      <c r="B10" s="518">
        <v>16034499737</v>
      </c>
      <c r="C10" s="519" t="s">
        <v>634</v>
      </c>
      <c r="D10" s="520">
        <f>'Rekap1 +tunjangan'!AS12</f>
        <v>52050000</v>
      </c>
      <c r="E10" s="521">
        <v>3.0000000000000001E-3</v>
      </c>
      <c r="F10" s="522">
        <f t="shared" ref="F10:F11" si="0">D10*E10</f>
        <v>156150</v>
      </c>
      <c r="G10" s="521">
        <v>8.8999999999999999E-3</v>
      </c>
      <c r="H10" s="522">
        <f t="shared" ref="H10:H11" si="1">D10*G10</f>
        <v>463245</v>
      </c>
      <c r="I10" s="521">
        <v>5.7000000000000002E-2</v>
      </c>
      <c r="J10" s="523">
        <v>0.02</v>
      </c>
      <c r="K10" s="522">
        <f>D10*J10</f>
        <v>1041000</v>
      </c>
      <c r="L10" s="524">
        <v>3.6999999999999998E-2</v>
      </c>
      <c r="M10" s="525">
        <f>D10*L10</f>
        <v>1925850</v>
      </c>
      <c r="N10" s="521">
        <v>0.03</v>
      </c>
      <c r="O10" s="523">
        <v>0.01</v>
      </c>
      <c r="P10" s="522">
        <v>0</v>
      </c>
      <c r="Q10" s="524">
        <v>0.02</v>
      </c>
      <c r="R10" s="525">
        <v>0</v>
      </c>
      <c r="S10" s="522">
        <f>F10+H10+K10+M10+P10+R10</f>
        <v>3586245</v>
      </c>
      <c r="U10" s="527">
        <f>K10+P10</f>
        <v>1041000</v>
      </c>
      <c r="V10" s="527">
        <f>F10+H10+M10+R10</f>
        <v>2545245</v>
      </c>
    </row>
    <row r="11" spans="1:26" x14ac:dyDescent="0.2">
      <c r="A11" s="373">
        <v>2</v>
      </c>
      <c r="B11" s="42"/>
      <c r="C11" s="43" t="s">
        <v>841</v>
      </c>
      <c r="D11" s="49">
        <f>'Rekap1 +tunjangan'!AS13</f>
        <v>38750000</v>
      </c>
      <c r="E11" s="590">
        <v>3.0000000000000001E-3</v>
      </c>
      <c r="F11" s="50">
        <f t="shared" si="0"/>
        <v>116250</v>
      </c>
      <c r="G11" s="590">
        <v>8.8999999999999999E-3</v>
      </c>
      <c r="H11" s="50">
        <f t="shared" si="1"/>
        <v>344875</v>
      </c>
      <c r="I11" s="590">
        <v>5.7000000000000002E-2</v>
      </c>
      <c r="J11" s="591">
        <v>0.02</v>
      </c>
      <c r="K11" s="50">
        <f>D11*J11</f>
        <v>775000</v>
      </c>
      <c r="L11" s="592">
        <v>3.6999999999999998E-2</v>
      </c>
      <c r="M11" s="104">
        <f>D11*L11</f>
        <v>1433750</v>
      </c>
      <c r="N11" s="590">
        <v>0.03</v>
      </c>
      <c r="O11" s="591">
        <v>0.01</v>
      </c>
      <c r="P11" s="50">
        <v>73353</v>
      </c>
      <c r="Q11" s="592">
        <v>0.02</v>
      </c>
      <c r="R11" s="104">
        <v>146706</v>
      </c>
      <c r="S11" s="50">
        <f>F11+H11+K11+M11+P11+R11</f>
        <v>2889934</v>
      </c>
      <c r="U11" s="501">
        <f>K11+P11</f>
        <v>848353</v>
      </c>
      <c r="V11" s="501">
        <f>F11+H11+M11+R11</f>
        <v>2041581</v>
      </c>
    </row>
    <row r="12" spans="1:26" x14ac:dyDescent="0.2">
      <c r="A12" s="373">
        <v>2</v>
      </c>
      <c r="B12" s="42">
        <v>16034499711</v>
      </c>
      <c r="C12" s="43" t="s">
        <v>635</v>
      </c>
      <c r="D12" s="49">
        <f>'Rekap1 +tunjangan'!AS14</f>
        <v>38750000</v>
      </c>
      <c r="E12" s="590">
        <v>3.0000000000000001E-3</v>
      </c>
      <c r="F12" s="50">
        <f t="shared" ref="F12:F17" si="2">D12*E12</f>
        <v>116250</v>
      </c>
      <c r="G12" s="590">
        <v>8.8999999999999999E-3</v>
      </c>
      <c r="H12" s="50">
        <f t="shared" ref="H12:H41" si="3">D12*G12</f>
        <v>344875</v>
      </c>
      <c r="I12" s="590">
        <v>5.7000000000000002E-2</v>
      </c>
      <c r="J12" s="591">
        <v>0.02</v>
      </c>
      <c r="K12" s="50">
        <f>D12*J12</f>
        <v>775000</v>
      </c>
      <c r="L12" s="592">
        <v>3.6999999999999998E-2</v>
      </c>
      <c r="M12" s="104">
        <f>D12*L12</f>
        <v>1433750</v>
      </c>
      <c r="N12" s="590">
        <v>0.03</v>
      </c>
      <c r="O12" s="591">
        <v>0.01</v>
      </c>
      <c r="P12" s="50">
        <v>73353</v>
      </c>
      <c r="Q12" s="592">
        <v>0.02</v>
      </c>
      <c r="R12" s="104">
        <v>146706</v>
      </c>
      <c r="S12" s="50">
        <f>F12+H12+K12+M12+P12+R12</f>
        <v>2889934</v>
      </c>
      <c r="U12" s="501">
        <f>K12+P12</f>
        <v>848353</v>
      </c>
      <c r="V12" s="501">
        <f>F12+H12+M12+R12</f>
        <v>2041581</v>
      </c>
    </row>
    <row r="13" spans="1:26" s="526" customFormat="1" x14ac:dyDescent="0.2">
      <c r="A13" s="517">
        <v>3</v>
      </c>
      <c r="B13" s="518" t="s">
        <v>366</v>
      </c>
      <c r="C13" s="519" t="s">
        <v>72</v>
      </c>
      <c r="D13" s="520">
        <f>'Rekap1 +tunjangan'!AS16</f>
        <v>12621850</v>
      </c>
      <c r="E13" s="521">
        <v>3.0000000000000001E-3</v>
      </c>
      <c r="F13" s="522">
        <f t="shared" si="2"/>
        <v>37865.550000000003</v>
      </c>
      <c r="G13" s="521">
        <v>8.8999999999999999E-3</v>
      </c>
      <c r="H13" s="522">
        <f t="shared" si="3"/>
        <v>112334.465</v>
      </c>
      <c r="I13" s="521">
        <v>5.7000000000000002E-2</v>
      </c>
      <c r="J13" s="523">
        <v>0.02</v>
      </c>
      <c r="K13" s="522">
        <f t="shared" ref="K13:K60" si="4">D13*J13</f>
        <v>252437</v>
      </c>
      <c r="L13" s="524">
        <v>3.6999999999999998E-2</v>
      </c>
      <c r="M13" s="525">
        <f t="shared" ref="M13:M60" si="5">D13*L13</f>
        <v>467008.44999999995</v>
      </c>
      <c r="N13" s="521">
        <v>0.03</v>
      </c>
      <c r="O13" s="523">
        <v>0.01</v>
      </c>
      <c r="P13" s="522">
        <v>0</v>
      </c>
      <c r="Q13" s="524">
        <v>0.02</v>
      </c>
      <c r="R13" s="525">
        <v>0</v>
      </c>
      <c r="S13" s="522">
        <f t="shared" ref="S13:S60" si="6">F13+H13+K13+M13+P13+R13</f>
        <v>869645.46499999997</v>
      </c>
      <c r="U13" s="527">
        <f t="shared" ref="U13:U60" si="7">K13+P13</f>
        <v>252437</v>
      </c>
      <c r="V13" s="527">
        <f t="shared" ref="V13:V60" si="8">F13+H13+M13+R13</f>
        <v>617208.46499999997</v>
      </c>
    </row>
    <row r="14" spans="1:26" s="97" customFormat="1" x14ac:dyDescent="0.2">
      <c r="A14" s="373">
        <v>4</v>
      </c>
      <c r="B14" s="374" t="s">
        <v>367</v>
      </c>
      <c r="C14" s="94" t="s">
        <v>73</v>
      </c>
      <c r="D14" s="95">
        <f>'Rekap1 +tunjangan'!AS17</f>
        <v>12621850</v>
      </c>
      <c r="E14" s="194">
        <v>3.0000000000000001E-3</v>
      </c>
      <c r="F14" s="96">
        <f t="shared" si="2"/>
        <v>37865.550000000003</v>
      </c>
      <c r="G14" s="194">
        <v>8.8999999999999999E-3</v>
      </c>
      <c r="H14" s="96">
        <f t="shared" si="3"/>
        <v>112334.465</v>
      </c>
      <c r="I14" s="194">
        <v>5.7000000000000002E-2</v>
      </c>
      <c r="J14" s="201">
        <v>0.02</v>
      </c>
      <c r="K14" s="50">
        <f t="shared" si="4"/>
        <v>252437</v>
      </c>
      <c r="L14" s="204">
        <v>3.6999999999999998E-2</v>
      </c>
      <c r="M14" s="104">
        <f t="shared" si="5"/>
        <v>467008.44999999995</v>
      </c>
      <c r="N14" s="194">
        <v>0.03</v>
      </c>
      <c r="O14" s="201">
        <v>0.01</v>
      </c>
      <c r="P14" s="50">
        <v>0</v>
      </c>
      <c r="Q14" s="204">
        <v>0.02</v>
      </c>
      <c r="R14" s="104">
        <v>0</v>
      </c>
      <c r="S14" s="50">
        <f t="shared" si="6"/>
        <v>869645.46499999997</v>
      </c>
      <c r="U14" s="501">
        <f t="shared" si="7"/>
        <v>252437</v>
      </c>
      <c r="V14" s="501">
        <f t="shared" si="8"/>
        <v>617208.46499999997</v>
      </c>
    </row>
    <row r="15" spans="1:26" s="526" customFormat="1" x14ac:dyDescent="0.2">
      <c r="A15" s="517">
        <v>5</v>
      </c>
      <c r="B15" s="518" t="s">
        <v>368</v>
      </c>
      <c r="C15" s="528" t="s">
        <v>256</v>
      </c>
      <c r="D15" s="520">
        <f>'Rekap1 +tunjangan'!AS18</f>
        <v>12670500</v>
      </c>
      <c r="E15" s="521">
        <v>3.0000000000000001E-3</v>
      </c>
      <c r="F15" s="522">
        <f t="shared" si="2"/>
        <v>38011.5</v>
      </c>
      <c r="G15" s="521">
        <v>8.8999999999999999E-3</v>
      </c>
      <c r="H15" s="522">
        <f t="shared" si="3"/>
        <v>112767.45</v>
      </c>
      <c r="I15" s="521">
        <v>5.7000000000000002E-2</v>
      </c>
      <c r="J15" s="523">
        <v>0.02</v>
      </c>
      <c r="K15" s="522">
        <f t="shared" si="4"/>
        <v>253410</v>
      </c>
      <c r="L15" s="524">
        <v>3.6999999999999998E-2</v>
      </c>
      <c r="M15" s="525">
        <f t="shared" si="5"/>
        <v>468808.5</v>
      </c>
      <c r="N15" s="521">
        <v>0.03</v>
      </c>
      <c r="O15" s="523">
        <v>0.01</v>
      </c>
      <c r="P15" s="522">
        <v>0</v>
      </c>
      <c r="Q15" s="524">
        <v>0.02</v>
      </c>
      <c r="R15" s="525">
        <v>0</v>
      </c>
      <c r="S15" s="522">
        <f t="shared" si="6"/>
        <v>872997.45</v>
      </c>
      <c r="U15" s="527">
        <f t="shared" si="7"/>
        <v>253410</v>
      </c>
      <c r="V15" s="527">
        <f t="shared" si="8"/>
        <v>619587.44999999995</v>
      </c>
    </row>
    <row r="16" spans="1:26" s="97" customFormat="1" x14ac:dyDescent="0.2">
      <c r="A16" s="373">
        <v>6</v>
      </c>
      <c r="B16" s="42" t="s">
        <v>388</v>
      </c>
      <c r="C16" s="43" t="s">
        <v>113</v>
      </c>
      <c r="D16" s="49">
        <f>'Rekap1 +tunjangan'!AS24</f>
        <v>8409780</v>
      </c>
      <c r="E16" s="194">
        <v>3.0000000000000001E-3</v>
      </c>
      <c r="F16" s="50">
        <f t="shared" si="2"/>
        <v>25229.34</v>
      </c>
      <c r="G16" s="194">
        <v>8.8999999999999999E-3</v>
      </c>
      <c r="H16" s="50">
        <f t="shared" si="3"/>
        <v>74847.042000000001</v>
      </c>
      <c r="I16" s="194">
        <v>5.7000000000000002E-2</v>
      </c>
      <c r="J16" s="201">
        <v>0.02</v>
      </c>
      <c r="K16" s="50">
        <f t="shared" si="4"/>
        <v>168195.6</v>
      </c>
      <c r="L16" s="204">
        <v>3.6999999999999998E-2</v>
      </c>
      <c r="M16" s="104">
        <f t="shared" si="5"/>
        <v>311161.86</v>
      </c>
      <c r="N16" s="194">
        <v>0.03</v>
      </c>
      <c r="O16" s="201">
        <v>0.01</v>
      </c>
      <c r="P16" s="50">
        <v>73353</v>
      </c>
      <c r="Q16" s="204">
        <v>0.02</v>
      </c>
      <c r="R16" s="104">
        <v>146706</v>
      </c>
      <c r="S16" s="50">
        <f t="shared" si="6"/>
        <v>799492.84199999995</v>
      </c>
      <c r="U16" s="501">
        <f t="shared" si="7"/>
        <v>241548.6</v>
      </c>
      <c r="V16" s="501">
        <f t="shared" si="8"/>
        <v>557944.24199999997</v>
      </c>
    </row>
    <row r="17" spans="1:22" s="526" customFormat="1" x14ac:dyDescent="0.2">
      <c r="A17" s="517">
        <v>7</v>
      </c>
      <c r="B17" s="518" t="s">
        <v>375</v>
      </c>
      <c r="C17" s="519" t="s">
        <v>271</v>
      </c>
      <c r="D17" s="520">
        <f>'Rekap1 +tunjangan'!AS41</f>
        <v>4427177</v>
      </c>
      <c r="E17" s="521">
        <v>3.0000000000000001E-3</v>
      </c>
      <c r="F17" s="522">
        <f t="shared" si="2"/>
        <v>13281.531000000001</v>
      </c>
      <c r="G17" s="521">
        <v>8.8999999999999999E-3</v>
      </c>
      <c r="H17" s="522">
        <f t="shared" si="3"/>
        <v>39401.8753</v>
      </c>
      <c r="I17" s="521">
        <v>5.7000000000000002E-2</v>
      </c>
      <c r="J17" s="523">
        <v>0.02</v>
      </c>
      <c r="K17" s="522">
        <f t="shared" si="4"/>
        <v>88543.540000000008</v>
      </c>
      <c r="L17" s="524">
        <v>3.6999999999999998E-2</v>
      </c>
      <c r="M17" s="525">
        <f t="shared" si="5"/>
        <v>163805.549</v>
      </c>
      <c r="N17" s="521">
        <v>0.03</v>
      </c>
      <c r="O17" s="523">
        <v>0.01</v>
      </c>
      <c r="P17" s="522">
        <f t="shared" ref="P17:P41" si="9">D17*O17</f>
        <v>44271.770000000004</v>
      </c>
      <c r="Q17" s="524">
        <v>0.02</v>
      </c>
      <c r="R17" s="525">
        <f t="shared" ref="R17:R41" si="10">D17*Q17</f>
        <v>88543.540000000008</v>
      </c>
      <c r="S17" s="522">
        <f t="shared" si="6"/>
        <v>437847.80530000001</v>
      </c>
      <c r="U17" s="527">
        <f t="shared" si="7"/>
        <v>132815.31</v>
      </c>
      <c r="V17" s="527">
        <f t="shared" si="8"/>
        <v>305032.49530000001</v>
      </c>
    </row>
    <row r="18" spans="1:22" x14ac:dyDescent="0.2">
      <c r="A18" s="373">
        <v>8</v>
      </c>
      <c r="B18" s="42">
        <v>13029434175</v>
      </c>
      <c r="C18" s="101" t="s">
        <v>480</v>
      </c>
      <c r="D18" s="49">
        <f>'Rekap1 +tunjangan'!AS28</f>
        <v>6759575</v>
      </c>
      <c r="E18" s="194">
        <v>3.0000000000000001E-3</v>
      </c>
      <c r="F18" s="50">
        <f t="shared" ref="F18:F25" si="11">D18*E18</f>
        <v>20278.725000000002</v>
      </c>
      <c r="G18" s="194">
        <v>8.8999999999999999E-3</v>
      </c>
      <c r="H18" s="50">
        <f t="shared" si="3"/>
        <v>60160.217499999999</v>
      </c>
      <c r="I18" s="194">
        <v>5.7000000000000002E-2</v>
      </c>
      <c r="J18" s="201">
        <v>0.02</v>
      </c>
      <c r="K18" s="50">
        <f t="shared" si="4"/>
        <v>135191.5</v>
      </c>
      <c r="L18" s="204">
        <v>3.6999999999999998E-2</v>
      </c>
      <c r="M18" s="104">
        <f t="shared" si="5"/>
        <v>250104.27499999999</v>
      </c>
      <c r="N18" s="194">
        <v>0.03</v>
      </c>
      <c r="O18" s="201">
        <v>0.01</v>
      </c>
      <c r="P18" s="50">
        <f t="shared" ref="P18" si="12">D18*O18</f>
        <v>67595.75</v>
      </c>
      <c r="Q18" s="204">
        <v>0.02</v>
      </c>
      <c r="R18" s="104">
        <f t="shared" ref="R18" si="13">D18*Q18</f>
        <v>135191.5</v>
      </c>
      <c r="S18" s="50">
        <f t="shared" si="6"/>
        <v>668521.96750000003</v>
      </c>
      <c r="U18" s="501">
        <f t="shared" si="7"/>
        <v>202787.25</v>
      </c>
      <c r="V18" s="501">
        <f t="shared" si="8"/>
        <v>465734.71750000003</v>
      </c>
    </row>
    <row r="19" spans="1:22" s="526" customFormat="1" x14ac:dyDescent="0.2">
      <c r="A19" s="517">
        <v>9</v>
      </c>
      <c r="B19" s="518" t="s">
        <v>372</v>
      </c>
      <c r="C19" s="519" t="s">
        <v>24</v>
      </c>
      <c r="D19" s="520">
        <f>'Rekap1 +tunjangan'!AS29</f>
        <v>5584148</v>
      </c>
      <c r="E19" s="521">
        <v>3.0000000000000001E-3</v>
      </c>
      <c r="F19" s="522">
        <f t="shared" si="11"/>
        <v>16752.444</v>
      </c>
      <c r="G19" s="521">
        <v>8.8999999999999999E-3</v>
      </c>
      <c r="H19" s="522">
        <f t="shared" si="3"/>
        <v>49698.917199999996</v>
      </c>
      <c r="I19" s="521">
        <v>5.7000000000000002E-2</v>
      </c>
      <c r="J19" s="523">
        <v>0.02</v>
      </c>
      <c r="K19" s="522">
        <f t="shared" si="4"/>
        <v>111682.96</v>
      </c>
      <c r="L19" s="524">
        <v>3.6999999999999998E-2</v>
      </c>
      <c r="M19" s="525">
        <f t="shared" si="5"/>
        <v>206613.476</v>
      </c>
      <c r="N19" s="521">
        <v>0.03</v>
      </c>
      <c r="O19" s="523">
        <v>0.01</v>
      </c>
      <c r="P19" s="522">
        <f t="shared" si="9"/>
        <v>55841.48</v>
      </c>
      <c r="Q19" s="524">
        <v>0.02</v>
      </c>
      <c r="R19" s="525">
        <f t="shared" si="10"/>
        <v>111682.96</v>
      </c>
      <c r="S19" s="522">
        <f t="shared" si="6"/>
        <v>552272.23719999997</v>
      </c>
      <c r="U19" s="527">
        <f t="shared" si="7"/>
        <v>167524.44</v>
      </c>
      <c r="V19" s="527">
        <f t="shared" si="8"/>
        <v>384747.79720000003</v>
      </c>
    </row>
    <row r="20" spans="1:22" x14ac:dyDescent="0.2">
      <c r="A20" s="373">
        <v>10</v>
      </c>
      <c r="B20" s="42" t="s">
        <v>390</v>
      </c>
      <c r="C20" s="43" t="s">
        <v>55</v>
      </c>
      <c r="D20" s="49">
        <f>'Rekap1 +tunjangan'!AS30</f>
        <v>4927177</v>
      </c>
      <c r="E20" s="194">
        <v>3.0000000000000001E-3</v>
      </c>
      <c r="F20" s="50">
        <f t="shared" si="11"/>
        <v>14781.531000000001</v>
      </c>
      <c r="G20" s="194">
        <v>8.8999999999999999E-3</v>
      </c>
      <c r="H20" s="50">
        <f t="shared" si="3"/>
        <v>43851.8753</v>
      </c>
      <c r="I20" s="194">
        <v>5.7000000000000002E-2</v>
      </c>
      <c r="J20" s="201">
        <v>0.02</v>
      </c>
      <c r="K20" s="50">
        <f t="shared" si="4"/>
        <v>98543.540000000008</v>
      </c>
      <c r="L20" s="204">
        <v>3.6999999999999998E-2</v>
      </c>
      <c r="M20" s="104">
        <f t="shared" si="5"/>
        <v>182305.549</v>
      </c>
      <c r="N20" s="194">
        <v>0.03</v>
      </c>
      <c r="O20" s="201">
        <v>0.01</v>
      </c>
      <c r="P20" s="50">
        <f t="shared" si="9"/>
        <v>49271.770000000004</v>
      </c>
      <c r="Q20" s="204">
        <v>0.02</v>
      </c>
      <c r="R20" s="104">
        <f t="shared" si="10"/>
        <v>98543.540000000008</v>
      </c>
      <c r="S20" s="50">
        <f t="shared" si="6"/>
        <v>487297.80530000001</v>
      </c>
      <c r="U20" s="501">
        <f t="shared" si="7"/>
        <v>147815.31</v>
      </c>
      <c r="V20" s="501">
        <f t="shared" si="8"/>
        <v>339482.49530000001</v>
      </c>
    </row>
    <row r="21" spans="1:22" s="526" customFormat="1" x14ac:dyDescent="0.2">
      <c r="A21" s="517">
        <v>11</v>
      </c>
      <c r="B21" s="517" t="s">
        <v>587</v>
      </c>
      <c r="C21" s="519" t="s">
        <v>57</v>
      </c>
      <c r="D21" s="520">
        <f>'Rekap1 +tunjangan'!AS32</f>
        <v>4502134</v>
      </c>
      <c r="E21" s="521">
        <v>3.0000000000000001E-3</v>
      </c>
      <c r="F21" s="522">
        <f t="shared" si="11"/>
        <v>13506.402</v>
      </c>
      <c r="G21" s="521">
        <v>8.8999999999999999E-3</v>
      </c>
      <c r="H21" s="522">
        <f t="shared" si="3"/>
        <v>40068.992599999998</v>
      </c>
      <c r="I21" s="521">
        <v>5.7000000000000002E-2</v>
      </c>
      <c r="J21" s="523">
        <v>0.02</v>
      </c>
      <c r="K21" s="522">
        <f t="shared" si="4"/>
        <v>90042.680000000008</v>
      </c>
      <c r="L21" s="524">
        <v>3.6999999999999998E-2</v>
      </c>
      <c r="M21" s="525">
        <f t="shared" si="5"/>
        <v>166578.95799999998</v>
      </c>
      <c r="N21" s="521">
        <v>0.03</v>
      </c>
      <c r="O21" s="523">
        <v>0.01</v>
      </c>
      <c r="P21" s="522">
        <f t="shared" si="9"/>
        <v>45021.340000000004</v>
      </c>
      <c r="Q21" s="524">
        <v>0.02</v>
      </c>
      <c r="R21" s="525">
        <f t="shared" si="10"/>
        <v>90042.680000000008</v>
      </c>
      <c r="S21" s="522">
        <f t="shared" si="6"/>
        <v>445261.0526</v>
      </c>
      <c r="U21" s="527">
        <f t="shared" si="7"/>
        <v>135064.02000000002</v>
      </c>
      <c r="V21" s="527">
        <f t="shared" si="8"/>
        <v>310197.03259999998</v>
      </c>
    </row>
    <row r="22" spans="1:22" x14ac:dyDescent="0.2">
      <c r="A22" s="373">
        <v>12</v>
      </c>
      <c r="B22" s="42" t="s">
        <v>391</v>
      </c>
      <c r="C22" s="51" t="s">
        <v>76</v>
      </c>
      <c r="D22" s="49">
        <f>'Rekap1 +tunjangan'!AS33</f>
        <v>4285720</v>
      </c>
      <c r="E22" s="194">
        <v>3.0000000000000001E-3</v>
      </c>
      <c r="F22" s="50">
        <f t="shared" si="11"/>
        <v>12857.16</v>
      </c>
      <c r="G22" s="194">
        <v>8.8999999999999999E-3</v>
      </c>
      <c r="H22" s="50">
        <f t="shared" si="3"/>
        <v>38142.908000000003</v>
      </c>
      <c r="I22" s="194">
        <v>5.7000000000000002E-2</v>
      </c>
      <c r="J22" s="201">
        <v>0.02</v>
      </c>
      <c r="K22" s="50">
        <f t="shared" si="4"/>
        <v>85714.400000000009</v>
      </c>
      <c r="L22" s="204">
        <v>3.6999999999999998E-2</v>
      </c>
      <c r="M22" s="104">
        <f t="shared" si="5"/>
        <v>158571.63999999998</v>
      </c>
      <c r="N22" s="194">
        <v>0.03</v>
      </c>
      <c r="O22" s="201">
        <v>0.01</v>
      </c>
      <c r="P22" s="50">
        <f t="shared" si="9"/>
        <v>42857.200000000004</v>
      </c>
      <c r="Q22" s="204">
        <v>0.02</v>
      </c>
      <c r="R22" s="104">
        <f t="shared" si="10"/>
        <v>85714.400000000009</v>
      </c>
      <c r="S22" s="50">
        <f t="shared" si="6"/>
        <v>423857.70800000004</v>
      </c>
      <c r="U22" s="501">
        <f t="shared" si="7"/>
        <v>128571.6</v>
      </c>
      <c r="V22" s="501">
        <f t="shared" si="8"/>
        <v>295286.10800000001</v>
      </c>
    </row>
    <row r="23" spans="1:22" s="526" customFormat="1" x14ac:dyDescent="0.2">
      <c r="A23" s="517">
        <v>13</v>
      </c>
      <c r="B23" s="518" t="s">
        <v>393</v>
      </c>
      <c r="C23" s="528" t="s">
        <v>594</v>
      </c>
      <c r="D23" s="520">
        <f>'Rekap1 +tunjangan'!AS34</f>
        <v>3886459</v>
      </c>
      <c r="E23" s="521">
        <v>3.0000000000000001E-3</v>
      </c>
      <c r="F23" s="522">
        <f t="shared" si="11"/>
        <v>11659.377</v>
      </c>
      <c r="G23" s="521">
        <v>8.8999999999999999E-3</v>
      </c>
      <c r="H23" s="522">
        <f t="shared" si="3"/>
        <v>34589.485099999998</v>
      </c>
      <c r="I23" s="521">
        <v>5.7000000000000002E-2</v>
      </c>
      <c r="J23" s="523">
        <v>0.02</v>
      </c>
      <c r="K23" s="522">
        <f t="shared" si="4"/>
        <v>77729.180000000008</v>
      </c>
      <c r="L23" s="524">
        <v>3.6999999999999998E-2</v>
      </c>
      <c r="M23" s="525">
        <f t="shared" si="5"/>
        <v>143798.98299999998</v>
      </c>
      <c r="N23" s="521">
        <v>0.03</v>
      </c>
      <c r="O23" s="523">
        <v>0.01</v>
      </c>
      <c r="P23" s="522">
        <f t="shared" si="9"/>
        <v>38864.590000000004</v>
      </c>
      <c r="Q23" s="524">
        <v>0.02</v>
      </c>
      <c r="R23" s="525">
        <f t="shared" si="10"/>
        <v>77729.180000000008</v>
      </c>
      <c r="S23" s="522">
        <f t="shared" si="6"/>
        <v>384370.79509999999</v>
      </c>
      <c r="U23" s="527">
        <f t="shared" si="7"/>
        <v>116593.77000000002</v>
      </c>
      <c r="V23" s="527">
        <f t="shared" si="8"/>
        <v>267777.02509999997</v>
      </c>
    </row>
    <row r="24" spans="1:22" x14ac:dyDescent="0.2">
      <c r="A24" s="373">
        <v>14</v>
      </c>
      <c r="B24" s="42" t="s">
        <v>392</v>
      </c>
      <c r="C24" s="51" t="s">
        <v>260</v>
      </c>
      <c r="D24" s="49">
        <f>'Rekap1 +tunjangan'!AS35</f>
        <v>3886459</v>
      </c>
      <c r="E24" s="194">
        <v>3.0000000000000001E-3</v>
      </c>
      <c r="F24" s="50">
        <f t="shared" si="11"/>
        <v>11659.377</v>
      </c>
      <c r="G24" s="194">
        <v>8.8999999999999999E-3</v>
      </c>
      <c r="H24" s="50">
        <f t="shared" si="3"/>
        <v>34589.485099999998</v>
      </c>
      <c r="I24" s="194">
        <v>5.7000000000000002E-2</v>
      </c>
      <c r="J24" s="201">
        <v>0.02</v>
      </c>
      <c r="K24" s="50">
        <f t="shared" si="4"/>
        <v>77729.180000000008</v>
      </c>
      <c r="L24" s="204">
        <v>3.6999999999999998E-2</v>
      </c>
      <c r="M24" s="104">
        <f t="shared" si="5"/>
        <v>143798.98299999998</v>
      </c>
      <c r="N24" s="194">
        <v>0.03</v>
      </c>
      <c r="O24" s="201">
        <v>0.01</v>
      </c>
      <c r="P24" s="50">
        <f t="shared" si="9"/>
        <v>38864.590000000004</v>
      </c>
      <c r="Q24" s="204">
        <v>0.02</v>
      </c>
      <c r="R24" s="104">
        <f t="shared" si="10"/>
        <v>77729.180000000008</v>
      </c>
      <c r="S24" s="50">
        <f t="shared" si="6"/>
        <v>384370.79509999999</v>
      </c>
      <c r="U24" s="501">
        <f t="shared" si="7"/>
        <v>116593.77000000002</v>
      </c>
      <c r="V24" s="501">
        <f t="shared" si="8"/>
        <v>267777.02509999997</v>
      </c>
    </row>
    <row r="25" spans="1:22" s="526" customFormat="1" x14ac:dyDescent="0.2">
      <c r="A25" s="517">
        <v>15</v>
      </c>
      <c r="B25" s="518" t="s">
        <v>394</v>
      </c>
      <c r="C25" s="519" t="s">
        <v>259</v>
      </c>
      <c r="D25" s="520">
        <f>'Rekap1 +tunjangan'!AS36</f>
        <v>3886459</v>
      </c>
      <c r="E25" s="521">
        <v>3.0000000000000001E-3</v>
      </c>
      <c r="F25" s="522">
        <f t="shared" si="11"/>
        <v>11659.377</v>
      </c>
      <c r="G25" s="521">
        <v>8.8999999999999999E-3</v>
      </c>
      <c r="H25" s="522">
        <f t="shared" si="3"/>
        <v>34589.485099999998</v>
      </c>
      <c r="I25" s="521">
        <v>5.7000000000000002E-2</v>
      </c>
      <c r="J25" s="523">
        <v>0.02</v>
      </c>
      <c r="K25" s="522">
        <f t="shared" si="4"/>
        <v>77729.180000000008</v>
      </c>
      <c r="L25" s="524">
        <v>3.6999999999999998E-2</v>
      </c>
      <c r="M25" s="525">
        <f t="shared" si="5"/>
        <v>143798.98299999998</v>
      </c>
      <c r="N25" s="521">
        <v>0.03</v>
      </c>
      <c r="O25" s="523">
        <v>0.01</v>
      </c>
      <c r="P25" s="522">
        <f t="shared" si="9"/>
        <v>38864.590000000004</v>
      </c>
      <c r="Q25" s="524">
        <v>0.02</v>
      </c>
      <c r="R25" s="525">
        <f t="shared" si="10"/>
        <v>77729.180000000008</v>
      </c>
      <c r="S25" s="522">
        <f t="shared" si="6"/>
        <v>384370.79509999999</v>
      </c>
      <c r="U25" s="527">
        <f t="shared" si="7"/>
        <v>116593.77000000002</v>
      </c>
      <c r="V25" s="527">
        <f t="shared" si="8"/>
        <v>267777.02509999997</v>
      </c>
    </row>
    <row r="26" spans="1:22" x14ac:dyDescent="0.2">
      <c r="A26" s="373">
        <v>16</v>
      </c>
      <c r="B26" s="42" t="s">
        <v>395</v>
      </c>
      <c r="C26" s="43" t="s">
        <v>26</v>
      </c>
      <c r="D26" s="49">
        <f>'Rekap1 +tunjangan'!AS39</f>
        <v>8153114</v>
      </c>
      <c r="E26" s="194">
        <v>3.0000000000000001E-3</v>
      </c>
      <c r="F26" s="50">
        <f t="shared" ref="F26:F34" si="14">D26*E26</f>
        <v>24459.342000000001</v>
      </c>
      <c r="G26" s="194">
        <v>8.8999999999999999E-3</v>
      </c>
      <c r="H26" s="50">
        <f t="shared" si="3"/>
        <v>72562.714600000007</v>
      </c>
      <c r="I26" s="194">
        <v>5.7000000000000002E-2</v>
      </c>
      <c r="J26" s="201">
        <v>0.02</v>
      </c>
      <c r="K26" s="50">
        <f t="shared" si="4"/>
        <v>163062.28</v>
      </c>
      <c r="L26" s="204">
        <v>3.6999999999999998E-2</v>
      </c>
      <c r="M26" s="104">
        <f t="shared" si="5"/>
        <v>301665.21799999999</v>
      </c>
      <c r="N26" s="194">
        <v>0.03</v>
      </c>
      <c r="O26" s="201">
        <v>0.01</v>
      </c>
      <c r="P26" s="50">
        <v>73353</v>
      </c>
      <c r="Q26" s="204">
        <v>0.02</v>
      </c>
      <c r="R26" s="104">
        <v>146706</v>
      </c>
      <c r="S26" s="50">
        <f t="shared" si="6"/>
        <v>781808.55460000003</v>
      </c>
      <c r="U26" s="501">
        <f t="shared" si="7"/>
        <v>236415.28</v>
      </c>
      <c r="V26" s="501">
        <f t="shared" si="8"/>
        <v>545393.2746</v>
      </c>
    </row>
    <row r="27" spans="1:22" s="526" customFormat="1" x14ac:dyDescent="0.2">
      <c r="A27" s="517">
        <v>17</v>
      </c>
      <c r="B27" s="518" t="s">
        <v>389</v>
      </c>
      <c r="C27" s="519" t="s">
        <v>62</v>
      </c>
      <c r="D27" s="520">
        <f>'Rekap1 +tunjangan'!AS40</f>
        <v>4731795</v>
      </c>
      <c r="E27" s="521">
        <v>3.0000000000000001E-3</v>
      </c>
      <c r="F27" s="522">
        <f t="shared" si="14"/>
        <v>14195.385</v>
      </c>
      <c r="G27" s="521">
        <v>8.8999999999999999E-3</v>
      </c>
      <c r="H27" s="522">
        <f t="shared" si="3"/>
        <v>42112.9755</v>
      </c>
      <c r="I27" s="521">
        <v>5.7000000000000002E-2</v>
      </c>
      <c r="J27" s="523">
        <v>0.02</v>
      </c>
      <c r="K27" s="522">
        <f t="shared" si="4"/>
        <v>94635.900000000009</v>
      </c>
      <c r="L27" s="524">
        <v>3.6999999999999998E-2</v>
      </c>
      <c r="M27" s="525">
        <f t="shared" si="5"/>
        <v>175076.41499999998</v>
      </c>
      <c r="N27" s="521">
        <v>0.03</v>
      </c>
      <c r="O27" s="523">
        <v>0.01</v>
      </c>
      <c r="P27" s="522">
        <f t="shared" si="9"/>
        <v>47317.950000000004</v>
      </c>
      <c r="Q27" s="524">
        <v>0.02</v>
      </c>
      <c r="R27" s="525">
        <f t="shared" si="10"/>
        <v>94635.900000000009</v>
      </c>
      <c r="S27" s="522">
        <f t="shared" si="6"/>
        <v>467974.52550000005</v>
      </c>
      <c r="U27" s="527">
        <f t="shared" si="7"/>
        <v>141953.85</v>
      </c>
      <c r="V27" s="527">
        <f t="shared" si="8"/>
        <v>326020.67550000001</v>
      </c>
    </row>
    <row r="28" spans="1:22" x14ac:dyDescent="0.2">
      <c r="A28" s="373">
        <v>18</v>
      </c>
      <c r="B28" s="374" t="s">
        <v>369</v>
      </c>
      <c r="C28" s="98" t="s">
        <v>25</v>
      </c>
      <c r="D28" s="95">
        <f>'Rekap1 +tunjangan'!AS44</f>
        <v>8280176</v>
      </c>
      <c r="E28" s="194">
        <v>3.0000000000000001E-3</v>
      </c>
      <c r="F28" s="96">
        <f t="shared" si="14"/>
        <v>24840.528000000002</v>
      </c>
      <c r="G28" s="194">
        <v>8.8999999999999999E-3</v>
      </c>
      <c r="H28" s="96">
        <f t="shared" si="3"/>
        <v>73693.566399999996</v>
      </c>
      <c r="I28" s="194">
        <v>5.7000000000000002E-2</v>
      </c>
      <c r="J28" s="201">
        <v>0.02</v>
      </c>
      <c r="K28" s="50">
        <f t="shared" si="4"/>
        <v>165603.51999999999</v>
      </c>
      <c r="L28" s="204">
        <v>3.6999999999999998E-2</v>
      </c>
      <c r="M28" s="104">
        <f t="shared" si="5"/>
        <v>306366.51199999999</v>
      </c>
      <c r="N28" s="194">
        <v>0.03</v>
      </c>
      <c r="O28" s="201">
        <v>0.01</v>
      </c>
      <c r="P28" s="50">
        <v>73353</v>
      </c>
      <c r="Q28" s="204">
        <v>0.02</v>
      </c>
      <c r="R28" s="104">
        <v>146706</v>
      </c>
      <c r="S28" s="50">
        <f t="shared" si="6"/>
        <v>790563.12639999995</v>
      </c>
      <c r="U28" s="501">
        <f t="shared" si="7"/>
        <v>238956.52</v>
      </c>
      <c r="V28" s="501">
        <f t="shared" si="8"/>
        <v>551606.60639999993</v>
      </c>
    </row>
    <row r="29" spans="1:22" s="529" customFormat="1" x14ac:dyDescent="0.2">
      <c r="A29" s="517">
        <v>19</v>
      </c>
      <c r="B29" s="518" t="s">
        <v>371</v>
      </c>
      <c r="C29" s="519" t="s">
        <v>27</v>
      </c>
      <c r="D29" s="520">
        <f>'Rekap1 +tunjangan'!AS45</f>
        <v>5584148</v>
      </c>
      <c r="E29" s="521">
        <v>3.0000000000000001E-3</v>
      </c>
      <c r="F29" s="522">
        <f t="shared" si="14"/>
        <v>16752.444</v>
      </c>
      <c r="G29" s="521">
        <v>8.8999999999999999E-3</v>
      </c>
      <c r="H29" s="522">
        <f t="shared" si="3"/>
        <v>49698.917199999996</v>
      </c>
      <c r="I29" s="521">
        <v>5.7000000000000002E-2</v>
      </c>
      <c r="J29" s="523">
        <v>0.02</v>
      </c>
      <c r="K29" s="522">
        <f t="shared" si="4"/>
        <v>111682.96</v>
      </c>
      <c r="L29" s="524">
        <v>3.6999999999999998E-2</v>
      </c>
      <c r="M29" s="525">
        <f t="shared" si="5"/>
        <v>206613.476</v>
      </c>
      <c r="N29" s="521">
        <v>0.03</v>
      </c>
      <c r="O29" s="523">
        <v>0.01</v>
      </c>
      <c r="P29" s="522">
        <f t="shared" si="9"/>
        <v>55841.48</v>
      </c>
      <c r="Q29" s="524">
        <v>0.02</v>
      </c>
      <c r="R29" s="525">
        <f t="shared" si="10"/>
        <v>111682.96</v>
      </c>
      <c r="S29" s="522">
        <f t="shared" si="6"/>
        <v>552272.23719999997</v>
      </c>
      <c r="U29" s="527">
        <f t="shared" si="7"/>
        <v>167524.44</v>
      </c>
      <c r="V29" s="527">
        <f t="shared" si="8"/>
        <v>384747.79720000003</v>
      </c>
    </row>
    <row r="30" spans="1:22" s="92" customFormat="1" x14ac:dyDescent="0.2">
      <c r="A30" s="373">
        <v>20</v>
      </c>
      <c r="B30" s="42" t="s">
        <v>373</v>
      </c>
      <c r="C30" s="43" t="s">
        <v>112</v>
      </c>
      <c r="D30" s="49">
        <f>'Rekap1 +tunjangan'!AS46</f>
        <v>4927177</v>
      </c>
      <c r="E30" s="194">
        <v>3.0000000000000001E-3</v>
      </c>
      <c r="F30" s="50">
        <f t="shared" si="14"/>
        <v>14781.531000000001</v>
      </c>
      <c r="G30" s="194">
        <v>8.8999999999999999E-3</v>
      </c>
      <c r="H30" s="50">
        <f t="shared" si="3"/>
        <v>43851.8753</v>
      </c>
      <c r="I30" s="194">
        <v>5.7000000000000002E-2</v>
      </c>
      <c r="J30" s="201">
        <v>0.02</v>
      </c>
      <c r="K30" s="50">
        <f t="shared" si="4"/>
        <v>98543.540000000008</v>
      </c>
      <c r="L30" s="204">
        <v>3.6999999999999998E-2</v>
      </c>
      <c r="M30" s="104">
        <f t="shared" si="5"/>
        <v>182305.549</v>
      </c>
      <c r="N30" s="194">
        <v>0.03</v>
      </c>
      <c r="O30" s="201">
        <v>0.01</v>
      </c>
      <c r="P30" s="50">
        <f t="shared" si="9"/>
        <v>49271.770000000004</v>
      </c>
      <c r="Q30" s="204">
        <v>0.02</v>
      </c>
      <c r="R30" s="104">
        <f t="shared" si="10"/>
        <v>98543.540000000008</v>
      </c>
      <c r="S30" s="50">
        <f t="shared" si="6"/>
        <v>487297.80530000001</v>
      </c>
      <c r="U30" s="501">
        <f t="shared" si="7"/>
        <v>147815.31</v>
      </c>
      <c r="V30" s="501">
        <f t="shared" si="8"/>
        <v>339482.49530000001</v>
      </c>
    </row>
    <row r="31" spans="1:22" s="526" customFormat="1" x14ac:dyDescent="0.2">
      <c r="A31" s="517">
        <v>21</v>
      </c>
      <c r="B31" s="518" t="s">
        <v>370</v>
      </c>
      <c r="C31" s="519" t="s">
        <v>56</v>
      </c>
      <c r="D31" s="520">
        <f>'Rekap1 +tunjangan'!AS47</f>
        <v>4927177</v>
      </c>
      <c r="E31" s="521">
        <v>3.0000000000000001E-3</v>
      </c>
      <c r="F31" s="522">
        <f t="shared" si="14"/>
        <v>14781.531000000001</v>
      </c>
      <c r="G31" s="521">
        <v>8.8999999999999999E-3</v>
      </c>
      <c r="H31" s="522">
        <f t="shared" si="3"/>
        <v>43851.8753</v>
      </c>
      <c r="I31" s="521">
        <v>5.7000000000000002E-2</v>
      </c>
      <c r="J31" s="523">
        <v>0.02</v>
      </c>
      <c r="K31" s="522">
        <f t="shared" si="4"/>
        <v>98543.540000000008</v>
      </c>
      <c r="L31" s="524">
        <v>3.6999999999999998E-2</v>
      </c>
      <c r="M31" s="525">
        <f t="shared" si="5"/>
        <v>182305.549</v>
      </c>
      <c r="N31" s="521">
        <v>0.03</v>
      </c>
      <c r="O31" s="523">
        <v>0.01</v>
      </c>
      <c r="P31" s="522">
        <f t="shared" si="9"/>
        <v>49271.770000000004</v>
      </c>
      <c r="Q31" s="524">
        <v>0.02</v>
      </c>
      <c r="R31" s="525">
        <f t="shared" si="10"/>
        <v>98543.540000000008</v>
      </c>
      <c r="S31" s="522">
        <f t="shared" si="6"/>
        <v>487297.80530000001</v>
      </c>
      <c r="U31" s="527">
        <f t="shared" si="7"/>
        <v>147815.31</v>
      </c>
      <c r="V31" s="527">
        <f t="shared" si="8"/>
        <v>339482.49530000001</v>
      </c>
    </row>
    <row r="32" spans="1:22" x14ac:dyDescent="0.2">
      <c r="A32" s="373">
        <v>22</v>
      </c>
      <c r="B32" s="42" t="s">
        <v>384</v>
      </c>
      <c r="C32" s="43" t="s">
        <v>30</v>
      </c>
      <c r="D32" s="49">
        <f>'Rekap1 +tunjangan'!AS48</f>
        <v>4278563</v>
      </c>
      <c r="E32" s="194">
        <v>3.0000000000000001E-3</v>
      </c>
      <c r="F32" s="50">
        <f t="shared" si="14"/>
        <v>12835.689</v>
      </c>
      <c r="G32" s="194">
        <v>8.8999999999999999E-3</v>
      </c>
      <c r="H32" s="50">
        <f t="shared" si="3"/>
        <v>38079.210700000003</v>
      </c>
      <c r="I32" s="194">
        <v>5.7000000000000002E-2</v>
      </c>
      <c r="J32" s="201">
        <v>0.02</v>
      </c>
      <c r="K32" s="50">
        <f t="shared" si="4"/>
        <v>85571.26</v>
      </c>
      <c r="L32" s="204">
        <v>3.6999999999999998E-2</v>
      </c>
      <c r="M32" s="104">
        <f t="shared" si="5"/>
        <v>158306.83100000001</v>
      </c>
      <c r="N32" s="194">
        <v>0.03</v>
      </c>
      <c r="O32" s="201">
        <v>0.01</v>
      </c>
      <c r="P32" s="50">
        <f t="shared" si="9"/>
        <v>42785.63</v>
      </c>
      <c r="Q32" s="204">
        <v>0.02</v>
      </c>
      <c r="R32" s="104">
        <f t="shared" si="10"/>
        <v>85571.26</v>
      </c>
      <c r="S32" s="50">
        <f t="shared" si="6"/>
        <v>423149.88069999998</v>
      </c>
      <c r="U32" s="501">
        <f t="shared" si="7"/>
        <v>128356.88999999998</v>
      </c>
      <c r="V32" s="501">
        <f t="shared" si="8"/>
        <v>294792.99070000002</v>
      </c>
    </row>
    <row r="33" spans="1:22" s="526" customFormat="1" x14ac:dyDescent="0.2">
      <c r="A33" s="517">
        <v>23</v>
      </c>
      <c r="B33" s="518" t="s">
        <v>374</v>
      </c>
      <c r="C33" s="519" t="s">
        <v>506</v>
      </c>
      <c r="D33" s="520">
        <f>'Rekap1 +tunjangan'!AS49</f>
        <v>4285720</v>
      </c>
      <c r="E33" s="521">
        <v>3.0000000000000001E-3</v>
      </c>
      <c r="F33" s="522">
        <f t="shared" si="14"/>
        <v>12857.16</v>
      </c>
      <c r="G33" s="521">
        <v>8.8999999999999999E-3</v>
      </c>
      <c r="H33" s="522">
        <f t="shared" si="3"/>
        <v>38142.908000000003</v>
      </c>
      <c r="I33" s="521">
        <v>5.7000000000000002E-2</v>
      </c>
      <c r="J33" s="523">
        <v>0.02</v>
      </c>
      <c r="K33" s="522">
        <f t="shared" si="4"/>
        <v>85714.400000000009</v>
      </c>
      <c r="L33" s="524">
        <v>3.6999999999999998E-2</v>
      </c>
      <c r="M33" s="525">
        <f t="shared" si="5"/>
        <v>158571.63999999998</v>
      </c>
      <c r="N33" s="521">
        <v>0.03</v>
      </c>
      <c r="O33" s="523">
        <v>0.01</v>
      </c>
      <c r="P33" s="522">
        <f t="shared" si="9"/>
        <v>42857.200000000004</v>
      </c>
      <c r="Q33" s="524">
        <v>0.02</v>
      </c>
      <c r="R33" s="525">
        <f t="shared" si="10"/>
        <v>85714.400000000009</v>
      </c>
      <c r="S33" s="522">
        <f t="shared" si="6"/>
        <v>423857.70800000004</v>
      </c>
      <c r="U33" s="527">
        <f t="shared" si="7"/>
        <v>128571.6</v>
      </c>
      <c r="V33" s="527">
        <f t="shared" si="8"/>
        <v>295286.10800000001</v>
      </c>
    </row>
    <row r="34" spans="1:22" x14ac:dyDescent="0.2">
      <c r="A34" s="373">
        <v>24</v>
      </c>
      <c r="B34" s="42">
        <v>12034209085</v>
      </c>
      <c r="C34" s="101" t="s">
        <v>432</v>
      </c>
      <c r="D34" s="49">
        <f>'Rekap1 +tunjangan'!AS67</f>
        <v>3796459</v>
      </c>
      <c r="E34" s="194">
        <v>3.0000000000000001E-3</v>
      </c>
      <c r="F34" s="50">
        <f t="shared" si="14"/>
        <v>11389.377</v>
      </c>
      <c r="G34" s="194">
        <v>8.8999999999999999E-3</v>
      </c>
      <c r="H34" s="50">
        <f t="shared" si="3"/>
        <v>33788.485099999998</v>
      </c>
      <c r="I34" s="194">
        <v>5.7000000000000002E-2</v>
      </c>
      <c r="J34" s="201">
        <v>0.02</v>
      </c>
      <c r="K34" s="50">
        <f t="shared" si="4"/>
        <v>75929.180000000008</v>
      </c>
      <c r="L34" s="204">
        <v>3.6999999999999998E-2</v>
      </c>
      <c r="M34" s="104">
        <f t="shared" si="5"/>
        <v>140468.98300000001</v>
      </c>
      <c r="N34" s="194">
        <v>0.03</v>
      </c>
      <c r="O34" s="201">
        <v>0.01</v>
      </c>
      <c r="P34" s="50">
        <f t="shared" si="9"/>
        <v>37964.590000000004</v>
      </c>
      <c r="Q34" s="204">
        <v>0.02</v>
      </c>
      <c r="R34" s="104">
        <f t="shared" si="10"/>
        <v>75929.180000000008</v>
      </c>
      <c r="S34" s="50">
        <f t="shared" si="6"/>
        <v>375469.79510000005</v>
      </c>
      <c r="U34" s="501">
        <f t="shared" si="7"/>
        <v>113893.77000000002</v>
      </c>
      <c r="V34" s="501">
        <f t="shared" si="8"/>
        <v>261576.02510000003</v>
      </c>
    </row>
    <row r="35" spans="1:22" s="526" customFormat="1" x14ac:dyDescent="0.2">
      <c r="A35" s="517">
        <v>25</v>
      </c>
      <c r="B35" s="517" t="s">
        <v>584</v>
      </c>
      <c r="C35" s="519" t="s">
        <v>9</v>
      </c>
      <c r="D35" s="520">
        <f>'Rekap1 +tunjangan'!AS54</f>
        <v>8541975</v>
      </c>
      <c r="E35" s="521">
        <v>3.0000000000000001E-3</v>
      </c>
      <c r="F35" s="522">
        <f t="shared" ref="F35:F48" si="15">D35*E35</f>
        <v>25625.924999999999</v>
      </c>
      <c r="G35" s="521">
        <v>8.8999999999999999E-3</v>
      </c>
      <c r="H35" s="522">
        <f t="shared" si="3"/>
        <v>76023.577499999999</v>
      </c>
      <c r="I35" s="521">
        <v>5.7000000000000002E-2</v>
      </c>
      <c r="J35" s="523">
        <v>0.02</v>
      </c>
      <c r="K35" s="522">
        <f t="shared" si="4"/>
        <v>170839.5</v>
      </c>
      <c r="L35" s="524">
        <v>3.6999999999999998E-2</v>
      </c>
      <c r="M35" s="525">
        <f t="shared" si="5"/>
        <v>316053.07500000001</v>
      </c>
      <c r="N35" s="521">
        <v>0.03</v>
      </c>
      <c r="O35" s="523">
        <v>0.01</v>
      </c>
      <c r="P35" s="522">
        <v>73353</v>
      </c>
      <c r="Q35" s="524">
        <v>0.02</v>
      </c>
      <c r="R35" s="525">
        <v>146706</v>
      </c>
      <c r="S35" s="522">
        <f t="shared" si="6"/>
        <v>808601.07750000001</v>
      </c>
      <c r="U35" s="527">
        <f t="shared" si="7"/>
        <v>244192.5</v>
      </c>
      <c r="V35" s="527">
        <f t="shared" si="8"/>
        <v>564408.57750000001</v>
      </c>
    </row>
    <row r="36" spans="1:22" x14ac:dyDescent="0.2">
      <c r="A36" s="373">
        <v>26</v>
      </c>
      <c r="B36" s="373" t="s">
        <v>585</v>
      </c>
      <c r="C36" s="43" t="s">
        <v>36</v>
      </c>
      <c r="D36" s="49">
        <f>'Rekap1 +tunjangan'!AS25</f>
        <v>5003721</v>
      </c>
      <c r="E36" s="194">
        <v>3.0000000000000001E-3</v>
      </c>
      <c r="F36" s="50">
        <f t="shared" si="15"/>
        <v>15011.163</v>
      </c>
      <c r="G36" s="194">
        <v>8.8999999999999999E-3</v>
      </c>
      <c r="H36" s="50">
        <f t="shared" si="3"/>
        <v>44533.116900000001</v>
      </c>
      <c r="I36" s="194">
        <v>5.7000000000000002E-2</v>
      </c>
      <c r="J36" s="201">
        <v>0.02</v>
      </c>
      <c r="K36" s="50">
        <f t="shared" si="4"/>
        <v>100074.42</v>
      </c>
      <c r="L36" s="204">
        <v>3.6999999999999998E-2</v>
      </c>
      <c r="M36" s="104">
        <f t="shared" si="5"/>
        <v>185137.677</v>
      </c>
      <c r="N36" s="194">
        <v>0.03</v>
      </c>
      <c r="O36" s="201">
        <v>0.01</v>
      </c>
      <c r="P36" s="50">
        <f t="shared" si="9"/>
        <v>50037.21</v>
      </c>
      <c r="Q36" s="204">
        <v>0.02</v>
      </c>
      <c r="R36" s="104">
        <f t="shared" si="10"/>
        <v>100074.42</v>
      </c>
      <c r="S36" s="50">
        <f t="shared" si="6"/>
        <v>494868.00690000004</v>
      </c>
      <c r="U36" s="501">
        <f t="shared" si="7"/>
        <v>150111.63</v>
      </c>
      <c r="V36" s="501">
        <f t="shared" si="8"/>
        <v>344756.37689999997</v>
      </c>
    </row>
    <row r="37" spans="1:22" s="1196" customFormat="1" x14ac:dyDescent="0.2">
      <c r="A37" s="1189">
        <v>27</v>
      </c>
      <c r="B37" s="1189" t="s">
        <v>586</v>
      </c>
      <c r="C37" s="1190" t="s">
        <v>59</v>
      </c>
      <c r="D37" s="619">
        <f>'Rekap1 +tunjangan'!AS55</f>
        <v>4852134</v>
      </c>
      <c r="E37" s="1191">
        <v>3.0000000000000001E-3</v>
      </c>
      <c r="F37" s="1192">
        <f t="shared" si="15"/>
        <v>14556.402</v>
      </c>
      <c r="G37" s="1191">
        <v>8.8999999999999999E-3</v>
      </c>
      <c r="H37" s="1192">
        <f t="shared" si="3"/>
        <v>43183.992599999998</v>
      </c>
      <c r="I37" s="1191">
        <v>5.7000000000000002E-2</v>
      </c>
      <c r="J37" s="1193">
        <v>0.02</v>
      </c>
      <c r="K37" s="1198">
        <f t="shared" si="4"/>
        <v>97042.680000000008</v>
      </c>
      <c r="L37" s="1194">
        <v>3.6999999999999998E-2</v>
      </c>
      <c r="M37" s="1195">
        <f t="shared" si="5"/>
        <v>179528.95799999998</v>
      </c>
      <c r="N37" s="1191">
        <v>0.03</v>
      </c>
      <c r="O37" s="1193">
        <v>0.01</v>
      </c>
      <c r="P37" s="1198">
        <f t="shared" si="9"/>
        <v>48521.340000000004</v>
      </c>
      <c r="Q37" s="1194">
        <v>0.02</v>
      </c>
      <c r="R37" s="1195">
        <f t="shared" si="10"/>
        <v>97042.680000000008</v>
      </c>
      <c r="S37" s="1192">
        <f t="shared" si="6"/>
        <v>479876.0526</v>
      </c>
      <c r="U37" s="1197">
        <f t="shared" si="7"/>
        <v>145564.02000000002</v>
      </c>
      <c r="V37" s="1197">
        <f t="shared" si="8"/>
        <v>334312.03259999998</v>
      </c>
    </row>
    <row r="38" spans="1:22" x14ac:dyDescent="0.2">
      <c r="A38" s="373">
        <v>28</v>
      </c>
      <c r="B38" s="42" t="s">
        <v>375</v>
      </c>
      <c r="C38" s="43" t="s">
        <v>209</v>
      </c>
      <c r="D38" s="49">
        <f>'Rekap1 +tunjangan'!AS56</f>
        <v>4098424</v>
      </c>
      <c r="E38" s="590">
        <v>3.0000000000000001E-3</v>
      </c>
      <c r="F38" s="50">
        <f t="shared" si="15"/>
        <v>12295.272000000001</v>
      </c>
      <c r="G38" s="590">
        <v>8.8999999999999999E-3</v>
      </c>
      <c r="H38" s="50">
        <f t="shared" si="3"/>
        <v>36475.973599999998</v>
      </c>
      <c r="I38" s="590">
        <v>5.7000000000000002E-2</v>
      </c>
      <c r="J38" s="591">
        <v>0.02</v>
      </c>
      <c r="K38" s="50">
        <f t="shared" si="4"/>
        <v>81968.479999999996</v>
      </c>
      <c r="L38" s="592">
        <v>3.6999999999999998E-2</v>
      </c>
      <c r="M38" s="104">
        <f t="shared" si="5"/>
        <v>151641.68799999999</v>
      </c>
      <c r="N38" s="590">
        <v>0.03</v>
      </c>
      <c r="O38" s="591">
        <v>0.01</v>
      </c>
      <c r="P38" s="50">
        <f t="shared" si="9"/>
        <v>40984.239999999998</v>
      </c>
      <c r="Q38" s="592">
        <v>0.02</v>
      </c>
      <c r="R38" s="104">
        <f t="shared" si="10"/>
        <v>81968.479999999996</v>
      </c>
      <c r="S38" s="50">
        <f t="shared" si="6"/>
        <v>405334.13359999994</v>
      </c>
      <c r="U38" s="501">
        <f t="shared" si="7"/>
        <v>122952.72</v>
      </c>
      <c r="V38" s="501">
        <f t="shared" si="8"/>
        <v>282381.41359999997</v>
      </c>
    </row>
    <row r="39" spans="1:22" s="526" customFormat="1" x14ac:dyDescent="0.2">
      <c r="A39" s="517">
        <v>29</v>
      </c>
      <c r="B39" s="518" t="s">
        <v>376</v>
      </c>
      <c r="C39" s="519" t="s">
        <v>236</v>
      </c>
      <c r="D39" s="520">
        <f>'Rekap1 +tunjangan'!AS31</f>
        <v>3886459</v>
      </c>
      <c r="E39" s="521">
        <v>3.0000000000000001E-3</v>
      </c>
      <c r="F39" s="522">
        <f t="shared" si="15"/>
        <v>11659.377</v>
      </c>
      <c r="G39" s="521">
        <v>8.8999999999999999E-3</v>
      </c>
      <c r="H39" s="522">
        <f t="shared" si="3"/>
        <v>34589.485099999998</v>
      </c>
      <c r="I39" s="521">
        <v>5.7000000000000002E-2</v>
      </c>
      <c r="J39" s="523">
        <v>0.02</v>
      </c>
      <c r="K39" s="522">
        <f t="shared" si="4"/>
        <v>77729.180000000008</v>
      </c>
      <c r="L39" s="524">
        <v>3.6999999999999998E-2</v>
      </c>
      <c r="M39" s="525">
        <f t="shared" si="5"/>
        <v>143798.98299999998</v>
      </c>
      <c r="N39" s="521">
        <v>0.03</v>
      </c>
      <c r="O39" s="523">
        <v>0.01</v>
      </c>
      <c r="P39" s="522">
        <f t="shared" si="9"/>
        <v>38864.590000000004</v>
      </c>
      <c r="Q39" s="524">
        <v>0.02</v>
      </c>
      <c r="R39" s="525">
        <f t="shared" si="10"/>
        <v>77729.180000000008</v>
      </c>
      <c r="S39" s="522">
        <f t="shared" si="6"/>
        <v>384370.79509999999</v>
      </c>
      <c r="U39" s="527">
        <f t="shared" si="7"/>
        <v>116593.77000000002</v>
      </c>
      <c r="V39" s="527">
        <f t="shared" si="8"/>
        <v>267777.02509999997</v>
      </c>
    </row>
    <row r="40" spans="1:22" x14ac:dyDescent="0.2">
      <c r="A40" s="373">
        <v>30</v>
      </c>
      <c r="B40" s="42" t="s">
        <v>377</v>
      </c>
      <c r="C40" s="43" t="s">
        <v>17</v>
      </c>
      <c r="D40" s="49">
        <f>'Rekap1 +tunjangan'!AS59</f>
        <v>4661431</v>
      </c>
      <c r="E40" s="590">
        <v>3.0000000000000001E-3</v>
      </c>
      <c r="F40" s="50">
        <f t="shared" si="15"/>
        <v>13984.293</v>
      </c>
      <c r="G40" s="590">
        <v>8.8999999999999999E-3</v>
      </c>
      <c r="H40" s="50">
        <f t="shared" si="3"/>
        <v>41486.7359</v>
      </c>
      <c r="I40" s="590">
        <v>5.7000000000000002E-2</v>
      </c>
      <c r="J40" s="591">
        <v>0.02</v>
      </c>
      <c r="K40" s="50">
        <f t="shared" si="4"/>
        <v>93228.62</v>
      </c>
      <c r="L40" s="592">
        <v>3.6999999999999998E-2</v>
      </c>
      <c r="M40" s="104">
        <f t="shared" si="5"/>
        <v>172472.94699999999</v>
      </c>
      <c r="N40" s="590">
        <v>0.03</v>
      </c>
      <c r="O40" s="591">
        <v>0.01</v>
      </c>
      <c r="P40" s="50">
        <f t="shared" si="9"/>
        <v>46614.31</v>
      </c>
      <c r="Q40" s="592">
        <v>0.02</v>
      </c>
      <c r="R40" s="104">
        <f t="shared" si="10"/>
        <v>93228.62</v>
      </c>
      <c r="S40" s="50">
        <f t="shared" si="6"/>
        <v>461015.52589999995</v>
      </c>
      <c r="U40" s="501">
        <f t="shared" si="7"/>
        <v>139842.93</v>
      </c>
      <c r="V40" s="501">
        <f t="shared" si="8"/>
        <v>321172.59589999996</v>
      </c>
    </row>
    <row r="41" spans="1:22" s="526" customFormat="1" x14ac:dyDescent="0.2">
      <c r="A41" s="517">
        <v>31</v>
      </c>
      <c r="B41" s="518" t="s">
        <v>378</v>
      </c>
      <c r="C41" s="519" t="s">
        <v>65</v>
      </c>
      <c r="D41" s="520">
        <f>'Rekap1 +tunjangan'!AS60</f>
        <v>3320382.75</v>
      </c>
      <c r="E41" s="521">
        <v>3.0000000000000001E-3</v>
      </c>
      <c r="F41" s="522">
        <f t="shared" si="15"/>
        <v>9961.1482500000002</v>
      </c>
      <c r="G41" s="521">
        <v>8.8999999999999999E-3</v>
      </c>
      <c r="H41" s="522">
        <f t="shared" si="3"/>
        <v>29551.406475</v>
      </c>
      <c r="I41" s="521">
        <v>5.7000000000000002E-2</v>
      </c>
      <c r="J41" s="523">
        <v>0.02</v>
      </c>
      <c r="K41" s="522">
        <f t="shared" si="4"/>
        <v>66407.654999999999</v>
      </c>
      <c r="L41" s="524">
        <v>3.6999999999999998E-2</v>
      </c>
      <c r="M41" s="525">
        <f t="shared" si="5"/>
        <v>122854.16175</v>
      </c>
      <c r="N41" s="521">
        <v>0.03</v>
      </c>
      <c r="O41" s="523">
        <v>0.01</v>
      </c>
      <c r="P41" s="522">
        <f t="shared" si="9"/>
        <v>33203.827499999999</v>
      </c>
      <c r="Q41" s="524">
        <v>0.02</v>
      </c>
      <c r="R41" s="525">
        <f t="shared" si="10"/>
        <v>66407.654999999999</v>
      </c>
      <c r="S41" s="522">
        <f t="shared" si="6"/>
        <v>328385.85397499998</v>
      </c>
      <c r="U41" s="527">
        <f t="shared" si="7"/>
        <v>99611.482499999998</v>
      </c>
      <c r="V41" s="527">
        <f t="shared" si="8"/>
        <v>228774.37147499999</v>
      </c>
    </row>
    <row r="42" spans="1:22" x14ac:dyDescent="0.2">
      <c r="A42" s="373">
        <v>32</v>
      </c>
      <c r="B42" s="42" t="s">
        <v>379</v>
      </c>
      <c r="C42" s="43" t="s">
        <v>28</v>
      </c>
      <c r="D42" s="49">
        <f>'Rekap1 +tunjangan'!AS61</f>
        <v>4427177</v>
      </c>
      <c r="E42" s="590">
        <v>3.0000000000000001E-3</v>
      </c>
      <c r="F42" s="50">
        <f t="shared" si="15"/>
        <v>13281.531000000001</v>
      </c>
      <c r="G42" s="590">
        <v>8.8999999999999999E-3</v>
      </c>
      <c r="H42" s="50">
        <f t="shared" ref="H42:H60" si="16">D42*G42</f>
        <v>39401.8753</v>
      </c>
      <c r="I42" s="590">
        <v>5.7000000000000002E-2</v>
      </c>
      <c r="J42" s="591">
        <v>0.02</v>
      </c>
      <c r="K42" s="50">
        <f t="shared" si="4"/>
        <v>88543.540000000008</v>
      </c>
      <c r="L42" s="592">
        <v>3.6999999999999998E-2</v>
      </c>
      <c r="M42" s="104">
        <f t="shared" si="5"/>
        <v>163805.549</v>
      </c>
      <c r="N42" s="590">
        <v>0.03</v>
      </c>
      <c r="O42" s="591">
        <v>0.01</v>
      </c>
      <c r="P42" s="50">
        <f t="shared" ref="P42:P60" si="17">D42*O42</f>
        <v>44271.770000000004</v>
      </c>
      <c r="Q42" s="592">
        <v>0.02</v>
      </c>
      <c r="R42" s="104">
        <f t="shared" ref="R42:R60" si="18">D42*Q42</f>
        <v>88543.540000000008</v>
      </c>
      <c r="S42" s="50">
        <f t="shared" si="6"/>
        <v>437847.80530000001</v>
      </c>
      <c r="U42" s="501">
        <f t="shared" si="7"/>
        <v>132815.31</v>
      </c>
      <c r="V42" s="501">
        <f t="shared" si="8"/>
        <v>305032.49530000001</v>
      </c>
    </row>
    <row r="43" spans="1:22" s="526" customFormat="1" x14ac:dyDescent="0.2">
      <c r="A43" s="517">
        <v>33</v>
      </c>
      <c r="B43" s="518" t="s">
        <v>380</v>
      </c>
      <c r="C43" s="519" t="s">
        <v>29</v>
      </c>
      <c r="D43" s="520">
        <f>'Rekap1 +tunjangan'!AS62</f>
        <v>4427177</v>
      </c>
      <c r="E43" s="521">
        <v>3.0000000000000001E-3</v>
      </c>
      <c r="F43" s="522">
        <f t="shared" si="15"/>
        <v>13281.531000000001</v>
      </c>
      <c r="G43" s="521">
        <v>8.8999999999999999E-3</v>
      </c>
      <c r="H43" s="522">
        <f t="shared" si="16"/>
        <v>39401.8753</v>
      </c>
      <c r="I43" s="521">
        <v>5.7000000000000002E-2</v>
      </c>
      <c r="J43" s="523">
        <v>0.02</v>
      </c>
      <c r="K43" s="522">
        <f t="shared" si="4"/>
        <v>88543.540000000008</v>
      </c>
      <c r="L43" s="524">
        <v>3.6999999999999998E-2</v>
      </c>
      <c r="M43" s="525">
        <f t="shared" si="5"/>
        <v>163805.549</v>
      </c>
      <c r="N43" s="521">
        <v>0.03</v>
      </c>
      <c r="O43" s="523">
        <v>0.01</v>
      </c>
      <c r="P43" s="522">
        <f t="shared" si="17"/>
        <v>44271.770000000004</v>
      </c>
      <c r="Q43" s="524">
        <v>0.02</v>
      </c>
      <c r="R43" s="525">
        <f t="shared" si="18"/>
        <v>88543.540000000008</v>
      </c>
      <c r="S43" s="522">
        <f t="shared" si="6"/>
        <v>437847.80530000001</v>
      </c>
      <c r="U43" s="527">
        <f t="shared" si="7"/>
        <v>132815.31</v>
      </c>
      <c r="V43" s="527">
        <f t="shared" si="8"/>
        <v>305032.49530000001</v>
      </c>
    </row>
    <row r="44" spans="1:22" s="92" customFormat="1" x14ac:dyDescent="0.2">
      <c r="A44" s="373">
        <v>34</v>
      </c>
      <c r="B44" s="42" t="s">
        <v>382</v>
      </c>
      <c r="C44" s="43" t="s">
        <v>58</v>
      </c>
      <c r="D44" s="49">
        <f>'Rekap1 +tunjangan'!AS63</f>
        <v>4206434</v>
      </c>
      <c r="E44" s="590">
        <v>3.0000000000000001E-3</v>
      </c>
      <c r="F44" s="50">
        <f t="shared" si="15"/>
        <v>12619.302</v>
      </c>
      <c r="G44" s="590">
        <v>8.8999999999999999E-3</v>
      </c>
      <c r="H44" s="50">
        <f t="shared" si="16"/>
        <v>37437.262600000002</v>
      </c>
      <c r="I44" s="590">
        <v>5.7000000000000002E-2</v>
      </c>
      <c r="J44" s="591">
        <v>0.02</v>
      </c>
      <c r="K44" s="50">
        <f t="shared" si="4"/>
        <v>84128.680000000008</v>
      </c>
      <c r="L44" s="592">
        <v>3.6999999999999998E-2</v>
      </c>
      <c r="M44" s="104">
        <f t="shared" si="5"/>
        <v>155638.05799999999</v>
      </c>
      <c r="N44" s="590">
        <v>0.03</v>
      </c>
      <c r="O44" s="591">
        <v>0.01</v>
      </c>
      <c r="P44" s="50">
        <f t="shared" si="17"/>
        <v>42064.340000000004</v>
      </c>
      <c r="Q44" s="592">
        <v>0.02</v>
      </c>
      <c r="R44" s="104">
        <f t="shared" si="18"/>
        <v>84128.680000000008</v>
      </c>
      <c r="S44" s="50">
        <f t="shared" si="6"/>
        <v>416016.32260000001</v>
      </c>
      <c r="U44" s="501">
        <f t="shared" si="7"/>
        <v>126193.02000000002</v>
      </c>
      <c r="V44" s="501">
        <f t="shared" si="8"/>
        <v>289823.3026</v>
      </c>
    </row>
    <row r="45" spans="1:22" s="529" customFormat="1" x14ac:dyDescent="0.2">
      <c r="A45" s="517">
        <v>35</v>
      </c>
      <c r="B45" s="518" t="s">
        <v>383</v>
      </c>
      <c r="C45" s="528" t="s">
        <v>66</v>
      </c>
      <c r="D45" s="520">
        <f>'Rekap1 +tunjangan'!AS64</f>
        <v>4135720</v>
      </c>
      <c r="E45" s="521">
        <v>3.0000000000000001E-3</v>
      </c>
      <c r="F45" s="522">
        <f t="shared" si="15"/>
        <v>12407.16</v>
      </c>
      <c r="G45" s="521">
        <v>8.8999999999999999E-3</v>
      </c>
      <c r="H45" s="522">
        <f t="shared" si="16"/>
        <v>36807.908000000003</v>
      </c>
      <c r="I45" s="521">
        <v>5.7000000000000002E-2</v>
      </c>
      <c r="J45" s="523">
        <v>0.02</v>
      </c>
      <c r="K45" s="522">
        <f t="shared" si="4"/>
        <v>82714.400000000009</v>
      </c>
      <c r="L45" s="524">
        <v>3.6999999999999998E-2</v>
      </c>
      <c r="M45" s="525">
        <f t="shared" si="5"/>
        <v>153021.63999999998</v>
      </c>
      <c r="N45" s="521">
        <v>0.03</v>
      </c>
      <c r="O45" s="523">
        <v>0.01</v>
      </c>
      <c r="P45" s="522">
        <f t="shared" si="17"/>
        <v>41357.200000000004</v>
      </c>
      <c r="Q45" s="524">
        <v>0.02</v>
      </c>
      <c r="R45" s="525">
        <f t="shared" si="18"/>
        <v>82714.400000000009</v>
      </c>
      <c r="S45" s="522">
        <f t="shared" si="6"/>
        <v>409022.70800000004</v>
      </c>
      <c r="U45" s="527">
        <f t="shared" si="7"/>
        <v>124071.6</v>
      </c>
      <c r="V45" s="527">
        <f t="shared" si="8"/>
        <v>284951.10800000001</v>
      </c>
    </row>
    <row r="46" spans="1:22" x14ac:dyDescent="0.2">
      <c r="A46" s="373">
        <v>36</v>
      </c>
      <c r="B46" s="42" t="s">
        <v>381</v>
      </c>
      <c r="C46" s="51" t="s">
        <v>82</v>
      </c>
      <c r="D46" s="49">
        <f>'Rekap1 +tunjangan'!AS65</f>
        <v>4066392</v>
      </c>
      <c r="E46" s="590">
        <v>3.0000000000000001E-3</v>
      </c>
      <c r="F46" s="50">
        <f t="shared" si="15"/>
        <v>12199.175999999999</v>
      </c>
      <c r="G46" s="590">
        <v>8.8999999999999999E-3</v>
      </c>
      <c r="H46" s="50">
        <f t="shared" si="16"/>
        <v>36190.888800000001</v>
      </c>
      <c r="I46" s="590">
        <v>5.7000000000000002E-2</v>
      </c>
      <c r="J46" s="591">
        <v>0.02</v>
      </c>
      <c r="K46" s="50">
        <f t="shared" si="4"/>
        <v>81327.839999999997</v>
      </c>
      <c r="L46" s="592">
        <v>3.6999999999999998E-2</v>
      </c>
      <c r="M46" s="104">
        <f t="shared" si="5"/>
        <v>150456.50399999999</v>
      </c>
      <c r="N46" s="590">
        <v>0.03</v>
      </c>
      <c r="O46" s="591">
        <v>0.01</v>
      </c>
      <c r="P46" s="50">
        <f t="shared" si="17"/>
        <v>40663.919999999998</v>
      </c>
      <c r="Q46" s="592">
        <v>0.02</v>
      </c>
      <c r="R46" s="104">
        <f t="shared" si="18"/>
        <v>81327.839999999997</v>
      </c>
      <c r="S46" s="50">
        <f t="shared" si="6"/>
        <v>402166.16879999998</v>
      </c>
      <c r="U46" s="501">
        <f t="shared" si="7"/>
        <v>121991.76</v>
      </c>
      <c r="V46" s="501">
        <f t="shared" si="8"/>
        <v>280174.40879999998</v>
      </c>
    </row>
    <row r="47" spans="1:22" s="526" customFormat="1" x14ac:dyDescent="0.2">
      <c r="A47" s="517">
        <v>37</v>
      </c>
      <c r="B47" s="518" t="s">
        <v>386</v>
      </c>
      <c r="C47" s="528" t="s">
        <v>142</v>
      </c>
      <c r="D47" s="520">
        <f>'Rekap1 +tunjangan'!AS66</f>
        <v>3998424</v>
      </c>
      <c r="E47" s="521">
        <v>3.0000000000000001E-3</v>
      </c>
      <c r="F47" s="522">
        <f t="shared" si="15"/>
        <v>11995.272000000001</v>
      </c>
      <c r="G47" s="521">
        <v>8.8999999999999999E-3</v>
      </c>
      <c r="H47" s="522">
        <f t="shared" si="16"/>
        <v>35585.973599999998</v>
      </c>
      <c r="I47" s="521">
        <v>5.7000000000000002E-2</v>
      </c>
      <c r="J47" s="523">
        <v>0.02</v>
      </c>
      <c r="K47" s="522">
        <f t="shared" si="4"/>
        <v>79968.479999999996</v>
      </c>
      <c r="L47" s="524">
        <v>3.6999999999999998E-2</v>
      </c>
      <c r="M47" s="525">
        <f t="shared" si="5"/>
        <v>147941.68799999999</v>
      </c>
      <c r="N47" s="521">
        <v>0.03</v>
      </c>
      <c r="O47" s="523">
        <v>0.01</v>
      </c>
      <c r="P47" s="522">
        <f t="shared" si="17"/>
        <v>39984.239999999998</v>
      </c>
      <c r="Q47" s="524">
        <v>0.02</v>
      </c>
      <c r="R47" s="525">
        <f t="shared" si="18"/>
        <v>79968.479999999996</v>
      </c>
      <c r="S47" s="522">
        <f t="shared" si="6"/>
        <v>395444.13359999994</v>
      </c>
      <c r="U47" s="527">
        <f t="shared" si="7"/>
        <v>119952.72</v>
      </c>
      <c r="V47" s="527">
        <f t="shared" si="8"/>
        <v>275491.41359999997</v>
      </c>
    </row>
    <row r="48" spans="1:22" x14ac:dyDescent="0.2">
      <c r="A48" s="373">
        <v>38</v>
      </c>
      <c r="B48" s="42" t="s">
        <v>385</v>
      </c>
      <c r="C48" s="51" t="s">
        <v>67</v>
      </c>
      <c r="D48" s="49">
        <f>'Rekap1 +tunjangan'!AS50</f>
        <v>4356434</v>
      </c>
      <c r="E48" s="590">
        <v>3.0000000000000001E-3</v>
      </c>
      <c r="F48" s="50">
        <f t="shared" si="15"/>
        <v>13069.302</v>
      </c>
      <c r="G48" s="590">
        <v>8.8999999999999999E-3</v>
      </c>
      <c r="H48" s="50">
        <f t="shared" si="16"/>
        <v>38772.262600000002</v>
      </c>
      <c r="I48" s="590">
        <v>5.7000000000000002E-2</v>
      </c>
      <c r="J48" s="591">
        <v>0.02</v>
      </c>
      <c r="K48" s="50">
        <f t="shared" si="4"/>
        <v>87128.680000000008</v>
      </c>
      <c r="L48" s="592">
        <v>3.6999999999999998E-2</v>
      </c>
      <c r="M48" s="104">
        <f t="shared" si="5"/>
        <v>161188.05799999999</v>
      </c>
      <c r="N48" s="590">
        <v>0.03</v>
      </c>
      <c r="O48" s="591">
        <v>0.01</v>
      </c>
      <c r="P48" s="50">
        <f t="shared" si="17"/>
        <v>43564.340000000004</v>
      </c>
      <c r="Q48" s="592">
        <v>0.02</v>
      </c>
      <c r="R48" s="104">
        <f t="shared" si="18"/>
        <v>87128.680000000008</v>
      </c>
      <c r="S48" s="50">
        <f t="shared" si="6"/>
        <v>430851.32260000001</v>
      </c>
      <c r="U48" s="501">
        <f t="shared" si="7"/>
        <v>130693.02000000002</v>
      </c>
      <c r="V48" s="501">
        <f t="shared" si="8"/>
        <v>300158.3026</v>
      </c>
    </row>
    <row r="49" spans="1:22" s="526" customFormat="1" x14ac:dyDescent="0.2">
      <c r="A49" s="517">
        <v>39</v>
      </c>
      <c r="B49" s="518" t="s">
        <v>387</v>
      </c>
      <c r="C49" s="528" t="s">
        <v>248</v>
      </c>
      <c r="D49" s="520">
        <f>'Rekap1 +tunjangan'!AS68</f>
        <v>3602411</v>
      </c>
      <c r="E49" s="521">
        <v>3.0000000000000001E-3</v>
      </c>
      <c r="F49" s="522">
        <f t="shared" ref="F49:F55" si="19">D49*E49</f>
        <v>10807.233</v>
      </c>
      <c r="G49" s="521">
        <v>8.8999999999999999E-3</v>
      </c>
      <c r="H49" s="522">
        <f t="shared" si="16"/>
        <v>32061.457900000001</v>
      </c>
      <c r="I49" s="521">
        <v>5.7000000000000002E-2</v>
      </c>
      <c r="J49" s="523">
        <v>0.02</v>
      </c>
      <c r="K49" s="522">
        <f t="shared" si="4"/>
        <v>72048.22</v>
      </c>
      <c r="L49" s="524">
        <v>3.6999999999999998E-2</v>
      </c>
      <c r="M49" s="525">
        <f t="shared" si="5"/>
        <v>133289.20699999999</v>
      </c>
      <c r="N49" s="521">
        <v>0.03</v>
      </c>
      <c r="O49" s="523">
        <v>0.01</v>
      </c>
      <c r="P49" s="522">
        <f t="shared" si="17"/>
        <v>36024.11</v>
      </c>
      <c r="Q49" s="524">
        <v>0.02</v>
      </c>
      <c r="R49" s="525">
        <f t="shared" si="18"/>
        <v>72048.22</v>
      </c>
      <c r="S49" s="522">
        <f t="shared" si="6"/>
        <v>356278.44790000003</v>
      </c>
      <c r="U49" s="527">
        <f t="shared" si="7"/>
        <v>108072.33</v>
      </c>
      <c r="V49" s="527">
        <f t="shared" si="8"/>
        <v>248206.11789999998</v>
      </c>
    </row>
    <row r="50" spans="1:22" x14ac:dyDescent="0.2">
      <c r="A50" s="373">
        <v>40</v>
      </c>
      <c r="B50" s="42">
        <v>12043450506</v>
      </c>
      <c r="C50" s="51" t="s">
        <v>433</v>
      </c>
      <c r="D50" s="49">
        <f>'Rekap1 +tunjangan'!AS51</f>
        <v>3822411</v>
      </c>
      <c r="E50" s="590">
        <v>3.0000000000000001E-3</v>
      </c>
      <c r="F50" s="50">
        <f t="shared" si="19"/>
        <v>11467.233</v>
      </c>
      <c r="G50" s="590">
        <v>8.8999999999999999E-3</v>
      </c>
      <c r="H50" s="50">
        <f t="shared" si="16"/>
        <v>34019.457900000001</v>
      </c>
      <c r="I50" s="590">
        <v>5.7000000000000002E-2</v>
      </c>
      <c r="J50" s="591">
        <v>0.02</v>
      </c>
      <c r="K50" s="50">
        <f t="shared" si="4"/>
        <v>76448.22</v>
      </c>
      <c r="L50" s="592">
        <v>3.6999999999999998E-2</v>
      </c>
      <c r="M50" s="104">
        <f t="shared" si="5"/>
        <v>141429.20699999999</v>
      </c>
      <c r="N50" s="590">
        <v>0.03</v>
      </c>
      <c r="O50" s="591">
        <v>0.01</v>
      </c>
      <c r="P50" s="50">
        <f t="shared" si="17"/>
        <v>38224.11</v>
      </c>
      <c r="Q50" s="592">
        <v>0.02</v>
      </c>
      <c r="R50" s="104">
        <f t="shared" si="18"/>
        <v>76448.22</v>
      </c>
      <c r="S50" s="50">
        <f t="shared" si="6"/>
        <v>378036.44790000003</v>
      </c>
      <c r="U50" s="501">
        <f t="shared" si="7"/>
        <v>114672.33</v>
      </c>
      <c r="V50" s="501">
        <f t="shared" si="8"/>
        <v>263364.11789999995</v>
      </c>
    </row>
    <row r="51" spans="1:22" s="526" customFormat="1" x14ac:dyDescent="0.2">
      <c r="A51" s="517">
        <v>41</v>
      </c>
      <c r="B51" s="518">
        <v>13042626385</v>
      </c>
      <c r="C51" s="528" t="s">
        <v>488</v>
      </c>
      <c r="D51" s="520">
        <f>'Rekap1 +tunjangan'!AS19</f>
        <v>12170500</v>
      </c>
      <c r="E51" s="521">
        <v>3.0000000000000001E-3</v>
      </c>
      <c r="F51" s="522">
        <f t="shared" si="19"/>
        <v>36511.5</v>
      </c>
      <c r="G51" s="521">
        <v>8.8999999999999999E-3</v>
      </c>
      <c r="H51" s="522">
        <f t="shared" si="16"/>
        <v>108317.45</v>
      </c>
      <c r="I51" s="521">
        <v>5.7000000000000002E-2</v>
      </c>
      <c r="J51" s="523">
        <v>0.02</v>
      </c>
      <c r="K51" s="522">
        <f t="shared" si="4"/>
        <v>243410</v>
      </c>
      <c r="L51" s="524">
        <v>3.6999999999999998E-2</v>
      </c>
      <c r="M51" s="525">
        <f t="shared" si="5"/>
        <v>450308.5</v>
      </c>
      <c r="N51" s="521">
        <v>0.03</v>
      </c>
      <c r="O51" s="523">
        <v>0.01</v>
      </c>
      <c r="P51" s="522">
        <v>0</v>
      </c>
      <c r="Q51" s="524">
        <v>0.02</v>
      </c>
      <c r="R51" s="525">
        <v>0</v>
      </c>
      <c r="S51" s="522">
        <f t="shared" si="6"/>
        <v>838547.45</v>
      </c>
      <c r="U51" s="527">
        <f t="shared" si="7"/>
        <v>243410</v>
      </c>
      <c r="V51" s="527">
        <f t="shared" si="8"/>
        <v>595137.44999999995</v>
      </c>
    </row>
    <row r="52" spans="1:22" x14ac:dyDescent="0.2">
      <c r="A52" s="373">
        <v>42</v>
      </c>
      <c r="B52" s="42">
        <v>13045022343</v>
      </c>
      <c r="C52" s="51" t="s">
        <v>491</v>
      </c>
      <c r="D52" s="49">
        <f>'Rekap1 +tunjangan'!AS71</f>
        <v>3478057</v>
      </c>
      <c r="E52" s="590">
        <v>3.0000000000000001E-3</v>
      </c>
      <c r="F52" s="50">
        <f t="shared" si="19"/>
        <v>10434.171</v>
      </c>
      <c r="G52" s="590">
        <v>8.8999999999999999E-3</v>
      </c>
      <c r="H52" s="50">
        <f t="shared" si="16"/>
        <v>30954.707299999998</v>
      </c>
      <c r="I52" s="590">
        <v>5.7000000000000002E-2</v>
      </c>
      <c r="J52" s="591">
        <v>0.02</v>
      </c>
      <c r="K52" s="50">
        <f t="shared" si="4"/>
        <v>69561.14</v>
      </c>
      <c r="L52" s="592">
        <v>3.6999999999999998E-2</v>
      </c>
      <c r="M52" s="104">
        <f t="shared" si="5"/>
        <v>128688.109</v>
      </c>
      <c r="N52" s="590">
        <v>0.03</v>
      </c>
      <c r="O52" s="591">
        <v>0.01</v>
      </c>
      <c r="P52" s="50">
        <f t="shared" si="17"/>
        <v>34780.57</v>
      </c>
      <c r="Q52" s="592">
        <v>0.02</v>
      </c>
      <c r="R52" s="104">
        <f t="shared" si="18"/>
        <v>69561.14</v>
      </c>
      <c r="S52" s="50">
        <f t="shared" si="6"/>
        <v>343979.83730000001</v>
      </c>
      <c r="U52" s="501">
        <f t="shared" si="7"/>
        <v>104341.70999999999</v>
      </c>
      <c r="V52" s="501">
        <f t="shared" si="8"/>
        <v>239638.12729999999</v>
      </c>
    </row>
    <row r="53" spans="1:22" s="526" customFormat="1" x14ac:dyDescent="0.2">
      <c r="A53" s="517">
        <v>43</v>
      </c>
      <c r="B53" s="518">
        <v>14033523698</v>
      </c>
      <c r="C53" s="528" t="s">
        <v>514</v>
      </c>
      <c r="D53" s="520">
        <f>'Rekap1 +tunjangan'!AS52</f>
        <v>3131694.4</v>
      </c>
      <c r="E53" s="521">
        <v>3.0000000000000001E-3</v>
      </c>
      <c r="F53" s="522">
        <f>D53*E53</f>
        <v>9395.0831999999991</v>
      </c>
      <c r="G53" s="521">
        <v>8.8999999999999999E-3</v>
      </c>
      <c r="H53" s="522">
        <f t="shared" si="16"/>
        <v>27872.080159999998</v>
      </c>
      <c r="I53" s="521">
        <v>5.7000000000000002E-2</v>
      </c>
      <c r="J53" s="523">
        <v>0.02</v>
      </c>
      <c r="K53" s="522">
        <f t="shared" si="4"/>
        <v>62633.887999999999</v>
      </c>
      <c r="L53" s="524">
        <v>3.6999999999999998E-2</v>
      </c>
      <c r="M53" s="525">
        <f t="shared" si="5"/>
        <v>115872.69279999999</v>
      </c>
      <c r="N53" s="521">
        <v>0.03</v>
      </c>
      <c r="O53" s="523">
        <v>0.01</v>
      </c>
      <c r="P53" s="522">
        <f t="shared" si="17"/>
        <v>31316.944</v>
      </c>
      <c r="Q53" s="524">
        <v>0.02</v>
      </c>
      <c r="R53" s="525">
        <f t="shared" si="18"/>
        <v>62633.887999999999</v>
      </c>
      <c r="S53" s="522">
        <f t="shared" si="6"/>
        <v>309724.57616</v>
      </c>
      <c r="U53" s="527">
        <f t="shared" si="7"/>
        <v>93950.831999999995</v>
      </c>
      <c r="V53" s="527">
        <f t="shared" si="8"/>
        <v>215773.74416</v>
      </c>
    </row>
    <row r="54" spans="1:22" x14ac:dyDescent="0.2">
      <c r="A54" s="373">
        <v>44</v>
      </c>
      <c r="B54" s="42">
        <v>14033523706</v>
      </c>
      <c r="C54" s="51" t="s">
        <v>515</v>
      </c>
      <c r="D54" s="49">
        <f>'Rekap1 +tunjangan'!AS58</f>
        <v>2308543</v>
      </c>
      <c r="E54" s="590">
        <v>3.0000000000000001E-3</v>
      </c>
      <c r="F54" s="50">
        <f t="shared" si="19"/>
        <v>6925.6289999999999</v>
      </c>
      <c r="G54" s="590">
        <v>8.8999999999999999E-3</v>
      </c>
      <c r="H54" s="50">
        <f t="shared" si="16"/>
        <v>20546.0327</v>
      </c>
      <c r="I54" s="590">
        <v>5.7000000000000002E-2</v>
      </c>
      <c r="J54" s="591">
        <v>0.02</v>
      </c>
      <c r="K54" s="50">
        <f t="shared" si="4"/>
        <v>46170.86</v>
      </c>
      <c r="L54" s="592">
        <v>3.6999999999999998E-2</v>
      </c>
      <c r="M54" s="104">
        <f t="shared" si="5"/>
        <v>85416.091</v>
      </c>
      <c r="N54" s="590">
        <v>0.03</v>
      </c>
      <c r="O54" s="591">
        <v>0.01</v>
      </c>
      <c r="P54" s="50">
        <f t="shared" si="17"/>
        <v>23085.43</v>
      </c>
      <c r="Q54" s="592">
        <v>0.02</v>
      </c>
      <c r="R54" s="104">
        <f t="shared" si="18"/>
        <v>46170.86</v>
      </c>
      <c r="S54" s="50">
        <f t="shared" si="6"/>
        <v>228314.90269999998</v>
      </c>
      <c r="U54" s="501">
        <f t="shared" si="7"/>
        <v>69256.290000000008</v>
      </c>
      <c r="V54" s="501">
        <f t="shared" si="8"/>
        <v>159058.6127</v>
      </c>
    </row>
    <row r="55" spans="1:22" s="526" customFormat="1" x14ac:dyDescent="0.2">
      <c r="A55" s="517">
        <v>45</v>
      </c>
      <c r="B55" s="518">
        <v>14036989235</v>
      </c>
      <c r="C55" s="528" t="s">
        <v>524</v>
      </c>
      <c r="D55" s="520">
        <f>'Rekap1 +tunjangan'!AS20</f>
        <v>11380177</v>
      </c>
      <c r="E55" s="521">
        <v>3.0000000000000001E-3</v>
      </c>
      <c r="F55" s="522">
        <f t="shared" si="19"/>
        <v>34140.531000000003</v>
      </c>
      <c r="G55" s="521">
        <v>8.8999999999999999E-3</v>
      </c>
      <c r="H55" s="522">
        <f t="shared" si="16"/>
        <v>101283.5753</v>
      </c>
      <c r="I55" s="521">
        <v>5.7000000000000002E-2</v>
      </c>
      <c r="J55" s="523">
        <v>0.02</v>
      </c>
      <c r="K55" s="522">
        <f t="shared" si="4"/>
        <v>227603.54</v>
      </c>
      <c r="L55" s="524">
        <v>3.6999999999999998E-2</v>
      </c>
      <c r="M55" s="525">
        <f t="shared" si="5"/>
        <v>421066.549</v>
      </c>
      <c r="N55" s="521">
        <v>0.03</v>
      </c>
      <c r="O55" s="523">
        <v>0.01</v>
      </c>
      <c r="P55" s="522">
        <v>0</v>
      </c>
      <c r="Q55" s="524">
        <v>0.02</v>
      </c>
      <c r="R55" s="525">
        <v>0</v>
      </c>
      <c r="S55" s="522">
        <f t="shared" si="6"/>
        <v>784094.19530000002</v>
      </c>
      <c r="U55" s="527">
        <f t="shared" si="7"/>
        <v>227603.54</v>
      </c>
      <c r="V55" s="527">
        <f t="shared" si="8"/>
        <v>556490.65529999998</v>
      </c>
    </row>
    <row r="56" spans="1:22" x14ac:dyDescent="0.2">
      <c r="A56" s="373">
        <v>46</v>
      </c>
      <c r="B56" s="42">
        <v>15000800373</v>
      </c>
      <c r="C56" s="51" t="s">
        <v>561</v>
      </c>
      <c r="D56" s="49">
        <f>'Rekap1 +tunjangan'!AS57</f>
        <v>2308543</v>
      </c>
      <c r="E56" s="590">
        <v>3.0000000000000001E-3</v>
      </c>
      <c r="F56" s="50">
        <f t="shared" ref="F56:F62" si="20">D56*E56</f>
        <v>6925.6289999999999</v>
      </c>
      <c r="G56" s="590">
        <v>8.8999999999999999E-3</v>
      </c>
      <c r="H56" s="50">
        <f t="shared" si="16"/>
        <v>20546.0327</v>
      </c>
      <c r="I56" s="590">
        <v>5.7000000000000002E-2</v>
      </c>
      <c r="J56" s="591">
        <v>0.02</v>
      </c>
      <c r="K56" s="50">
        <f t="shared" si="4"/>
        <v>46170.86</v>
      </c>
      <c r="L56" s="592">
        <v>3.6999999999999998E-2</v>
      </c>
      <c r="M56" s="104">
        <f t="shared" si="5"/>
        <v>85416.091</v>
      </c>
      <c r="N56" s="590">
        <v>0.03</v>
      </c>
      <c r="O56" s="591">
        <v>0.01</v>
      </c>
      <c r="P56" s="50">
        <f t="shared" si="17"/>
        <v>23085.43</v>
      </c>
      <c r="Q56" s="592">
        <v>0.02</v>
      </c>
      <c r="R56" s="104">
        <f t="shared" si="18"/>
        <v>46170.86</v>
      </c>
      <c r="S56" s="50">
        <f t="shared" si="6"/>
        <v>228314.90269999998</v>
      </c>
      <c r="U56" s="501">
        <f t="shared" si="7"/>
        <v>69256.290000000008</v>
      </c>
      <c r="V56" s="501">
        <f t="shared" si="8"/>
        <v>159058.6127</v>
      </c>
    </row>
    <row r="57" spans="1:22" s="526" customFormat="1" x14ac:dyDescent="0.2">
      <c r="A57" s="517">
        <v>47</v>
      </c>
      <c r="B57" s="518">
        <v>11010213350</v>
      </c>
      <c r="C57" s="528" t="s">
        <v>573</v>
      </c>
      <c r="D57" s="520">
        <f>'Rekap1 +tunjangan'!AS37</f>
        <v>2308543</v>
      </c>
      <c r="E57" s="521">
        <v>3.0000000000000001E-3</v>
      </c>
      <c r="F57" s="522">
        <f t="shared" si="20"/>
        <v>6925.6289999999999</v>
      </c>
      <c r="G57" s="521">
        <v>8.8999999999999999E-3</v>
      </c>
      <c r="H57" s="522">
        <f t="shared" ref="H57:H58" si="21">D57*G57</f>
        <v>20546.0327</v>
      </c>
      <c r="I57" s="521">
        <v>5.7000000000000002E-2</v>
      </c>
      <c r="J57" s="523">
        <v>0.02</v>
      </c>
      <c r="K57" s="522">
        <f t="shared" ref="K57:K58" si="22">D57*J57</f>
        <v>46170.86</v>
      </c>
      <c r="L57" s="524">
        <v>3.6999999999999998E-2</v>
      </c>
      <c r="M57" s="525">
        <f t="shared" ref="M57:M58" si="23">D57*L57</f>
        <v>85416.091</v>
      </c>
      <c r="N57" s="521">
        <v>0.03</v>
      </c>
      <c r="O57" s="523">
        <v>0.01</v>
      </c>
      <c r="P57" s="522">
        <f t="shared" ref="P57" si="24">D57*O57</f>
        <v>23085.43</v>
      </c>
      <c r="Q57" s="524">
        <v>0.02</v>
      </c>
      <c r="R57" s="525">
        <f t="shared" ref="R57" si="25">D57*Q57</f>
        <v>46170.86</v>
      </c>
      <c r="S57" s="522">
        <f t="shared" ref="S57:S58" si="26">F57+H57+K57+M57+P57+R57</f>
        <v>228314.90269999998</v>
      </c>
      <c r="U57" s="527">
        <f t="shared" ref="U57:U58" si="27">K57+P57</f>
        <v>69256.290000000008</v>
      </c>
      <c r="V57" s="527">
        <f t="shared" ref="V57:V58" si="28">F57+H57+M57+R57</f>
        <v>159058.6127</v>
      </c>
    </row>
    <row r="58" spans="1:22" x14ac:dyDescent="0.2">
      <c r="A58" s="373">
        <v>48</v>
      </c>
      <c r="B58" s="373" t="s">
        <v>704</v>
      </c>
      <c r="C58" s="51" t="s">
        <v>589</v>
      </c>
      <c r="D58" s="49">
        <f>'Rekap1 +tunjangan'!AS21</f>
        <v>10670500</v>
      </c>
      <c r="E58" s="590">
        <v>3.0000000000000001E-3</v>
      </c>
      <c r="F58" s="50">
        <f t="shared" si="20"/>
        <v>32011.5</v>
      </c>
      <c r="G58" s="590">
        <v>8.8999999999999999E-3</v>
      </c>
      <c r="H58" s="50">
        <f t="shared" si="21"/>
        <v>94967.45</v>
      </c>
      <c r="I58" s="590">
        <v>5.7000000000000002E-2</v>
      </c>
      <c r="J58" s="591">
        <v>0.02</v>
      </c>
      <c r="K58" s="50">
        <f t="shared" si="22"/>
        <v>213410</v>
      </c>
      <c r="L58" s="592">
        <v>3.6999999999999998E-2</v>
      </c>
      <c r="M58" s="104">
        <f t="shared" si="23"/>
        <v>394808.5</v>
      </c>
      <c r="N58" s="590">
        <v>0.03</v>
      </c>
      <c r="O58" s="591">
        <v>0.01</v>
      </c>
      <c r="P58" s="50">
        <v>0</v>
      </c>
      <c r="Q58" s="592">
        <v>0.02</v>
      </c>
      <c r="R58" s="104">
        <v>0</v>
      </c>
      <c r="S58" s="50">
        <f t="shared" si="26"/>
        <v>735197.45</v>
      </c>
      <c r="U58" s="501">
        <f t="shared" si="27"/>
        <v>213410</v>
      </c>
      <c r="V58" s="501">
        <f t="shared" si="28"/>
        <v>521787.45</v>
      </c>
    </row>
    <row r="59" spans="1:22" s="526" customFormat="1" x14ac:dyDescent="0.2">
      <c r="A59" s="517">
        <v>49</v>
      </c>
      <c r="B59" s="518">
        <v>16016733186</v>
      </c>
      <c r="C59" s="528" t="s">
        <v>608</v>
      </c>
      <c r="D59" s="520">
        <f>'Rekap1 +tunjangan'!AS26</f>
        <v>2308543</v>
      </c>
      <c r="E59" s="521">
        <v>3.0000000000000001E-3</v>
      </c>
      <c r="F59" s="522">
        <f t="shared" si="20"/>
        <v>6925.6289999999999</v>
      </c>
      <c r="G59" s="521">
        <v>8.8999999999999999E-3</v>
      </c>
      <c r="H59" s="522">
        <f t="shared" si="16"/>
        <v>20546.0327</v>
      </c>
      <c r="I59" s="521">
        <v>5.7000000000000002E-2</v>
      </c>
      <c r="J59" s="523">
        <v>0.02</v>
      </c>
      <c r="K59" s="522">
        <f t="shared" si="4"/>
        <v>46170.86</v>
      </c>
      <c r="L59" s="524">
        <v>3.6999999999999998E-2</v>
      </c>
      <c r="M59" s="525">
        <f t="shared" si="5"/>
        <v>85416.091</v>
      </c>
      <c r="N59" s="521">
        <v>0.03</v>
      </c>
      <c r="O59" s="523">
        <v>0.01</v>
      </c>
      <c r="P59" s="522">
        <f t="shared" si="17"/>
        <v>23085.43</v>
      </c>
      <c r="Q59" s="524">
        <v>0.02</v>
      </c>
      <c r="R59" s="525">
        <f t="shared" si="18"/>
        <v>46170.86</v>
      </c>
      <c r="S59" s="522">
        <f t="shared" si="6"/>
        <v>228314.90269999998</v>
      </c>
      <c r="U59" s="527">
        <f t="shared" si="7"/>
        <v>69256.290000000008</v>
      </c>
      <c r="V59" s="527">
        <f t="shared" si="8"/>
        <v>159058.6127</v>
      </c>
    </row>
    <row r="60" spans="1:22" x14ac:dyDescent="0.2">
      <c r="A60" s="373">
        <v>50</v>
      </c>
      <c r="B60" s="373" t="s">
        <v>705</v>
      </c>
      <c r="C60" s="51" t="s">
        <v>609</v>
      </c>
      <c r="D60" s="49">
        <f>'Rekap1 +tunjangan'!AS69</f>
        <v>2308543</v>
      </c>
      <c r="E60" s="590">
        <v>3.0000000000000001E-3</v>
      </c>
      <c r="F60" s="50">
        <f t="shared" si="20"/>
        <v>6925.6289999999999</v>
      </c>
      <c r="G60" s="590">
        <v>8.8999999999999999E-3</v>
      </c>
      <c r="H60" s="50">
        <f t="shared" si="16"/>
        <v>20546.0327</v>
      </c>
      <c r="I60" s="590">
        <v>5.7000000000000002E-2</v>
      </c>
      <c r="J60" s="591">
        <v>0.02</v>
      </c>
      <c r="K60" s="50">
        <f t="shared" si="4"/>
        <v>46170.86</v>
      </c>
      <c r="L60" s="592">
        <v>3.6999999999999998E-2</v>
      </c>
      <c r="M60" s="104">
        <f t="shared" si="5"/>
        <v>85416.091</v>
      </c>
      <c r="N60" s="590">
        <v>0.03</v>
      </c>
      <c r="O60" s="591">
        <v>0.01</v>
      </c>
      <c r="P60" s="50">
        <f t="shared" si="17"/>
        <v>23085.43</v>
      </c>
      <c r="Q60" s="592">
        <v>0.02</v>
      </c>
      <c r="R60" s="104">
        <f t="shared" si="18"/>
        <v>46170.86</v>
      </c>
      <c r="S60" s="50">
        <f t="shared" si="6"/>
        <v>228314.90269999998</v>
      </c>
      <c r="U60" s="501">
        <f t="shared" si="7"/>
        <v>69256.290000000008</v>
      </c>
      <c r="V60" s="501">
        <f t="shared" si="8"/>
        <v>159058.6127</v>
      </c>
    </row>
    <row r="61" spans="1:22" s="526" customFormat="1" x14ac:dyDescent="0.2">
      <c r="A61" s="517">
        <v>51</v>
      </c>
      <c r="B61" s="517" t="s">
        <v>706</v>
      </c>
      <c r="C61" s="528" t="s">
        <v>670</v>
      </c>
      <c r="D61" s="520">
        <f>'Rekap1 +tunjangan'!AS22</f>
        <v>9239350</v>
      </c>
      <c r="E61" s="521">
        <v>3.0000000000000001E-3</v>
      </c>
      <c r="F61" s="522">
        <f t="shared" si="20"/>
        <v>27718.05</v>
      </c>
      <c r="G61" s="521">
        <v>8.8999999999999999E-3</v>
      </c>
      <c r="H61" s="522">
        <f t="shared" ref="H61:H63" si="29">D61*G61</f>
        <v>82230.214999999997</v>
      </c>
      <c r="I61" s="521">
        <v>5.7000000000000002E-2</v>
      </c>
      <c r="J61" s="523">
        <v>0.02</v>
      </c>
      <c r="K61" s="522">
        <f t="shared" ref="K61:K63" si="30">D61*J61</f>
        <v>184787</v>
      </c>
      <c r="L61" s="524">
        <v>3.6999999999999998E-2</v>
      </c>
      <c r="M61" s="525">
        <f t="shared" ref="M61:M63" si="31">D61*L61</f>
        <v>341855.95</v>
      </c>
      <c r="N61" s="521">
        <v>0.03</v>
      </c>
      <c r="O61" s="523">
        <v>0.01</v>
      </c>
      <c r="P61" s="522">
        <v>73353</v>
      </c>
      <c r="Q61" s="524">
        <v>0.02</v>
      </c>
      <c r="R61" s="525">
        <v>146706</v>
      </c>
      <c r="S61" s="522">
        <f t="shared" ref="S61:S63" si="32">F61+H61+K61+M61+P61+R61</f>
        <v>856650.21500000008</v>
      </c>
      <c r="U61" s="527">
        <f t="shared" ref="U61:U63" si="33">K61+P61</f>
        <v>258140</v>
      </c>
      <c r="V61" s="527">
        <f t="shared" ref="V61:V63" si="34">F61+H61+M61+R61</f>
        <v>598510.21500000008</v>
      </c>
    </row>
    <row r="62" spans="1:22" x14ac:dyDescent="0.2">
      <c r="A62" s="373">
        <v>52</v>
      </c>
      <c r="B62" s="373" t="s">
        <v>194</v>
      </c>
      <c r="C62" s="51" t="s">
        <v>702</v>
      </c>
      <c r="D62" s="49">
        <f>'Rekap1 +tunjangan'!AS42</f>
        <v>2308543</v>
      </c>
      <c r="E62" s="590">
        <v>3.0000000000000001E-3</v>
      </c>
      <c r="F62" s="50">
        <f t="shared" si="20"/>
        <v>6925.6289999999999</v>
      </c>
      <c r="G62" s="590">
        <v>8.8999999999999999E-3</v>
      </c>
      <c r="H62" s="50">
        <f t="shared" ref="H62" si="35">D62*G62</f>
        <v>20546.0327</v>
      </c>
      <c r="I62" s="590">
        <v>5.7000000000000002E-2</v>
      </c>
      <c r="J62" s="591">
        <v>0.02</v>
      </c>
      <c r="K62" s="50">
        <f t="shared" ref="K62" si="36">D62*J62</f>
        <v>46170.86</v>
      </c>
      <c r="L62" s="592">
        <v>3.6999999999999998E-2</v>
      </c>
      <c r="M62" s="104">
        <f t="shared" ref="M62" si="37">D62*L62</f>
        <v>85416.091</v>
      </c>
      <c r="N62" s="590">
        <v>0.03</v>
      </c>
      <c r="O62" s="591">
        <v>0.01</v>
      </c>
      <c r="P62" s="50">
        <f t="shared" ref="P62" si="38">D62*O62</f>
        <v>23085.43</v>
      </c>
      <c r="Q62" s="592">
        <v>0.02</v>
      </c>
      <c r="R62" s="104">
        <f t="shared" ref="R62" si="39">D62*Q62</f>
        <v>46170.86</v>
      </c>
      <c r="S62" s="50">
        <f t="shared" ref="S62" si="40">F62+H62+K62+M62+P62+R62</f>
        <v>228314.90269999998</v>
      </c>
      <c r="U62" s="501">
        <f t="shared" ref="U62" si="41">K62+P62</f>
        <v>69256.290000000008</v>
      </c>
      <c r="V62" s="501">
        <f t="shared" ref="V62" si="42">F62+H62+M62+R62</f>
        <v>159058.6127</v>
      </c>
    </row>
    <row r="63" spans="1:22" x14ac:dyDescent="0.2">
      <c r="A63" s="373">
        <v>52</v>
      </c>
      <c r="B63" s="373" t="s">
        <v>194</v>
      </c>
      <c r="C63" s="51" t="s">
        <v>846</v>
      </c>
      <c r="D63" s="49">
        <f>'Rekap1 +tunjangan'!E70</f>
        <v>1259205</v>
      </c>
      <c r="E63" s="590">
        <v>3.0000000000000001E-3</v>
      </c>
      <c r="F63" s="50">
        <f t="shared" ref="F63" si="43">D63*E63</f>
        <v>3777.6150000000002</v>
      </c>
      <c r="G63" s="590">
        <v>8.8999999999999999E-3</v>
      </c>
      <c r="H63" s="50">
        <f t="shared" si="29"/>
        <v>11206.924499999999</v>
      </c>
      <c r="I63" s="590">
        <v>5.7000000000000002E-2</v>
      </c>
      <c r="J63" s="591">
        <v>0.02</v>
      </c>
      <c r="K63" s="50">
        <f t="shared" si="30"/>
        <v>25184.100000000002</v>
      </c>
      <c r="L63" s="592">
        <v>3.6999999999999998E-2</v>
      </c>
      <c r="M63" s="104">
        <f t="shared" si="31"/>
        <v>46590.584999999999</v>
      </c>
      <c r="N63" s="590">
        <v>0.03</v>
      </c>
      <c r="O63" s="591">
        <v>0.01</v>
      </c>
      <c r="P63" s="50">
        <f t="shared" ref="P63" si="44">D63*O63</f>
        <v>12592.050000000001</v>
      </c>
      <c r="Q63" s="592">
        <v>0.02</v>
      </c>
      <c r="R63" s="104">
        <f t="shared" ref="R63" si="45">D63*Q63</f>
        <v>25184.100000000002</v>
      </c>
      <c r="S63" s="50">
        <f t="shared" si="32"/>
        <v>124535.37450000002</v>
      </c>
      <c r="U63" s="501">
        <f t="shared" si="33"/>
        <v>37776.15</v>
      </c>
      <c r="V63" s="501">
        <f t="shared" si="34"/>
        <v>86759.224499999997</v>
      </c>
    </row>
    <row r="64" spans="1:22" s="526" customFormat="1" x14ac:dyDescent="0.2">
      <c r="A64" s="922" t="s">
        <v>35</v>
      </c>
      <c r="B64" s="922"/>
      <c r="C64" s="618"/>
      <c r="D64" s="619">
        <f>SUM(D10:D63)</f>
        <v>403571465.14999998</v>
      </c>
      <c r="E64" s="619">
        <f>SUM(E10:E60)</f>
        <v>0.15300000000000008</v>
      </c>
      <c r="F64" s="619">
        <f t="shared" ref="F64:S64" si="46">SUM(F10:F63)</f>
        <v>1210714.3954499995</v>
      </c>
      <c r="G64" s="619">
        <f t="shared" si="46"/>
        <v>0.48060000000000042</v>
      </c>
      <c r="H64" s="619">
        <f t="shared" si="46"/>
        <v>3591786.0398349995</v>
      </c>
      <c r="I64" s="619">
        <f t="shared" si="46"/>
        <v>3.0779999999999985</v>
      </c>
      <c r="J64" s="619">
        <f t="shared" si="46"/>
        <v>1.0800000000000005</v>
      </c>
      <c r="K64" s="619">
        <f t="shared" si="46"/>
        <v>8071429.3030000012</v>
      </c>
      <c r="L64" s="619">
        <f t="shared" si="46"/>
        <v>1.9979999999999982</v>
      </c>
      <c r="M64" s="619">
        <f t="shared" si="46"/>
        <v>14932144.210550001</v>
      </c>
      <c r="N64" s="619">
        <f t="shared" si="46"/>
        <v>1.6200000000000012</v>
      </c>
      <c r="O64" s="619">
        <f t="shared" si="46"/>
        <v>0.54000000000000026</v>
      </c>
      <c r="P64" s="619">
        <f t="shared" si="46"/>
        <v>2106087.9314999999</v>
      </c>
      <c r="Q64" s="619">
        <f t="shared" si="46"/>
        <v>1.0800000000000005</v>
      </c>
      <c r="R64" s="619">
        <f t="shared" si="46"/>
        <v>4212175.8629999999</v>
      </c>
      <c r="S64" s="619">
        <f t="shared" si="46"/>
        <v>34124337.743335001</v>
      </c>
      <c r="T64" s="620"/>
    </row>
    <row r="65" spans="1:22" x14ac:dyDescent="0.2">
      <c r="A65" s="912" t="s">
        <v>252</v>
      </c>
      <c r="B65" s="912"/>
      <c r="C65" s="912"/>
      <c r="D65" s="912"/>
      <c r="E65" s="912"/>
      <c r="F65" s="912"/>
      <c r="G65" s="912"/>
      <c r="H65" s="912"/>
      <c r="I65" s="912"/>
      <c r="J65" s="912"/>
      <c r="K65" s="912"/>
      <c r="L65" s="912"/>
      <c r="M65" s="912"/>
      <c r="N65" s="912"/>
      <c r="O65" s="912"/>
      <c r="P65" s="912"/>
      <c r="Q65" s="912"/>
      <c r="R65" s="912"/>
      <c r="S65" s="417">
        <f>ROUNDUP(S64/100,0)*100</f>
        <v>34124400</v>
      </c>
      <c r="T65" s="205"/>
      <c r="U65" s="501">
        <f>SUM(U10:U64)</f>
        <v>10177517.234499991</v>
      </c>
      <c r="V65" s="501">
        <f>SUM(V10:V64)</f>
        <v>23946820.508834999</v>
      </c>
    </row>
    <row r="66" spans="1:22" x14ac:dyDescent="0.2">
      <c r="A66" s="325" t="s">
        <v>115</v>
      </c>
      <c r="B66" s="386"/>
      <c r="C66" s="386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3"/>
      <c r="U66" s="44">
        <f>8071429+2106087</f>
        <v>10177516</v>
      </c>
      <c r="V66" s="501">
        <f>V58+V55+V51+V15+V14+V13+V61</f>
        <v>4125930.1502999999</v>
      </c>
    </row>
    <row r="67" spans="1:22" ht="14.25" customHeight="1" thickBot="1" x14ac:dyDescent="0.25">
      <c r="A67" s="326" t="s">
        <v>600</v>
      </c>
      <c r="B67" s="54"/>
      <c r="C67" s="54"/>
      <c r="D67" s="55"/>
      <c r="E67" s="195"/>
      <c r="F67" s="55"/>
      <c r="G67" s="195"/>
      <c r="H67" s="55"/>
      <c r="I67" s="195"/>
      <c r="J67" s="202"/>
      <c r="K67" s="55"/>
      <c r="L67" s="202"/>
      <c r="M67" s="55"/>
      <c r="N67" s="195"/>
      <c r="O67" s="202"/>
      <c r="P67" s="55"/>
      <c r="Q67" s="202"/>
      <c r="R67" s="55"/>
      <c r="S67" s="56"/>
      <c r="V67" s="501">
        <f>V65-V66</f>
        <v>19820890.358534999</v>
      </c>
    </row>
    <row r="68" spans="1:22" ht="13.5" thickTop="1" x14ac:dyDescent="0.2">
      <c r="A68" s="124" t="s">
        <v>192</v>
      </c>
      <c r="B68" s="57"/>
      <c r="C68" s="57"/>
      <c r="D68" s="58"/>
      <c r="E68" s="196"/>
      <c r="F68" s="58"/>
      <c r="G68" s="196"/>
      <c r="H68" s="58"/>
      <c r="I68" s="196"/>
      <c r="J68" s="203"/>
      <c r="K68" s="58"/>
      <c r="L68" s="203"/>
      <c r="M68" s="58"/>
      <c r="N68" s="196"/>
      <c r="O68" s="203"/>
      <c r="P68" s="58"/>
      <c r="Q68" s="203"/>
      <c r="R68" s="58"/>
      <c r="S68" s="58"/>
      <c r="U68" s="44">
        <f>6357558+1872483</f>
        <v>8230041</v>
      </c>
    </row>
    <row r="69" spans="1:22" x14ac:dyDescent="0.2">
      <c r="A69" s="124" t="s">
        <v>582</v>
      </c>
    </row>
    <row r="70" spans="1:22" x14ac:dyDescent="0.2">
      <c r="U70" s="44">
        <f>2010249+7227264</f>
        <v>9237513</v>
      </c>
    </row>
    <row r="72" spans="1:22" x14ac:dyDescent="0.2">
      <c r="B72" s="28" t="str">
        <f>'Rekap1 +tunjangan'!AD74</f>
        <v>Cilegon, 21 November 2016</v>
      </c>
      <c r="C72" s="28"/>
    </row>
    <row r="73" spans="1:22" x14ac:dyDescent="0.2">
      <c r="B73" s="28" t="s">
        <v>89</v>
      </c>
      <c r="C73" s="28"/>
      <c r="H73" s="133" t="s">
        <v>87</v>
      </c>
      <c r="I73" s="44"/>
      <c r="J73" s="44"/>
      <c r="L73" s="44"/>
      <c r="N73" s="44"/>
      <c r="O73" s="44"/>
      <c r="Q73" s="44"/>
    </row>
    <row r="74" spans="1:22" x14ac:dyDescent="0.2">
      <c r="B74" s="28" t="s">
        <v>483</v>
      </c>
      <c r="C74" s="28"/>
      <c r="H74" s="28" t="s">
        <v>549</v>
      </c>
      <c r="I74" s="44"/>
      <c r="J74" s="44"/>
      <c r="L74" s="44"/>
      <c r="N74" s="44"/>
      <c r="O74" s="44"/>
      <c r="Q74" s="44"/>
    </row>
    <row r="75" spans="1:22" x14ac:dyDescent="0.2">
      <c r="B75" s="28"/>
      <c r="C75" s="28"/>
      <c r="H75" s="133"/>
      <c r="I75" s="44"/>
      <c r="J75" s="44"/>
      <c r="L75" s="44"/>
      <c r="N75" s="44"/>
      <c r="O75" s="44"/>
      <c r="Q75" s="44"/>
    </row>
    <row r="76" spans="1:22" x14ac:dyDescent="0.2">
      <c r="B76" s="28"/>
      <c r="C76" s="28"/>
      <c r="H76" s="133"/>
      <c r="I76" s="44"/>
      <c r="J76" s="44"/>
      <c r="L76" s="44"/>
      <c r="N76" s="44"/>
      <c r="O76" s="44"/>
      <c r="Q76" s="44"/>
    </row>
    <row r="77" spans="1:22" x14ac:dyDescent="0.2">
      <c r="B77" s="28"/>
      <c r="C77" s="28"/>
      <c r="H77" s="45"/>
      <c r="I77" s="44"/>
      <c r="J77" s="44"/>
      <c r="L77" s="44"/>
      <c r="N77" s="44"/>
      <c r="O77" s="44"/>
      <c r="Q77" s="44"/>
    </row>
    <row r="78" spans="1:22" x14ac:dyDescent="0.2">
      <c r="B78" s="59" t="s">
        <v>59</v>
      </c>
      <c r="C78" s="59"/>
      <c r="H78" s="59" t="s">
        <v>22</v>
      </c>
      <c r="I78" s="44"/>
      <c r="J78" s="44"/>
      <c r="L78" s="44"/>
      <c r="N78" s="44"/>
      <c r="O78" s="44"/>
      <c r="Q78" s="44"/>
    </row>
    <row r="79" spans="1:22" x14ac:dyDescent="0.2">
      <c r="M79" s="45">
        <f>K64+M64</f>
        <v>23003573.513550002</v>
      </c>
      <c r="R79" s="45">
        <f>P64+R64</f>
        <v>6318263.7944999998</v>
      </c>
    </row>
  </sheetData>
  <mergeCells count="14">
    <mergeCell ref="S5:S6"/>
    <mergeCell ref="A65:R65"/>
    <mergeCell ref="A5:A8"/>
    <mergeCell ref="B5:B8"/>
    <mergeCell ref="C5:C8"/>
    <mergeCell ref="D5:D8"/>
    <mergeCell ref="E5:Q5"/>
    <mergeCell ref="F7:F8"/>
    <mergeCell ref="H7:H8"/>
    <mergeCell ref="S7:S8"/>
    <mergeCell ref="A9:S9"/>
    <mergeCell ref="A64:B64"/>
    <mergeCell ref="P6:R6"/>
    <mergeCell ref="K6:M6"/>
  </mergeCells>
  <printOptions horizontalCentered="1"/>
  <pageMargins left="0.2" right="0.2" top="0.5" bottom="0.25" header="0.3" footer="0.3"/>
  <pageSetup paperSize="9" scale="75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89"/>
  <sheetViews>
    <sheetView zoomScaleNormal="100" zoomScaleSheetLayoutView="70" workbookViewId="0">
      <pane ySplit="1845" topLeftCell="A37" activePane="bottomLeft"/>
      <selection sqref="A1:J1"/>
      <selection pane="bottomLeft" activeCell="H42" sqref="H42"/>
    </sheetView>
  </sheetViews>
  <sheetFormatPr defaultRowHeight="15.75" x14ac:dyDescent="0.25"/>
  <cols>
    <col min="1" max="1" width="4.5703125" style="453" customWidth="1"/>
    <col min="2" max="2" width="35" style="449" customWidth="1"/>
    <col min="3" max="3" width="17.42578125" style="552" customWidth="1"/>
    <col min="4" max="4" width="16.85546875" style="552" customWidth="1"/>
    <col min="5" max="5" width="16" style="552" customWidth="1"/>
    <col min="6" max="6" width="17.7109375" style="552" customWidth="1"/>
    <col min="7" max="7" width="16.85546875" style="552" customWidth="1"/>
    <col min="8" max="8" width="15.42578125" style="552" customWidth="1"/>
    <col min="9" max="9" width="12.7109375" style="552" customWidth="1"/>
    <col min="10" max="10" width="5.42578125" style="449" bestFit="1" customWidth="1"/>
    <col min="11" max="256" width="9.140625" style="449"/>
    <col min="257" max="257" width="4.5703125" style="449" customWidth="1"/>
    <col min="258" max="258" width="23.7109375" style="449" customWidth="1"/>
    <col min="259" max="259" width="17.42578125" style="449" customWidth="1"/>
    <col min="260" max="260" width="16.85546875" style="449" customWidth="1"/>
    <col min="261" max="261" width="16" style="449" customWidth="1"/>
    <col min="262" max="262" width="17.7109375" style="449" customWidth="1"/>
    <col min="263" max="263" width="16.85546875" style="449" customWidth="1"/>
    <col min="264" max="264" width="15.42578125" style="449" customWidth="1"/>
    <col min="265" max="265" width="12.7109375" style="449" customWidth="1"/>
    <col min="266" max="266" width="5.42578125" style="449" bestFit="1" customWidth="1"/>
    <col min="267" max="512" width="9.140625" style="449"/>
    <col min="513" max="513" width="4.5703125" style="449" customWidth="1"/>
    <col min="514" max="514" width="23.7109375" style="449" customWidth="1"/>
    <col min="515" max="515" width="17.42578125" style="449" customWidth="1"/>
    <col min="516" max="516" width="16.85546875" style="449" customWidth="1"/>
    <col min="517" max="517" width="16" style="449" customWidth="1"/>
    <col min="518" max="518" width="17.7109375" style="449" customWidth="1"/>
    <col min="519" max="519" width="16.85546875" style="449" customWidth="1"/>
    <col min="520" max="520" width="15.42578125" style="449" customWidth="1"/>
    <col min="521" max="521" width="12.7109375" style="449" customWidth="1"/>
    <col min="522" max="522" width="5.42578125" style="449" bestFit="1" customWidth="1"/>
    <col min="523" max="768" width="9.140625" style="449"/>
    <col min="769" max="769" width="4.5703125" style="449" customWidth="1"/>
    <col min="770" max="770" width="23.7109375" style="449" customWidth="1"/>
    <col min="771" max="771" width="17.42578125" style="449" customWidth="1"/>
    <col min="772" max="772" width="16.85546875" style="449" customWidth="1"/>
    <col min="773" max="773" width="16" style="449" customWidth="1"/>
    <col min="774" max="774" width="17.7109375" style="449" customWidth="1"/>
    <col min="775" max="775" width="16.85546875" style="449" customWidth="1"/>
    <col min="776" max="776" width="15.42578125" style="449" customWidth="1"/>
    <col min="777" max="777" width="12.7109375" style="449" customWidth="1"/>
    <col min="778" max="778" width="5.42578125" style="449" bestFit="1" customWidth="1"/>
    <col min="779" max="1024" width="9.140625" style="449"/>
    <col min="1025" max="1025" width="4.5703125" style="449" customWidth="1"/>
    <col min="1026" max="1026" width="23.7109375" style="449" customWidth="1"/>
    <col min="1027" max="1027" width="17.42578125" style="449" customWidth="1"/>
    <col min="1028" max="1028" width="16.85546875" style="449" customWidth="1"/>
    <col min="1029" max="1029" width="16" style="449" customWidth="1"/>
    <col min="1030" max="1030" width="17.7109375" style="449" customWidth="1"/>
    <col min="1031" max="1031" width="16.85546875" style="449" customWidth="1"/>
    <col min="1032" max="1032" width="15.42578125" style="449" customWidth="1"/>
    <col min="1033" max="1033" width="12.7109375" style="449" customWidth="1"/>
    <col min="1034" max="1034" width="5.42578125" style="449" bestFit="1" customWidth="1"/>
    <col min="1035" max="1280" width="9.140625" style="449"/>
    <col min="1281" max="1281" width="4.5703125" style="449" customWidth="1"/>
    <col min="1282" max="1282" width="23.7109375" style="449" customWidth="1"/>
    <col min="1283" max="1283" width="17.42578125" style="449" customWidth="1"/>
    <col min="1284" max="1284" width="16.85546875" style="449" customWidth="1"/>
    <col min="1285" max="1285" width="16" style="449" customWidth="1"/>
    <col min="1286" max="1286" width="17.7109375" style="449" customWidth="1"/>
    <col min="1287" max="1287" width="16.85546875" style="449" customWidth="1"/>
    <col min="1288" max="1288" width="15.42578125" style="449" customWidth="1"/>
    <col min="1289" max="1289" width="12.7109375" style="449" customWidth="1"/>
    <col min="1290" max="1290" width="5.42578125" style="449" bestFit="1" customWidth="1"/>
    <col min="1291" max="1536" width="9.140625" style="449"/>
    <col min="1537" max="1537" width="4.5703125" style="449" customWidth="1"/>
    <col min="1538" max="1538" width="23.7109375" style="449" customWidth="1"/>
    <col min="1539" max="1539" width="17.42578125" style="449" customWidth="1"/>
    <col min="1540" max="1540" width="16.85546875" style="449" customWidth="1"/>
    <col min="1541" max="1541" width="16" style="449" customWidth="1"/>
    <col min="1542" max="1542" width="17.7109375" style="449" customWidth="1"/>
    <col min="1543" max="1543" width="16.85546875" style="449" customWidth="1"/>
    <col min="1544" max="1544" width="15.42578125" style="449" customWidth="1"/>
    <col min="1545" max="1545" width="12.7109375" style="449" customWidth="1"/>
    <col min="1546" max="1546" width="5.42578125" style="449" bestFit="1" customWidth="1"/>
    <col min="1547" max="1792" width="9.140625" style="449"/>
    <col min="1793" max="1793" width="4.5703125" style="449" customWidth="1"/>
    <col min="1794" max="1794" width="23.7109375" style="449" customWidth="1"/>
    <col min="1795" max="1795" width="17.42578125" style="449" customWidth="1"/>
    <col min="1796" max="1796" width="16.85546875" style="449" customWidth="1"/>
    <col min="1797" max="1797" width="16" style="449" customWidth="1"/>
    <col min="1798" max="1798" width="17.7109375" style="449" customWidth="1"/>
    <col min="1799" max="1799" width="16.85546875" style="449" customWidth="1"/>
    <col min="1800" max="1800" width="15.42578125" style="449" customWidth="1"/>
    <col min="1801" max="1801" width="12.7109375" style="449" customWidth="1"/>
    <col min="1802" max="1802" width="5.42578125" style="449" bestFit="1" customWidth="1"/>
    <col min="1803" max="2048" width="9.140625" style="449"/>
    <col min="2049" max="2049" width="4.5703125" style="449" customWidth="1"/>
    <col min="2050" max="2050" width="23.7109375" style="449" customWidth="1"/>
    <col min="2051" max="2051" width="17.42578125" style="449" customWidth="1"/>
    <col min="2052" max="2052" width="16.85546875" style="449" customWidth="1"/>
    <col min="2053" max="2053" width="16" style="449" customWidth="1"/>
    <col min="2054" max="2054" width="17.7109375" style="449" customWidth="1"/>
    <col min="2055" max="2055" width="16.85546875" style="449" customWidth="1"/>
    <col min="2056" max="2056" width="15.42578125" style="449" customWidth="1"/>
    <col min="2057" max="2057" width="12.7109375" style="449" customWidth="1"/>
    <col min="2058" max="2058" width="5.42578125" style="449" bestFit="1" customWidth="1"/>
    <col min="2059" max="2304" width="9.140625" style="449"/>
    <col min="2305" max="2305" width="4.5703125" style="449" customWidth="1"/>
    <col min="2306" max="2306" width="23.7109375" style="449" customWidth="1"/>
    <col min="2307" max="2307" width="17.42578125" style="449" customWidth="1"/>
    <col min="2308" max="2308" width="16.85546875" style="449" customWidth="1"/>
    <col min="2309" max="2309" width="16" style="449" customWidth="1"/>
    <col min="2310" max="2310" width="17.7109375" style="449" customWidth="1"/>
    <col min="2311" max="2311" width="16.85546875" style="449" customWidth="1"/>
    <col min="2312" max="2312" width="15.42578125" style="449" customWidth="1"/>
    <col min="2313" max="2313" width="12.7109375" style="449" customWidth="1"/>
    <col min="2314" max="2314" width="5.42578125" style="449" bestFit="1" customWidth="1"/>
    <col min="2315" max="2560" width="9.140625" style="449"/>
    <col min="2561" max="2561" width="4.5703125" style="449" customWidth="1"/>
    <col min="2562" max="2562" width="23.7109375" style="449" customWidth="1"/>
    <col min="2563" max="2563" width="17.42578125" style="449" customWidth="1"/>
    <col min="2564" max="2564" width="16.85546875" style="449" customWidth="1"/>
    <col min="2565" max="2565" width="16" style="449" customWidth="1"/>
    <col min="2566" max="2566" width="17.7109375" style="449" customWidth="1"/>
    <col min="2567" max="2567" width="16.85546875" style="449" customWidth="1"/>
    <col min="2568" max="2568" width="15.42578125" style="449" customWidth="1"/>
    <col min="2569" max="2569" width="12.7109375" style="449" customWidth="1"/>
    <col min="2570" max="2570" width="5.42578125" style="449" bestFit="1" customWidth="1"/>
    <col min="2571" max="2816" width="9.140625" style="449"/>
    <col min="2817" max="2817" width="4.5703125" style="449" customWidth="1"/>
    <col min="2818" max="2818" width="23.7109375" style="449" customWidth="1"/>
    <col min="2819" max="2819" width="17.42578125" style="449" customWidth="1"/>
    <col min="2820" max="2820" width="16.85546875" style="449" customWidth="1"/>
    <col min="2821" max="2821" width="16" style="449" customWidth="1"/>
    <col min="2822" max="2822" width="17.7109375" style="449" customWidth="1"/>
    <col min="2823" max="2823" width="16.85546875" style="449" customWidth="1"/>
    <col min="2824" max="2824" width="15.42578125" style="449" customWidth="1"/>
    <col min="2825" max="2825" width="12.7109375" style="449" customWidth="1"/>
    <col min="2826" max="2826" width="5.42578125" style="449" bestFit="1" customWidth="1"/>
    <col min="2827" max="3072" width="9.140625" style="449"/>
    <col min="3073" max="3073" width="4.5703125" style="449" customWidth="1"/>
    <col min="3074" max="3074" width="23.7109375" style="449" customWidth="1"/>
    <col min="3075" max="3075" width="17.42578125" style="449" customWidth="1"/>
    <col min="3076" max="3076" width="16.85546875" style="449" customWidth="1"/>
    <col min="3077" max="3077" width="16" style="449" customWidth="1"/>
    <col min="3078" max="3078" width="17.7109375" style="449" customWidth="1"/>
    <col min="3079" max="3079" width="16.85546875" style="449" customWidth="1"/>
    <col min="3080" max="3080" width="15.42578125" style="449" customWidth="1"/>
    <col min="3081" max="3081" width="12.7109375" style="449" customWidth="1"/>
    <col min="3082" max="3082" width="5.42578125" style="449" bestFit="1" customWidth="1"/>
    <col min="3083" max="3328" width="9.140625" style="449"/>
    <col min="3329" max="3329" width="4.5703125" style="449" customWidth="1"/>
    <col min="3330" max="3330" width="23.7109375" style="449" customWidth="1"/>
    <col min="3331" max="3331" width="17.42578125" style="449" customWidth="1"/>
    <col min="3332" max="3332" width="16.85546875" style="449" customWidth="1"/>
    <col min="3333" max="3333" width="16" style="449" customWidth="1"/>
    <col min="3334" max="3334" width="17.7109375" style="449" customWidth="1"/>
    <col min="3335" max="3335" width="16.85546875" style="449" customWidth="1"/>
    <col min="3336" max="3336" width="15.42578125" style="449" customWidth="1"/>
    <col min="3337" max="3337" width="12.7109375" style="449" customWidth="1"/>
    <col min="3338" max="3338" width="5.42578125" style="449" bestFit="1" customWidth="1"/>
    <col min="3339" max="3584" width="9.140625" style="449"/>
    <col min="3585" max="3585" width="4.5703125" style="449" customWidth="1"/>
    <col min="3586" max="3586" width="23.7109375" style="449" customWidth="1"/>
    <col min="3587" max="3587" width="17.42578125" style="449" customWidth="1"/>
    <col min="3588" max="3588" width="16.85546875" style="449" customWidth="1"/>
    <col min="3589" max="3589" width="16" style="449" customWidth="1"/>
    <col min="3590" max="3590" width="17.7109375" style="449" customWidth="1"/>
    <col min="3591" max="3591" width="16.85546875" style="449" customWidth="1"/>
    <col min="3592" max="3592" width="15.42578125" style="449" customWidth="1"/>
    <col min="3593" max="3593" width="12.7109375" style="449" customWidth="1"/>
    <col min="3594" max="3594" width="5.42578125" style="449" bestFit="1" customWidth="1"/>
    <col min="3595" max="3840" width="9.140625" style="449"/>
    <col min="3841" max="3841" width="4.5703125" style="449" customWidth="1"/>
    <col min="3842" max="3842" width="23.7109375" style="449" customWidth="1"/>
    <col min="3843" max="3843" width="17.42578125" style="449" customWidth="1"/>
    <col min="3844" max="3844" width="16.85546875" style="449" customWidth="1"/>
    <col min="3845" max="3845" width="16" style="449" customWidth="1"/>
    <col min="3846" max="3846" width="17.7109375" style="449" customWidth="1"/>
    <col min="3847" max="3847" width="16.85546875" style="449" customWidth="1"/>
    <col min="3848" max="3848" width="15.42578125" style="449" customWidth="1"/>
    <col min="3849" max="3849" width="12.7109375" style="449" customWidth="1"/>
    <col min="3850" max="3850" width="5.42578125" style="449" bestFit="1" customWidth="1"/>
    <col min="3851" max="4096" width="9.140625" style="449"/>
    <col min="4097" max="4097" width="4.5703125" style="449" customWidth="1"/>
    <col min="4098" max="4098" width="23.7109375" style="449" customWidth="1"/>
    <col min="4099" max="4099" width="17.42578125" style="449" customWidth="1"/>
    <col min="4100" max="4100" width="16.85546875" style="449" customWidth="1"/>
    <col min="4101" max="4101" width="16" style="449" customWidth="1"/>
    <col min="4102" max="4102" width="17.7109375" style="449" customWidth="1"/>
    <col min="4103" max="4103" width="16.85546875" style="449" customWidth="1"/>
    <col min="4104" max="4104" width="15.42578125" style="449" customWidth="1"/>
    <col min="4105" max="4105" width="12.7109375" style="449" customWidth="1"/>
    <col min="4106" max="4106" width="5.42578125" style="449" bestFit="1" customWidth="1"/>
    <col min="4107" max="4352" width="9.140625" style="449"/>
    <col min="4353" max="4353" width="4.5703125" style="449" customWidth="1"/>
    <col min="4354" max="4354" width="23.7109375" style="449" customWidth="1"/>
    <col min="4355" max="4355" width="17.42578125" style="449" customWidth="1"/>
    <col min="4356" max="4356" width="16.85546875" style="449" customWidth="1"/>
    <col min="4357" max="4357" width="16" style="449" customWidth="1"/>
    <col min="4358" max="4358" width="17.7109375" style="449" customWidth="1"/>
    <col min="4359" max="4359" width="16.85546875" style="449" customWidth="1"/>
    <col min="4360" max="4360" width="15.42578125" style="449" customWidth="1"/>
    <col min="4361" max="4361" width="12.7109375" style="449" customWidth="1"/>
    <col min="4362" max="4362" width="5.42578125" style="449" bestFit="1" customWidth="1"/>
    <col min="4363" max="4608" width="9.140625" style="449"/>
    <col min="4609" max="4609" width="4.5703125" style="449" customWidth="1"/>
    <col min="4610" max="4610" width="23.7109375" style="449" customWidth="1"/>
    <col min="4611" max="4611" width="17.42578125" style="449" customWidth="1"/>
    <col min="4612" max="4612" width="16.85546875" style="449" customWidth="1"/>
    <col min="4613" max="4613" width="16" style="449" customWidth="1"/>
    <col min="4614" max="4614" width="17.7109375" style="449" customWidth="1"/>
    <col min="4615" max="4615" width="16.85546875" style="449" customWidth="1"/>
    <col min="4616" max="4616" width="15.42578125" style="449" customWidth="1"/>
    <col min="4617" max="4617" width="12.7109375" style="449" customWidth="1"/>
    <col min="4618" max="4618" width="5.42578125" style="449" bestFit="1" customWidth="1"/>
    <col min="4619" max="4864" width="9.140625" style="449"/>
    <col min="4865" max="4865" width="4.5703125" style="449" customWidth="1"/>
    <col min="4866" max="4866" width="23.7109375" style="449" customWidth="1"/>
    <col min="4867" max="4867" width="17.42578125" style="449" customWidth="1"/>
    <col min="4868" max="4868" width="16.85546875" style="449" customWidth="1"/>
    <col min="4869" max="4869" width="16" style="449" customWidth="1"/>
    <col min="4870" max="4870" width="17.7109375" style="449" customWidth="1"/>
    <col min="4871" max="4871" width="16.85546875" style="449" customWidth="1"/>
    <col min="4872" max="4872" width="15.42578125" style="449" customWidth="1"/>
    <col min="4873" max="4873" width="12.7109375" style="449" customWidth="1"/>
    <col min="4874" max="4874" width="5.42578125" style="449" bestFit="1" customWidth="1"/>
    <col min="4875" max="5120" width="9.140625" style="449"/>
    <col min="5121" max="5121" width="4.5703125" style="449" customWidth="1"/>
    <col min="5122" max="5122" width="23.7109375" style="449" customWidth="1"/>
    <col min="5123" max="5123" width="17.42578125" style="449" customWidth="1"/>
    <col min="5124" max="5124" width="16.85546875" style="449" customWidth="1"/>
    <col min="5125" max="5125" width="16" style="449" customWidth="1"/>
    <col min="5126" max="5126" width="17.7109375" style="449" customWidth="1"/>
    <col min="5127" max="5127" width="16.85546875" style="449" customWidth="1"/>
    <col min="5128" max="5128" width="15.42578125" style="449" customWidth="1"/>
    <col min="5129" max="5129" width="12.7109375" style="449" customWidth="1"/>
    <col min="5130" max="5130" width="5.42578125" style="449" bestFit="1" customWidth="1"/>
    <col min="5131" max="5376" width="9.140625" style="449"/>
    <col min="5377" max="5377" width="4.5703125" style="449" customWidth="1"/>
    <col min="5378" max="5378" width="23.7109375" style="449" customWidth="1"/>
    <col min="5379" max="5379" width="17.42578125" style="449" customWidth="1"/>
    <col min="5380" max="5380" width="16.85546875" style="449" customWidth="1"/>
    <col min="5381" max="5381" width="16" style="449" customWidth="1"/>
    <col min="5382" max="5382" width="17.7109375" style="449" customWidth="1"/>
    <col min="5383" max="5383" width="16.85546875" style="449" customWidth="1"/>
    <col min="5384" max="5384" width="15.42578125" style="449" customWidth="1"/>
    <col min="5385" max="5385" width="12.7109375" style="449" customWidth="1"/>
    <col min="5386" max="5386" width="5.42578125" style="449" bestFit="1" customWidth="1"/>
    <col min="5387" max="5632" width="9.140625" style="449"/>
    <col min="5633" max="5633" width="4.5703125" style="449" customWidth="1"/>
    <col min="5634" max="5634" width="23.7109375" style="449" customWidth="1"/>
    <col min="5635" max="5635" width="17.42578125" style="449" customWidth="1"/>
    <col min="5636" max="5636" width="16.85546875" style="449" customWidth="1"/>
    <col min="5637" max="5637" width="16" style="449" customWidth="1"/>
    <col min="5638" max="5638" width="17.7109375" style="449" customWidth="1"/>
    <col min="5639" max="5639" width="16.85546875" style="449" customWidth="1"/>
    <col min="5640" max="5640" width="15.42578125" style="449" customWidth="1"/>
    <col min="5641" max="5641" width="12.7109375" style="449" customWidth="1"/>
    <col min="5642" max="5642" width="5.42578125" style="449" bestFit="1" customWidth="1"/>
    <col min="5643" max="5888" width="9.140625" style="449"/>
    <col min="5889" max="5889" width="4.5703125" style="449" customWidth="1"/>
    <col min="5890" max="5890" width="23.7109375" style="449" customWidth="1"/>
    <col min="5891" max="5891" width="17.42578125" style="449" customWidth="1"/>
    <col min="5892" max="5892" width="16.85546875" style="449" customWidth="1"/>
    <col min="5893" max="5893" width="16" style="449" customWidth="1"/>
    <col min="5894" max="5894" width="17.7109375" style="449" customWidth="1"/>
    <col min="5895" max="5895" width="16.85546875" style="449" customWidth="1"/>
    <col min="5896" max="5896" width="15.42578125" style="449" customWidth="1"/>
    <col min="5897" max="5897" width="12.7109375" style="449" customWidth="1"/>
    <col min="5898" max="5898" width="5.42578125" style="449" bestFit="1" customWidth="1"/>
    <col min="5899" max="6144" width="9.140625" style="449"/>
    <col min="6145" max="6145" width="4.5703125" style="449" customWidth="1"/>
    <col min="6146" max="6146" width="23.7109375" style="449" customWidth="1"/>
    <col min="6147" max="6147" width="17.42578125" style="449" customWidth="1"/>
    <col min="6148" max="6148" width="16.85546875" style="449" customWidth="1"/>
    <col min="6149" max="6149" width="16" style="449" customWidth="1"/>
    <col min="6150" max="6150" width="17.7109375" style="449" customWidth="1"/>
    <col min="6151" max="6151" width="16.85546875" style="449" customWidth="1"/>
    <col min="6152" max="6152" width="15.42578125" style="449" customWidth="1"/>
    <col min="6153" max="6153" width="12.7109375" style="449" customWidth="1"/>
    <col min="6154" max="6154" width="5.42578125" style="449" bestFit="1" customWidth="1"/>
    <col min="6155" max="6400" width="9.140625" style="449"/>
    <col min="6401" max="6401" width="4.5703125" style="449" customWidth="1"/>
    <col min="6402" max="6402" width="23.7109375" style="449" customWidth="1"/>
    <col min="6403" max="6403" width="17.42578125" style="449" customWidth="1"/>
    <col min="6404" max="6404" width="16.85546875" style="449" customWidth="1"/>
    <col min="6405" max="6405" width="16" style="449" customWidth="1"/>
    <col min="6406" max="6406" width="17.7109375" style="449" customWidth="1"/>
    <col min="6407" max="6407" width="16.85546875" style="449" customWidth="1"/>
    <col min="6408" max="6408" width="15.42578125" style="449" customWidth="1"/>
    <col min="6409" max="6409" width="12.7109375" style="449" customWidth="1"/>
    <col min="6410" max="6410" width="5.42578125" style="449" bestFit="1" customWidth="1"/>
    <col min="6411" max="6656" width="9.140625" style="449"/>
    <col min="6657" max="6657" width="4.5703125" style="449" customWidth="1"/>
    <col min="6658" max="6658" width="23.7109375" style="449" customWidth="1"/>
    <col min="6659" max="6659" width="17.42578125" style="449" customWidth="1"/>
    <col min="6660" max="6660" width="16.85546875" style="449" customWidth="1"/>
    <col min="6661" max="6661" width="16" style="449" customWidth="1"/>
    <col min="6662" max="6662" width="17.7109375" style="449" customWidth="1"/>
    <col min="6663" max="6663" width="16.85546875" style="449" customWidth="1"/>
    <col min="6664" max="6664" width="15.42578125" style="449" customWidth="1"/>
    <col min="6665" max="6665" width="12.7109375" style="449" customWidth="1"/>
    <col min="6666" max="6666" width="5.42578125" style="449" bestFit="1" customWidth="1"/>
    <col min="6667" max="6912" width="9.140625" style="449"/>
    <col min="6913" max="6913" width="4.5703125" style="449" customWidth="1"/>
    <col min="6914" max="6914" width="23.7109375" style="449" customWidth="1"/>
    <col min="6915" max="6915" width="17.42578125" style="449" customWidth="1"/>
    <col min="6916" max="6916" width="16.85546875" style="449" customWidth="1"/>
    <col min="6917" max="6917" width="16" style="449" customWidth="1"/>
    <col min="6918" max="6918" width="17.7109375" style="449" customWidth="1"/>
    <col min="6919" max="6919" width="16.85546875" style="449" customWidth="1"/>
    <col min="6920" max="6920" width="15.42578125" style="449" customWidth="1"/>
    <col min="6921" max="6921" width="12.7109375" style="449" customWidth="1"/>
    <col min="6922" max="6922" width="5.42578125" style="449" bestFit="1" customWidth="1"/>
    <col min="6923" max="7168" width="9.140625" style="449"/>
    <col min="7169" max="7169" width="4.5703125" style="449" customWidth="1"/>
    <col min="7170" max="7170" width="23.7109375" style="449" customWidth="1"/>
    <col min="7171" max="7171" width="17.42578125" style="449" customWidth="1"/>
    <col min="7172" max="7172" width="16.85546875" style="449" customWidth="1"/>
    <col min="7173" max="7173" width="16" style="449" customWidth="1"/>
    <col min="7174" max="7174" width="17.7109375" style="449" customWidth="1"/>
    <col min="7175" max="7175" width="16.85546875" style="449" customWidth="1"/>
    <col min="7176" max="7176" width="15.42578125" style="449" customWidth="1"/>
    <col min="7177" max="7177" width="12.7109375" style="449" customWidth="1"/>
    <col min="7178" max="7178" width="5.42578125" style="449" bestFit="1" customWidth="1"/>
    <col min="7179" max="7424" width="9.140625" style="449"/>
    <col min="7425" max="7425" width="4.5703125" style="449" customWidth="1"/>
    <col min="7426" max="7426" width="23.7109375" style="449" customWidth="1"/>
    <col min="7427" max="7427" width="17.42578125" style="449" customWidth="1"/>
    <col min="7428" max="7428" width="16.85546875" style="449" customWidth="1"/>
    <col min="7429" max="7429" width="16" style="449" customWidth="1"/>
    <col min="7430" max="7430" width="17.7109375" style="449" customWidth="1"/>
    <col min="7431" max="7431" width="16.85546875" style="449" customWidth="1"/>
    <col min="7432" max="7432" width="15.42578125" style="449" customWidth="1"/>
    <col min="7433" max="7433" width="12.7109375" style="449" customWidth="1"/>
    <col min="7434" max="7434" width="5.42578125" style="449" bestFit="1" customWidth="1"/>
    <col min="7435" max="7680" width="9.140625" style="449"/>
    <col min="7681" max="7681" width="4.5703125" style="449" customWidth="1"/>
    <col min="7682" max="7682" width="23.7109375" style="449" customWidth="1"/>
    <col min="7683" max="7683" width="17.42578125" style="449" customWidth="1"/>
    <col min="7684" max="7684" width="16.85546875" style="449" customWidth="1"/>
    <col min="7685" max="7685" width="16" style="449" customWidth="1"/>
    <col min="7686" max="7686" width="17.7109375" style="449" customWidth="1"/>
    <col min="7687" max="7687" width="16.85546875" style="449" customWidth="1"/>
    <col min="7688" max="7688" width="15.42578125" style="449" customWidth="1"/>
    <col min="7689" max="7689" width="12.7109375" style="449" customWidth="1"/>
    <col min="7690" max="7690" width="5.42578125" style="449" bestFit="1" customWidth="1"/>
    <col min="7691" max="7936" width="9.140625" style="449"/>
    <col min="7937" max="7937" width="4.5703125" style="449" customWidth="1"/>
    <col min="7938" max="7938" width="23.7109375" style="449" customWidth="1"/>
    <col min="7939" max="7939" width="17.42578125" style="449" customWidth="1"/>
    <col min="7940" max="7940" width="16.85546875" style="449" customWidth="1"/>
    <col min="7941" max="7941" width="16" style="449" customWidth="1"/>
    <col min="7942" max="7942" width="17.7109375" style="449" customWidth="1"/>
    <col min="7943" max="7943" width="16.85546875" style="449" customWidth="1"/>
    <col min="7944" max="7944" width="15.42578125" style="449" customWidth="1"/>
    <col min="7945" max="7945" width="12.7109375" style="449" customWidth="1"/>
    <col min="7946" max="7946" width="5.42578125" style="449" bestFit="1" customWidth="1"/>
    <col min="7947" max="8192" width="9.140625" style="449"/>
    <col min="8193" max="8193" width="4.5703125" style="449" customWidth="1"/>
    <col min="8194" max="8194" width="23.7109375" style="449" customWidth="1"/>
    <col min="8195" max="8195" width="17.42578125" style="449" customWidth="1"/>
    <col min="8196" max="8196" width="16.85546875" style="449" customWidth="1"/>
    <col min="8197" max="8197" width="16" style="449" customWidth="1"/>
    <col min="8198" max="8198" width="17.7109375" style="449" customWidth="1"/>
    <col min="8199" max="8199" width="16.85546875" style="449" customWidth="1"/>
    <col min="8200" max="8200" width="15.42578125" style="449" customWidth="1"/>
    <col min="8201" max="8201" width="12.7109375" style="449" customWidth="1"/>
    <col min="8202" max="8202" width="5.42578125" style="449" bestFit="1" customWidth="1"/>
    <col min="8203" max="8448" width="9.140625" style="449"/>
    <col min="8449" max="8449" width="4.5703125" style="449" customWidth="1"/>
    <col min="8450" max="8450" width="23.7109375" style="449" customWidth="1"/>
    <col min="8451" max="8451" width="17.42578125" style="449" customWidth="1"/>
    <col min="8452" max="8452" width="16.85546875" style="449" customWidth="1"/>
    <col min="8453" max="8453" width="16" style="449" customWidth="1"/>
    <col min="8454" max="8454" width="17.7109375" style="449" customWidth="1"/>
    <col min="8455" max="8455" width="16.85546875" style="449" customWidth="1"/>
    <col min="8456" max="8456" width="15.42578125" style="449" customWidth="1"/>
    <col min="8457" max="8457" width="12.7109375" style="449" customWidth="1"/>
    <col min="8458" max="8458" width="5.42578125" style="449" bestFit="1" customWidth="1"/>
    <col min="8459" max="8704" width="9.140625" style="449"/>
    <col min="8705" max="8705" width="4.5703125" style="449" customWidth="1"/>
    <col min="8706" max="8706" width="23.7109375" style="449" customWidth="1"/>
    <col min="8707" max="8707" width="17.42578125" style="449" customWidth="1"/>
    <col min="8708" max="8708" width="16.85546875" style="449" customWidth="1"/>
    <col min="8709" max="8709" width="16" style="449" customWidth="1"/>
    <col min="8710" max="8710" width="17.7109375" style="449" customWidth="1"/>
    <col min="8711" max="8711" width="16.85546875" style="449" customWidth="1"/>
    <col min="8712" max="8712" width="15.42578125" style="449" customWidth="1"/>
    <col min="8713" max="8713" width="12.7109375" style="449" customWidth="1"/>
    <col min="8714" max="8714" width="5.42578125" style="449" bestFit="1" customWidth="1"/>
    <col min="8715" max="8960" width="9.140625" style="449"/>
    <col min="8961" max="8961" width="4.5703125" style="449" customWidth="1"/>
    <col min="8962" max="8962" width="23.7109375" style="449" customWidth="1"/>
    <col min="8963" max="8963" width="17.42578125" style="449" customWidth="1"/>
    <col min="8964" max="8964" width="16.85546875" style="449" customWidth="1"/>
    <col min="8965" max="8965" width="16" style="449" customWidth="1"/>
    <col min="8966" max="8966" width="17.7109375" style="449" customWidth="1"/>
    <col min="8967" max="8967" width="16.85546875" style="449" customWidth="1"/>
    <col min="8968" max="8968" width="15.42578125" style="449" customWidth="1"/>
    <col min="8969" max="8969" width="12.7109375" style="449" customWidth="1"/>
    <col min="8970" max="8970" width="5.42578125" style="449" bestFit="1" customWidth="1"/>
    <col min="8971" max="9216" width="9.140625" style="449"/>
    <col min="9217" max="9217" width="4.5703125" style="449" customWidth="1"/>
    <col min="9218" max="9218" width="23.7109375" style="449" customWidth="1"/>
    <col min="9219" max="9219" width="17.42578125" style="449" customWidth="1"/>
    <col min="9220" max="9220" width="16.85546875" style="449" customWidth="1"/>
    <col min="9221" max="9221" width="16" style="449" customWidth="1"/>
    <col min="9222" max="9222" width="17.7109375" style="449" customWidth="1"/>
    <col min="9223" max="9223" width="16.85546875" style="449" customWidth="1"/>
    <col min="9224" max="9224" width="15.42578125" style="449" customWidth="1"/>
    <col min="9225" max="9225" width="12.7109375" style="449" customWidth="1"/>
    <col min="9226" max="9226" width="5.42578125" style="449" bestFit="1" customWidth="1"/>
    <col min="9227" max="9472" width="9.140625" style="449"/>
    <col min="9473" max="9473" width="4.5703125" style="449" customWidth="1"/>
    <col min="9474" max="9474" width="23.7109375" style="449" customWidth="1"/>
    <col min="9475" max="9475" width="17.42578125" style="449" customWidth="1"/>
    <col min="9476" max="9476" width="16.85546875" style="449" customWidth="1"/>
    <col min="9477" max="9477" width="16" style="449" customWidth="1"/>
    <col min="9478" max="9478" width="17.7109375" style="449" customWidth="1"/>
    <col min="9479" max="9479" width="16.85546875" style="449" customWidth="1"/>
    <col min="9480" max="9480" width="15.42578125" style="449" customWidth="1"/>
    <col min="9481" max="9481" width="12.7109375" style="449" customWidth="1"/>
    <col min="9482" max="9482" width="5.42578125" style="449" bestFit="1" customWidth="1"/>
    <col min="9483" max="9728" width="9.140625" style="449"/>
    <col min="9729" max="9729" width="4.5703125" style="449" customWidth="1"/>
    <col min="9730" max="9730" width="23.7109375" style="449" customWidth="1"/>
    <col min="9731" max="9731" width="17.42578125" style="449" customWidth="1"/>
    <col min="9732" max="9732" width="16.85546875" style="449" customWidth="1"/>
    <col min="9733" max="9733" width="16" style="449" customWidth="1"/>
    <col min="9734" max="9734" width="17.7109375" style="449" customWidth="1"/>
    <col min="9735" max="9735" width="16.85546875" style="449" customWidth="1"/>
    <col min="9736" max="9736" width="15.42578125" style="449" customWidth="1"/>
    <col min="9737" max="9737" width="12.7109375" style="449" customWidth="1"/>
    <col min="9738" max="9738" width="5.42578125" style="449" bestFit="1" customWidth="1"/>
    <col min="9739" max="9984" width="9.140625" style="449"/>
    <col min="9985" max="9985" width="4.5703125" style="449" customWidth="1"/>
    <col min="9986" max="9986" width="23.7109375" style="449" customWidth="1"/>
    <col min="9987" max="9987" width="17.42578125" style="449" customWidth="1"/>
    <col min="9988" max="9988" width="16.85546875" style="449" customWidth="1"/>
    <col min="9989" max="9989" width="16" style="449" customWidth="1"/>
    <col min="9990" max="9990" width="17.7109375" style="449" customWidth="1"/>
    <col min="9991" max="9991" width="16.85546875" style="449" customWidth="1"/>
    <col min="9992" max="9992" width="15.42578125" style="449" customWidth="1"/>
    <col min="9993" max="9993" width="12.7109375" style="449" customWidth="1"/>
    <col min="9994" max="9994" width="5.42578125" style="449" bestFit="1" customWidth="1"/>
    <col min="9995" max="10240" width="9.140625" style="449"/>
    <col min="10241" max="10241" width="4.5703125" style="449" customWidth="1"/>
    <col min="10242" max="10242" width="23.7109375" style="449" customWidth="1"/>
    <col min="10243" max="10243" width="17.42578125" style="449" customWidth="1"/>
    <col min="10244" max="10244" width="16.85546875" style="449" customWidth="1"/>
    <col min="10245" max="10245" width="16" style="449" customWidth="1"/>
    <col min="10246" max="10246" width="17.7109375" style="449" customWidth="1"/>
    <col min="10247" max="10247" width="16.85546875" style="449" customWidth="1"/>
    <col min="10248" max="10248" width="15.42578125" style="449" customWidth="1"/>
    <col min="10249" max="10249" width="12.7109375" style="449" customWidth="1"/>
    <col min="10250" max="10250" width="5.42578125" style="449" bestFit="1" customWidth="1"/>
    <col min="10251" max="10496" width="9.140625" style="449"/>
    <col min="10497" max="10497" width="4.5703125" style="449" customWidth="1"/>
    <col min="10498" max="10498" width="23.7109375" style="449" customWidth="1"/>
    <col min="10499" max="10499" width="17.42578125" style="449" customWidth="1"/>
    <col min="10500" max="10500" width="16.85546875" style="449" customWidth="1"/>
    <col min="10501" max="10501" width="16" style="449" customWidth="1"/>
    <col min="10502" max="10502" width="17.7109375" style="449" customWidth="1"/>
    <col min="10503" max="10503" width="16.85546875" style="449" customWidth="1"/>
    <col min="10504" max="10504" width="15.42578125" style="449" customWidth="1"/>
    <col min="10505" max="10505" width="12.7109375" style="449" customWidth="1"/>
    <col min="10506" max="10506" width="5.42578125" style="449" bestFit="1" customWidth="1"/>
    <col min="10507" max="10752" width="9.140625" style="449"/>
    <col min="10753" max="10753" width="4.5703125" style="449" customWidth="1"/>
    <col min="10754" max="10754" width="23.7109375" style="449" customWidth="1"/>
    <col min="10755" max="10755" width="17.42578125" style="449" customWidth="1"/>
    <col min="10756" max="10756" width="16.85546875" style="449" customWidth="1"/>
    <col min="10757" max="10757" width="16" style="449" customWidth="1"/>
    <col min="10758" max="10758" width="17.7109375" style="449" customWidth="1"/>
    <col min="10759" max="10759" width="16.85546875" style="449" customWidth="1"/>
    <col min="10760" max="10760" width="15.42578125" style="449" customWidth="1"/>
    <col min="10761" max="10761" width="12.7109375" style="449" customWidth="1"/>
    <col min="10762" max="10762" width="5.42578125" style="449" bestFit="1" customWidth="1"/>
    <col min="10763" max="11008" width="9.140625" style="449"/>
    <col min="11009" max="11009" width="4.5703125" style="449" customWidth="1"/>
    <col min="11010" max="11010" width="23.7109375" style="449" customWidth="1"/>
    <col min="11011" max="11011" width="17.42578125" style="449" customWidth="1"/>
    <col min="11012" max="11012" width="16.85546875" style="449" customWidth="1"/>
    <col min="11013" max="11013" width="16" style="449" customWidth="1"/>
    <col min="11014" max="11014" width="17.7109375" style="449" customWidth="1"/>
    <col min="11015" max="11015" width="16.85546875" style="449" customWidth="1"/>
    <col min="11016" max="11016" width="15.42578125" style="449" customWidth="1"/>
    <col min="11017" max="11017" width="12.7109375" style="449" customWidth="1"/>
    <col min="11018" max="11018" width="5.42578125" style="449" bestFit="1" customWidth="1"/>
    <col min="11019" max="11264" width="9.140625" style="449"/>
    <col min="11265" max="11265" width="4.5703125" style="449" customWidth="1"/>
    <col min="11266" max="11266" width="23.7109375" style="449" customWidth="1"/>
    <col min="11267" max="11267" width="17.42578125" style="449" customWidth="1"/>
    <col min="11268" max="11268" width="16.85546875" style="449" customWidth="1"/>
    <col min="11269" max="11269" width="16" style="449" customWidth="1"/>
    <col min="11270" max="11270" width="17.7109375" style="449" customWidth="1"/>
    <col min="11271" max="11271" width="16.85546875" style="449" customWidth="1"/>
    <col min="11272" max="11272" width="15.42578125" style="449" customWidth="1"/>
    <col min="11273" max="11273" width="12.7109375" style="449" customWidth="1"/>
    <col min="11274" max="11274" width="5.42578125" style="449" bestFit="1" customWidth="1"/>
    <col min="11275" max="11520" width="9.140625" style="449"/>
    <col min="11521" max="11521" width="4.5703125" style="449" customWidth="1"/>
    <col min="11522" max="11522" width="23.7109375" style="449" customWidth="1"/>
    <col min="11523" max="11523" width="17.42578125" style="449" customWidth="1"/>
    <col min="11524" max="11524" width="16.85546875" style="449" customWidth="1"/>
    <col min="11525" max="11525" width="16" style="449" customWidth="1"/>
    <col min="11526" max="11526" width="17.7109375" style="449" customWidth="1"/>
    <col min="11527" max="11527" width="16.85546875" style="449" customWidth="1"/>
    <col min="11528" max="11528" width="15.42578125" style="449" customWidth="1"/>
    <col min="11529" max="11529" width="12.7109375" style="449" customWidth="1"/>
    <col min="11530" max="11530" width="5.42578125" style="449" bestFit="1" customWidth="1"/>
    <col min="11531" max="11776" width="9.140625" style="449"/>
    <col min="11777" max="11777" width="4.5703125" style="449" customWidth="1"/>
    <col min="11778" max="11778" width="23.7109375" style="449" customWidth="1"/>
    <col min="11779" max="11779" width="17.42578125" style="449" customWidth="1"/>
    <col min="11780" max="11780" width="16.85546875" style="449" customWidth="1"/>
    <col min="11781" max="11781" width="16" style="449" customWidth="1"/>
    <col min="11782" max="11782" width="17.7109375" style="449" customWidth="1"/>
    <col min="11783" max="11783" width="16.85546875" style="449" customWidth="1"/>
    <col min="11784" max="11784" width="15.42578125" style="449" customWidth="1"/>
    <col min="11785" max="11785" width="12.7109375" style="449" customWidth="1"/>
    <col min="11786" max="11786" width="5.42578125" style="449" bestFit="1" customWidth="1"/>
    <col min="11787" max="12032" width="9.140625" style="449"/>
    <col min="12033" max="12033" width="4.5703125" style="449" customWidth="1"/>
    <col min="12034" max="12034" width="23.7109375" style="449" customWidth="1"/>
    <col min="12035" max="12035" width="17.42578125" style="449" customWidth="1"/>
    <col min="12036" max="12036" width="16.85546875" style="449" customWidth="1"/>
    <col min="12037" max="12037" width="16" style="449" customWidth="1"/>
    <col min="12038" max="12038" width="17.7109375" style="449" customWidth="1"/>
    <col min="12039" max="12039" width="16.85546875" style="449" customWidth="1"/>
    <col min="12040" max="12040" width="15.42578125" style="449" customWidth="1"/>
    <col min="12041" max="12041" width="12.7109375" style="449" customWidth="1"/>
    <col min="12042" max="12042" width="5.42578125" style="449" bestFit="1" customWidth="1"/>
    <col min="12043" max="12288" width="9.140625" style="449"/>
    <col min="12289" max="12289" width="4.5703125" style="449" customWidth="1"/>
    <col min="12290" max="12290" width="23.7109375" style="449" customWidth="1"/>
    <col min="12291" max="12291" width="17.42578125" style="449" customWidth="1"/>
    <col min="12292" max="12292" width="16.85546875" style="449" customWidth="1"/>
    <col min="12293" max="12293" width="16" style="449" customWidth="1"/>
    <col min="12294" max="12294" width="17.7109375" style="449" customWidth="1"/>
    <col min="12295" max="12295" width="16.85546875" style="449" customWidth="1"/>
    <col min="12296" max="12296" width="15.42578125" style="449" customWidth="1"/>
    <col min="12297" max="12297" width="12.7109375" style="449" customWidth="1"/>
    <col min="12298" max="12298" width="5.42578125" style="449" bestFit="1" customWidth="1"/>
    <col min="12299" max="12544" width="9.140625" style="449"/>
    <col min="12545" max="12545" width="4.5703125" style="449" customWidth="1"/>
    <col min="12546" max="12546" width="23.7109375" style="449" customWidth="1"/>
    <col min="12547" max="12547" width="17.42578125" style="449" customWidth="1"/>
    <col min="12548" max="12548" width="16.85546875" style="449" customWidth="1"/>
    <col min="12549" max="12549" width="16" style="449" customWidth="1"/>
    <col min="12550" max="12550" width="17.7109375" style="449" customWidth="1"/>
    <col min="12551" max="12551" width="16.85546875" style="449" customWidth="1"/>
    <col min="12552" max="12552" width="15.42578125" style="449" customWidth="1"/>
    <col min="12553" max="12553" width="12.7109375" style="449" customWidth="1"/>
    <col min="12554" max="12554" width="5.42578125" style="449" bestFit="1" customWidth="1"/>
    <col min="12555" max="12800" width="9.140625" style="449"/>
    <col min="12801" max="12801" width="4.5703125" style="449" customWidth="1"/>
    <col min="12802" max="12802" width="23.7109375" style="449" customWidth="1"/>
    <col min="12803" max="12803" width="17.42578125" style="449" customWidth="1"/>
    <col min="12804" max="12804" width="16.85546875" style="449" customWidth="1"/>
    <col min="12805" max="12805" width="16" style="449" customWidth="1"/>
    <col min="12806" max="12806" width="17.7109375" style="449" customWidth="1"/>
    <col min="12807" max="12807" width="16.85546875" style="449" customWidth="1"/>
    <col min="12808" max="12808" width="15.42578125" style="449" customWidth="1"/>
    <col min="12809" max="12809" width="12.7109375" style="449" customWidth="1"/>
    <col min="12810" max="12810" width="5.42578125" style="449" bestFit="1" customWidth="1"/>
    <col min="12811" max="13056" width="9.140625" style="449"/>
    <col min="13057" max="13057" width="4.5703125" style="449" customWidth="1"/>
    <col min="13058" max="13058" width="23.7109375" style="449" customWidth="1"/>
    <col min="13059" max="13059" width="17.42578125" style="449" customWidth="1"/>
    <col min="13060" max="13060" width="16.85546875" style="449" customWidth="1"/>
    <col min="13061" max="13061" width="16" style="449" customWidth="1"/>
    <col min="13062" max="13062" width="17.7109375" style="449" customWidth="1"/>
    <col min="13063" max="13063" width="16.85546875" style="449" customWidth="1"/>
    <col min="13064" max="13064" width="15.42578125" style="449" customWidth="1"/>
    <col min="13065" max="13065" width="12.7109375" style="449" customWidth="1"/>
    <col min="13066" max="13066" width="5.42578125" style="449" bestFit="1" customWidth="1"/>
    <col min="13067" max="13312" width="9.140625" style="449"/>
    <col min="13313" max="13313" width="4.5703125" style="449" customWidth="1"/>
    <col min="13314" max="13314" width="23.7109375" style="449" customWidth="1"/>
    <col min="13315" max="13315" width="17.42578125" style="449" customWidth="1"/>
    <col min="13316" max="13316" width="16.85546875" style="449" customWidth="1"/>
    <col min="13317" max="13317" width="16" style="449" customWidth="1"/>
    <col min="13318" max="13318" width="17.7109375" style="449" customWidth="1"/>
    <col min="13319" max="13319" width="16.85546875" style="449" customWidth="1"/>
    <col min="13320" max="13320" width="15.42578125" style="449" customWidth="1"/>
    <col min="13321" max="13321" width="12.7109375" style="449" customWidth="1"/>
    <col min="13322" max="13322" width="5.42578125" style="449" bestFit="1" customWidth="1"/>
    <col min="13323" max="13568" width="9.140625" style="449"/>
    <col min="13569" max="13569" width="4.5703125" style="449" customWidth="1"/>
    <col min="13570" max="13570" width="23.7109375" style="449" customWidth="1"/>
    <col min="13571" max="13571" width="17.42578125" style="449" customWidth="1"/>
    <col min="13572" max="13572" width="16.85546875" style="449" customWidth="1"/>
    <col min="13573" max="13573" width="16" style="449" customWidth="1"/>
    <col min="13574" max="13574" width="17.7109375" style="449" customWidth="1"/>
    <col min="13575" max="13575" width="16.85546875" style="449" customWidth="1"/>
    <col min="13576" max="13576" width="15.42578125" style="449" customWidth="1"/>
    <col min="13577" max="13577" width="12.7109375" style="449" customWidth="1"/>
    <col min="13578" max="13578" width="5.42578125" style="449" bestFit="1" customWidth="1"/>
    <col min="13579" max="13824" width="9.140625" style="449"/>
    <col min="13825" max="13825" width="4.5703125" style="449" customWidth="1"/>
    <col min="13826" max="13826" width="23.7109375" style="449" customWidth="1"/>
    <col min="13827" max="13827" width="17.42578125" style="449" customWidth="1"/>
    <col min="13828" max="13828" width="16.85546875" style="449" customWidth="1"/>
    <col min="13829" max="13829" width="16" style="449" customWidth="1"/>
    <col min="13830" max="13830" width="17.7109375" style="449" customWidth="1"/>
    <col min="13831" max="13831" width="16.85546875" style="449" customWidth="1"/>
    <col min="13832" max="13832" width="15.42578125" style="449" customWidth="1"/>
    <col min="13833" max="13833" width="12.7109375" style="449" customWidth="1"/>
    <col min="13834" max="13834" width="5.42578125" style="449" bestFit="1" customWidth="1"/>
    <col min="13835" max="14080" width="9.140625" style="449"/>
    <col min="14081" max="14081" width="4.5703125" style="449" customWidth="1"/>
    <col min="14082" max="14082" width="23.7109375" style="449" customWidth="1"/>
    <col min="14083" max="14083" width="17.42578125" style="449" customWidth="1"/>
    <col min="14084" max="14084" width="16.85546875" style="449" customWidth="1"/>
    <col min="14085" max="14085" width="16" style="449" customWidth="1"/>
    <col min="14086" max="14086" width="17.7109375" style="449" customWidth="1"/>
    <col min="14087" max="14087" width="16.85546875" style="449" customWidth="1"/>
    <col min="14088" max="14088" width="15.42578125" style="449" customWidth="1"/>
    <col min="14089" max="14089" width="12.7109375" style="449" customWidth="1"/>
    <col min="14090" max="14090" width="5.42578125" style="449" bestFit="1" customWidth="1"/>
    <col min="14091" max="14336" width="9.140625" style="449"/>
    <col min="14337" max="14337" width="4.5703125" style="449" customWidth="1"/>
    <col min="14338" max="14338" width="23.7109375" style="449" customWidth="1"/>
    <col min="14339" max="14339" width="17.42578125" style="449" customWidth="1"/>
    <col min="14340" max="14340" width="16.85546875" style="449" customWidth="1"/>
    <col min="14341" max="14341" width="16" style="449" customWidth="1"/>
    <col min="14342" max="14342" width="17.7109375" style="449" customWidth="1"/>
    <col min="14343" max="14343" width="16.85546875" style="449" customWidth="1"/>
    <col min="14344" max="14344" width="15.42578125" style="449" customWidth="1"/>
    <col min="14345" max="14345" width="12.7109375" style="449" customWidth="1"/>
    <col min="14346" max="14346" width="5.42578125" style="449" bestFit="1" customWidth="1"/>
    <col min="14347" max="14592" width="9.140625" style="449"/>
    <col min="14593" max="14593" width="4.5703125" style="449" customWidth="1"/>
    <col min="14594" max="14594" width="23.7109375" style="449" customWidth="1"/>
    <col min="14595" max="14595" width="17.42578125" style="449" customWidth="1"/>
    <col min="14596" max="14596" width="16.85546875" style="449" customWidth="1"/>
    <col min="14597" max="14597" width="16" style="449" customWidth="1"/>
    <col min="14598" max="14598" width="17.7109375" style="449" customWidth="1"/>
    <col min="14599" max="14599" width="16.85546875" style="449" customWidth="1"/>
    <col min="14600" max="14600" width="15.42578125" style="449" customWidth="1"/>
    <col min="14601" max="14601" width="12.7109375" style="449" customWidth="1"/>
    <col min="14602" max="14602" width="5.42578125" style="449" bestFit="1" customWidth="1"/>
    <col min="14603" max="14848" width="9.140625" style="449"/>
    <col min="14849" max="14849" width="4.5703125" style="449" customWidth="1"/>
    <col min="14850" max="14850" width="23.7109375" style="449" customWidth="1"/>
    <col min="14851" max="14851" width="17.42578125" style="449" customWidth="1"/>
    <col min="14852" max="14852" width="16.85546875" style="449" customWidth="1"/>
    <col min="14853" max="14853" width="16" style="449" customWidth="1"/>
    <col min="14854" max="14854" width="17.7109375" style="449" customWidth="1"/>
    <col min="14855" max="14855" width="16.85546875" style="449" customWidth="1"/>
    <col min="14856" max="14856" width="15.42578125" style="449" customWidth="1"/>
    <col min="14857" max="14857" width="12.7109375" style="449" customWidth="1"/>
    <col min="14858" max="14858" width="5.42578125" style="449" bestFit="1" customWidth="1"/>
    <col min="14859" max="15104" width="9.140625" style="449"/>
    <col min="15105" max="15105" width="4.5703125" style="449" customWidth="1"/>
    <col min="15106" max="15106" width="23.7109375" style="449" customWidth="1"/>
    <col min="15107" max="15107" width="17.42578125" style="449" customWidth="1"/>
    <col min="15108" max="15108" width="16.85546875" style="449" customWidth="1"/>
    <col min="15109" max="15109" width="16" style="449" customWidth="1"/>
    <col min="15110" max="15110" width="17.7109375" style="449" customWidth="1"/>
    <col min="15111" max="15111" width="16.85546875" style="449" customWidth="1"/>
    <col min="15112" max="15112" width="15.42578125" style="449" customWidth="1"/>
    <col min="15113" max="15113" width="12.7109375" style="449" customWidth="1"/>
    <col min="15114" max="15114" width="5.42578125" style="449" bestFit="1" customWidth="1"/>
    <col min="15115" max="15360" width="9.140625" style="449"/>
    <col min="15361" max="15361" width="4.5703125" style="449" customWidth="1"/>
    <col min="15362" max="15362" width="23.7109375" style="449" customWidth="1"/>
    <col min="15363" max="15363" width="17.42578125" style="449" customWidth="1"/>
    <col min="15364" max="15364" width="16.85546875" style="449" customWidth="1"/>
    <col min="15365" max="15365" width="16" style="449" customWidth="1"/>
    <col min="15366" max="15366" width="17.7109375" style="449" customWidth="1"/>
    <col min="15367" max="15367" width="16.85546875" style="449" customWidth="1"/>
    <col min="15368" max="15368" width="15.42578125" style="449" customWidth="1"/>
    <col min="15369" max="15369" width="12.7109375" style="449" customWidth="1"/>
    <col min="15370" max="15370" width="5.42578125" style="449" bestFit="1" customWidth="1"/>
    <col min="15371" max="15616" width="9.140625" style="449"/>
    <col min="15617" max="15617" width="4.5703125" style="449" customWidth="1"/>
    <col min="15618" max="15618" width="23.7109375" style="449" customWidth="1"/>
    <col min="15619" max="15619" width="17.42578125" style="449" customWidth="1"/>
    <col min="15620" max="15620" width="16.85546875" style="449" customWidth="1"/>
    <col min="15621" max="15621" width="16" style="449" customWidth="1"/>
    <col min="15622" max="15622" width="17.7109375" style="449" customWidth="1"/>
    <col min="15623" max="15623" width="16.85546875" style="449" customWidth="1"/>
    <col min="15624" max="15624" width="15.42578125" style="449" customWidth="1"/>
    <col min="15625" max="15625" width="12.7109375" style="449" customWidth="1"/>
    <col min="15626" max="15626" width="5.42578125" style="449" bestFit="1" customWidth="1"/>
    <col min="15627" max="15872" width="9.140625" style="449"/>
    <col min="15873" max="15873" width="4.5703125" style="449" customWidth="1"/>
    <col min="15874" max="15874" width="23.7109375" style="449" customWidth="1"/>
    <col min="15875" max="15875" width="17.42578125" style="449" customWidth="1"/>
    <col min="15876" max="15876" width="16.85546875" style="449" customWidth="1"/>
    <col min="15877" max="15877" width="16" style="449" customWidth="1"/>
    <col min="15878" max="15878" width="17.7109375" style="449" customWidth="1"/>
    <col min="15879" max="15879" width="16.85546875" style="449" customWidth="1"/>
    <col min="15880" max="15880" width="15.42578125" style="449" customWidth="1"/>
    <col min="15881" max="15881" width="12.7109375" style="449" customWidth="1"/>
    <col min="15882" max="15882" width="5.42578125" style="449" bestFit="1" customWidth="1"/>
    <col min="15883" max="16128" width="9.140625" style="449"/>
    <col min="16129" max="16129" width="4.5703125" style="449" customWidth="1"/>
    <col min="16130" max="16130" width="23.7109375" style="449" customWidth="1"/>
    <col min="16131" max="16131" width="17.42578125" style="449" customWidth="1"/>
    <col min="16132" max="16132" width="16.85546875" style="449" customWidth="1"/>
    <col min="16133" max="16133" width="16" style="449" customWidth="1"/>
    <col min="16134" max="16134" width="17.7109375" style="449" customWidth="1"/>
    <col min="16135" max="16135" width="16.85546875" style="449" customWidth="1"/>
    <col min="16136" max="16136" width="15.42578125" style="449" customWidth="1"/>
    <col min="16137" max="16137" width="12.7109375" style="449" customWidth="1"/>
    <col min="16138" max="16138" width="5.42578125" style="449" bestFit="1" customWidth="1"/>
    <col min="16139" max="16384" width="9.140625" style="449"/>
  </cols>
  <sheetData>
    <row r="1" spans="1:10" s="445" customFormat="1" ht="19.5" customHeight="1" x14ac:dyDescent="0.2">
      <c r="A1" s="926" t="s">
        <v>527</v>
      </c>
      <c r="B1" s="926"/>
      <c r="C1" s="926"/>
      <c r="D1" s="926"/>
      <c r="E1" s="926"/>
      <c r="F1" s="926"/>
      <c r="G1" s="926"/>
      <c r="H1" s="926"/>
      <c r="I1" s="926"/>
      <c r="J1" s="926"/>
    </row>
    <row r="2" spans="1:10" s="445" customFormat="1" ht="15" customHeight="1" x14ac:dyDescent="0.2">
      <c r="A2" s="536"/>
      <c r="B2" s="536"/>
      <c r="C2" s="536"/>
      <c r="D2" s="536"/>
      <c r="E2" s="536"/>
      <c r="F2" s="536"/>
      <c r="G2" s="536"/>
      <c r="H2" s="536"/>
      <c r="I2" s="536"/>
      <c r="J2" s="536"/>
    </row>
    <row r="3" spans="1:10" s="445" customFormat="1" ht="15" customHeight="1" x14ac:dyDescent="0.2">
      <c r="A3" s="536"/>
      <c r="B3" s="446" t="s">
        <v>528</v>
      </c>
      <c r="C3" s="446" t="s">
        <v>552</v>
      </c>
      <c r="D3" s="536"/>
      <c r="E3" s="536"/>
      <c r="F3" s="536"/>
      <c r="G3" s="536"/>
      <c r="H3" s="536"/>
      <c r="I3" s="536"/>
      <c r="J3" s="536"/>
    </row>
    <row r="4" spans="1:10" s="445" customFormat="1" ht="15" customHeight="1" x14ac:dyDescent="0.2">
      <c r="A4" s="536"/>
      <c r="B4" s="446" t="s">
        <v>529</v>
      </c>
      <c r="C4" s="446" t="s">
        <v>553</v>
      </c>
      <c r="D4" s="536"/>
      <c r="E4" s="536"/>
      <c r="F4" s="536"/>
      <c r="G4" s="536"/>
      <c r="H4" s="536"/>
      <c r="I4" s="536"/>
      <c r="J4" s="536"/>
    </row>
    <row r="5" spans="1:10" s="445" customFormat="1" ht="15" customHeight="1" x14ac:dyDescent="0.2">
      <c r="A5" s="536"/>
      <c r="B5" s="446" t="s">
        <v>530</v>
      </c>
      <c r="C5" s="446" t="s">
        <v>842</v>
      </c>
      <c r="D5" s="536"/>
      <c r="E5" s="536"/>
      <c r="F5" s="536"/>
      <c r="G5" s="536"/>
      <c r="H5" s="536"/>
      <c r="I5" s="536"/>
      <c r="J5" s="536"/>
    </row>
    <row r="6" spans="1:10" s="445" customFormat="1" ht="6.75" customHeight="1" x14ac:dyDescent="0.2">
      <c r="A6" s="536"/>
      <c r="B6" s="536"/>
      <c r="C6" s="536"/>
      <c r="D6" s="536"/>
      <c r="E6" s="536"/>
      <c r="F6" s="536"/>
      <c r="G6" s="536"/>
      <c r="H6" s="536"/>
      <c r="I6" s="536"/>
      <c r="J6" s="536"/>
    </row>
    <row r="7" spans="1:10" s="445" customFormat="1" ht="4.5" customHeight="1" x14ac:dyDescent="0.2">
      <c r="A7" s="536"/>
      <c r="B7" s="536"/>
      <c r="C7" s="536"/>
      <c r="D7" s="536"/>
      <c r="E7" s="536"/>
      <c r="F7" s="536"/>
      <c r="G7" s="536"/>
      <c r="H7" s="536"/>
      <c r="I7" s="536"/>
      <c r="J7" s="536"/>
    </row>
    <row r="8" spans="1:10" x14ac:dyDescent="0.25">
      <c r="A8" s="447"/>
      <c r="B8" s="448" t="s">
        <v>620</v>
      </c>
      <c r="C8" s="537">
        <v>3078057.85</v>
      </c>
      <c r="D8" s="537"/>
      <c r="E8" s="537"/>
      <c r="F8" s="537"/>
      <c r="G8" s="537"/>
      <c r="H8" s="537"/>
      <c r="I8" s="537"/>
      <c r="J8" s="447"/>
    </row>
    <row r="9" spans="1:10" x14ac:dyDescent="0.25">
      <c r="A9" s="447"/>
      <c r="B9" s="448" t="s">
        <v>621</v>
      </c>
      <c r="C9" s="537">
        <v>4000000</v>
      </c>
      <c r="D9" s="537"/>
      <c r="E9" s="537"/>
      <c r="F9" s="537"/>
      <c r="G9" s="537"/>
      <c r="H9" s="537"/>
      <c r="I9" s="537"/>
      <c r="J9" s="447"/>
    </row>
    <row r="10" spans="1:10" x14ac:dyDescent="0.25">
      <c r="A10" s="447"/>
      <c r="B10" s="448" t="s">
        <v>622</v>
      </c>
      <c r="C10" s="537">
        <v>8000000</v>
      </c>
      <c r="D10" s="537"/>
      <c r="E10" s="537"/>
      <c r="F10" s="537"/>
      <c r="G10" s="537"/>
      <c r="H10" s="537"/>
      <c r="I10" s="537"/>
      <c r="J10" s="447"/>
    </row>
    <row r="11" spans="1:10" ht="16.5" thickBot="1" x14ac:dyDescent="0.3">
      <c r="A11" s="447"/>
      <c r="B11" s="448"/>
      <c r="C11" s="537"/>
      <c r="D11" s="537"/>
      <c r="E11" s="537"/>
      <c r="F11" s="537"/>
      <c r="G11" s="537"/>
      <c r="H11" s="537"/>
      <c r="I11" s="537"/>
      <c r="J11" s="447"/>
    </row>
    <row r="12" spans="1:10" s="450" customFormat="1" x14ac:dyDescent="0.25">
      <c r="A12" s="927" t="s">
        <v>97</v>
      </c>
      <c r="B12" s="930" t="s">
        <v>623</v>
      </c>
      <c r="C12" s="933" t="s">
        <v>624</v>
      </c>
      <c r="D12" s="936" t="s">
        <v>531</v>
      </c>
      <c r="E12" s="933" t="s">
        <v>532</v>
      </c>
      <c r="F12" s="936" t="s">
        <v>533</v>
      </c>
      <c r="G12" s="939" t="s">
        <v>534</v>
      </c>
      <c r="H12" s="940"/>
      <c r="I12" s="941"/>
      <c r="J12" s="945" t="s">
        <v>625</v>
      </c>
    </row>
    <row r="13" spans="1:10" s="450" customFormat="1" x14ac:dyDescent="0.25">
      <c r="A13" s="928"/>
      <c r="B13" s="931"/>
      <c r="C13" s="934"/>
      <c r="D13" s="937"/>
      <c r="E13" s="934"/>
      <c r="F13" s="937"/>
      <c r="G13" s="942"/>
      <c r="H13" s="943"/>
      <c r="I13" s="944"/>
      <c r="J13" s="946"/>
    </row>
    <row r="14" spans="1:10" s="450" customFormat="1" ht="42.75" customHeight="1" thickBot="1" x14ac:dyDescent="0.3">
      <c r="A14" s="929"/>
      <c r="B14" s="932"/>
      <c r="C14" s="935"/>
      <c r="D14" s="938"/>
      <c r="E14" s="935"/>
      <c r="F14" s="938"/>
      <c r="G14" s="538" t="s">
        <v>596</v>
      </c>
      <c r="H14" s="538" t="s">
        <v>597</v>
      </c>
      <c r="I14" s="539" t="s">
        <v>595</v>
      </c>
      <c r="J14" s="947"/>
    </row>
    <row r="15" spans="1:10" x14ac:dyDescent="0.25">
      <c r="A15" s="540">
        <v>1</v>
      </c>
      <c r="B15" s="541" t="s">
        <v>635</v>
      </c>
      <c r="C15" s="542">
        <f>'Rekap1 +tunjangan'!E14</f>
        <v>14400000</v>
      </c>
      <c r="D15" s="543">
        <f>'Rekap1 +tunjangan'!BF14</f>
        <v>18050000</v>
      </c>
      <c r="E15" s="544">
        <f t="shared" ref="E15:E45" si="0">C15+D15</f>
        <v>32450000</v>
      </c>
      <c r="F15" s="544">
        <f t="shared" ref="F15:F45" si="1">(IF(E15&gt;$C$10,$C$10,IF(E15&gt;=$C$8,E15,IF(E15&lt;$C$8,$C$8))))</f>
        <v>8000000</v>
      </c>
      <c r="G15" s="544">
        <f t="shared" ref="G15:G45" si="2">4%*F15</f>
        <v>320000</v>
      </c>
      <c r="H15" s="544">
        <f t="shared" ref="H15:H45" si="3">1%*F15</f>
        <v>80000</v>
      </c>
      <c r="I15" s="544">
        <f t="shared" ref="I15:I45" si="4">G15+H15</f>
        <v>400000</v>
      </c>
      <c r="J15" s="451">
        <f t="shared" ref="J15:J45" si="5">IF(F15&gt;4000000,1,IF(F15&lt;=4000000,2))</f>
        <v>1</v>
      </c>
    </row>
    <row r="16" spans="1:10" x14ac:dyDescent="0.25">
      <c r="A16" s="458" t="s">
        <v>315</v>
      </c>
      <c r="B16" s="541" t="s">
        <v>72</v>
      </c>
      <c r="C16" s="542">
        <f>'Rekap1 +tunjangan'!E16</f>
        <v>6721850</v>
      </c>
      <c r="D16" s="543">
        <f>'Rekap1 +tunjangan'!BF16</f>
        <v>3400000</v>
      </c>
      <c r="E16" s="544">
        <f t="shared" si="0"/>
        <v>10121850</v>
      </c>
      <c r="F16" s="544">
        <f t="shared" si="1"/>
        <v>8000000</v>
      </c>
      <c r="G16" s="544">
        <f t="shared" si="2"/>
        <v>320000</v>
      </c>
      <c r="H16" s="544">
        <f t="shared" si="3"/>
        <v>80000</v>
      </c>
      <c r="I16" s="544">
        <f t="shared" si="4"/>
        <v>400000</v>
      </c>
      <c r="J16" s="452">
        <f t="shared" si="5"/>
        <v>1</v>
      </c>
    </row>
    <row r="17" spans="1:10" x14ac:dyDescent="0.25">
      <c r="A17" s="458" t="s">
        <v>316</v>
      </c>
      <c r="B17" s="541" t="s">
        <v>73</v>
      </c>
      <c r="C17" s="542">
        <f>'Rekap1 +tunjangan'!E17</f>
        <v>6721850</v>
      </c>
      <c r="D17" s="543">
        <f>'Rekap1 +tunjangan'!BF17</f>
        <v>3400000</v>
      </c>
      <c r="E17" s="544">
        <f t="shared" si="0"/>
        <v>10121850</v>
      </c>
      <c r="F17" s="544">
        <f t="shared" si="1"/>
        <v>8000000</v>
      </c>
      <c r="G17" s="544">
        <f t="shared" si="2"/>
        <v>320000</v>
      </c>
      <c r="H17" s="544">
        <f t="shared" si="3"/>
        <v>80000</v>
      </c>
      <c r="I17" s="544">
        <f t="shared" si="4"/>
        <v>400000</v>
      </c>
      <c r="J17" s="452">
        <f t="shared" si="5"/>
        <v>1</v>
      </c>
    </row>
    <row r="18" spans="1:10" x14ac:dyDescent="0.25">
      <c r="A18" s="458" t="s">
        <v>317</v>
      </c>
      <c r="B18" s="541" t="s">
        <v>255</v>
      </c>
      <c r="C18" s="542">
        <f>'Rekap1 +tunjangan'!E18</f>
        <v>6770500</v>
      </c>
      <c r="D18" s="543">
        <f>'Rekap1 +tunjangan'!BF18</f>
        <v>3400000</v>
      </c>
      <c r="E18" s="544">
        <f t="shared" si="0"/>
        <v>10170500</v>
      </c>
      <c r="F18" s="544">
        <f t="shared" si="1"/>
        <v>8000000</v>
      </c>
      <c r="G18" s="544">
        <f t="shared" si="2"/>
        <v>320000</v>
      </c>
      <c r="H18" s="544">
        <f t="shared" si="3"/>
        <v>80000</v>
      </c>
      <c r="I18" s="544">
        <f t="shared" si="4"/>
        <v>400000</v>
      </c>
      <c r="J18" s="452">
        <f t="shared" si="5"/>
        <v>1</v>
      </c>
    </row>
    <row r="19" spans="1:10" x14ac:dyDescent="0.25">
      <c r="A19" s="458" t="s">
        <v>318</v>
      </c>
      <c r="B19" s="541" t="s">
        <v>488</v>
      </c>
      <c r="C19" s="542">
        <f>'Rekap1 +tunjangan'!E19</f>
        <v>6270500</v>
      </c>
      <c r="D19" s="543">
        <f>'Rekap1 +tunjangan'!BF19</f>
        <v>3400000</v>
      </c>
      <c r="E19" s="544">
        <f t="shared" si="0"/>
        <v>9670500</v>
      </c>
      <c r="F19" s="544">
        <f t="shared" si="1"/>
        <v>8000000</v>
      </c>
      <c r="G19" s="544">
        <f t="shared" si="2"/>
        <v>320000</v>
      </c>
      <c r="H19" s="544">
        <f t="shared" si="3"/>
        <v>80000</v>
      </c>
      <c r="I19" s="544">
        <f t="shared" si="4"/>
        <v>400000</v>
      </c>
      <c r="J19" s="452">
        <f t="shared" si="5"/>
        <v>1</v>
      </c>
    </row>
    <row r="20" spans="1:10" x14ac:dyDescent="0.25">
      <c r="A20" s="458" t="s">
        <v>319</v>
      </c>
      <c r="B20" s="541" t="s">
        <v>524</v>
      </c>
      <c r="C20" s="542">
        <f>'Rekap1 +tunjangan'!E20</f>
        <v>5480177</v>
      </c>
      <c r="D20" s="543">
        <f>'Rekap1 +tunjangan'!BF20</f>
        <v>3400000</v>
      </c>
      <c r="E20" s="544">
        <f t="shared" si="0"/>
        <v>8880177</v>
      </c>
      <c r="F20" s="544">
        <f t="shared" si="1"/>
        <v>8000000</v>
      </c>
      <c r="G20" s="544">
        <f t="shared" si="2"/>
        <v>320000</v>
      </c>
      <c r="H20" s="544">
        <f t="shared" si="3"/>
        <v>80000</v>
      </c>
      <c r="I20" s="544">
        <f t="shared" si="4"/>
        <v>400000</v>
      </c>
      <c r="J20" s="452">
        <f t="shared" si="5"/>
        <v>1</v>
      </c>
    </row>
    <row r="21" spans="1:10" x14ac:dyDescent="0.25">
      <c r="A21" s="458" t="s">
        <v>320</v>
      </c>
      <c r="B21" s="541" t="s">
        <v>148</v>
      </c>
      <c r="C21" s="542">
        <f>'Rekap1 +tunjangan'!E24</f>
        <v>6609780</v>
      </c>
      <c r="D21" s="543">
        <f>'Rekap1 +tunjangan'!G24</f>
        <v>1100000</v>
      </c>
      <c r="E21" s="544">
        <f t="shared" si="0"/>
        <v>7709780</v>
      </c>
      <c r="F21" s="544">
        <f t="shared" si="1"/>
        <v>7709780</v>
      </c>
      <c r="G21" s="544">
        <f t="shared" si="2"/>
        <v>308391.2</v>
      </c>
      <c r="H21" s="544">
        <f t="shared" si="3"/>
        <v>77097.8</v>
      </c>
      <c r="I21" s="544">
        <f t="shared" si="4"/>
        <v>385489</v>
      </c>
      <c r="J21" s="452">
        <f t="shared" si="5"/>
        <v>1</v>
      </c>
    </row>
    <row r="22" spans="1:10" x14ac:dyDescent="0.25">
      <c r="A22" s="458" t="s">
        <v>321</v>
      </c>
      <c r="B22" s="541" t="s">
        <v>480</v>
      </c>
      <c r="C22" s="542">
        <f>'Rekap1 +tunjangan'!E28</f>
        <v>5109575</v>
      </c>
      <c r="D22" s="543">
        <f>'Rekap1 +tunjangan'!G28</f>
        <v>950000</v>
      </c>
      <c r="E22" s="544">
        <f t="shared" si="0"/>
        <v>6059575</v>
      </c>
      <c r="F22" s="544">
        <f t="shared" si="1"/>
        <v>6059575</v>
      </c>
      <c r="G22" s="544">
        <f t="shared" si="2"/>
        <v>242383</v>
      </c>
      <c r="H22" s="544">
        <f t="shared" si="3"/>
        <v>60595.75</v>
      </c>
      <c r="I22" s="544">
        <f t="shared" si="4"/>
        <v>302978.75</v>
      </c>
      <c r="J22" s="452">
        <f t="shared" si="5"/>
        <v>1</v>
      </c>
    </row>
    <row r="23" spans="1:10" x14ac:dyDescent="0.25">
      <c r="A23" s="458" t="s">
        <v>322</v>
      </c>
      <c r="B23" s="541" t="s">
        <v>136</v>
      </c>
      <c r="C23" s="542">
        <f>'Rekap1 +tunjangan'!E29</f>
        <v>4484148</v>
      </c>
      <c r="D23" s="543">
        <f>'Rekap1 +tunjangan'!G29</f>
        <v>900000</v>
      </c>
      <c r="E23" s="544">
        <f t="shared" si="0"/>
        <v>5384148</v>
      </c>
      <c r="F23" s="544">
        <f t="shared" si="1"/>
        <v>5384148</v>
      </c>
      <c r="G23" s="544">
        <f t="shared" si="2"/>
        <v>215365.92</v>
      </c>
      <c r="H23" s="544">
        <f t="shared" si="3"/>
        <v>53841.48</v>
      </c>
      <c r="I23" s="544">
        <f t="shared" si="4"/>
        <v>269207.40000000002</v>
      </c>
      <c r="J23" s="452">
        <f t="shared" si="5"/>
        <v>1</v>
      </c>
    </row>
    <row r="24" spans="1:10" x14ac:dyDescent="0.25">
      <c r="A24" s="458" t="s">
        <v>323</v>
      </c>
      <c r="B24" s="541" t="s">
        <v>139</v>
      </c>
      <c r="C24" s="542">
        <f>'Rekap1 +tunjangan'!E30</f>
        <v>3827177</v>
      </c>
      <c r="D24" s="543">
        <f>'Rekap1 +tunjangan'!G30</f>
        <v>900000</v>
      </c>
      <c r="E24" s="544">
        <f t="shared" si="0"/>
        <v>4727177</v>
      </c>
      <c r="F24" s="544">
        <f t="shared" si="1"/>
        <v>4727177</v>
      </c>
      <c r="G24" s="544">
        <f t="shared" si="2"/>
        <v>189087.08000000002</v>
      </c>
      <c r="H24" s="544">
        <f t="shared" si="3"/>
        <v>47271.770000000004</v>
      </c>
      <c r="I24" s="544">
        <f t="shared" si="4"/>
        <v>236358.85000000003</v>
      </c>
      <c r="J24" s="452">
        <f t="shared" si="5"/>
        <v>1</v>
      </c>
    </row>
    <row r="25" spans="1:10" x14ac:dyDescent="0.25">
      <c r="A25" s="458" t="s">
        <v>324</v>
      </c>
      <c r="B25" s="541" t="s">
        <v>140</v>
      </c>
      <c r="C25" s="542">
        <f>'Rekap1 +tunjangan'!E32</f>
        <v>3752134</v>
      </c>
      <c r="D25" s="543">
        <f>'Rekap1 +tunjangan'!G32</f>
        <v>750000</v>
      </c>
      <c r="E25" s="544">
        <f t="shared" si="0"/>
        <v>4502134</v>
      </c>
      <c r="F25" s="544">
        <f t="shared" si="1"/>
        <v>4502134</v>
      </c>
      <c r="G25" s="544">
        <f t="shared" si="2"/>
        <v>180085.36000000002</v>
      </c>
      <c r="H25" s="544">
        <f t="shared" si="3"/>
        <v>45021.340000000004</v>
      </c>
      <c r="I25" s="544">
        <f t="shared" si="4"/>
        <v>225106.7</v>
      </c>
      <c r="J25" s="452">
        <f t="shared" si="5"/>
        <v>1</v>
      </c>
    </row>
    <row r="26" spans="1:10" x14ac:dyDescent="0.25">
      <c r="A26" s="458" t="s">
        <v>325</v>
      </c>
      <c r="B26" s="541" t="s">
        <v>141</v>
      </c>
      <c r="C26" s="542">
        <f>'Rekap1 +tunjangan'!E33</f>
        <v>3535720</v>
      </c>
      <c r="D26" s="543">
        <f>'Rekap1 +tunjangan'!G33</f>
        <v>750000</v>
      </c>
      <c r="E26" s="544">
        <f t="shared" si="0"/>
        <v>4285720</v>
      </c>
      <c r="F26" s="544">
        <f t="shared" si="1"/>
        <v>4285720</v>
      </c>
      <c r="G26" s="544">
        <f t="shared" si="2"/>
        <v>171428.80000000002</v>
      </c>
      <c r="H26" s="544">
        <f t="shared" si="3"/>
        <v>42857.200000000004</v>
      </c>
      <c r="I26" s="544">
        <f t="shared" si="4"/>
        <v>214286.00000000003</v>
      </c>
      <c r="J26" s="452">
        <f t="shared" si="5"/>
        <v>1</v>
      </c>
    </row>
    <row r="27" spans="1:10" x14ac:dyDescent="0.25">
      <c r="A27" s="458" t="s">
        <v>326</v>
      </c>
      <c r="B27" s="541" t="s">
        <v>593</v>
      </c>
      <c r="C27" s="542">
        <f>'Rekap1 +tunjangan'!E34</f>
        <v>3266459</v>
      </c>
      <c r="D27" s="543">
        <f>'Rekap1 +tunjangan'!G34</f>
        <v>620000</v>
      </c>
      <c r="E27" s="544">
        <f t="shared" si="0"/>
        <v>3886459</v>
      </c>
      <c r="F27" s="544">
        <f t="shared" si="1"/>
        <v>3886459</v>
      </c>
      <c r="G27" s="544">
        <f t="shared" si="2"/>
        <v>155458.36000000002</v>
      </c>
      <c r="H27" s="544">
        <f t="shared" si="3"/>
        <v>38864.590000000004</v>
      </c>
      <c r="I27" s="544">
        <f t="shared" si="4"/>
        <v>194322.95</v>
      </c>
      <c r="J27" s="452">
        <f t="shared" si="5"/>
        <v>2</v>
      </c>
    </row>
    <row r="28" spans="1:10" x14ac:dyDescent="0.25">
      <c r="A28" s="458" t="s">
        <v>327</v>
      </c>
      <c r="B28" s="541" t="s">
        <v>260</v>
      </c>
      <c r="C28" s="542">
        <f>'Rekap1 +tunjangan'!E35</f>
        <v>3266459</v>
      </c>
      <c r="D28" s="543">
        <f>'Rekap1 +tunjangan'!G35</f>
        <v>620000</v>
      </c>
      <c r="E28" s="544">
        <f t="shared" si="0"/>
        <v>3886459</v>
      </c>
      <c r="F28" s="544">
        <f t="shared" si="1"/>
        <v>3886459</v>
      </c>
      <c r="G28" s="544">
        <f t="shared" si="2"/>
        <v>155458.36000000002</v>
      </c>
      <c r="H28" s="544">
        <f t="shared" si="3"/>
        <v>38864.590000000004</v>
      </c>
      <c r="I28" s="544">
        <f t="shared" si="4"/>
        <v>194322.95</v>
      </c>
      <c r="J28" s="452">
        <f t="shared" si="5"/>
        <v>2</v>
      </c>
    </row>
    <row r="29" spans="1:10" x14ac:dyDescent="0.25">
      <c r="A29" s="458" t="s">
        <v>328</v>
      </c>
      <c r="B29" s="541" t="s">
        <v>259</v>
      </c>
      <c r="C29" s="542">
        <f>'Rekap1 +tunjangan'!E36</f>
        <v>3266459</v>
      </c>
      <c r="D29" s="543">
        <f>'Rekap1 +tunjangan'!G36</f>
        <v>620000</v>
      </c>
      <c r="E29" s="544">
        <f t="shared" si="0"/>
        <v>3886459</v>
      </c>
      <c r="F29" s="544">
        <f t="shared" si="1"/>
        <v>3886459</v>
      </c>
      <c r="G29" s="544">
        <f t="shared" si="2"/>
        <v>155458.36000000002</v>
      </c>
      <c r="H29" s="544">
        <f t="shared" si="3"/>
        <v>38864.590000000004</v>
      </c>
      <c r="I29" s="544">
        <f t="shared" si="4"/>
        <v>194322.95</v>
      </c>
      <c r="J29" s="452">
        <f t="shared" si="5"/>
        <v>2</v>
      </c>
    </row>
    <row r="30" spans="1:10" x14ac:dyDescent="0.25">
      <c r="A30" s="458" t="s">
        <v>329</v>
      </c>
      <c r="B30" s="541" t="s">
        <v>268</v>
      </c>
      <c r="C30" s="542">
        <f>'Rekap1 +tunjangan'!E39</f>
        <v>6353114</v>
      </c>
      <c r="D30" s="543">
        <f>'Rekap1 +tunjangan'!G39</f>
        <v>1100000</v>
      </c>
      <c r="E30" s="544">
        <f t="shared" si="0"/>
        <v>7453114</v>
      </c>
      <c r="F30" s="544">
        <f t="shared" si="1"/>
        <v>7453114</v>
      </c>
      <c r="G30" s="544">
        <f t="shared" si="2"/>
        <v>298124.56</v>
      </c>
      <c r="H30" s="544">
        <f t="shared" si="3"/>
        <v>74531.14</v>
      </c>
      <c r="I30" s="544">
        <f t="shared" si="4"/>
        <v>372655.7</v>
      </c>
      <c r="J30" s="452">
        <f t="shared" si="5"/>
        <v>1</v>
      </c>
    </row>
    <row r="31" spans="1:10" x14ac:dyDescent="0.25">
      <c r="A31" s="458" t="s">
        <v>330</v>
      </c>
      <c r="B31" s="541" t="s">
        <v>138</v>
      </c>
      <c r="C31" s="542">
        <f>'Rekap1 +tunjangan'!E40</f>
        <v>3981795</v>
      </c>
      <c r="D31" s="543">
        <f>'Rekap1 +tunjangan'!G40</f>
        <v>750000</v>
      </c>
      <c r="E31" s="544">
        <f t="shared" si="0"/>
        <v>4731795</v>
      </c>
      <c r="F31" s="544">
        <f t="shared" si="1"/>
        <v>4731795</v>
      </c>
      <c r="G31" s="544">
        <f t="shared" si="2"/>
        <v>189271.80000000002</v>
      </c>
      <c r="H31" s="544">
        <f t="shared" si="3"/>
        <v>47317.950000000004</v>
      </c>
      <c r="I31" s="544">
        <f t="shared" si="4"/>
        <v>236589.75000000003</v>
      </c>
      <c r="J31" s="452">
        <f t="shared" si="5"/>
        <v>1</v>
      </c>
    </row>
    <row r="32" spans="1:10" x14ac:dyDescent="0.25">
      <c r="A32" s="458" t="s">
        <v>331</v>
      </c>
      <c r="B32" s="541" t="s">
        <v>443</v>
      </c>
      <c r="C32" s="542">
        <f>'Rekap1 +tunjangan'!E44</f>
        <v>6480176</v>
      </c>
      <c r="D32" s="543">
        <f>'Rekap1 +tunjangan'!G44</f>
        <v>1100000</v>
      </c>
      <c r="E32" s="544">
        <f t="shared" si="0"/>
        <v>7580176</v>
      </c>
      <c r="F32" s="544">
        <f t="shared" si="1"/>
        <v>7580176</v>
      </c>
      <c r="G32" s="544">
        <f t="shared" si="2"/>
        <v>303207.03999999998</v>
      </c>
      <c r="H32" s="544">
        <f t="shared" si="3"/>
        <v>75801.759999999995</v>
      </c>
      <c r="I32" s="544">
        <f t="shared" si="4"/>
        <v>379008.8</v>
      </c>
      <c r="J32" s="452">
        <f t="shared" si="5"/>
        <v>1</v>
      </c>
    </row>
    <row r="33" spans="1:10" x14ac:dyDescent="0.25">
      <c r="A33" s="458" t="s">
        <v>332</v>
      </c>
      <c r="B33" s="541" t="s">
        <v>137</v>
      </c>
      <c r="C33" s="542">
        <f>'Rekap1 +tunjangan'!E45</f>
        <v>4484148</v>
      </c>
      <c r="D33" s="543">
        <f>'Rekap1 +tunjangan'!G45</f>
        <v>900000</v>
      </c>
      <c r="E33" s="544">
        <f t="shared" si="0"/>
        <v>5384148</v>
      </c>
      <c r="F33" s="544">
        <f t="shared" si="1"/>
        <v>5384148</v>
      </c>
      <c r="G33" s="544">
        <f t="shared" si="2"/>
        <v>215365.92</v>
      </c>
      <c r="H33" s="544">
        <f t="shared" si="3"/>
        <v>53841.48</v>
      </c>
      <c r="I33" s="544">
        <f t="shared" si="4"/>
        <v>269207.40000000002</v>
      </c>
      <c r="J33" s="452">
        <f t="shared" si="5"/>
        <v>1</v>
      </c>
    </row>
    <row r="34" spans="1:10" x14ac:dyDescent="0.25">
      <c r="A34" s="458" t="s">
        <v>333</v>
      </c>
      <c r="B34" s="541" t="s">
        <v>145</v>
      </c>
      <c r="C34" s="542">
        <f>'Rekap1 +tunjangan'!E46</f>
        <v>3827177</v>
      </c>
      <c r="D34" s="543">
        <f>'Rekap1 +tunjangan'!G46</f>
        <v>900000</v>
      </c>
      <c r="E34" s="544">
        <f t="shared" si="0"/>
        <v>4727177</v>
      </c>
      <c r="F34" s="544">
        <f t="shared" si="1"/>
        <v>4727177</v>
      </c>
      <c r="G34" s="544">
        <f t="shared" si="2"/>
        <v>189087.08000000002</v>
      </c>
      <c r="H34" s="544">
        <f t="shared" si="3"/>
        <v>47271.770000000004</v>
      </c>
      <c r="I34" s="544">
        <f t="shared" si="4"/>
        <v>236358.85000000003</v>
      </c>
      <c r="J34" s="452">
        <f t="shared" si="5"/>
        <v>1</v>
      </c>
    </row>
    <row r="35" spans="1:10" x14ac:dyDescent="0.25">
      <c r="A35" s="458" t="s">
        <v>334</v>
      </c>
      <c r="B35" s="541" t="s">
        <v>149</v>
      </c>
      <c r="C35" s="542">
        <f>'Rekap1 +tunjangan'!E47</f>
        <v>3827177</v>
      </c>
      <c r="D35" s="543">
        <f>'Rekap1 +tunjangan'!G47</f>
        <v>900000</v>
      </c>
      <c r="E35" s="544">
        <f t="shared" si="0"/>
        <v>4727177</v>
      </c>
      <c r="F35" s="544">
        <f t="shared" si="1"/>
        <v>4727177</v>
      </c>
      <c r="G35" s="544">
        <f t="shared" si="2"/>
        <v>189087.08000000002</v>
      </c>
      <c r="H35" s="544">
        <f t="shared" si="3"/>
        <v>47271.770000000004</v>
      </c>
      <c r="I35" s="544">
        <f t="shared" si="4"/>
        <v>236358.85000000003</v>
      </c>
      <c r="J35" s="452">
        <f t="shared" si="5"/>
        <v>1</v>
      </c>
    </row>
    <row r="36" spans="1:10" x14ac:dyDescent="0.25">
      <c r="A36" s="458" t="s">
        <v>335</v>
      </c>
      <c r="B36" s="541" t="s">
        <v>30</v>
      </c>
      <c r="C36" s="542">
        <f>'Rekap1 +tunjangan'!E48</f>
        <v>3678563</v>
      </c>
      <c r="D36" s="543">
        <f>'Rekap1 +tunjangan'!G48</f>
        <v>600000</v>
      </c>
      <c r="E36" s="544">
        <f t="shared" si="0"/>
        <v>4278563</v>
      </c>
      <c r="F36" s="544">
        <f t="shared" si="1"/>
        <v>4278563</v>
      </c>
      <c r="G36" s="544">
        <f t="shared" si="2"/>
        <v>171142.52</v>
      </c>
      <c r="H36" s="544">
        <f t="shared" si="3"/>
        <v>42785.63</v>
      </c>
      <c r="I36" s="544">
        <f t="shared" si="4"/>
        <v>213928.15</v>
      </c>
      <c r="J36" s="452">
        <f t="shared" si="5"/>
        <v>1</v>
      </c>
    </row>
    <row r="37" spans="1:10" x14ac:dyDescent="0.25">
      <c r="A37" s="458" t="s">
        <v>336</v>
      </c>
      <c r="B37" s="541" t="s">
        <v>67</v>
      </c>
      <c r="C37" s="542">
        <f>'Rekap1 +tunjangan'!E50</f>
        <v>3606434</v>
      </c>
      <c r="D37" s="543">
        <f>'Rekap1 +tunjangan'!G50</f>
        <v>750000</v>
      </c>
      <c r="E37" s="544">
        <f t="shared" si="0"/>
        <v>4356434</v>
      </c>
      <c r="F37" s="544">
        <f t="shared" si="1"/>
        <v>4356434</v>
      </c>
      <c r="G37" s="544">
        <f t="shared" si="2"/>
        <v>174257.36000000002</v>
      </c>
      <c r="H37" s="544">
        <f t="shared" si="3"/>
        <v>43564.340000000004</v>
      </c>
      <c r="I37" s="544">
        <f t="shared" si="4"/>
        <v>217821.7</v>
      </c>
      <c r="J37" s="452">
        <f t="shared" si="5"/>
        <v>1</v>
      </c>
    </row>
    <row r="38" spans="1:10" x14ac:dyDescent="0.25">
      <c r="A38" s="458" t="s">
        <v>337</v>
      </c>
      <c r="B38" s="541" t="s">
        <v>433</v>
      </c>
      <c r="C38" s="542">
        <f>'Rekap1 +tunjangan'!E51</f>
        <v>3202411</v>
      </c>
      <c r="D38" s="543">
        <f>'Rekap1 +tunjangan'!G51</f>
        <v>620000</v>
      </c>
      <c r="E38" s="544">
        <f t="shared" si="0"/>
        <v>3822411</v>
      </c>
      <c r="F38" s="544">
        <f t="shared" si="1"/>
        <v>3822411</v>
      </c>
      <c r="G38" s="544">
        <f t="shared" si="2"/>
        <v>152896.44</v>
      </c>
      <c r="H38" s="544">
        <f t="shared" si="3"/>
        <v>38224.11</v>
      </c>
      <c r="I38" s="544">
        <f t="shared" si="4"/>
        <v>191120.55</v>
      </c>
      <c r="J38" s="452">
        <f t="shared" si="5"/>
        <v>2</v>
      </c>
    </row>
    <row r="39" spans="1:10" x14ac:dyDescent="0.25">
      <c r="A39" s="458" t="s">
        <v>338</v>
      </c>
      <c r="B39" s="541" t="s">
        <v>514</v>
      </c>
      <c r="C39" s="542">
        <f>'Rekap1 +tunjangan'!E52</f>
        <v>2511694.4</v>
      </c>
      <c r="D39" s="543">
        <f>'Rekap1 +tunjangan'!G52</f>
        <v>620000</v>
      </c>
      <c r="E39" s="544">
        <f t="shared" si="0"/>
        <v>3131694.4</v>
      </c>
      <c r="F39" s="544">
        <f t="shared" si="1"/>
        <v>3131694.4</v>
      </c>
      <c r="G39" s="544">
        <f t="shared" si="2"/>
        <v>125267.776</v>
      </c>
      <c r="H39" s="544">
        <f t="shared" si="3"/>
        <v>31316.944</v>
      </c>
      <c r="I39" s="544">
        <f t="shared" si="4"/>
        <v>156584.72</v>
      </c>
      <c r="J39" s="452">
        <f t="shared" si="5"/>
        <v>2</v>
      </c>
    </row>
    <row r="40" spans="1:10" x14ac:dyDescent="0.25">
      <c r="A40" s="458" t="s">
        <v>339</v>
      </c>
      <c r="B40" s="541" t="s">
        <v>146</v>
      </c>
      <c r="C40" s="542">
        <f>'Rekap1 +tunjangan'!E54</f>
        <v>6741975</v>
      </c>
      <c r="D40" s="543">
        <f>'Rekap1 +tunjangan'!G54</f>
        <v>1100000</v>
      </c>
      <c r="E40" s="544">
        <f t="shared" si="0"/>
        <v>7841975</v>
      </c>
      <c r="F40" s="544">
        <f t="shared" si="1"/>
        <v>7841975</v>
      </c>
      <c r="G40" s="544">
        <f t="shared" si="2"/>
        <v>313679</v>
      </c>
      <c r="H40" s="544">
        <f t="shared" si="3"/>
        <v>78419.75</v>
      </c>
      <c r="I40" s="544">
        <f t="shared" si="4"/>
        <v>392098.75</v>
      </c>
      <c r="J40" s="452">
        <f t="shared" si="5"/>
        <v>1</v>
      </c>
    </row>
    <row r="41" spans="1:10" x14ac:dyDescent="0.25">
      <c r="A41" s="458" t="s">
        <v>340</v>
      </c>
      <c r="B41" s="541" t="s">
        <v>150</v>
      </c>
      <c r="C41" s="542">
        <f>'Rekap1 +tunjangan'!E25</f>
        <v>3903721</v>
      </c>
      <c r="D41" s="543">
        <f>'Rekap1 +tunjangan'!G25</f>
        <v>900000</v>
      </c>
      <c r="E41" s="544">
        <f t="shared" si="0"/>
        <v>4803721</v>
      </c>
      <c r="F41" s="544">
        <f t="shared" si="1"/>
        <v>4803721</v>
      </c>
      <c r="G41" s="544">
        <f t="shared" si="2"/>
        <v>192148.84</v>
      </c>
      <c r="H41" s="544">
        <f t="shared" si="3"/>
        <v>48037.21</v>
      </c>
      <c r="I41" s="544">
        <f t="shared" si="4"/>
        <v>240186.05</v>
      </c>
      <c r="J41" s="452">
        <f t="shared" si="5"/>
        <v>1</v>
      </c>
    </row>
    <row r="42" spans="1:10" s="450" customFormat="1" x14ac:dyDescent="0.25">
      <c r="A42" s="1199" t="s">
        <v>341</v>
      </c>
      <c r="B42" s="1200" t="s">
        <v>144</v>
      </c>
      <c r="C42" s="1201">
        <f>'Rekap1 +tunjangan'!E55</f>
        <v>3752134</v>
      </c>
      <c r="D42" s="1202">
        <f>'Rekap1 +tunjangan'!G55</f>
        <v>900000</v>
      </c>
      <c r="E42" s="1203">
        <f t="shared" si="0"/>
        <v>4652134</v>
      </c>
      <c r="F42" s="1203">
        <f t="shared" si="1"/>
        <v>4652134</v>
      </c>
      <c r="G42" s="1203">
        <f t="shared" si="2"/>
        <v>186085.36000000002</v>
      </c>
      <c r="H42" s="1205">
        <f t="shared" si="3"/>
        <v>46521.340000000004</v>
      </c>
      <c r="I42" s="1203">
        <f t="shared" si="4"/>
        <v>232606.7</v>
      </c>
      <c r="J42" s="1204">
        <f t="shared" si="5"/>
        <v>1</v>
      </c>
    </row>
    <row r="43" spans="1:10" x14ac:dyDescent="0.25">
      <c r="A43" s="458" t="s">
        <v>342</v>
      </c>
      <c r="B43" s="541" t="s">
        <v>566</v>
      </c>
      <c r="C43" s="542">
        <f>'Rekap1 +tunjangan'!E56</f>
        <v>3398424</v>
      </c>
      <c r="D43" s="543">
        <f>'Rekap1 +tunjangan'!G56</f>
        <v>700000</v>
      </c>
      <c r="E43" s="544">
        <f t="shared" si="0"/>
        <v>4098424</v>
      </c>
      <c r="F43" s="544">
        <f t="shared" si="1"/>
        <v>4098424</v>
      </c>
      <c r="G43" s="544">
        <f t="shared" si="2"/>
        <v>163936.95999999999</v>
      </c>
      <c r="H43" s="544">
        <f t="shared" si="3"/>
        <v>40984.239999999998</v>
      </c>
      <c r="I43" s="544">
        <f t="shared" si="4"/>
        <v>204921.19999999998</v>
      </c>
      <c r="J43" s="452">
        <f t="shared" si="5"/>
        <v>1</v>
      </c>
    </row>
    <row r="44" spans="1:10" x14ac:dyDescent="0.25">
      <c r="A44" s="458" t="s">
        <v>343</v>
      </c>
      <c r="B44" s="541" t="s">
        <v>236</v>
      </c>
      <c r="C44" s="542">
        <f>'Rekap1 +tunjangan'!E31</f>
        <v>3266459</v>
      </c>
      <c r="D44" s="543">
        <f>'Rekap1 +tunjangan'!G31</f>
        <v>620000</v>
      </c>
      <c r="E44" s="544">
        <f t="shared" si="0"/>
        <v>3886459</v>
      </c>
      <c r="F44" s="544">
        <f t="shared" si="1"/>
        <v>3886459</v>
      </c>
      <c r="G44" s="544">
        <f t="shared" si="2"/>
        <v>155458.36000000002</v>
      </c>
      <c r="H44" s="544">
        <f t="shared" si="3"/>
        <v>38864.590000000004</v>
      </c>
      <c r="I44" s="544">
        <f t="shared" si="4"/>
        <v>194322.95</v>
      </c>
      <c r="J44" s="452">
        <f t="shared" si="5"/>
        <v>2</v>
      </c>
    </row>
    <row r="45" spans="1:10" x14ac:dyDescent="0.25">
      <c r="A45" s="458" t="s">
        <v>344</v>
      </c>
      <c r="B45" s="541" t="s">
        <v>114</v>
      </c>
      <c r="C45" s="542">
        <f>'Rekap1 +tunjangan'!E41</f>
        <v>3827177</v>
      </c>
      <c r="D45" s="543">
        <f>'Rekap1 +tunjangan'!G41</f>
        <v>600000</v>
      </c>
      <c r="E45" s="544">
        <f t="shared" si="0"/>
        <v>4427177</v>
      </c>
      <c r="F45" s="544">
        <f t="shared" si="1"/>
        <v>4427177</v>
      </c>
      <c r="G45" s="544">
        <f t="shared" si="2"/>
        <v>177087.08000000002</v>
      </c>
      <c r="H45" s="544">
        <f t="shared" si="3"/>
        <v>44271.770000000004</v>
      </c>
      <c r="I45" s="544">
        <f t="shared" si="4"/>
        <v>221358.85000000003</v>
      </c>
      <c r="J45" s="452">
        <f t="shared" si="5"/>
        <v>1</v>
      </c>
    </row>
    <row r="46" spans="1:10" x14ac:dyDescent="0.25">
      <c r="A46" s="458" t="s">
        <v>345</v>
      </c>
      <c r="B46" s="541" t="s">
        <v>17</v>
      </c>
      <c r="C46" s="542">
        <f>'Rekap1 +tunjangan'!E59</f>
        <v>4061431</v>
      </c>
      <c r="D46" s="543">
        <f>'Rekap1 +tunjangan'!G59</f>
        <v>600000</v>
      </c>
      <c r="E46" s="544">
        <f t="shared" ref="E46:E63" si="6">C46+D46</f>
        <v>4661431</v>
      </c>
      <c r="F46" s="544">
        <f t="shared" ref="F46:F63" si="7">(IF(E46&gt;$C$10,$C$10,IF(E46&gt;=$C$8,E46,IF(E46&lt;$C$8,$C$8))))</f>
        <v>4661431</v>
      </c>
      <c r="G46" s="544">
        <f t="shared" ref="G46:G63" si="8">4%*F46</f>
        <v>186457.24</v>
      </c>
      <c r="H46" s="544">
        <f t="shared" ref="H46:H63" si="9">1%*F46</f>
        <v>46614.31</v>
      </c>
      <c r="I46" s="544">
        <f t="shared" ref="I46:I63" si="10">G46+H46</f>
        <v>233071.55</v>
      </c>
      <c r="J46" s="452">
        <f t="shared" ref="J46:J63" si="11">IF(F46&gt;4000000,1,IF(F46&lt;=4000000,2))</f>
        <v>1</v>
      </c>
    </row>
    <row r="47" spans="1:10" x14ac:dyDescent="0.25">
      <c r="A47" s="458" t="s">
        <v>346</v>
      </c>
      <c r="B47" s="541" t="s">
        <v>65</v>
      </c>
      <c r="C47" s="542">
        <f>'Rekap1 +tunjangan'!E60</f>
        <v>2870382.75</v>
      </c>
      <c r="D47" s="543">
        <f>'Rekap1 +tunjangan'!G60</f>
        <v>450000</v>
      </c>
      <c r="E47" s="544">
        <f t="shared" si="6"/>
        <v>3320382.75</v>
      </c>
      <c r="F47" s="544">
        <f t="shared" si="7"/>
        <v>3320382.75</v>
      </c>
      <c r="G47" s="544">
        <f t="shared" si="8"/>
        <v>132815.31</v>
      </c>
      <c r="H47" s="544">
        <f t="shared" si="9"/>
        <v>33203.827499999999</v>
      </c>
      <c r="I47" s="544">
        <f t="shared" si="10"/>
        <v>166019.13750000001</v>
      </c>
      <c r="J47" s="452">
        <f t="shared" si="11"/>
        <v>2</v>
      </c>
    </row>
    <row r="48" spans="1:10" x14ac:dyDescent="0.25">
      <c r="A48" s="458" t="s">
        <v>347</v>
      </c>
      <c r="B48" s="541" t="s">
        <v>28</v>
      </c>
      <c r="C48" s="542">
        <f>'Rekap1 +tunjangan'!E61</f>
        <v>3827177</v>
      </c>
      <c r="D48" s="543">
        <f>'Rekap1 +tunjangan'!G61</f>
        <v>600000</v>
      </c>
      <c r="E48" s="544">
        <f t="shared" si="6"/>
        <v>4427177</v>
      </c>
      <c r="F48" s="544">
        <f t="shared" si="7"/>
        <v>4427177</v>
      </c>
      <c r="G48" s="544">
        <f t="shared" si="8"/>
        <v>177087.08000000002</v>
      </c>
      <c r="H48" s="544">
        <f t="shared" si="9"/>
        <v>44271.770000000004</v>
      </c>
      <c r="I48" s="544">
        <f t="shared" si="10"/>
        <v>221358.85000000003</v>
      </c>
      <c r="J48" s="452">
        <f t="shared" si="11"/>
        <v>1</v>
      </c>
    </row>
    <row r="49" spans="1:10" x14ac:dyDescent="0.25">
      <c r="A49" s="458" t="s">
        <v>352</v>
      </c>
      <c r="B49" s="541" t="s">
        <v>29</v>
      </c>
      <c r="C49" s="542">
        <f>'Rekap1 +tunjangan'!E62</f>
        <v>3827177</v>
      </c>
      <c r="D49" s="543">
        <f>'Rekap1 +tunjangan'!G62</f>
        <v>600000</v>
      </c>
      <c r="E49" s="544">
        <f t="shared" si="6"/>
        <v>4427177</v>
      </c>
      <c r="F49" s="544">
        <f t="shared" si="7"/>
        <v>4427177</v>
      </c>
      <c r="G49" s="544">
        <f t="shared" si="8"/>
        <v>177087.08000000002</v>
      </c>
      <c r="H49" s="544">
        <f t="shared" si="9"/>
        <v>44271.770000000004</v>
      </c>
      <c r="I49" s="544">
        <f t="shared" si="10"/>
        <v>221358.85000000003</v>
      </c>
      <c r="J49" s="452">
        <f t="shared" si="11"/>
        <v>1</v>
      </c>
    </row>
    <row r="50" spans="1:10" x14ac:dyDescent="0.25">
      <c r="A50" s="458" t="s">
        <v>353</v>
      </c>
      <c r="B50" s="541" t="s">
        <v>58</v>
      </c>
      <c r="C50" s="542">
        <f>'Rekap1 +tunjangan'!E63</f>
        <v>3606434</v>
      </c>
      <c r="D50" s="543">
        <f>'Rekap1 +tunjangan'!G63</f>
        <v>600000</v>
      </c>
      <c r="E50" s="544">
        <f t="shared" si="6"/>
        <v>4206434</v>
      </c>
      <c r="F50" s="544">
        <f t="shared" si="7"/>
        <v>4206434</v>
      </c>
      <c r="G50" s="544">
        <f t="shared" si="8"/>
        <v>168257.36000000002</v>
      </c>
      <c r="H50" s="544">
        <f t="shared" si="9"/>
        <v>42064.340000000004</v>
      </c>
      <c r="I50" s="544">
        <f t="shared" si="10"/>
        <v>210321.7</v>
      </c>
      <c r="J50" s="452">
        <f t="shared" si="11"/>
        <v>1</v>
      </c>
    </row>
    <row r="51" spans="1:10" x14ac:dyDescent="0.25">
      <c r="A51" s="458" t="s">
        <v>354</v>
      </c>
      <c r="B51" s="541" t="s">
        <v>66</v>
      </c>
      <c r="C51" s="542">
        <f>'Rekap1 +tunjangan'!E64</f>
        <v>3535720</v>
      </c>
      <c r="D51" s="543">
        <f>'Rekap1 +tunjangan'!G64</f>
        <v>600000</v>
      </c>
      <c r="E51" s="544">
        <f t="shared" si="6"/>
        <v>4135720</v>
      </c>
      <c r="F51" s="544">
        <f t="shared" si="7"/>
        <v>4135720</v>
      </c>
      <c r="G51" s="544">
        <f t="shared" si="8"/>
        <v>165428.80000000002</v>
      </c>
      <c r="H51" s="544">
        <f t="shared" si="9"/>
        <v>41357.200000000004</v>
      </c>
      <c r="I51" s="544">
        <f t="shared" si="10"/>
        <v>206786.00000000003</v>
      </c>
      <c r="J51" s="452">
        <f t="shared" si="11"/>
        <v>1</v>
      </c>
    </row>
    <row r="52" spans="1:10" x14ac:dyDescent="0.25">
      <c r="A52" s="458" t="s">
        <v>355</v>
      </c>
      <c r="B52" s="541" t="s">
        <v>82</v>
      </c>
      <c r="C52" s="542">
        <f>'Rekap1 +tunjangan'!E65</f>
        <v>3466392</v>
      </c>
      <c r="D52" s="543">
        <f>'Rekap1 +tunjangan'!G65</f>
        <v>600000</v>
      </c>
      <c r="E52" s="544">
        <f t="shared" si="6"/>
        <v>4066392</v>
      </c>
      <c r="F52" s="544">
        <f t="shared" si="7"/>
        <v>4066392</v>
      </c>
      <c r="G52" s="544">
        <f t="shared" si="8"/>
        <v>162655.67999999999</v>
      </c>
      <c r="H52" s="544">
        <f t="shared" si="9"/>
        <v>40663.919999999998</v>
      </c>
      <c r="I52" s="544">
        <f t="shared" si="10"/>
        <v>203319.59999999998</v>
      </c>
      <c r="J52" s="452">
        <f t="shared" si="11"/>
        <v>1</v>
      </c>
    </row>
    <row r="53" spans="1:10" x14ac:dyDescent="0.25">
      <c r="A53" s="458" t="s">
        <v>356</v>
      </c>
      <c r="B53" s="541" t="s">
        <v>142</v>
      </c>
      <c r="C53" s="542">
        <f>'Rekap1 +tunjangan'!E66</f>
        <v>3398424</v>
      </c>
      <c r="D53" s="543">
        <f>'Rekap1 +tunjangan'!G66</f>
        <v>600000</v>
      </c>
      <c r="E53" s="544">
        <f t="shared" si="6"/>
        <v>3998424</v>
      </c>
      <c r="F53" s="544">
        <f t="shared" si="7"/>
        <v>3998424</v>
      </c>
      <c r="G53" s="544">
        <f t="shared" si="8"/>
        <v>159936.95999999999</v>
      </c>
      <c r="H53" s="544">
        <f t="shared" si="9"/>
        <v>39984.239999999998</v>
      </c>
      <c r="I53" s="544">
        <f t="shared" si="10"/>
        <v>199921.19999999998</v>
      </c>
      <c r="J53" s="452">
        <f t="shared" si="11"/>
        <v>2</v>
      </c>
    </row>
    <row r="54" spans="1:10" x14ac:dyDescent="0.25">
      <c r="A54" s="458" t="s">
        <v>357</v>
      </c>
      <c r="B54" s="541" t="s">
        <v>468</v>
      </c>
      <c r="C54" s="542">
        <f>'Rekap1 +tunjangan'!E67</f>
        <v>3266459</v>
      </c>
      <c r="D54" s="543">
        <f>'Rekap1 +tunjangan'!G67</f>
        <v>530000</v>
      </c>
      <c r="E54" s="544">
        <f t="shared" si="6"/>
        <v>3796459</v>
      </c>
      <c r="F54" s="544">
        <f t="shared" si="7"/>
        <v>3796459</v>
      </c>
      <c r="G54" s="544">
        <f t="shared" si="8"/>
        <v>151858.36000000002</v>
      </c>
      <c r="H54" s="544">
        <f t="shared" si="9"/>
        <v>37964.590000000004</v>
      </c>
      <c r="I54" s="544">
        <f t="shared" si="10"/>
        <v>189822.95</v>
      </c>
      <c r="J54" s="452">
        <f t="shared" si="11"/>
        <v>2</v>
      </c>
    </row>
    <row r="55" spans="1:10" x14ac:dyDescent="0.25">
      <c r="A55" s="458" t="s">
        <v>358</v>
      </c>
      <c r="B55" s="541" t="s">
        <v>248</v>
      </c>
      <c r="C55" s="542">
        <f>'Rekap1 +tunjangan'!E68</f>
        <v>3202411</v>
      </c>
      <c r="D55" s="543">
        <f>'Rekap1 +tunjangan'!G68</f>
        <v>400000</v>
      </c>
      <c r="E55" s="544">
        <f t="shared" si="6"/>
        <v>3602411</v>
      </c>
      <c r="F55" s="544">
        <f t="shared" si="7"/>
        <v>3602411</v>
      </c>
      <c r="G55" s="544">
        <f t="shared" si="8"/>
        <v>144096.44</v>
      </c>
      <c r="H55" s="544">
        <f t="shared" si="9"/>
        <v>36024.11</v>
      </c>
      <c r="I55" s="544">
        <f t="shared" si="10"/>
        <v>180120.55</v>
      </c>
      <c r="J55" s="452">
        <f t="shared" si="11"/>
        <v>2</v>
      </c>
    </row>
    <row r="56" spans="1:10" x14ac:dyDescent="0.25">
      <c r="A56" s="458" t="s">
        <v>359</v>
      </c>
      <c r="B56" s="541" t="s">
        <v>491</v>
      </c>
      <c r="C56" s="542">
        <f>'Rekap1 +tunjangan'!E71</f>
        <v>3078057</v>
      </c>
      <c r="D56" s="543">
        <f>'Rekap1 +tunjangan'!G71</f>
        <v>400000</v>
      </c>
      <c r="E56" s="544">
        <f t="shared" si="6"/>
        <v>3478057</v>
      </c>
      <c r="F56" s="544">
        <f t="shared" si="7"/>
        <v>3478057</v>
      </c>
      <c r="G56" s="544">
        <f t="shared" si="8"/>
        <v>139122.28</v>
      </c>
      <c r="H56" s="544">
        <f t="shared" si="9"/>
        <v>34780.57</v>
      </c>
      <c r="I56" s="544">
        <f t="shared" si="10"/>
        <v>173902.85</v>
      </c>
      <c r="J56" s="452">
        <f t="shared" si="11"/>
        <v>2</v>
      </c>
    </row>
    <row r="57" spans="1:10" x14ac:dyDescent="0.25">
      <c r="A57" s="458" t="s">
        <v>360</v>
      </c>
      <c r="B57" s="541" t="s">
        <v>573</v>
      </c>
      <c r="C57" s="542">
        <f>'Rekap1 +tunjangan'!F37</f>
        <v>2308543</v>
      </c>
      <c r="D57" s="543">
        <f>'Rekap1 +tunjangan'!G37</f>
        <v>0</v>
      </c>
      <c r="E57" s="544">
        <f t="shared" si="6"/>
        <v>2308543</v>
      </c>
      <c r="F57" s="544">
        <f t="shared" si="7"/>
        <v>3078057.85</v>
      </c>
      <c r="G57" s="544">
        <f t="shared" si="8"/>
        <v>123122.31400000001</v>
      </c>
      <c r="H57" s="544">
        <f t="shared" si="9"/>
        <v>30780.578500000003</v>
      </c>
      <c r="I57" s="544">
        <f t="shared" si="10"/>
        <v>153902.89250000002</v>
      </c>
      <c r="J57" s="452">
        <f t="shared" si="11"/>
        <v>2</v>
      </c>
    </row>
    <row r="58" spans="1:10" x14ac:dyDescent="0.25">
      <c r="A58" s="458" t="s">
        <v>361</v>
      </c>
      <c r="B58" s="541" t="s">
        <v>567</v>
      </c>
      <c r="C58" s="542">
        <v>1800000</v>
      </c>
      <c r="D58" s="543">
        <v>0</v>
      </c>
      <c r="E58" s="544">
        <f t="shared" si="6"/>
        <v>1800000</v>
      </c>
      <c r="F58" s="544">
        <f t="shared" si="7"/>
        <v>3078057.85</v>
      </c>
      <c r="G58" s="544">
        <f t="shared" si="8"/>
        <v>123122.31400000001</v>
      </c>
      <c r="H58" s="544">
        <f t="shared" si="9"/>
        <v>30780.578500000003</v>
      </c>
      <c r="I58" s="544">
        <f t="shared" si="10"/>
        <v>153902.89250000002</v>
      </c>
      <c r="J58" s="452">
        <f t="shared" si="11"/>
        <v>2</v>
      </c>
    </row>
    <row r="59" spans="1:10" x14ac:dyDescent="0.25">
      <c r="A59" s="458" t="s">
        <v>362</v>
      </c>
      <c r="B59" s="541" t="s">
        <v>608</v>
      </c>
      <c r="C59" s="542">
        <f>'Rekap1 +tunjangan'!E26</f>
        <v>2308543</v>
      </c>
      <c r="D59" s="543">
        <f>'Rekap1 +tunjangan'!G26</f>
        <v>0</v>
      </c>
      <c r="E59" s="544">
        <f t="shared" si="6"/>
        <v>2308543</v>
      </c>
      <c r="F59" s="544">
        <f t="shared" si="7"/>
        <v>3078057.85</v>
      </c>
      <c r="G59" s="544">
        <f t="shared" si="8"/>
        <v>123122.31400000001</v>
      </c>
      <c r="H59" s="544">
        <f t="shared" si="9"/>
        <v>30780.578500000003</v>
      </c>
      <c r="I59" s="544">
        <f t="shared" si="10"/>
        <v>153902.89250000002</v>
      </c>
      <c r="J59" s="452">
        <f t="shared" si="11"/>
        <v>2</v>
      </c>
    </row>
    <row r="60" spans="1:10" x14ac:dyDescent="0.25">
      <c r="A60" s="458" t="s">
        <v>363</v>
      </c>
      <c r="B60" s="541" t="s">
        <v>609</v>
      </c>
      <c r="C60" s="542">
        <f>'Rekap1 +tunjangan'!E69</f>
        <v>2308543</v>
      </c>
      <c r="D60" s="543">
        <f>'Rekap1 +tunjangan'!G69</f>
        <v>0</v>
      </c>
      <c r="E60" s="544">
        <f t="shared" si="6"/>
        <v>2308543</v>
      </c>
      <c r="F60" s="544">
        <f t="shared" si="7"/>
        <v>3078057.85</v>
      </c>
      <c r="G60" s="544">
        <f t="shared" si="8"/>
        <v>123122.31400000001</v>
      </c>
      <c r="H60" s="544">
        <f t="shared" si="9"/>
        <v>30780.578500000003</v>
      </c>
      <c r="I60" s="544">
        <f t="shared" si="10"/>
        <v>153902.89250000002</v>
      </c>
      <c r="J60" s="452">
        <f t="shared" si="11"/>
        <v>2</v>
      </c>
    </row>
    <row r="61" spans="1:10" x14ac:dyDescent="0.25">
      <c r="A61" s="458" t="s">
        <v>516</v>
      </c>
      <c r="B61" s="541" t="s">
        <v>589</v>
      </c>
      <c r="C61" s="542">
        <f>'Rekap1 +tunjangan'!E21</f>
        <v>4770500</v>
      </c>
      <c r="D61" s="543">
        <f>'Rekap1 +tunjangan'!BF20</f>
        <v>3400000</v>
      </c>
      <c r="E61" s="544">
        <f t="shared" ref="E61:E62" si="12">C61+D61</f>
        <v>8170500</v>
      </c>
      <c r="F61" s="544">
        <f t="shared" ref="F61:F62" si="13">(IF(E61&gt;$C$10,$C$10,IF(E61&gt;=$C$8,E61,IF(E61&lt;$C$8,$C$8))))</f>
        <v>8000000</v>
      </c>
      <c r="G61" s="544">
        <f t="shared" ref="G61:G62" si="14">4%*F61</f>
        <v>320000</v>
      </c>
      <c r="H61" s="544">
        <f t="shared" ref="H61:H62" si="15">1%*F61</f>
        <v>80000</v>
      </c>
      <c r="I61" s="544">
        <f t="shared" ref="I61:I62" si="16">G61+H61</f>
        <v>400000</v>
      </c>
      <c r="J61" s="452">
        <f t="shared" ref="J61:J62" si="17">IF(F61&gt;4000000,1,IF(F61&lt;=4000000,2))</f>
        <v>1</v>
      </c>
    </row>
    <row r="62" spans="1:10" x14ac:dyDescent="0.25">
      <c r="A62" s="458" t="s">
        <v>517</v>
      </c>
      <c r="B62" s="541" t="s">
        <v>670</v>
      </c>
      <c r="C62" s="542">
        <f>'Rekap1 +tunjangan'!E22</f>
        <v>3339350</v>
      </c>
      <c r="D62" s="543">
        <f>'Rekap1 +tunjangan'!BF20</f>
        <v>3400000</v>
      </c>
      <c r="E62" s="544">
        <f t="shared" si="12"/>
        <v>6739350</v>
      </c>
      <c r="F62" s="544">
        <f t="shared" si="13"/>
        <v>6739350</v>
      </c>
      <c r="G62" s="544">
        <f t="shared" si="14"/>
        <v>269574</v>
      </c>
      <c r="H62" s="544">
        <f t="shared" si="15"/>
        <v>67393.5</v>
      </c>
      <c r="I62" s="544">
        <f t="shared" si="16"/>
        <v>336967.5</v>
      </c>
      <c r="J62" s="452">
        <f t="shared" si="17"/>
        <v>1</v>
      </c>
    </row>
    <row r="63" spans="1:10" x14ac:dyDescent="0.25">
      <c r="A63" s="458" t="s">
        <v>588</v>
      </c>
      <c r="B63" s="541" t="s">
        <v>702</v>
      </c>
      <c r="C63" s="542">
        <f>'Rekap1 +tunjangan'!E42</f>
        <v>2308543</v>
      </c>
      <c r="D63" s="543">
        <v>0</v>
      </c>
      <c r="E63" s="544">
        <f t="shared" si="6"/>
        <v>2308543</v>
      </c>
      <c r="F63" s="544">
        <f t="shared" si="7"/>
        <v>3078057.85</v>
      </c>
      <c r="G63" s="544">
        <f t="shared" si="8"/>
        <v>123122.31400000001</v>
      </c>
      <c r="H63" s="544">
        <f t="shared" si="9"/>
        <v>30780.578500000003</v>
      </c>
      <c r="I63" s="544">
        <f t="shared" si="10"/>
        <v>153902.89250000002</v>
      </c>
      <c r="J63" s="452">
        <f t="shared" si="11"/>
        <v>2</v>
      </c>
    </row>
    <row r="64" spans="1:10" ht="16.5" thickBot="1" x14ac:dyDescent="0.3">
      <c r="A64" s="545"/>
      <c r="B64" s="546"/>
      <c r="C64" s="544"/>
      <c r="D64" s="544"/>
      <c r="E64" s="544"/>
      <c r="F64" s="544"/>
      <c r="G64" s="544"/>
      <c r="H64" s="544"/>
      <c r="I64" s="544"/>
      <c r="J64" s="547"/>
    </row>
    <row r="65" spans="1:16384" ht="16.5" thickBot="1" x14ac:dyDescent="0.3">
      <c r="A65" s="548"/>
      <c r="B65" s="549" t="s">
        <v>286</v>
      </c>
      <c r="C65" s="550"/>
      <c r="D65" s="550"/>
      <c r="E65" s="550"/>
      <c r="F65" s="550"/>
      <c r="G65" s="550">
        <f>SUM(G15:G64)</f>
        <v>9859207.7759999949</v>
      </c>
      <c r="H65" s="550">
        <f>SUM(H15:H64)</f>
        <v>2464801.9439999987</v>
      </c>
      <c r="I65" s="550">
        <f>SUM(I15:I64)</f>
        <v>12324009.719999997</v>
      </c>
      <c r="J65" s="551"/>
    </row>
    <row r="66" spans="1:16384" ht="8.25" customHeight="1" x14ac:dyDescent="0.25">
      <c r="J66" s="453"/>
    </row>
    <row r="67" spans="1:16384" x14ac:dyDescent="0.25">
      <c r="B67" s="449" t="s">
        <v>115</v>
      </c>
      <c r="C67" s="454"/>
      <c r="D67" s="454"/>
      <c r="E67" s="454"/>
      <c r="F67" s="454"/>
      <c r="G67" s="454"/>
      <c r="H67" s="454"/>
      <c r="I67" s="454"/>
      <c r="J67" s="453"/>
    </row>
    <row r="68" spans="1:16384" hidden="1" x14ac:dyDescent="0.25">
      <c r="A68" s="455" t="s">
        <v>439</v>
      </c>
      <c r="B68" s="456"/>
      <c r="C68" s="454"/>
      <c r="D68" s="454"/>
      <c r="E68" s="454"/>
      <c r="F68" s="454"/>
      <c r="G68" s="454"/>
      <c r="H68" s="454" t="s">
        <v>535</v>
      </c>
      <c r="I68" s="454"/>
    </row>
    <row r="69" spans="1:16384" hidden="1" x14ac:dyDescent="0.25">
      <c r="A69" s="457" t="s">
        <v>536</v>
      </c>
      <c r="B69" s="456" t="s">
        <v>537</v>
      </c>
      <c r="C69" s="454"/>
      <c r="D69" s="454"/>
      <c r="E69" s="454"/>
      <c r="F69" s="454"/>
      <c r="G69" s="454"/>
      <c r="H69" s="454" t="s">
        <v>538</v>
      </c>
      <c r="I69" s="454"/>
    </row>
    <row r="70" spans="1:16384" hidden="1" x14ac:dyDescent="0.25">
      <c r="A70" s="457" t="s">
        <v>536</v>
      </c>
      <c r="B70" s="456" t="s">
        <v>539</v>
      </c>
      <c r="C70" s="454"/>
      <c r="D70" s="454"/>
      <c r="E70" s="454"/>
      <c r="F70" s="454"/>
      <c r="G70" s="454"/>
      <c r="H70" s="454"/>
      <c r="I70" s="454"/>
    </row>
    <row r="71" spans="1:16384" hidden="1" x14ac:dyDescent="0.25">
      <c r="A71" s="457" t="s">
        <v>536</v>
      </c>
      <c r="B71" s="456" t="s">
        <v>540</v>
      </c>
      <c r="C71" s="454"/>
      <c r="D71" s="454"/>
      <c r="E71" s="454"/>
      <c r="F71" s="454"/>
      <c r="G71" s="454"/>
      <c r="H71" s="454" t="s">
        <v>541</v>
      </c>
      <c r="I71" s="454"/>
    </row>
    <row r="72" spans="1:16384" hidden="1" x14ac:dyDescent="0.25">
      <c r="A72" s="457" t="s">
        <v>536</v>
      </c>
      <c r="B72" s="456" t="s">
        <v>542</v>
      </c>
      <c r="C72" s="454"/>
      <c r="D72" s="454"/>
      <c r="E72" s="454"/>
      <c r="F72" s="454"/>
      <c r="G72" s="454"/>
      <c r="H72" s="454"/>
      <c r="I72" s="454"/>
    </row>
    <row r="73" spans="1:16384" hidden="1" x14ac:dyDescent="0.25">
      <c r="A73" s="457" t="s">
        <v>536</v>
      </c>
      <c r="B73" s="456" t="s">
        <v>543</v>
      </c>
      <c r="C73" s="454"/>
      <c r="D73" s="454"/>
      <c r="E73" s="454"/>
      <c r="F73" s="454"/>
      <c r="G73" s="454"/>
      <c r="H73" s="454" t="s">
        <v>544</v>
      </c>
      <c r="I73" s="454"/>
    </row>
    <row r="74" spans="1:16384" x14ac:dyDescent="0.25">
      <c r="B74" s="462" t="s">
        <v>826</v>
      </c>
      <c r="C74" s="454"/>
      <c r="D74" s="454"/>
      <c r="E74" s="454"/>
      <c r="F74" s="454"/>
      <c r="G74" s="454"/>
      <c r="H74" s="454"/>
      <c r="I74" s="454"/>
    </row>
    <row r="75" spans="1:16384" x14ac:dyDescent="0.25">
      <c r="A75" s="124" t="s">
        <v>192</v>
      </c>
      <c r="B75" s="124"/>
      <c r="C75" s="124"/>
      <c r="D75" s="124"/>
      <c r="E75" s="124"/>
      <c r="F75" s="124"/>
      <c r="G75" s="608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  <c r="BM75" s="124"/>
      <c r="BN75" s="124"/>
      <c r="BO75" s="124"/>
      <c r="BP75" s="124"/>
      <c r="BQ75" s="124"/>
      <c r="BR75" s="124"/>
      <c r="BS75" s="124"/>
      <c r="BT75" s="124"/>
      <c r="BU75" s="124"/>
      <c r="BV75" s="124"/>
      <c r="BW75" s="124"/>
      <c r="BX75" s="124"/>
      <c r="BY75" s="124"/>
      <c r="BZ75" s="124"/>
      <c r="CA75" s="124"/>
      <c r="CB75" s="124"/>
      <c r="CC75" s="124"/>
      <c r="CD75" s="124"/>
      <c r="CE75" s="124"/>
      <c r="CF75" s="124"/>
      <c r="CG75" s="124"/>
      <c r="CH75" s="124"/>
      <c r="CI75" s="124"/>
      <c r="CJ75" s="124"/>
      <c r="CK75" s="124"/>
      <c r="CL75" s="124"/>
      <c r="CM75" s="124"/>
      <c r="CN75" s="124"/>
      <c r="CO75" s="124"/>
      <c r="CP75" s="124"/>
      <c r="CQ75" s="124"/>
      <c r="CR75" s="124"/>
      <c r="CS75" s="124"/>
      <c r="CT75" s="124"/>
      <c r="CU75" s="124"/>
      <c r="CV75" s="124" t="s">
        <v>192</v>
      </c>
      <c r="CW75" s="124" t="s">
        <v>192</v>
      </c>
      <c r="CX75" s="124" t="s">
        <v>192</v>
      </c>
      <c r="CY75" s="124" t="s">
        <v>192</v>
      </c>
      <c r="CZ75" s="124" t="s">
        <v>192</v>
      </c>
      <c r="DA75" s="124" t="s">
        <v>192</v>
      </c>
      <c r="DB75" s="124" t="s">
        <v>192</v>
      </c>
      <c r="DC75" s="124" t="s">
        <v>192</v>
      </c>
      <c r="DD75" s="124" t="s">
        <v>192</v>
      </c>
      <c r="DE75" s="124" t="s">
        <v>192</v>
      </c>
      <c r="DF75" s="124" t="s">
        <v>192</v>
      </c>
      <c r="DG75" s="124" t="s">
        <v>192</v>
      </c>
      <c r="DH75" s="124" t="s">
        <v>192</v>
      </c>
      <c r="DI75" s="124" t="s">
        <v>192</v>
      </c>
      <c r="DJ75" s="124" t="s">
        <v>192</v>
      </c>
      <c r="DK75" s="124" t="s">
        <v>192</v>
      </c>
      <c r="DL75" s="124" t="s">
        <v>192</v>
      </c>
      <c r="DM75" s="124" t="s">
        <v>192</v>
      </c>
      <c r="DN75" s="124" t="s">
        <v>192</v>
      </c>
      <c r="DO75" s="124" t="s">
        <v>192</v>
      </c>
      <c r="DP75" s="124" t="s">
        <v>192</v>
      </c>
      <c r="DQ75" s="124" t="s">
        <v>192</v>
      </c>
      <c r="DR75" s="124" t="s">
        <v>192</v>
      </c>
      <c r="DS75" s="124" t="s">
        <v>192</v>
      </c>
      <c r="DT75" s="124" t="s">
        <v>192</v>
      </c>
      <c r="DU75" s="124" t="s">
        <v>192</v>
      </c>
      <c r="DV75" s="124" t="s">
        <v>192</v>
      </c>
      <c r="DW75" s="124" t="s">
        <v>192</v>
      </c>
      <c r="DX75" s="124" t="s">
        <v>192</v>
      </c>
      <c r="DY75" s="124" t="s">
        <v>192</v>
      </c>
      <c r="DZ75" s="124" t="s">
        <v>192</v>
      </c>
      <c r="EA75" s="124" t="s">
        <v>192</v>
      </c>
      <c r="EB75" s="124" t="s">
        <v>192</v>
      </c>
      <c r="EC75" s="124" t="s">
        <v>192</v>
      </c>
      <c r="ED75" s="124" t="s">
        <v>192</v>
      </c>
      <c r="EE75" s="124" t="s">
        <v>192</v>
      </c>
      <c r="EF75" s="124" t="s">
        <v>192</v>
      </c>
      <c r="EG75" s="124" t="s">
        <v>192</v>
      </c>
      <c r="EH75" s="124" t="s">
        <v>192</v>
      </c>
      <c r="EI75" s="124" t="s">
        <v>192</v>
      </c>
      <c r="EJ75" s="124" t="s">
        <v>192</v>
      </c>
      <c r="EK75" s="124" t="s">
        <v>192</v>
      </c>
      <c r="EL75" s="124" t="s">
        <v>192</v>
      </c>
      <c r="EM75" s="124" t="s">
        <v>192</v>
      </c>
      <c r="EN75" s="124" t="s">
        <v>192</v>
      </c>
      <c r="EO75" s="124" t="s">
        <v>192</v>
      </c>
      <c r="EP75" s="124" t="s">
        <v>192</v>
      </c>
      <c r="EQ75" s="124" t="s">
        <v>192</v>
      </c>
      <c r="ER75" s="124" t="s">
        <v>192</v>
      </c>
      <c r="ES75" s="124" t="s">
        <v>192</v>
      </c>
      <c r="ET75" s="124" t="s">
        <v>192</v>
      </c>
      <c r="EU75" s="124" t="s">
        <v>192</v>
      </c>
      <c r="EV75" s="124" t="s">
        <v>192</v>
      </c>
      <c r="EW75" s="124" t="s">
        <v>192</v>
      </c>
      <c r="EX75" s="124" t="s">
        <v>192</v>
      </c>
      <c r="EY75" s="124" t="s">
        <v>192</v>
      </c>
      <c r="EZ75" s="124" t="s">
        <v>192</v>
      </c>
      <c r="FA75" s="124" t="s">
        <v>192</v>
      </c>
      <c r="FB75" s="124" t="s">
        <v>192</v>
      </c>
      <c r="FC75" s="124" t="s">
        <v>192</v>
      </c>
      <c r="FD75" s="124" t="s">
        <v>192</v>
      </c>
      <c r="FE75" s="124" t="s">
        <v>192</v>
      </c>
      <c r="FF75" s="124" t="s">
        <v>192</v>
      </c>
      <c r="FG75" s="124" t="s">
        <v>192</v>
      </c>
      <c r="FH75" s="124" t="s">
        <v>192</v>
      </c>
      <c r="FI75" s="124" t="s">
        <v>192</v>
      </c>
      <c r="FJ75" s="124" t="s">
        <v>192</v>
      </c>
      <c r="FK75" s="124" t="s">
        <v>192</v>
      </c>
      <c r="FL75" s="124" t="s">
        <v>192</v>
      </c>
      <c r="FM75" s="124" t="s">
        <v>192</v>
      </c>
      <c r="FN75" s="124" t="s">
        <v>192</v>
      </c>
      <c r="FO75" s="124" t="s">
        <v>192</v>
      </c>
      <c r="FP75" s="124" t="s">
        <v>192</v>
      </c>
      <c r="FQ75" s="124" t="s">
        <v>192</v>
      </c>
      <c r="FR75" s="124" t="s">
        <v>192</v>
      </c>
      <c r="FS75" s="124" t="s">
        <v>192</v>
      </c>
      <c r="FT75" s="124" t="s">
        <v>192</v>
      </c>
      <c r="FU75" s="124" t="s">
        <v>192</v>
      </c>
      <c r="FV75" s="124" t="s">
        <v>192</v>
      </c>
      <c r="FW75" s="124" t="s">
        <v>192</v>
      </c>
      <c r="FX75" s="124" t="s">
        <v>192</v>
      </c>
      <c r="FY75" s="124" t="s">
        <v>192</v>
      </c>
      <c r="FZ75" s="124" t="s">
        <v>192</v>
      </c>
      <c r="GA75" s="124" t="s">
        <v>192</v>
      </c>
      <c r="GB75" s="124" t="s">
        <v>192</v>
      </c>
      <c r="GC75" s="124" t="s">
        <v>192</v>
      </c>
      <c r="GD75" s="124" t="s">
        <v>192</v>
      </c>
      <c r="GE75" s="124" t="s">
        <v>192</v>
      </c>
      <c r="GF75" s="124" t="s">
        <v>192</v>
      </c>
      <c r="GG75" s="124" t="s">
        <v>192</v>
      </c>
      <c r="GH75" s="124" t="s">
        <v>192</v>
      </c>
      <c r="GI75" s="124" t="s">
        <v>192</v>
      </c>
      <c r="GJ75" s="124" t="s">
        <v>192</v>
      </c>
      <c r="GK75" s="124" t="s">
        <v>192</v>
      </c>
      <c r="GL75" s="124" t="s">
        <v>192</v>
      </c>
      <c r="GM75" s="124" t="s">
        <v>192</v>
      </c>
      <c r="GN75" s="124" t="s">
        <v>192</v>
      </c>
      <c r="GO75" s="124" t="s">
        <v>192</v>
      </c>
      <c r="GP75" s="124" t="s">
        <v>192</v>
      </c>
      <c r="GQ75" s="124" t="s">
        <v>192</v>
      </c>
      <c r="GR75" s="124" t="s">
        <v>192</v>
      </c>
      <c r="GS75" s="124" t="s">
        <v>192</v>
      </c>
      <c r="GT75" s="124" t="s">
        <v>192</v>
      </c>
      <c r="GU75" s="124" t="s">
        <v>192</v>
      </c>
      <c r="GV75" s="124" t="s">
        <v>192</v>
      </c>
      <c r="GW75" s="124" t="s">
        <v>192</v>
      </c>
      <c r="GX75" s="124" t="s">
        <v>192</v>
      </c>
      <c r="GY75" s="124" t="s">
        <v>192</v>
      </c>
      <c r="GZ75" s="124" t="s">
        <v>192</v>
      </c>
      <c r="HA75" s="124" t="s">
        <v>192</v>
      </c>
      <c r="HB75" s="124" t="s">
        <v>192</v>
      </c>
      <c r="HC75" s="124" t="s">
        <v>192</v>
      </c>
      <c r="HD75" s="124" t="s">
        <v>192</v>
      </c>
      <c r="HE75" s="124" t="s">
        <v>192</v>
      </c>
      <c r="HF75" s="124" t="s">
        <v>192</v>
      </c>
      <c r="HG75" s="124" t="s">
        <v>192</v>
      </c>
      <c r="HH75" s="124" t="s">
        <v>192</v>
      </c>
      <c r="HI75" s="124" t="s">
        <v>192</v>
      </c>
      <c r="HJ75" s="124" t="s">
        <v>192</v>
      </c>
      <c r="HK75" s="124" t="s">
        <v>192</v>
      </c>
      <c r="HL75" s="124" t="s">
        <v>192</v>
      </c>
      <c r="HM75" s="124" t="s">
        <v>192</v>
      </c>
      <c r="HN75" s="124" t="s">
        <v>192</v>
      </c>
      <c r="HO75" s="124" t="s">
        <v>192</v>
      </c>
      <c r="HP75" s="124" t="s">
        <v>192</v>
      </c>
      <c r="HQ75" s="124" t="s">
        <v>192</v>
      </c>
      <c r="HR75" s="124" t="s">
        <v>192</v>
      </c>
      <c r="HS75" s="124" t="s">
        <v>192</v>
      </c>
      <c r="HT75" s="124" t="s">
        <v>192</v>
      </c>
      <c r="HU75" s="124" t="s">
        <v>192</v>
      </c>
      <c r="HV75" s="124" t="s">
        <v>192</v>
      </c>
      <c r="HW75" s="124" t="s">
        <v>192</v>
      </c>
      <c r="HX75" s="124" t="s">
        <v>192</v>
      </c>
      <c r="HY75" s="124" t="s">
        <v>192</v>
      </c>
      <c r="HZ75" s="124" t="s">
        <v>192</v>
      </c>
      <c r="IA75" s="124" t="s">
        <v>192</v>
      </c>
      <c r="IB75" s="124" t="s">
        <v>192</v>
      </c>
      <c r="IC75" s="124" t="s">
        <v>192</v>
      </c>
      <c r="ID75" s="124" t="s">
        <v>192</v>
      </c>
      <c r="IE75" s="124" t="s">
        <v>192</v>
      </c>
      <c r="IF75" s="124" t="s">
        <v>192</v>
      </c>
      <c r="IG75" s="124" t="s">
        <v>192</v>
      </c>
      <c r="IH75" s="124" t="s">
        <v>192</v>
      </c>
      <c r="II75" s="124" t="s">
        <v>192</v>
      </c>
      <c r="IJ75" s="124" t="s">
        <v>192</v>
      </c>
      <c r="IK75" s="124" t="s">
        <v>192</v>
      </c>
      <c r="IL75" s="124" t="s">
        <v>192</v>
      </c>
      <c r="IM75" s="124" t="s">
        <v>192</v>
      </c>
      <c r="IN75" s="124" t="s">
        <v>192</v>
      </c>
      <c r="IO75" s="124" t="s">
        <v>192</v>
      </c>
      <c r="IP75" s="124" t="s">
        <v>192</v>
      </c>
      <c r="IQ75" s="124" t="s">
        <v>192</v>
      </c>
      <c r="IR75" s="124" t="s">
        <v>192</v>
      </c>
      <c r="IS75" s="124" t="s">
        <v>192</v>
      </c>
      <c r="IT75" s="124" t="s">
        <v>192</v>
      </c>
      <c r="IU75" s="124" t="s">
        <v>192</v>
      </c>
      <c r="IV75" s="124" t="s">
        <v>192</v>
      </c>
      <c r="IW75" s="124" t="s">
        <v>192</v>
      </c>
      <c r="IX75" s="124" t="s">
        <v>192</v>
      </c>
      <c r="IY75" s="124" t="s">
        <v>192</v>
      </c>
      <c r="IZ75" s="124" t="s">
        <v>192</v>
      </c>
      <c r="JA75" s="124" t="s">
        <v>192</v>
      </c>
      <c r="JB75" s="124" t="s">
        <v>192</v>
      </c>
      <c r="JC75" s="124" t="s">
        <v>192</v>
      </c>
      <c r="JD75" s="124" t="s">
        <v>192</v>
      </c>
      <c r="JE75" s="124" t="s">
        <v>192</v>
      </c>
      <c r="JF75" s="124" t="s">
        <v>192</v>
      </c>
      <c r="JG75" s="124" t="s">
        <v>192</v>
      </c>
      <c r="JH75" s="124" t="s">
        <v>192</v>
      </c>
      <c r="JI75" s="124" t="s">
        <v>192</v>
      </c>
      <c r="JJ75" s="124" t="s">
        <v>192</v>
      </c>
      <c r="JK75" s="124" t="s">
        <v>192</v>
      </c>
      <c r="JL75" s="124" t="s">
        <v>192</v>
      </c>
      <c r="JM75" s="124" t="s">
        <v>192</v>
      </c>
      <c r="JN75" s="124" t="s">
        <v>192</v>
      </c>
      <c r="JO75" s="124" t="s">
        <v>192</v>
      </c>
      <c r="JP75" s="124" t="s">
        <v>192</v>
      </c>
      <c r="JQ75" s="124" t="s">
        <v>192</v>
      </c>
      <c r="JR75" s="124" t="s">
        <v>192</v>
      </c>
      <c r="JS75" s="124" t="s">
        <v>192</v>
      </c>
      <c r="JT75" s="124" t="s">
        <v>192</v>
      </c>
      <c r="JU75" s="124" t="s">
        <v>192</v>
      </c>
      <c r="JV75" s="124" t="s">
        <v>192</v>
      </c>
      <c r="JW75" s="124" t="s">
        <v>192</v>
      </c>
      <c r="JX75" s="124" t="s">
        <v>192</v>
      </c>
      <c r="JY75" s="124" t="s">
        <v>192</v>
      </c>
      <c r="JZ75" s="124" t="s">
        <v>192</v>
      </c>
      <c r="KA75" s="124" t="s">
        <v>192</v>
      </c>
      <c r="KB75" s="124" t="s">
        <v>192</v>
      </c>
      <c r="KC75" s="124" t="s">
        <v>192</v>
      </c>
      <c r="KD75" s="124" t="s">
        <v>192</v>
      </c>
      <c r="KE75" s="124" t="s">
        <v>192</v>
      </c>
      <c r="KF75" s="124" t="s">
        <v>192</v>
      </c>
      <c r="KG75" s="124" t="s">
        <v>192</v>
      </c>
      <c r="KH75" s="124" t="s">
        <v>192</v>
      </c>
      <c r="KI75" s="124" t="s">
        <v>192</v>
      </c>
      <c r="KJ75" s="124" t="s">
        <v>192</v>
      </c>
      <c r="KK75" s="124" t="s">
        <v>192</v>
      </c>
      <c r="KL75" s="124" t="s">
        <v>192</v>
      </c>
      <c r="KM75" s="124" t="s">
        <v>192</v>
      </c>
      <c r="KN75" s="124" t="s">
        <v>192</v>
      </c>
      <c r="KO75" s="124" t="s">
        <v>192</v>
      </c>
      <c r="KP75" s="124" t="s">
        <v>192</v>
      </c>
      <c r="KQ75" s="124" t="s">
        <v>192</v>
      </c>
      <c r="KR75" s="124" t="s">
        <v>192</v>
      </c>
      <c r="KS75" s="124" t="s">
        <v>192</v>
      </c>
      <c r="KT75" s="124" t="s">
        <v>192</v>
      </c>
      <c r="KU75" s="124" t="s">
        <v>192</v>
      </c>
      <c r="KV75" s="124" t="s">
        <v>192</v>
      </c>
      <c r="KW75" s="124" t="s">
        <v>192</v>
      </c>
      <c r="KX75" s="124" t="s">
        <v>192</v>
      </c>
      <c r="KY75" s="124" t="s">
        <v>192</v>
      </c>
      <c r="KZ75" s="124" t="s">
        <v>192</v>
      </c>
      <c r="LA75" s="124" t="s">
        <v>192</v>
      </c>
      <c r="LB75" s="124" t="s">
        <v>192</v>
      </c>
      <c r="LC75" s="124" t="s">
        <v>192</v>
      </c>
      <c r="LD75" s="124" t="s">
        <v>192</v>
      </c>
      <c r="LE75" s="124" t="s">
        <v>192</v>
      </c>
      <c r="LF75" s="124" t="s">
        <v>192</v>
      </c>
      <c r="LG75" s="124" t="s">
        <v>192</v>
      </c>
      <c r="LH75" s="124" t="s">
        <v>192</v>
      </c>
      <c r="LI75" s="124" t="s">
        <v>192</v>
      </c>
      <c r="LJ75" s="124" t="s">
        <v>192</v>
      </c>
      <c r="LK75" s="124" t="s">
        <v>192</v>
      </c>
      <c r="LL75" s="124" t="s">
        <v>192</v>
      </c>
      <c r="LM75" s="124" t="s">
        <v>192</v>
      </c>
      <c r="LN75" s="124" t="s">
        <v>192</v>
      </c>
      <c r="LO75" s="124" t="s">
        <v>192</v>
      </c>
      <c r="LP75" s="124" t="s">
        <v>192</v>
      </c>
      <c r="LQ75" s="124" t="s">
        <v>192</v>
      </c>
      <c r="LR75" s="124" t="s">
        <v>192</v>
      </c>
      <c r="LS75" s="124" t="s">
        <v>192</v>
      </c>
      <c r="LT75" s="124" t="s">
        <v>192</v>
      </c>
      <c r="LU75" s="124" t="s">
        <v>192</v>
      </c>
      <c r="LV75" s="124" t="s">
        <v>192</v>
      </c>
      <c r="LW75" s="124" t="s">
        <v>192</v>
      </c>
      <c r="LX75" s="124" t="s">
        <v>192</v>
      </c>
      <c r="LY75" s="124" t="s">
        <v>192</v>
      </c>
      <c r="LZ75" s="124" t="s">
        <v>192</v>
      </c>
      <c r="MA75" s="124" t="s">
        <v>192</v>
      </c>
      <c r="MB75" s="124" t="s">
        <v>192</v>
      </c>
      <c r="MC75" s="124" t="s">
        <v>192</v>
      </c>
      <c r="MD75" s="124" t="s">
        <v>192</v>
      </c>
      <c r="ME75" s="124" t="s">
        <v>192</v>
      </c>
      <c r="MF75" s="124" t="s">
        <v>192</v>
      </c>
      <c r="MG75" s="124" t="s">
        <v>192</v>
      </c>
      <c r="MH75" s="124" t="s">
        <v>192</v>
      </c>
      <c r="MI75" s="124" t="s">
        <v>192</v>
      </c>
      <c r="MJ75" s="124" t="s">
        <v>192</v>
      </c>
      <c r="MK75" s="124" t="s">
        <v>192</v>
      </c>
      <c r="ML75" s="124" t="s">
        <v>192</v>
      </c>
      <c r="MM75" s="124" t="s">
        <v>192</v>
      </c>
      <c r="MN75" s="124" t="s">
        <v>192</v>
      </c>
      <c r="MO75" s="124" t="s">
        <v>192</v>
      </c>
      <c r="MP75" s="124" t="s">
        <v>192</v>
      </c>
      <c r="MQ75" s="124" t="s">
        <v>192</v>
      </c>
      <c r="MR75" s="124" t="s">
        <v>192</v>
      </c>
      <c r="MS75" s="124" t="s">
        <v>192</v>
      </c>
      <c r="MT75" s="124" t="s">
        <v>192</v>
      </c>
      <c r="MU75" s="124" t="s">
        <v>192</v>
      </c>
      <c r="MV75" s="124" t="s">
        <v>192</v>
      </c>
      <c r="MW75" s="124" t="s">
        <v>192</v>
      </c>
      <c r="MX75" s="124" t="s">
        <v>192</v>
      </c>
      <c r="MY75" s="124" t="s">
        <v>192</v>
      </c>
      <c r="MZ75" s="124" t="s">
        <v>192</v>
      </c>
      <c r="NA75" s="124" t="s">
        <v>192</v>
      </c>
      <c r="NB75" s="124" t="s">
        <v>192</v>
      </c>
      <c r="NC75" s="124" t="s">
        <v>192</v>
      </c>
      <c r="ND75" s="124" t="s">
        <v>192</v>
      </c>
      <c r="NE75" s="124" t="s">
        <v>192</v>
      </c>
      <c r="NF75" s="124" t="s">
        <v>192</v>
      </c>
      <c r="NG75" s="124" t="s">
        <v>192</v>
      </c>
      <c r="NH75" s="124" t="s">
        <v>192</v>
      </c>
      <c r="NI75" s="124" t="s">
        <v>192</v>
      </c>
      <c r="NJ75" s="124" t="s">
        <v>192</v>
      </c>
      <c r="NK75" s="124" t="s">
        <v>192</v>
      </c>
      <c r="NL75" s="124" t="s">
        <v>192</v>
      </c>
      <c r="NM75" s="124" t="s">
        <v>192</v>
      </c>
      <c r="NN75" s="124" t="s">
        <v>192</v>
      </c>
      <c r="NO75" s="124" t="s">
        <v>192</v>
      </c>
      <c r="NP75" s="124" t="s">
        <v>192</v>
      </c>
      <c r="NQ75" s="124" t="s">
        <v>192</v>
      </c>
      <c r="NR75" s="124" t="s">
        <v>192</v>
      </c>
      <c r="NS75" s="124" t="s">
        <v>192</v>
      </c>
      <c r="NT75" s="124" t="s">
        <v>192</v>
      </c>
      <c r="NU75" s="124" t="s">
        <v>192</v>
      </c>
      <c r="NV75" s="124" t="s">
        <v>192</v>
      </c>
      <c r="NW75" s="124" t="s">
        <v>192</v>
      </c>
      <c r="NX75" s="124" t="s">
        <v>192</v>
      </c>
      <c r="NY75" s="124" t="s">
        <v>192</v>
      </c>
      <c r="NZ75" s="124" t="s">
        <v>192</v>
      </c>
      <c r="OA75" s="124" t="s">
        <v>192</v>
      </c>
      <c r="OB75" s="124" t="s">
        <v>192</v>
      </c>
      <c r="OC75" s="124" t="s">
        <v>192</v>
      </c>
      <c r="OD75" s="124" t="s">
        <v>192</v>
      </c>
      <c r="OE75" s="124" t="s">
        <v>192</v>
      </c>
      <c r="OF75" s="124" t="s">
        <v>192</v>
      </c>
      <c r="OG75" s="124" t="s">
        <v>192</v>
      </c>
      <c r="OH75" s="124" t="s">
        <v>192</v>
      </c>
      <c r="OI75" s="124" t="s">
        <v>192</v>
      </c>
      <c r="OJ75" s="124" t="s">
        <v>192</v>
      </c>
      <c r="OK75" s="124" t="s">
        <v>192</v>
      </c>
      <c r="OL75" s="124" t="s">
        <v>192</v>
      </c>
      <c r="OM75" s="124" t="s">
        <v>192</v>
      </c>
      <c r="ON75" s="124" t="s">
        <v>192</v>
      </c>
      <c r="OO75" s="124" t="s">
        <v>192</v>
      </c>
      <c r="OP75" s="124" t="s">
        <v>192</v>
      </c>
      <c r="OQ75" s="124" t="s">
        <v>192</v>
      </c>
      <c r="OR75" s="124" t="s">
        <v>192</v>
      </c>
      <c r="OS75" s="124" t="s">
        <v>192</v>
      </c>
      <c r="OT75" s="124" t="s">
        <v>192</v>
      </c>
      <c r="OU75" s="124" t="s">
        <v>192</v>
      </c>
      <c r="OV75" s="124" t="s">
        <v>192</v>
      </c>
      <c r="OW75" s="124" t="s">
        <v>192</v>
      </c>
      <c r="OX75" s="124" t="s">
        <v>192</v>
      </c>
      <c r="OY75" s="124" t="s">
        <v>192</v>
      </c>
      <c r="OZ75" s="124" t="s">
        <v>192</v>
      </c>
      <c r="PA75" s="124" t="s">
        <v>192</v>
      </c>
      <c r="PB75" s="124" t="s">
        <v>192</v>
      </c>
      <c r="PC75" s="124" t="s">
        <v>192</v>
      </c>
      <c r="PD75" s="124" t="s">
        <v>192</v>
      </c>
      <c r="PE75" s="124" t="s">
        <v>192</v>
      </c>
      <c r="PF75" s="124" t="s">
        <v>192</v>
      </c>
      <c r="PG75" s="124" t="s">
        <v>192</v>
      </c>
      <c r="PH75" s="124" t="s">
        <v>192</v>
      </c>
      <c r="PI75" s="124" t="s">
        <v>192</v>
      </c>
      <c r="PJ75" s="124" t="s">
        <v>192</v>
      </c>
      <c r="PK75" s="124" t="s">
        <v>192</v>
      </c>
      <c r="PL75" s="124" t="s">
        <v>192</v>
      </c>
      <c r="PM75" s="124" t="s">
        <v>192</v>
      </c>
      <c r="PN75" s="124" t="s">
        <v>192</v>
      </c>
      <c r="PO75" s="124" t="s">
        <v>192</v>
      </c>
      <c r="PP75" s="124" t="s">
        <v>192</v>
      </c>
      <c r="PQ75" s="124" t="s">
        <v>192</v>
      </c>
      <c r="PR75" s="124" t="s">
        <v>192</v>
      </c>
      <c r="PS75" s="124" t="s">
        <v>192</v>
      </c>
      <c r="PT75" s="124" t="s">
        <v>192</v>
      </c>
      <c r="PU75" s="124" t="s">
        <v>192</v>
      </c>
      <c r="PV75" s="124" t="s">
        <v>192</v>
      </c>
      <c r="PW75" s="124" t="s">
        <v>192</v>
      </c>
      <c r="PX75" s="124" t="s">
        <v>192</v>
      </c>
      <c r="PY75" s="124" t="s">
        <v>192</v>
      </c>
      <c r="PZ75" s="124" t="s">
        <v>192</v>
      </c>
      <c r="QA75" s="124" t="s">
        <v>192</v>
      </c>
      <c r="QB75" s="124" t="s">
        <v>192</v>
      </c>
      <c r="QC75" s="124" t="s">
        <v>192</v>
      </c>
      <c r="QD75" s="124" t="s">
        <v>192</v>
      </c>
      <c r="QE75" s="124" t="s">
        <v>192</v>
      </c>
      <c r="QF75" s="124" t="s">
        <v>192</v>
      </c>
      <c r="QG75" s="124" t="s">
        <v>192</v>
      </c>
      <c r="QH75" s="124" t="s">
        <v>192</v>
      </c>
      <c r="QI75" s="124" t="s">
        <v>192</v>
      </c>
      <c r="QJ75" s="124" t="s">
        <v>192</v>
      </c>
      <c r="QK75" s="124" t="s">
        <v>192</v>
      </c>
      <c r="QL75" s="124" t="s">
        <v>192</v>
      </c>
      <c r="QM75" s="124" t="s">
        <v>192</v>
      </c>
      <c r="QN75" s="124" t="s">
        <v>192</v>
      </c>
      <c r="QO75" s="124" t="s">
        <v>192</v>
      </c>
      <c r="QP75" s="124" t="s">
        <v>192</v>
      </c>
      <c r="QQ75" s="124" t="s">
        <v>192</v>
      </c>
      <c r="QR75" s="124" t="s">
        <v>192</v>
      </c>
      <c r="QS75" s="124" t="s">
        <v>192</v>
      </c>
      <c r="QT75" s="124" t="s">
        <v>192</v>
      </c>
      <c r="QU75" s="124" t="s">
        <v>192</v>
      </c>
      <c r="QV75" s="124" t="s">
        <v>192</v>
      </c>
      <c r="QW75" s="124" t="s">
        <v>192</v>
      </c>
      <c r="QX75" s="124" t="s">
        <v>192</v>
      </c>
      <c r="QY75" s="124" t="s">
        <v>192</v>
      </c>
      <c r="QZ75" s="124" t="s">
        <v>192</v>
      </c>
      <c r="RA75" s="124" t="s">
        <v>192</v>
      </c>
      <c r="RB75" s="124" t="s">
        <v>192</v>
      </c>
      <c r="RC75" s="124" t="s">
        <v>192</v>
      </c>
      <c r="RD75" s="124" t="s">
        <v>192</v>
      </c>
      <c r="RE75" s="124" t="s">
        <v>192</v>
      </c>
      <c r="RF75" s="124" t="s">
        <v>192</v>
      </c>
      <c r="RG75" s="124" t="s">
        <v>192</v>
      </c>
      <c r="RH75" s="124" t="s">
        <v>192</v>
      </c>
      <c r="RI75" s="124" t="s">
        <v>192</v>
      </c>
      <c r="RJ75" s="124" t="s">
        <v>192</v>
      </c>
      <c r="RK75" s="124" t="s">
        <v>192</v>
      </c>
      <c r="RL75" s="124" t="s">
        <v>192</v>
      </c>
      <c r="RM75" s="124" t="s">
        <v>192</v>
      </c>
      <c r="RN75" s="124" t="s">
        <v>192</v>
      </c>
      <c r="RO75" s="124" t="s">
        <v>192</v>
      </c>
      <c r="RP75" s="124" t="s">
        <v>192</v>
      </c>
      <c r="RQ75" s="124" t="s">
        <v>192</v>
      </c>
      <c r="RR75" s="124" t="s">
        <v>192</v>
      </c>
      <c r="RS75" s="124" t="s">
        <v>192</v>
      </c>
      <c r="RT75" s="124" t="s">
        <v>192</v>
      </c>
      <c r="RU75" s="124" t="s">
        <v>192</v>
      </c>
      <c r="RV75" s="124" t="s">
        <v>192</v>
      </c>
      <c r="RW75" s="124" t="s">
        <v>192</v>
      </c>
      <c r="RX75" s="124" t="s">
        <v>192</v>
      </c>
      <c r="RY75" s="124" t="s">
        <v>192</v>
      </c>
      <c r="RZ75" s="124" t="s">
        <v>192</v>
      </c>
      <c r="SA75" s="124" t="s">
        <v>192</v>
      </c>
      <c r="SB75" s="124" t="s">
        <v>192</v>
      </c>
      <c r="SC75" s="124" t="s">
        <v>192</v>
      </c>
      <c r="SD75" s="124" t="s">
        <v>192</v>
      </c>
      <c r="SE75" s="124" t="s">
        <v>192</v>
      </c>
      <c r="SF75" s="124" t="s">
        <v>192</v>
      </c>
      <c r="SG75" s="124" t="s">
        <v>192</v>
      </c>
      <c r="SH75" s="124" t="s">
        <v>192</v>
      </c>
      <c r="SI75" s="124" t="s">
        <v>192</v>
      </c>
      <c r="SJ75" s="124" t="s">
        <v>192</v>
      </c>
      <c r="SK75" s="124" t="s">
        <v>192</v>
      </c>
      <c r="SL75" s="124" t="s">
        <v>192</v>
      </c>
      <c r="SM75" s="124" t="s">
        <v>192</v>
      </c>
      <c r="SN75" s="124" t="s">
        <v>192</v>
      </c>
      <c r="SO75" s="124" t="s">
        <v>192</v>
      </c>
      <c r="SP75" s="124" t="s">
        <v>192</v>
      </c>
      <c r="SQ75" s="124" t="s">
        <v>192</v>
      </c>
      <c r="SR75" s="124" t="s">
        <v>192</v>
      </c>
      <c r="SS75" s="124" t="s">
        <v>192</v>
      </c>
      <c r="ST75" s="124" t="s">
        <v>192</v>
      </c>
      <c r="SU75" s="124" t="s">
        <v>192</v>
      </c>
      <c r="SV75" s="124" t="s">
        <v>192</v>
      </c>
      <c r="SW75" s="124" t="s">
        <v>192</v>
      </c>
      <c r="SX75" s="124" t="s">
        <v>192</v>
      </c>
      <c r="SY75" s="124" t="s">
        <v>192</v>
      </c>
      <c r="SZ75" s="124" t="s">
        <v>192</v>
      </c>
      <c r="TA75" s="124" t="s">
        <v>192</v>
      </c>
      <c r="TB75" s="124" t="s">
        <v>192</v>
      </c>
      <c r="TC75" s="124" t="s">
        <v>192</v>
      </c>
      <c r="TD75" s="124" t="s">
        <v>192</v>
      </c>
      <c r="TE75" s="124" t="s">
        <v>192</v>
      </c>
      <c r="TF75" s="124" t="s">
        <v>192</v>
      </c>
      <c r="TG75" s="124" t="s">
        <v>192</v>
      </c>
      <c r="TH75" s="124" t="s">
        <v>192</v>
      </c>
      <c r="TI75" s="124" t="s">
        <v>192</v>
      </c>
      <c r="TJ75" s="124" t="s">
        <v>192</v>
      </c>
      <c r="TK75" s="124" t="s">
        <v>192</v>
      </c>
      <c r="TL75" s="124" t="s">
        <v>192</v>
      </c>
      <c r="TM75" s="124" t="s">
        <v>192</v>
      </c>
      <c r="TN75" s="124" t="s">
        <v>192</v>
      </c>
      <c r="TO75" s="124" t="s">
        <v>192</v>
      </c>
      <c r="TP75" s="124" t="s">
        <v>192</v>
      </c>
      <c r="TQ75" s="124" t="s">
        <v>192</v>
      </c>
      <c r="TR75" s="124" t="s">
        <v>192</v>
      </c>
      <c r="TS75" s="124" t="s">
        <v>192</v>
      </c>
      <c r="TT75" s="124" t="s">
        <v>192</v>
      </c>
      <c r="TU75" s="124" t="s">
        <v>192</v>
      </c>
      <c r="TV75" s="124" t="s">
        <v>192</v>
      </c>
      <c r="TW75" s="124" t="s">
        <v>192</v>
      </c>
      <c r="TX75" s="124" t="s">
        <v>192</v>
      </c>
      <c r="TY75" s="124" t="s">
        <v>192</v>
      </c>
      <c r="TZ75" s="124" t="s">
        <v>192</v>
      </c>
      <c r="UA75" s="124" t="s">
        <v>192</v>
      </c>
      <c r="UB75" s="124" t="s">
        <v>192</v>
      </c>
      <c r="UC75" s="124" t="s">
        <v>192</v>
      </c>
      <c r="UD75" s="124" t="s">
        <v>192</v>
      </c>
      <c r="UE75" s="124" t="s">
        <v>192</v>
      </c>
      <c r="UF75" s="124" t="s">
        <v>192</v>
      </c>
      <c r="UG75" s="124" t="s">
        <v>192</v>
      </c>
      <c r="UH75" s="124" t="s">
        <v>192</v>
      </c>
      <c r="UI75" s="124" t="s">
        <v>192</v>
      </c>
      <c r="UJ75" s="124" t="s">
        <v>192</v>
      </c>
      <c r="UK75" s="124" t="s">
        <v>192</v>
      </c>
      <c r="UL75" s="124" t="s">
        <v>192</v>
      </c>
      <c r="UM75" s="124" t="s">
        <v>192</v>
      </c>
      <c r="UN75" s="124" t="s">
        <v>192</v>
      </c>
      <c r="UO75" s="124" t="s">
        <v>192</v>
      </c>
      <c r="UP75" s="124" t="s">
        <v>192</v>
      </c>
      <c r="UQ75" s="124" t="s">
        <v>192</v>
      </c>
      <c r="UR75" s="124" t="s">
        <v>192</v>
      </c>
      <c r="US75" s="124" t="s">
        <v>192</v>
      </c>
      <c r="UT75" s="124" t="s">
        <v>192</v>
      </c>
      <c r="UU75" s="124" t="s">
        <v>192</v>
      </c>
      <c r="UV75" s="124" t="s">
        <v>192</v>
      </c>
      <c r="UW75" s="124" t="s">
        <v>192</v>
      </c>
      <c r="UX75" s="124" t="s">
        <v>192</v>
      </c>
      <c r="UY75" s="124" t="s">
        <v>192</v>
      </c>
      <c r="UZ75" s="124" t="s">
        <v>192</v>
      </c>
      <c r="VA75" s="124" t="s">
        <v>192</v>
      </c>
      <c r="VB75" s="124" t="s">
        <v>192</v>
      </c>
      <c r="VC75" s="124" t="s">
        <v>192</v>
      </c>
      <c r="VD75" s="124" t="s">
        <v>192</v>
      </c>
      <c r="VE75" s="124" t="s">
        <v>192</v>
      </c>
      <c r="VF75" s="124" t="s">
        <v>192</v>
      </c>
      <c r="VG75" s="124" t="s">
        <v>192</v>
      </c>
      <c r="VH75" s="124" t="s">
        <v>192</v>
      </c>
      <c r="VI75" s="124" t="s">
        <v>192</v>
      </c>
      <c r="VJ75" s="124" t="s">
        <v>192</v>
      </c>
      <c r="VK75" s="124" t="s">
        <v>192</v>
      </c>
      <c r="VL75" s="124" t="s">
        <v>192</v>
      </c>
      <c r="VM75" s="124" t="s">
        <v>192</v>
      </c>
      <c r="VN75" s="124" t="s">
        <v>192</v>
      </c>
      <c r="VO75" s="124" t="s">
        <v>192</v>
      </c>
      <c r="VP75" s="124" t="s">
        <v>192</v>
      </c>
      <c r="VQ75" s="124" t="s">
        <v>192</v>
      </c>
      <c r="VR75" s="124" t="s">
        <v>192</v>
      </c>
      <c r="VS75" s="124" t="s">
        <v>192</v>
      </c>
      <c r="VT75" s="124" t="s">
        <v>192</v>
      </c>
      <c r="VU75" s="124" t="s">
        <v>192</v>
      </c>
      <c r="VV75" s="124" t="s">
        <v>192</v>
      </c>
      <c r="VW75" s="124" t="s">
        <v>192</v>
      </c>
      <c r="VX75" s="124" t="s">
        <v>192</v>
      </c>
      <c r="VY75" s="124" t="s">
        <v>192</v>
      </c>
      <c r="VZ75" s="124" t="s">
        <v>192</v>
      </c>
      <c r="WA75" s="124" t="s">
        <v>192</v>
      </c>
      <c r="WB75" s="124" t="s">
        <v>192</v>
      </c>
      <c r="WC75" s="124" t="s">
        <v>192</v>
      </c>
      <c r="WD75" s="124" t="s">
        <v>192</v>
      </c>
      <c r="WE75" s="124" t="s">
        <v>192</v>
      </c>
      <c r="WF75" s="124" t="s">
        <v>192</v>
      </c>
      <c r="WG75" s="124" t="s">
        <v>192</v>
      </c>
      <c r="WH75" s="124" t="s">
        <v>192</v>
      </c>
      <c r="WI75" s="124" t="s">
        <v>192</v>
      </c>
      <c r="WJ75" s="124" t="s">
        <v>192</v>
      </c>
      <c r="WK75" s="124" t="s">
        <v>192</v>
      </c>
      <c r="WL75" s="124" t="s">
        <v>192</v>
      </c>
      <c r="WM75" s="124" t="s">
        <v>192</v>
      </c>
      <c r="WN75" s="124" t="s">
        <v>192</v>
      </c>
      <c r="WO75" s="124" t="s">
        <v>192</v>
      </c>
      <c r="WP75" s="124" t="s">
        <v>192</v>
      </c>
      <c r="WQ75" s="124" t="s">
        <v>192</v>
      </c>
      <c r="WR75" s="124" t="s">
        <v>192</v>
      </c>
      <c r="WS75" s="124" t="s">
        <v>192</v>
      </c>
      <c r="WT75" s="124" t="s">
        <v>192</v>
      </c>
      <c r="WU75" s="124" t="s">
        <v>192</v>
      </c>
      <c r="WV75" s="124" t="s">
        <v>192</v>
      </c>
      <c r="WW75" s="124" t="s">
        <v>192</v>
      </c>
      <c r="WX75" s="124" t="s">
        <v>192</v>
      </c>
      <c r="WY75" s="124" t="s">
        <v>192</v>
      </c>
      <c r="WZ75" s="124" t="s">
        <v>192</v>
      </c>
      <c r="XA75" s="124" t="s">
        <v>192</v>
      </c>
      <c r="XB75" s="124" t="s">
        <v>192</v>
      </c>
      <c r="XC75" s="124" t="s">
        <v>192</v>
      </c>
      <c r="XD75" s="124" t="s">
        <v>192</v>
      </c>
      <c r="XE75" s="124" t="s">
        <v>192</v>
      </c>
      <c r="XF75" s="124" t="s">
        <v>192</v>
      </c>
      <c r="XG75" s="124" t="s">
        <v>192</v>
      </c>
      <c r="XH75" s="124" t="s">
        <v>192</v>
      </c>
      <c r="XI75" s="124" t="s">
        <v>192</v>
      </c>
      <c r="XJ75" s="124" t="s">
        <v>192</v>
      </c>
      <c r="XK75" s="124" t="s">
        <v>192</v>
      </c>
      <c r="XL75" s="124" t="s">
        <v>192</v>
      </c>
      <c r="XM75" s="124" t="s">
        <v>192</v>
      </c>
      <c r="XN75" s="124" t="s">
        <v>192</v>
      </c>
      <c r="XO75" s="124" t="s">
        <v>192</v>
      </c>
      <c r="XP75" s="124" t="s">
        <v>192</v>
      </c>
      <c r="XQ75" s="124" t="s">
        <v>192</v>
      </c>
      <c r="XR75" s="124" t="s">
        <v>192</v>
      </c>
      <c r="XS75" s="124" t="s">
        <v>192</v>
      </c>
      <c r="XT75" s="124" t="s">
        <v>192</v>
      </c>
      <c r="XU75" s="124" t="s">
        <v>192</v>
      </c>
      <c r="XV75" s="124" t="s">
        <v>192</v>
      </c>
      <c r="XW75" s="124" t="s">
        <v>192</v>
      </c>
      <c r="XX75" s="124" t="s">
        <v>192</v>
      </c>
      <c r="XY75" s="124" t="s">
        <v>192</v>
      </c>
      <c r="XZ75" s="124" t="s">
        <v>192</v>
      </c>
      <c r="YA75" s="124" t="s">
        <v>192</v>
      </c>
      <c r="YB75" s="124" t="s">
        <v>192</v>
      </c>
      <c r="YC75" s="124" t="s">
        <v>192</v>
      </c>
      <c r="YD75" s="124" t="s">
        <v>192</v>
      </c>
      <c r="YE75" s="124" t="s">
        <v>192</v>
      </c>
      <c r="YF75" s="124" t="s">
        <v>192</v>
      </c>
      <c r="YG75" s="124" t="s">
        <v>192</v>
      </c>
      <c r="YH75" s="124" t="s">
        <v>192</v>
      </c>
      <c r="YI75" s="124" t="s">
        <v>192</v>
      </c>
      <c r="YJ75" s="124" t="s">
        <v>192</v>
      </c>
      <c r="YK75" s="124" t="s">
        <v>192</v>
      </c>
      <c r="YL75" s="124" t="s">
        <v>192</v>
      </c>
      <c r="YM75" s="124" t="s">
        <v>192</v>
      </c>
      <c r="YN75" s="124" t="s">
        <v>192</v>
      </c>
      <c r="YO75" s="124" t="s">
        <v>192</v>
      </c>
      <c r="YP75" s="124" t="s">
        <v>192</v>
      </c>
      <c r="YQ75" s="124" t="s">
        <v>192</v>
      </c>
      <c r="YR75" s="124" t="s">
        <v>192</v>
      </c>
      <c r="YS75" s="124" t="s">
        <v>192</v>
      </c>
      <c r="YT75" s="124" t="s">
        <v>192</v>
      </c>
      <c r="YU75" s="124" t="s">
        <v>192</v>
      </c>
      <c r="YV75" s="124" t="s">
        <v>192</v>
      </c>
      <c r="YW75" s="124" t="s">
        <v>192</v>
      </c>
      <c r="YX75" s="124" t="s">
        <v>192</v>
      </c>
      <c r="YY75" s="124" t="s">
        <v>192</v>
      </c>
      <c r="YZ75" s="124" t="s">
        <v>192</v>
      </c>
      <c r="ZA75" s="124" t="s">
        <v>192</v>
      </c>
      <c r="ZB75" s="124" t="s">
        <v>192</v>
      </c>
      <c r="ZC75" s="124" t="s">
        <v>192</v>
      </c>
      <c r="ZD75" s="124" t="s">
        <v>192</v>
      </c>
      <c r="ZE75" s="124" t="s">
        <v>192</v>
      </c>
      <c r="ZF75" s="124" t="s">
        <v>192</v>
      </c>
      <c r="ZG75" s="124" t="s">
        <v>192</v>
      </c>
      <c r="ZH75" s="124" t="s">
        <v>192</v>
      </c>
      <c r="ZI75" s="124" t="s">
        <v>192</v>
      </c>
      <c r="ZJ75" s="124" t="s">
        <v>192</v>
      </c>
      <c r="ZK75" s="124" t="s">
        <v>192</v>
      </c>
      <c r="ZL75" s="124" t="s">
        <v>192</v>
      </c>
      <c r="ZM75" s="124" t="s">
        <v>192</v>
      </c>
      <c r="ZN75" s="124" t="s">
        <v>192</v>
      </c>
      <c r="ZO75" s="124" t="s">
        <v>192</v>
      </c>
      <c r="ZP75" s="124" t="s">
        <v>192</v>
      </c>
      <c r="ZQ75" s="124" t="s">
        <v>192</v>
      </c>
      <c r="ZR75" s="124" t="s">
        <v>192</v>
      </c>
      <c r="ZS75" s="124" t="s">
        <v>192</v>
      </c>
      <c r="ZT75" s="124" t="s">
        <v>192</v>
      </c>
      <c r="ZU75" s="124" t="s">
        <v>192</v>
      </c>
      <c r="ZV75" s="124" t="s">
        <v>192</v>
      </c>
      <c r="ZW75" s="124" t="s">
        <v>192</v>
      </c>
      <c r="ZX75" s="124" t="s">
        <v>192</v>
      </c>
      <c r="ZY75" s="124" t="s">
        <v>192</v>
      </c>
      <c r="ZZ75" s="124" t="s">
        <v>192</v>
      </c>
      <c r="AAA75" s="124" t="s">
        <v>192</v>
      </c>
      <c r="AAB75" s="124" t="s">
        <v>192</v>
      </c>
      <c r="AAC75" s="124" t="s">
        <v>192</v>
      </c>
      <c r="AAD75" s="124" t="s">
        <v>192</v>
      </c>
      <c r="AAE75" s="124" t="s">
        <v>192</v>
      </c>
      <c r="AAF75" s="124" t="s">
        <v>192</v>
      </c>
      <c r="AAG75" s="124" t="s">
        <v>192</v>
      </c>
      <c r="AAH75" s="124" t="s">
        <v>192</v>
      </c>
      <c r="AAI75" s="124" t="s">
        <v>192</v>
      </c>
      <c r="AAJ75" s="124" t="s">
        <v>192</v>
      </c>
      <c r="AAK75" s="124" t="s">
        <v>192</v>
      </c>
      <c r="AAL75" s="124" t="s">
        <v>192</v>
      </c>
      <c r="AAM75" s="124" t="s">
        <v>192</v>
      </c>
      <c r="AAN75" s="124" t="s">
        <v>192</v>
      </c>
      <c r="AAO75" s="124" t="s">
        <v>192</v>
      </c>
      <c r="AAP75" s="124" t="s">
        <v>192</v>
      </c>
      <c r="AAQ75" s="124" t="s">
        <v>192</v>
      </c>
      <c r="AAR75" s="124" t="s">
        <v>192</v>
      </c>
      <c r="AAS75" s="124" t="s">
        <v>192</v>
      </c>
      <c r="AAT75" s="124" t="s">
        <v>192</v>
      </c>
      <c r="AAU75" s="124" t="s">
        <v>192</v>
      </c>
      <c r="AAV75" s="124" t="s">
        <v>192</v>
      </c>
      <c r="AAW75" s="124" t="s">
        <v>192</v>
      </c>
      <c r="AAX75" s="124" t="s">
        <v>192</v>
      </c>
      <c r="AAY75" s="124" t="s">
        <v>192</v>
      </c>
      <c r="AAZ75" s="124" t="s">
        <v>192</v>
      </c>
      <c r="ABA75" s="124" t="s">
        <v>192</v>
      </c>
      <c r="ABB75" s="124" t="s">
        <v>192</v>
      </c>
      <c r="ABC75" s="124" t="s">
        <v>192</v>
      </c>
      <c r="ABD75" s="124" t="s">
        <v>192</v>
      </c>
      <c r="ABE75" s="124" t="s">
        <v>192</v>
      </c>
      <c r="ABF75" s="124" t="s">
        <v>192</v>
      </c>
      <c r="ABG75" s="124" t="s">
        <v>192</v>
      </c>
      <c r="ABH75" s="124" t="s">
        <v>192</v>
      </c>
      <c r="ABI75" s="124" t="s">
        <v>192</v>
      </c>
      <c r="ABJ75" s="124" t="s">
        <v>192</v>
      </c>
      <c r="ABK75" s="124" t="s">
        <v>192</v>
      </c>
      <c r="ABL75" s="124" t="s">
        <v>192</v>
      </c>
      <c r="ABM75" s="124" t="s">
        <v>192</v>
      </c>
      <c r="ABN75" s="124" t="s">
        <v>192</v>
      </c>
      <c r="ABO75" s="124" t="s">
        <v>192</v>
      </c>
      <c r="ABP75" s="124" t="s">
        <v>192</v>
      </c>
      <c r="ABQ75" s="124" t="s">
        <v>192</v>
      </c>
      <c r="ABR75" s="124" t="s">
        <v>192</v>
      </c>
      <c r="ABS75" s="124" t="s">
        <v>192</v>
      </c>
      <c r="ABT75" s="124" t="s">
        <v>192</v>
      </c>
      <c r="ABU75" s="124" t="s">
        <v>192</v>
      </c>
      <c r="ABV75" s="124" t="s">
        <v>192</v>
      </c>
      <c r="ABW75" s="124" t="s">
        <v>192</v>
      </c>
      <c r="ABX75" s="124" t="s">
        <v>192</v>
      </c>
      <c r="ABY75" s="124" t="s">
        <v>192</v>
      </c>
      <c r="ABZ75" s="124" t="s">
        <v>192</v>
      </c>
      <c r="ACA75" s="124" t="s">
        <v>192</v>
      </c>
      <c r="ACB75" s="124" t="s">
        <v>192</v>
      </c>
      <c r="ACC75" s="124" t="s">
        <v>192</v>
      </c>
      <c r="ACD75" s="124" t="s">
        <v>192</v>
      </c>
      <c r="ACE75" s="124" t="s">
        <v>192</v>
      </c>
      <c r="ACF75" s="124" t="s">
        <v>192</v>
      </c>
      <c r="ACG75" s="124" t="s">
        <v>192</v>
      </c>
      <c r="ACH75" s="124" t="s">
        <v>192</v>
      </c>
      <c r="ACI75" s="124" t="s">
        <v>192</v>
      </c>
      <c r="ACJ75" s="124" t="s">
        <v>192</v>
      </c>
      <c r="ACK75" s="124" t="s">
        <v>192</v>
      </c>
      <c r="ACL75" s="124" t="s">
        <v>192</v>
      </c>
      <c r="ACM75" s="124" t="s">
        <v>192</v>
      </c>
      <c r="ACN75" s="124" t="s">
        <v>192</v>
      </c>
      <c r="ACO75" s="124" t="s">
        <v>192</v>
      </c>
      <c r="ACP75" s="124" t="s">
        <v>192</v>
      </c>
      <c r="ACQ75" s="124" t="s">
        <v>192</v>
      </c>
      <c r="ACR75" s="124" t="s">
        <v>192</v>
      </c>
      <c r="ACS75" s="124" t="s">
        <v>192</v>
      </c>
      <c r="ACT75" s="124" t="s">
        <v>192</v>
      </c>
      <c r="ACU75" s="124" t="s">
        <v>192</v>
      </c>
      <c r="ACV75" s="124" t="s">
        <v>192</v>
      </c>
      <c r="ACW75" s="124" t="s">
        <v>192</v>
      </c>
      <c r="ACX75" s="124" t="s">
        <v>192</v>
      </c>
      <c r="ACY75" s="124" t="s">
        <v>192</v>
      </c>
      <c r="ACZ75" s="124" t="s">
        <v>192</v>
      </c>
      <c r="ADA75" s="124" t="s">
        <v>192</v>
      </c>
      <c r="ADB75" s="124" t="s">
        <v>192</v>
      </c>
      <c r="ADC75" s="124" t="s">
        <v>192</v>
      </c>
      <c r="ADD75" s="124" t="s">
        <v>192</v>
      </c>
      <c r="ADE75" s="124" t="s">
        <v>192</v>
      </c>
      <c r="ADF75" s="124" t="s">
        <v>192</v>
      </c>
      <c r="ADG75" s="124" t="s">
        <v>192</v>
      </c>
      <c r="ADH75" s="124" t="s">
        <v>192</v>
      </c>
      <c r="ADI75" s="124" t="s">
        <v>192</v>
      </c>
      <c r="ADJ75" s="124" t="s">
        <v>192</v>
      </c>
      <c r="ADK75" s="124" t="s">
        <v>192</v>
      </c>
      <c r="ADL75" s="124" t="s">
        <v>192</v>
      </c>
      <c r="ADM75" s="124" t="s">
        <v>192</v>
      </c>
      <c r="ADN75" s="124" t="s">
        <v>192</v>
      </c>
      <c r="ADO75" s="124" t="s">
        <v>192</v>
      </c>
      <c r="ADP75" s="124" t="s">
        <v>192</v>
      </c>
      <c r="ADQ75" s="124" t="s">
        <v>192</v>
      </c>
      <c r="ADR75" s="124" t="s">
        <v>192</v>
      </c>
      <c r="ADS75" s="124" t="s">
        <v>192</v>
      </c>
      <c r="ADT75" s="124" t="s">
        <v>192</v>
      </c>
      <c r="ADU75" s="124" t="s">
        <v>192</v>
      </c>
      <c r="ADV75" s="124" t="s">
        <v>192</v>
      </c>
      <c r="ADW75" s="124" t="s">
        <v>192</v>
      </c>
      <c r="ADX75" s="124" t="s">
        <v>192</v>
      </c>
      <c r="ADY75" s="124" t="s">
        <v>192</v>
      </c>
      <c r="ADZ75" s="124" t="s">
        <v>192</v>
      </c>
      <c r="AEA75" s="124" t="s">
        <v>192</v>
      </c>
      <c r="AEB75" s="124" t="s">
        <v>192</v>
      </c>
      <c r="AEC75" s="124" t="s">
        <v>192</v>
      </c>
      <c r="AED75" s="124" t="s">
        <v>192</v>
      </c>
      <c r="AEE75" s="124" t="s">
        <v>192</v>
      </c>
      <c r="AEF75" s="124" t="s">
        <v>192</v>
      </c>
      <c r="AEG75" s="124" t="s">
        <v>192</v>
      </c>
      <c r="AEH75" s="124" t="s">
        <v>192</v>
      </c>
      <c r="AEI75" s="124" t="s">
        <v>192</v>
      </c>
      <c r="AEJ75" s="124" t="s">
        <v>192</v>
      </c>
      <c r="AEK75" s="124" t="s">
        <v>192</v>
      </c>
      <c r="AEL75" s="124" t="s">
        <v>192</v>
      </c>
      <c r="AEM75" s="124" t="s">
        <v>192</v>
      </c>
      <c r="AEN75" s="124" t="s">
        <v>192</v>
      </c>
      <c r="AEO75" s="124" t="s">
        <v>192</v>
      </c>
      <c r="AEP75" s="124" t="s">
        <v>192</v>
      </c>
      <c r="AEQ75" s="124" t="s">
        <v>192</v>
      </c>
      <c r="AER75" s="124" t="s">
        <v>192</v>
      </c>
      <c r="AES75" s="124" t="s">
        <v>192</v>
      </c>
      <c r="AET75" s="124" t="s">
        <v>192</v>
      </c>
      <c r="AEU75" s="124" t="s">
        <v>192</v>
      </c>
      <c r="AEV75" s="124" t="s">
        <v>192</v>
      </c>
      <c r="AEW75" s="124" t="s">
        <v>192</v>
      </c>
      <c r="AEX75" s="124" t="s">
        <v>192</v>
      </c>
      <c r="AEY75" s="124" t="s">
        <v>192</v>
      </c>
      <c r="AEZ75" s="124" t="s">
        <v>192</v>
      </c>
      <c r="AFA75" s="124" t="s">
        <v>192</v>
      </c>
      <c r="AFB75" s="124" t="s">
        <v>192</v>
      </c>
      <c r="AFC75" s="124" t="s">
        <v>192</v>
      </c>
      <c r="AFD75" s="124" t="s">
        <v>192</v>
      </c>
      <c r="AFE75" s="124" t="s">
        <v>192</v>
      </c>
      <c r="AFF75" s="124" t="s">
        <v>192</v>
      </c>
      <c r="AFG75" s="124" t="s">
        <v>192</v>
      </c>
      <c r="AFH75" s="124" t="s">
        <v>192</v>
      </c>
      <c r="AFI75" s="124" t="s">
        <v>192</v>
      </c>
      <c r="AFJ75" s="124" t="s">
        <v>192</v>
      </c>
      <c r="AFK75" s="124" t="s">
        <v>192</v>
      </c>
      <c r="AFL75" s="124" t="s">
        <v>192</v>
      </c>
      <c r="AFM75" s="124" t="s">
        <v>192</v>
      </c>
      <c r="AFN75" s="124" t="s">
        <v>192</v>
      </c>
      <c r="AFO75" s="124" t="s">
        <v>192</v>
      </c>
      <c r="AFP75" s="124" t="s">
        <v>192</v>
      </c>
      <c r="AFQ75" s="124" t="s">
        <v>192</v>
      </c>
      <c r="AFR75" s="124" t="s">
        <v>192</v>
      </c>
      <c r="AFS75" s="124" t="s">
        <v>192</v>
      </c>
      <c r="AFT75" s="124" t="s">
        <v>192</v>
      </c>
      <c r="AFU75" s="124" t="s">
        <v>192</v>
      </c>
      <c r="AFV75" s="124" t="s">
        <v>192</v>
      </c>
      <c r="AFW75" s="124" t="s">
        <v>192</v>
      </c>
      <c r="AFX75" s="124" t="s">
        <v>192</v>
      </c>
      <c r="AFY75" s="124" t="s">
        <v>192</v>
      </c>
      <c r="AFZ75" s="124" t="s">
        <v>192</v>
      </c>
      <c r="AGA75" s="124" t="s">
        <v>192</v>
      </c>
      <c r="AGB75" s="124" t="s">
        <v>192</v>
      </c>
      <c r="AGC75" s="124" t="s">
        <v>192</v>
      </c>
      <c r="AGD75" s="124" t="s">
        <v>192</v>
      </c>
      <c r="AGE75" s="124" t="s">
        <v>192</v>
      </c>
      <c r="AGF75" s="124" t="s">
        <v>192</v>
      </c>
      <c r="AGG75" s="124" t="s">
        <v>192</v>
      </c>
      <c r="AGH75" s="124" t="s">
        <v>192</v>
      </c>
      <c r="AGI75" s="124" t="s">
        <v>192</v>
      </c>
      <c r="AGJ75" s="124" t="s">
        <v>192</v>
      </c>
      <c r="AGK75" s="124" t="s">
        <v>192</v>
      </c>
      <c r="AGL75" s="124" t="s">
        <v>192</v>
      </c>
      <c r="AGM75" s="124" t="s">
        <v>192</v>
      </c>
      <c r="AGN75" s="124" t="s">
        <v>192</v>
      </c>
      <c r="AGO75" s="124" t="s">
        <v>192</v>
      </c>
      <c r="AGP75" s="124" t="s">
        <v>192</v>
      </c>
      <c r="AGQ75" s="124" t="s">
        <v>192</v>
      </c>
      <c r="AGR75" s="124" t="s">
        <v>192</v>
      </c>
      <c r="AGS75" s="124" t="s">
        <v>192</v>
      </c>
      <c r="AGT75" s="124" t="s">
        <v>192</v>
      </c>
      <c r="AGU75" s="124" t="s">
        <v>192</v>
      </c>
      <c r="AGV75" s="124" t="s">
        <v>192</v>
      </c>
      <c r="AGW75" s="124" t="s">
        <v>192</v>
      </c>
      <c r="AGX75" s="124" t="s">
        <v>192</v>
      </c>
      <c r="AGY75" s="124" t="s">
        <v>192</v>
      </c>
      <c r="AGZ75" s="124" t="s">
        <v>192</v>
      </c>
      <c r="AHA75" s="124" t="s">
        <v>192</v>
      </c>
      <c r="AHB75" s="124" t="s">
        <v>192</v>
      </c>
      <c r="AHC75" s="124" t="s">
        <v>192</v>
      </c>
      <c r="AHD75" s="124" t="s">
        <v>192</v>
      </c>
      <c r="AHE75" s="124" t="s">
        <v>192</v>
      </c>
      <c r="AHF75" s="124" t="s">
        <v>192</v>
      </c>
      <c r="AHG75" s="124" t="s">
        <v>192</v>
      </c>
      <c r="AHH75" s="124" t="s">
        <v>192</v>
      </c>
      <c r="AHI75" s="124" t="s">
        <v>192</v>
      </c>
      <c r="AHJ75" s="124" t="s">
        <v>192</v>
      </c>
      <c r="AHK75" s="124" t="s">
        <v>192</v>
      </c>
      <c r="AHL75" s="124" t="s">
        <v>192</v>
      </c>
      <c r="AHM75" s="124" t="s">
        <v>192</v>
      </c>
      <c r="AHN75" s="124" t="s">
        <v>192</v>
      </c>
      <c r="AHO75" s="124" t="s">
        <v>192</v>
      </c>
      <c r="AHP75" s="124" t="s">
        <v>192</v>
      </c>
      <c r="AHQ75" s="124" t="s">
        <v>192</v>
      </c>
      <c r="AHR75" s="124" t="s">
        <v>192</v>
      </c>
      <c r="AHS75" s="124" t="s">
        <v>192</v>
      </c>
      <c r="AHT75" s="124" t="s">
        <v>192</v>
      </c>
      <c r="AHU75" s="124" t="s">
        <v>192</v>
      </c>
      <c r="AHV75" s="124" t="s">
        <v>192</v>
      </c>
      <c r="AHW75" s="124" t="s">
        <v>192</v>
      </c>
      <c r="AHX75" s="124" t="s">
        <v>192</v>
      </c>
      <c r="AHY75" s="124" t="s">
        <v>192</v>
      </c>
      <c r="AHZ75" s="124" t="s">
        <v>192</v>
      </c>
      <c r="AIA75" s="124" t="s">
        <v>192</v>
      </c>
      <c r="AIB75" s="124" t="s">
        <v>192</v>
      </c>
      <c r="AIC75" s="124" t="s">
        <v>192</v>
      </c>
      <c r="AID75" s="124" t="s">
        <v>192</v>
      </c>
      <c r="AIE75" s="124" t="s">
        <v>192</v>
      </c>
      <c r="AIF75" s="124" t="s">
        <v>192</v>
      </c>
      <c r="AIG75" s="124" t="s">
        <v>192</v>
      </c>
      <c r="AIH75" s="124" t="s">
        <v>192</v>
      </c>
      <c r="AII75" s="124" t="s">
        <v>192</v>
      </c>
      <c r="AIJ75" s="124" t="s">
        <v>192</v>
      </c>
      <c r="AIK75" s="124" t="s">
        <v>192</v>
      </c>
      <c r="AIL75" s="124" t="s">
        <v>192</v>
      </c>
      <c r="AIM75" s="124" t="s">
        <v>192</v>
      </c>
      <c r="AIN75" s="124" t="s">
        <v>192</v>
      </c>
      <c r="AIO75" s="124" t="s">
        <v>192</v>
      </c>
      <c r="AIP75" s="124" t="s">
        <v>192</v>
      </c>
      <c r="AIQ75" s="124" t="s">
        <v>192</v>
      </c>
      <c r="AIR75" s="124" t="s">
        <v>192</v>
      </c>
      <c r="AIS75" s="124" t="s">
        <v>192</v>
      </c>
      <c r="AIT75" s="124" t="s">
        <v>192</v>
      </c>
      <c r="AIU75" s="124" t="s">
        <v>192</v>
      </c>
      <c r="AIV75" s="124" t="s">
        <v>192</v>
      </c>
      <c r="AIW75" s="124" t="s">
        <v>192</v>
      </c>
      <c r="AIX75" s="124" t="s">
        <v>192</v>
      </c>
      <c r="AIY75" s="124" t="s">
        <v>192</v>
      </c>
      <c r="AIZ75" s="124" t="s">
        <v>192</v>
      </c>
      <c r="AJA75" s="124" t="s">
        <v>192</v>
      </c>
      <c r="AJB75" s="124" t="s">
        <v>192</v>
      </c>
      <c r="AJC75" s="124" t="s">
        <v>192</v>
      </c>
      <c r="AJD75" s="124" t="s">
        <v>192</v>
      </c>
      <c r="AJE75" s="124" t="s">
        <v>192</v>
      </c>
      <c r="AJF75" s="124" t="s">
        <v>192</v>
      </c>
      <c r="AJG75" s="124" t="s">
        <v>192</v>
      </c>
      <c r="AJH75" s="124" t="s">
        <v>192</v>
      </c>
      <c r="AJI75" s="124" t="s">
        <v>192</v>
      </c>
      <c r="AJJ75" s="124" t="s">
        <v>192</v>
      </c>
      <c r="AJK75" s="124" t="s">
        <v>192</v>
      </c>
      <c r="AJL75" s="124" t="s">
        <v>192</v>
      </c>
      <c r="AJM75" s="124" t="s">
        <v>192</v>
      </c>
      <c r="AJN75" s="124" t="s">
        <v>192</v>
      </c>
      <c r="AJO75" s="124" t="s">
        <v>192</v>
      </c>
      <c r="AJP75" s="124" t="s">
        <v>192</v>
      </c>
      <c r="AJQ75" s="124" t="s">
        <v>192</v>
      </c>
      <c r="AJR75" s="124" t="s">
        <v>192</v>
      </c>
      <c r="AJS75" s="124" t="s">
        <v>192</v>
      </c>
      <c r="AJT75" s="124" t="s">
        <v>192</v>
      </c>
      <c r="AJU75" s="124" t="s">
        <v>192</v>
      </c>
      <c r="AJV75" s="124" t="s">
        <v>192</v>
      </c>
      <c r="AJW75" s="124" t="s">
        <v>192</v>
      </c>
      <c r="AJX75" s="124" t="s">
        <v>192</v>
      </c>
      <c r="AJY75" s="124" t="s">
        <v>192</v>
      </c>
      <c r="AJZ75" s="124" t="s">
        <v>192</v>
      </c>
      <c r="AKA75" s="124" t="s">
        <v>192</v>
      </c>
      <c r="AKB75" s="124" t="s">
        <v>192</v>
      </c>
      <c r="AKC75" s="124" t="s">
        <v>192</v>
      </c>
      <c r="AKD75" s="124" t="s">
        <v>192</v>
      </c>
      <c r="AKE75" s="124" t="s">
        <v>192</v>
      </c>
      <c r="AKF75" s="124" t="s">
        <v>192</v>
      </c>
      <c r="AKG75" s="124" t="s">
        <v>192</v>
      </c>
      <c r="AKH75" s="124" t="s">
        <v>192</v>
      </c>
      <c r="AKI75" s="124" t="s">
        <v>192</v>
      </c>
      <c r="AKJ75" s="124" t="s">
        <v>192</v>
      </c>
      <c r="AKK75" s="124" t="s">
        <v>192</v>
      </c>
      <c r="AKL75" s="124" t="s">
        <v>192</v>
      </c>
      <c r="AKM75" s="124" t="s">
        <v>192</v>
      </c>
      <c r="AKN75" s="124" t="s">
        <v>192</v>
      </c>
      <c r="AKO75" s="124" t="s">
        <v>192</v>
      </c>
      <c r="AKP75" s="124" t="s">
        <v>192</v>
      </c>
      <c r="AKQ75" s="124" t="s">
        <v>192</v>
      </c>
      <c r="AKR75" s="124" t="s">
        <v>192</v>
      </c>
      <c r="AKS75" s="124" t="s">
        <v>192</v>
      </c>
      <c r="AKT75" s="124" t="s">
        <v>192</v>
      </c>
      <c r="AKU75" s="124" t="s">
        <v>192</v>
      </c>
      <c r="AKV75" s="124" t="s">
        <v>192</v>
      </c>
      <c r="AKW75" s="124" t="s">
        <v>192</v>
      </c>
      <c r="AKX75" s="124" t="s">
        <v>192</v>
      </c>
      <c r="AKY75" s="124" t="s">
        <v>192</v>
      </c>
      <c r="AKZ75" s="124" t="s">
        <v>192</v>
      </c>
      <c r="ALA75" s="124" t="s">
        <v>192</v>
      </c>
      <c r="ALB75" s="124" t="s">
        <v>192</v>
      </c>
      <c r="ALC75" s="124" t="s">
        <v>192</v>
      </c>
      <c r="ALD75" s="124" t="s">
        <v>192</v>
      </c>
      <c r="ALE75" s="124" t="s">
        <v>192</v>
      </c>
      <c r="ALF75" s="124" t="s">
        <v>192</v>
      </c>
      <c r="ALG75" s="124" t="s">
        <v>192</v>
      </c>
      <c r="ALH75" s="124" t="s">
        <v>192</v>
      </c>
      <c r="ALI75" s="124" t="s">
        <v>192</v>
      </c>
      <c r="ALJ75" s="124" t="s">
        <v>192</v>
      </c>
      <c r="ALK75" s="124" t="s">
        <v>192</v>
      </c>
      <c r="ALL75" s="124" t="s">
        <v>192</v>
      </c>
      <c r="ALM75" s="124" t="s">
        <v>192</v>
      </c>
      <c r="ALN75" s="124" t="s">
        <v>192</v>
      </c>
      <c r="ALO75" s="124" t="s">
        <v>192</v>
      </c>
      <c r="ALP75" s="124" t="s">
        <v>192</v>
      </c>
      <c r="ALQ75" s="124" t="s">
        <v>192</v>
      </c>
      <c r="ALR75" s="124" t="s">
        <v>192</v>
      </c>
      <c r="ALS75" s="124" t="s">
        <v>192</v>
      </c>
      <c r="ALT75" s="124" t="s">
        <v>192</v>
      </c>
      <c r="ALU75" s="124" t="s">
        <v>192</v>
      </c>
      <c r="ALV75" s="124" t="s">
        <v>192</v>
      </c>
      <c r="ALW75" s="124" t="s">
        <v>192</v>
      </c>
      <c r="ALX75" s="124" t="s">
        <v>192</v>
      </c>
      <c r="ALY75" s="124" t="s">
        <v>192</v>
      </c>
      <c r="ALZ75" s="124" t="s">
        <v>192</v>
      </c>
      <c r="AMA75" s="124" t="s">
        <v>192</v>
      </c>
      <c r="AMB75" s="124" t="s">
        <v>192</v>
      </c>
      <c r="AMC75" s="124" t="s">
        <v>192</v>
      </c>
      <c r="AMD75" s="124" t="s">
        <v>192</v>
      </c>
      <c r="AME75" s="124" t="s">
        <v>192</v>
      </c>
      <c r="AMF75" s="124" t="s">
        <v>192</v>
      </c>
      <c r="AMG75" s="124" t="s">
        <v>192</v>
      </c>
      <c r="AMH75" s="124" t="s">
        <v>192</v>
      </c>
      <c r="AMI75" s="124" t="s">
        <v>192</v>
      </c>
      <c r="AMJ75" s="124" t="s">
        <v>192</v>
      </c>
      <c r="AMK75" s="124" t="s">
        <v>192</v>
      </c>
      <c r="AML75" s="124" t="s">
        <v>192</v>
      </c>
      <c r="AMM75" s="124" t="s">
        <v>192</v>
      </c>
      <c r="AMN75" s="124" t="s">
        <v>192</v>
      </c>
      <c r="AMO75" s="124" t="s">
        <v>192</v>
      </c>
      <c r="AMP75" s="124" t="s">
        <v>192</v>
      </c>
      <c r="AMQ75" s="124" t="s">
        <v>192</v>
      </c>
      <c r="AMR75" s="124" t="s">
        <v>192</v>
      </c>
      <c r="AMS75" s="124" t="s">
        <v>192</v>
      </c>
      <c r="AMT75" s="124" t="s">
        <v>192</v>
      </c>
      <c r="AMU75" s="124" t="s">
        <v>192</v>
      </c>
      <c r="AMV75" s="124" t="s">
        <v>192</v>
      </c>
      <c r="AMW75" s="124" t="s">
        <v>192</v>
      </c>
      <c r="AMX75" s="124" t="s">
        <v>192</v>
      </c>
      <c r="AMY75" s="124" t="s">
        <v>192</v>
      </c>
      <c r="AMZ75" s="124" t="s">
        <v>192</v>
      </c>
      <c r="ANA75" s="124" t="s">
        <v>192</v>
      </c>
      <c r="ANB75" s="124" t="s">
        <v>192</v>
      </c>
      <c r="ANC75" s="124" t="s">
        <v>192</v>
      </c>
      <c r="AND75" s="124" t="s">
        <v>192</v>
      </c>
      <c r="ANE75" s="124" t="s">
        <v>192</v>
      </c>
      <c r="ANF75" s="124" t="s">
        <v>192</v>
      </c>
      <c r="ANG75" s="124" t="s">
        <v>192</v>
      </c>
      <c r="ANH75" s="124" t="s">
        <v>192</v>
      </c>
      <c r="ANI75" s="124" t="s">
        <v>192</v>
      </c>
      <c r="ANJ75" s="124" t="s">
        <v>192</v>
      </c>
      <c r="ANK75" s="124" t="s">
        <v>192</v>
      </c>
      <c r="ANL75" s="124" t="s">
        <v>192</v>
      </c>
      <c r="ANM75" s="124" t="s">
        <v>192</v>
      </c>
      <c r="ANN75" s="124" t="s">
        <v>192</v>
      </c>
      <c r="ANO75" s="124" t="s">
        <v>192</v>
      </c>
      <c r="ANP75" s="124" t="s">
        <v>192</v>
      </c>
      <c r="ANQ75" s="124" t="s">
        <v>192</v>
      </c>
      <c r="ANR75" s="124" t="s">
        <v>192</v>
      </c>
      <c r="ANS75" s="124" t="s">
        <v>192</v>
      </c>
      <c r="ANT75" s="124" t="s">
        <v>192</v>
      </c>
      <c r="ANU75" s="124" t="s">
        <v>192</v>
      </c>
      <c r="ANV75" s="124" t="s">
        <v>192</v>
      </c>
      <c r="ANW75" s="124" t="s">
        <v>192</v>
      </c>
      <c r="ANX75" s="124" t="s">
        <v>192</v>
      </c>
      <c r="ANY75" s="124" t="s">
        <v>192</v>
      </c>
      <c r="ANZ75" s="124" t="s">
        <v>192</v>
      </c>
      <c r="AOA75" s="124" t="s">
        <v>192</v>
      </c>
      <c r="AOB75" s="124" t="s">
        <v>192</v>
      </c>
      <c r="AOC75" s="124" t="s">
        <v>192</v>
      </c>
      <c r="AOD75" s="124" t="s">
        <v>192</v>
      </c>
      <c r="AOE75" s="124" t="s">
        <v>192</v>
      </c>
      <c r="AOF75" s="124" t="s">
        <v>192</v>
      </c>
      <c r="AOG75" s="124" t="s">
        <v>192</v>
      </c>
      <c r="AOH75" s="124" t="s">
        <v>192</v>
      </c>
      <c r="AOI75" s="124" t="s">
        <v>192</v>
      </c>
      <c r="AOJ75" s="124" t="s">
        <v>192</v>
      </c>
      <c r="AOK75" s="124" t="s">
        <v>192</v>
      </c>
      <c r="AOL75" s="124" t="s">
        <v>192</v>
      </c>
      <c r="AOM75" s="124" t="s">
        <v>192</v>
      </c>
      <c r="AON75" s="124" t="s">
        <v>192</v>
      </c>
      <c r="AOO75" s="124" t="s">
        <v>192</v>
      </c>
      <c r="AOP75" s="124" t="s">
        <v>192</v>
      </c>
      <c r="AOQ75" s="124" t="s">
        <v>192</v>
      </c>
      <c r="AOR75" s="124" t="s">
        <v>192</v>
      </c>
      <c r="AOS75" s="124" t="s">
        <v>192</v>
      </c>
      <c r="AOT75" s="124" t="s">
        <v>192</v>
      </c>
      <c r="AOU75" s="124" t="s">
        <v>192</v>
      </c>
      <c r="AOV75" s="124" t="s">
        <v>192</v>
      </c>
      <c r="AOW75" s="124" t="s">
        <v>192</v>
      </c>
      <c r="AOX75" s="124" t="s">
        <v>192</v>
      </c>
      <c r="AOY75" s="124" t="s">
        <v>192</v>
      </c>
      <c r="AOZ75" s="124" t="s">
        <v>192</v>
      </c>
      <c r="APA75" s="124" t="s">
        <v>192</v>
      </c>
      <c r="APB75" s="124" t="s">
        <v>192</v>
      </c>
      <c r="APC75" s="124" t="s">
        <v>192</v>
      </c>
      <c r="APD75" s="124" t="s">
        <v>192</v>
      </c>
      <c r="APE75" s="124" t="s">
        <v>192</v>
      </c>
      <c r="APF75" s="124" t="s">
        <v>192</v>
      </c>
      <c r="APG75" s="124" t="s">
        <v>192</v>
      </c>
      <c r="APH75" s="124" t="s">
        <v>192</v>
      </c>
      <c r="API75" s="124" t="s">
        <v>192</v>
      </c>
      <c r="APJ75" s="124" t="s">
        <v>192</v>
      </c>
      <c r="APK75" s="124" t="s">
        <v>192</v>
      </c>
      <c r="APL75" s="124" t="s">
        <v>192</v>
      </c>
      <c r="APM75" s="124" t="s">
        <v>192</v>
      </c>
      <c r="APN75" s="124" t="s">
        <v>192</v>
      </c>
      <c r="APO75" s="124" t="s">
        <v>192</v>
      </c>
      <c r="APP75" s="124" t="s">
        <v>192</v>
      </c>
      <c r="APQ75" s="124" t="s">
        <v>192</v>
      </c>
      <c r="APR75" s="124" t="s">
        <v>192</v>
      </c>
      <c r="APS75" s="124" t="s">
        <v>192</v>
      </c>
      <c r="APT75" s="124" t="s">
        <v>192</v>
      </c>
      <c r="APU75" s="124" t="s">
        <v>192</v>
      </c>
      <c r="APV75" s="124" t="s">
        <v>192</v>
      </c>
      <c r="APW75" s="124" t="s">
        <v>192</v>
      </c>
      <c r="APX75" s="124" t="s">
        <v>192</v>
      </c>
      <c r="APY75" s="124" t="s">
        <v>192</v>
      </c>
      <c r="APZ75" s="124" t="s">
        <v>192</v>
      </c>
      <c r="AQA75" s="124" t="s">
        <v>192</v>
      </c>
      <c r="AQB75" s="124" t="s">
        <v>192</v>
      </c>
      <c r="AQC75" s="124" t="s">
        <v>192</v>
      </c>
      <c r="AQD75" s="124" t="s">
        <v>192</v>
      </c>
      <c r="AQE75" s="124" t="s">
        <v>192</v>
      </c>
      <c r="AQF75" s="124" t="s">
        <v>192</v>
      </c>
      <c r="AQG75" s="124" t="s">
        <v>192</v>
      </c>
      <c r="AQH75" s="124" t="s">
        <v>192</v>
      </c>
      <c r="AQI75" s="124" t="s">
        <v>192</v>
      </c>
      <c r="AQJ75" s="124" t="s">
        <v>192</v>
      </c>
      <c r="AQK75" s="124" t="s">
        <v>192</v>
      </c>
      <c r="AQL75" s="124" t="s">
        <v>192</v>
      </c>
      <c r="AQM75" s="124" t="s">
        <v>192</v>
      </c>
      <c r="AQN75" s="124" t="s">
        <v>192</v>
      </c>
      <c r="AQO75" s="124" t="s">
        <v>192</v>
      </c>
      <c r="AQP75" s="124" t="s">
        <v>192</v>
      </c>
      <c r="AQQ75" s="124" t="s">
        <v>192</v>
      </c>
      <c r="AQR75" s="124" t="s">
        <v>192</v>
      </c>
      <c r="AQS75" s="124" t="s">
        <v>192</v>
      </c>
      <c r="AQT75" s="124" t="s">
        <v>192</v>
      </c>
      <c r="AQU75" s="124" t="s">
        <v>192</v>
      </c>
      <c r="AQV75" s="124" t="s">
        <v>192</v>
      </c>
      <c r="AQW75" s="124" t="s">
        <v>192</v>
      </c>
      <c r="AQX75" s="124" t="s">
        <v>192</v>
      </c>
      <c r="AQY75" s="124" t="s">
        <v>192</v>
      </c>
      <c r="AQZ75" s="124" t="s">
        <v>192</v>
      </c>
      <c r="ARA75" s="124" t="s">
        <v>192</v>
      </c>
      <c r="ARB75" s="124" t="s">
        <v>192</v>
      </c>
      <c r="ARC75" s="124" t="s">
        <v>192</v>
      </c>
      <c r="ARD75" s="124" t="s">
        <v>192</v>
      </c>
      <c r="ARE75" s="124" t="s">
        <v>192</v>
      </c>
      <c r="ARF75" s="124" t="s">
        <v>192</v>
      </c>
      <c r="ARG75" s="124" t="s">
        <v>192</v>
      </c>
      <c r="ARH75" s="124" t="s">
        <v>192</v>
      </c>
      <c r="ARI75" s="124" t="s">
        <v>192</v>
      </c>
      <c r="ARJ75" s="124" t="s">
        <v>192</v>
      </c>
      <c r="ARK75" s="124" t="s">
        <v>192</v>
      </c>
      <c r="ARL75" s="124" t="s">
        <v>192</v>
      </c>
      <c r="ARM75" s="124" t="s">
        <v>192</v>
      </c>
      <c r="ARN75" s="124" t="s">
        <v>192</v>
      </c>
      <c r="ARO75" s="124" t="s">
        <v>192</v>
      </c>
      <c r="ARP75" s="124" t="s">
        <v>192</v>
      </c>
      <c r="ARQ75" s="124" t="s">
        <v>192</v>
      </c>
      <c r="ARR75" s="124" t="s">
        <v>192</v>
      </c>
      <c r="ARS75" s="124" t="s">
        <v>192</v>
      </c>
      <c r="ART75" s="124" t="s">
        <v>192</v>
      </c>
      <c r="ARU75" s="124" t="s">
        <v>192</v>
      </c>
      <c r="ARV75" s="124" t="s">
        <v>192</v>
      </c>
      <c r="ARW75" s="124" t="s">
        <v>192</v>
      </c>
      <c r="ARX75" s="124" t="s">
        <v>192</v>
      </c>
      <c r="ARY75" s="124" t="s">
        <v>192</v>
      </c>
      <c r="ARZ75" s="124" t="s">
        <v>192</v>
      </c>
      <c r="ASA75" s="124" t="s">
        <v>192</v>
      </c>
      <c r="ASB75" s="124" t="s">
        <v>192</v>
      </c>
      <c r="ASC75" s="124" t="s">
        <v>192</v>
      </c>
      <c r="ASD75" s="124" t="s">
        <v>192</v>
      </c>
      <c r="ASE75" s="124" t="s">
        <v>192</v>
      </c>
      <c r="ASF75" s="124" t="s">
        <v>192</v>
      </c>
      <c r="ASG75" s="124" t="s">
        <v>192</v>
      </c>
      <c r="ASH75" s="124" t="s">
        <v>192</v>
      </c>
      <c r="ASI75" s="124" t="s">
        <v>192</v>
      </c>
      <c r="ASJ75" s="124" t="s">
        <v>192</v>
      </c>
      <c r="ASK75" s="124" t="s">
        <v>192</v>
      </c>
      <c r="ASL75" s="124" t="s">
        <v>192</v>
      </c>
      <c r="ASM75" s="124" t="s">
        <v>192</v>
      </c>
      <c r="ASN75" s="124" t="s">
        <v>192</v>
      </c>
      <c r="ASO75" s="124" t="s">
        <v>192</v>
      </c>
      <c r="ASP75" s="124" t="s">
        <v>192</v>
      </c>
      <c r="ASQ75" s="124" t="s">
        <v>192</v>
      </c>
      <c r="ASR75" s="124" t="s">
        <v>192</v>
      </c>
      <c r="ASS75" s="124" t="s">
        <v>192</v>
      </c>
      <c r="AST75" s="124" t="s">
        <v>192</v>
      </c>
      <c r="ASU75" s="124" t="s">
        <v>192</v>
      </c>
      <c r="ASV75" s="124" t="s">
        <v>192</v>
      </c>
      <c r="ASW75" s="124" t="s">
        <v>192</v>
      </c>
      <c r="ASX75" s="124" t="s">
        <v>192</v>
      </c>
      <c r="ASY75" s="124" t="s">
        <v>192</v>
      </c>
      <c r="ASZ75" s="124" t="s">
        <v>192</v>
      </c>
      <c r="ATA75" s="124" t="s">
        <v>192</v>
      </c>
      <c r="ATB75" s="124" t="s">
        <v>192</v>
      </c>
      <c r="ATC75" s="124" t="s">
        <v>192</v>
      </c>
      <c r="ATD75" s="124" t="s">
        <v>192</v>
      </c>
      <c r="ATE75" s="124" t="s">
        <v>192</v>
      </c>
      <c r="ATF75" s="124" t="s">
        <v>192</v>
      </c>
      <c r="ATG75" s="124" t="s">
        <v>192</v>
      </c>
      <c r="ATH75" s="124" t="s">
        <v>192</v>
      </c>
      <c r="ATI75" s="124" t="s">
        <v>192</v>
      </c>
      <c r="ATJ75" s="124" t="s">
        <v>192</v>
      </c>
      <c r="ATK75" s="124" t="s">
        <v>192</v>
      </c>
      <c r="ATL75" s="124" t="s">
        <v>192</v>
      </c>
      <c r="ATM75" s="124" t="s">
        <v>192</v>
      </c>
      <c r="ATN75" s="124" t="s">
        <v>192</v>
      </c>
      <c r="ATO75" s="124" t="s">
        <v>192</v>
      </c>
      <c r="ATP75" s="124" t="s">
        <v>192</v>
      </c>
      <c r="ATQ75" s="124" t="s">
        <v>192</v>
      </c>
      <c r="ATR75" s="124" t="s">
        <v>192</v>
      </c>
      <c r="ATS75" s="124" t="s">
        <v>192</v>
      </c>
      <c r="ATT75" s="124" t="s">
        <v>192</v>
      </c>
      <c r="ATU75" s="124" t="s">
        <v>192</v>
      </c>
      <c r="ATV75" s="124" t="s">
        <v>192</v>
      </c>
      <c r="ATW75" s="124" t="s">
        <v>192</v>
      </c>
      <c r="ATX75" s="124" t="s">
        <v>192</v>
      </c>
      <c r="ATY75" s="124" t="s">
        <v>192</v>
      </c>
      <c r="ATZ75" s="124" t="s">
        <v>192</v>
      </c>
      <c r="AUA75" s="124" t="s">
        <v>192</v>
      </c>
      <c r="AUB75" s="124" t="s">
        <v>192</v>
      </c>
      <c r="AUC75" s="124" t="s">
        <v>192</v>
      </c>
      <c r="AUD75" s="124" t="s">
        <v>192</v>
      </c>
      <c r="AUE75" s="124" t="s">
        <v>192</v>
      </c>
      <c r="AUF75" s="124" t="s">
        <v>192</v>
      </c>
      <c r="AUG75" s="124" t="s">
        <v>192</v>
      </c>
      <c r="AUH75" s="124" t="s">
        <v>192</v>
      </c>
      <c r="AUI75" s="124" t="s">
        <v>192</v>
      </c>
      <c r="AUJ75" s="124" t="s">
        <v>192</v>
      </c>
      <c r="AUK75" s="124" t="s">
        <v>192</v>
      </c>
      <c r="AUL75" s="124" t="s">
        <v>192</v>
      </c>
      <c r="AUM75" s="124" t="s">
        <v>192</v>
      </c>
      <c r="AUN75" s="124" t="s">
        <v>192</v>
      </c>
      <c r="AUO75" s="124" t="s">
        <v>192</v>
      </c>
      <c r="AUP75" s="124" t="s">
        <v>192</v>
      </c>
      <c r="AUQ75" s="124" t="s">
        <v>192</v>
      </c>
      <c r="AUR75" s="124" t="s">
        <v>192</v>
      </c>
      <c r="AUS75" s="124" t="s">
        <v>192</v>
      </c>
      <c r="AUT75" s="124" t="s">
        <v>192</v>
      </c>
      <c r="AUU75" s="124" t="s">
        <v>192</v>
      </c>
      <c r="AUV75" s="124" t="s">
        <v>192</v>
      </c>
      <c r="AUW75" s="124" t="s">
        <v>192</v>
      </c>
      <c r="AUX75" s="124" t="s">
        <v>192</v>
      </c>
      <c r="AUY75" s="124" t="s">
        <v>192</v>
      </c>
      <c r="AUZ75" s="124" t="s">
        <v>192</v>
      </c>
      <c r="AVA75" s="124" t="s">
        <v>192</v>
      </c>
      <c r="AVB75" s="124" t="s">
        <v>192</v>
      </c>
      <c r="AVC75" s="124" t="s">
        <v>192</v>
      </c>
      <c r="AVD75" s="124" t="s">
        <v>192</v>
      </c>
      <c r="AVE75" s="124" t="s">
        <v>192</v>
      </c>
      <c r="AVF75" s="124" t="s">
        <v>192</v>
      </c>
      <c r="AVG75" s="124" t="s">
        <v>192</v>
      </c>
      <c r="AVH75" s="124" t="s">
        <v>192</v>
      </c>
      <c r="AVI75" s="124" t="s">
        <v>192</v>
      </c>
      <c r="AVJ75" s="124" t="s">
        <v>192</v>
      </c>
      <c r="AVK75" s="124" t="s">
        <v>192</v>
      </c>
      <c r="AVL75" s="124" t="s">
        <v>192</v>
      </c>
      <c r="AVM75" s="124" t="s">
        <v>192</v>
      </c>
      <c r="AVN75" s="124" t="s">
        <v>192</v>
      </c>
      <c r="AVO75" s="124" t="s">
        <v>192</v>
      </c>
      <c r="AVP75" s="124" t="s">
        <v>192</v>
      </c>
      <c r="AVQ75" s="124" t="s">
        <v>192</v>
      </c>
      <c r="AVR75" s="124" t="s">
        <v>192</v>
      </c>
      <c r="AVS75" s="124" t="s">
        <v>192</v>
      </c>
      <c r="AVT75" s="124" t="s">
        <v>192</v>
      </c>
      <c r="AVU75" s="124" t="s">
        <v>192</v>
      </c>
      <c r="AVV75" s="124" t="s">
        <v>192</v>
      </c>
      <c r="AVW75" s="124" t="s">
        <v>192</v>
      </c>
      <c r="AVX75" s="124" t="s">
        <v>192</v>
      </c>
      <c r="AVY75" s="124" t="s">
        <v>192</v>
      </c>
      <c r="AVZ75" s="124" t="s">
        <v>192</v>
      </c>
      <c r="AWA75" s="124" t="s">
        <v>192</v>
      </c>
      <c r="AWB75" s="124" t="s">
        <v>192</v>
      </c>
      <c r="AWC75" s="124" t="s">
        <v>192</v>
      </c>
      <c r="AWD75" s="124" t="s">
        <v>192</v>
      </c>
      <c r="AWE75" s="124" t="s">
        <v>192</v>
      </c>
      <c r="AWF75" s="124" t="s">
        <v>192</v>
      </c>
      <c r="AWG75" s="124" t="s">
        <v>192</v>
      </c>
      <c r="AWH75" s="124" t="s">
        <v>192</v>
      </c>
      <c r="AWI75" s="124" t="s">
        <v>192</v>
      </c>
      <c r="AWJ75" s="124" t="s">
        <v>192</v>
      </c>
      <c r="AWK75" s="124" t="s">
        <v>192</v>
      </c>
      <c r="AWL75" s="124" t="s">
        <v>192</v>
      </c>
      <c r="AWM75" s="124" t="s">
        <v>192</v>
      </c>
      <c r="AWN75" s="124" t="s">
        <v>192</v>
      </c>
      <c r="AWO75" s="124" t="s">
        <v>192</v>
      </c>
      <c r="AWP75" s="124" t="s">
        <v>192</v>
      </c>
      <c r="AWQ75" s="124" t="s">
        <v>192</v>
      </c>
      <c r="AWR75" s="124" t="s">
        <v>192</v>
      </c>
      <c r="AWS75" s="124" t="s">
        <v>192</v>
      </c>
      <c r="AWT75" s="124" t="s">
        <v>192</v>
      </c>
      <c r="AWU75" s="124" t="s">
        <v>192</v>
      </c>
      <c r="AWV75" s="124" t="s">
        <v>192</v>
      </c>
      <c r="AWW75" s="124" t="s">
        <v>192</v>
      </c>
      <c r="AWX75" s="124" t="s">
        <v>192</v>
      </c>
      <c r="AWY75" s="124" t="s">
        <v>192</v>
      </c>
      <c r="AWZ75" s="124" t="s">
        <v>192</v>
      </c>
      <c r="AXA75" s="124" t="s">
        <v>192</v>
      </c>
      <c r="AXB75" s="124" t="s">
        <v>192</v>
      </c>
      <c r="AXC75" s="124" t="s">
        <v>192</v>
      </c>
      <c r="AXD75" s="124" t="s">
        <v>192</v>
      </c>
      <c r="AXE75" s="124" t="s">
        <v>192</v>
      </c>
      <c r="AXF75" s="124" t="s">
        <v>192</v>
      </c>
      <c r="AXG75" s="124" t="s">
        <v>192</v>
      </c>
      <c r="AXH75" s="124" t="s">
        <v>192</v>
      </c>
      <c r="AXI75" s="124" t="s">
        <v>192</v>
      </c>
      <c r="AXJ75" s="124" t="s">
        <v>192</v>
      </c>
      <c r="AXK75" s="124" t="s">
        <v>192</v>
      </c>
      <c r="AXL75" s="124" t="s">
        <v>192</v>
      </c>
      <c r="AXM75" s="124" t="s">
        <v>192</v>
      </c>
      <c r="AXN75" s="124" t="s">
        <v>192</v>
      </c>
      <c r="AXO75" s="124" t="s">
        <v>192</v>
      </c>
      <c r="AXP75" s="124" t="s">
        <v>192</v>
      </c>
      <c r="AXQ75" s="124" t="s">
        <v>192</v>
      </c>
      <c r="AXR75" s="124" t="s">
        <v>192</v>
      </c>
      <c r="AXS75" s="124" t="s">
        <v>192</v>
      </c>
      <c r="AXT75" s="124" t="s">
        <v>192</v>
      </c>
      <c r="AXU75" s="124" t="s">
        <v>192</v>
      </c>
      <c r="AXV75" s="124" t="s">
        <v>192</v>
      </c>
      <c r="AXW75" s="124" t="s">
        <v>192</v>
      </c>
      <c r="AXX75" s="124" t="s">
        <v>192</v>
      </c>
      <c r="AXY75" s="124" t="s">
        <v>192</v>
      </c>
      <c r="AXZ75" s="124" t="s">
        <v>192</v>
      </c>
      <c r="AYA75" s="124" t="s">
        <v>192</v>
      </c>
      <c r="AYB75" s="124" t="s">
        <v>192</v>
      </c>
      <c r="AYC75" s="124" t="s">
        <v>192</v>
      </c>
      <c r="AYD75" s="124" t="s">
        <v>192</v>
      </c>
      <c r="AYE75" s="124" t="s">
        <v>192</v>
      </c>
      <c r="AYF75" s="124" t="s">
        <v>192</v>
      </c>
      <c r="AYG75" s="124" t="s">
        <v>192</v>
      </c>
      <c r="AYH75" s="124" t="s">
        <v>192</v>
      </c>
      <c r="AYI75" s="124" t="s">
        <v>192</v>
      </c>
      <c r="AYJ75" s="124" t="s">
        <v>192</v>
      </c>
      <c r="AYK75" s="124" t="s">
        <v>192</v>
      </c>
      <c r="AYL75" s="124" t="s">
        <v>192</v>
      </c>
      <c r="AYM75" s="124" t="s">
        <v>192</v>
      </c>
      <c r="AYN75" s="124" t="s">
        <v>192</v>
      </c>
      <c r="AYO75" s="124" t="s">
        <v>192</v>
      </c>
      <c r="AYP75" s="124" t="s">
        <v>192</v>
      </c>
      <c r="AYQ75" s="124" t="s">
        <v>192</v>
      </c>
      <c r="AYR75" s="124" t="s">
        <v>192</v>
      </c>
      <c r="AYS75" s="124" t="s">
        <v>192</v>
      </c>
      <c r="AYT75" s="124" t="s">
        <v>192</v>
      </c>
      <c r="AYU75" s="124" t="s">
        <v>192</v>
      </c>
      <c r="AYV75" s="124" t="s">
        <v>192</v>
      </c>
      <c r="AYW75" s="124" t="s">
        <v>192</v>
      </c>
      <c r="AYX75" s="124" t="s">
        <v>192</v>
      </c>
      <c r="AYY75" s="124" t="s">
        <v>192</v>
      </c>
      <c r="AYZ75" s="124" t="s">
        <v>192</v>
      </c>
      <c r="AZA75" s="124" t="s">
        <v>192</v>
      </c>
      <c r="AZB75" s="124" t="s">
        <v>192</v>
      </c>
      <c r="AZC75" s="124" t="s">
        <v>192</v>
      </c>
      <c r="AZD75" s="124" t="s">
        <v>192</v>
      </c>
      <c r="AZE75" s="124" t="s">
        <v>192</v>
      </c>
      <c r="AZF75" s="124" t="s">
        <v>192</v>
      </c>
      <c r="AZG75" s="124" t="s">
        <v>192</v>
      </c>
      <c r="AZH75" s="124" t="s">
        <v>192</v>
      </c>
      <c r="AZI75" s="124" t="s">
        <v>192</v>
      </c>
      <c r="AZJ75" s="124" t="s">
        <v>192</v>
      </c>
      <c r="AZK75" s="124" t="s">
        <v>192</v>
      </c>
      <c r="AZL75" s="124" t="s">
        <v>192</v>
      </c>
      <c r="AZM75" s="124" t="s">
        <v>192</v>
      </c>
      <c r="AZN75" s="124" t="s">
        <v>192</v>
      </c>
      <c r="AZO75" s="124" t="s">
        <v>192</v>
      </c>
      <c r="AZP75" s="124" t="s">
        <v>192</v>
      </c>
      <c r="AZQ75" s="124" t="s">
        <v>192</v>
      </c>
      <c r="AZR75" s="124" t="s">
        <v>192</v>
      </c>
      <c r="AZS75" s="124" t="s">
        <v>192</v>
      </c>
      <c r="AZT75" s="124" t="s">
        <v>192</v>
      </c>
      <c r="AZU75" s="124" t="s">
        <v>192</v>
      </c>
      <c r="AZV75" s="124" t="s">
        <v>192</v>
      </c>
      <c r="AZW75" s="124" t="s">
        <v>192</v>
      </c>
      <c r="AZX75" s="124" t="s">
        <v>192</v>
      </c>
      <c r="AZY75" s="124" t="s">
        <v>192</v>
      </c>
      <c r="AZZ75" s="124" t="s">
        <v>192</v>
      </c>
      <c r="BAA75" s="124" t="s">
        <v>192</v>
      </c>
      <c r="BAB75" s="124" t="s">
        <v>192</v>
      </c>
      <c r="BAC75" s="124" t="s">
        <v>192</v>
      </c>
      <c r="BAD75" s="124" t="s">
        <v>192</v>
      </c>
      <c r="BAE75" s="124" t="s">
        <v>192</v>
      </c>
      <c r="BAF75" s="124" t="s">
        <v>192</v>
      </c>
      <c r="BAG75" s="124" t="s">
        <v>192</v>
      </c>
      <c r="BAH75" s="124" t="s">
        <v>192</v>
      </c>
      <c r="BAI75" s="124" t="s">
        <v>192</v>
      </c>
      <c r="BAJ75" s="124" t="s">
        <v>192</v>
      </c>
      <c r="BAK75" s="124" t="s">
        <v>192</v>
      </c>
      <c r="BAL75" s="124" t="s">
        <v>192</v>
      </c>
      <c r="BAM75" s="124" t="s">
        <v>192</v>
      </c>
      <c r="BAN75" s="124" t="s">
        <v>192</v>
      </c>
      <c r="BAO75" s="124" t="s">
        <v>192</v>
      </c>
      <c r="BAP75" s="124" t="s">
        <v>192</v>
      </c>
      <c r="BAQ75" s="124" t="s">
        <v>192</v>
      </c>
      <c r="BAR75" s="124" t="s">
        <v>192</v>
      </c>
      <c r="BAS75" s="124" t="s">
        <v>192</v>
      </c>
      <c r="BAT75" s="124" t="s">
        <v>192</v>
      </c>
      <c r="BAU75" s="124" t="s">
        <v>192</v>
      </c>
      <c r="BAV75" s="124" t="s">
        <v>192</v>
      </c>
      <c r="BAW75" s="124" t="s">
        <v>192</v>
      </c>
      <c r="BAX75" s="124" t="s">
        <v>192</v>
      </c>
      <c r="BAY75" s="124" t="s">
        <v>192</v>
      </c>
      <c r="BAZ75" s="124" t="s">
        <v>192</v>
      </c>
      <c r="BBA75" s="124" t="s">
        <v>192</v>
      </c>
      <c r="BBB75" s="124" t="s">
        <v>192</v>
      </c>
      <c r="BBC75" s="124" t="s">
        <v>192</v>
      </c>
      <c r="BBD75" s="124" t="s">
        <v>192</v>
      </c>
      <c r="BBE75" s="124" t="s">
        <v>192</v>
      </c>
      <c r="BBF75" s="124" t="s">
        <v>192</v>
      </c>
      <c r="BBG75" s="124" t="s">
        <v>192</v>
      </c>
      <c r="BBH75" s="124" t="s">
        <v>192</v>
      </c>
      <c r="BBI75" s="124" t="s">
        <v>192</v>
      </c>
      <c r="BBJ75" s="124" t="s">
        <v>192</v>
      </c>
      <c r="BBK75" s="124" t="s">
        <v>192</v>
      </c>
      <c r="BBL75" s="124" t="s">
        <v>192</v>
      </c>
      <c r="BBM75" s="124" t="s">
        <v>192</v>
      </c>
      <c r="BBN75" s="124" t="s">
        <v>192</v>
      </c>
      <c r="BBO75" s="124" t="s">
        <v>192</v>
      </c>
      <c r="BBP75" s="124" t="s">
        <v>192</v>
      </c>
      <c r="BBQ75" s="124" t="s">
        <v>192</v>
      </c>
      <c r="BBR75" s="124" t="s">
        <v>192</v>
      </c>
      <c r="BBS75" s="124" t="s">
        <v>192</v>
      </c>
      <c r="BBT75" s="124" t="s">
        <v>192</v>
      </c>
      <c r="BBU75" s="124" t="s">
        <v>192</v>
      </c>
      <c r="BBV75" s="124" t="s">
        <v>192</v>
      </c>
      <c r="BBW75" s="124" t="s">
        <v>192</v>
      </c>
      <c r="BBX75" s="124" t="s">
        <v>192</v>
      </c>
      <c r="BBY75" s="124" t="s">
        <v>192</v>
      </c>
      <c r="BBZ75" s="124" t="s">
        <v>192</v>
      </c>
      <c r="BCA75" s="124" t="s">
        <v>192</v>
      </c>
      <c r="BCB75" s="124" t="s">
        <v>192</v>
      </c>
      <c r="BCC75" s="124" t="s">
        <v>192</v>
      </c>
      <c r="BCD75" s="124" t="s">
        <v>192</v>
      </c>
      <c r="BCE75" s="124" t="s">
        <v>192</v>
      </c>
      <c r="BCF75" s="124" t="s">
        <v>192</v>
      </c>
      <c r="BCG75" s="124" t="s">
        <v>192</v>
      </c>
      <c r="BCH75" s="124" t="s">
        <v>192</v>
      </c>
      <c r="BCI75" s="124" t="s">
        <v>192</v>
      </c>
      <c r="BCJ75" s="124" t="s">
        <v>192</v>
      </c>
      <c r="BCK75" s="124" t="s">
        <v>192</v>
      </c>
      <c r="BCL75" s="124" t="s">
        <v>192</v>
      </c>
      <c r="BCM75" s="124" t="s">
        <v>192</v>
      </c>
      <c r="BCN75" s="124" t="s">
        <v>192</v>
      </c>
      <c r="BCO75" s="124" t="s">
        <v>192</v>
      </c>
      <c r="BCP75" s="124" t="s">
        <v>192</v>
      </c>
      <c r="BCQ75" s="124" t="s">
        <v>192</v>
      </c>
      <c r="BCR75" s="124" t="s">
        <v>192</v>
      </c>
      <c r="BCS75" s="124" t="s">
        <v>192</v>
      </c>
      <c r="BCT75" s="124" t="s">
        <v>192</v>
      </c>
      <c r="BCU75" s="124" t="s">
        <v>192</v>
      </c>
      <c r="BCV75" s="124" t="s">
        <v>192</v>
      </c>
      <c r="BCW75" s="124" t="s">
        <v>192</v>
      </c>
      <c r="BCX75" s="124" t="s">
        <v>192</v>
      </c>
      <c r="BCY75" s="124" t="s">
        <v>192</v>
      </c>
      <c r="BCZ75" s="124" t="s">
        <v>192</v>
      </c>
      <c r="BDA75" s="124" t="s">
        <v>192</v>
      </c>
      <c r="BDB75" s="124" t="s">
        <v>192</v>
      </c>
      <c r="BDC75" s="124" t="s">
        <v>192</v>
      </c>
      <c r="BDD75" s="124" t="s">
        <v>192</v>
      </c>
      <c r="BDE75" s="124" t="s">
        <v>192</v>
      </c>
      <c r="BDF75" s="124" t="s">
        <v>192</v>
      </c>
      <c r="BDG75" s="124" t="s">
        <v>192</v>
      </c>
      <c r="BDH75" s="124" t="s">
        <v>192</v>
      </c>
      <c r="BDI75" s="124" t="s">
        <v>192</v>
      </c>
      <c r="BDJ75" s="124" t="s">
        <v>192</v>
      </c>
      <c r="BDK75" s="124" t="s">
        <v>192</v>
      </c>
      <c r="BDL75" s="124" t="s">
        <v>192</v>
      </c>
      <c r="BDM75" s="124" t="s">
        <v>192</v>
      </c>
      <c r="BDN75" s="124" t="s">
        <v>192</v>
      </c>
      <c r="BDO75" s="124" t="s">
        <v>192</v>
      </c>
      <c r="BDP75" s="124" t="s">
        <v>192</v>
      </c>
      <c r="BDQ75" s="124" t="s">
        <v>192</v>
      </c>
      <c r="BDR75" s="124" t="s">
        <v>192</v>
      </c>
      <c r="BDS75" s="124" t="s">
        <v>192</v>
      </c>
      <c r="BDT75" s="124" t="s">
        <v>192</v>
      </c>
      <c r="BDU75" s="124" t="s">
        <v>192</v>
      </c>
      <c r="BDV75" s="124" t="s">
        <v>192</v>
      </c>
      <c r="BDW75" s="124" t="s">
        <v>192</v>
      </c>
      <c r="BDX75" s="124" t="s">
        <v>192</v>
      </c>
      <c r="BDY75" s="124" t="s">
        <v>192</v>
      </c>
      <c r="BDZ75" s="124" t="s">
        <v>192</v>
      </c>
      <c r="BEA75" s="124" t="s">
        <v>192</v>
      </c>
      <c r="BEB75" s="124" t="s">
        <v>192</v>
      </c>
      <c r="BEC75" s="124" t="s">
        <v>192</v>
      </c>
      <c r="BED75" s="124" t="s">
        <v>192</v>
      </c>
      <c r="BEE75" s="124" t="s">
        <v>192</v>
      </c>
      <c r="BEF75" s="124" t="s">
        <v>192</v>
      </c>
      <c r="BEG75" s="124" t="s">
        <v>192</v>
      </c>
      <c r="BEH75" s="124" t="s">
        <v>192</v>
      </c>
      <c r="BEI75" s="124" t="s">
        <v>192</v>
      </c>
      <c r="BEJ75" s="124" t="s">
        <v>192</v>
      </c>
      <c r="BEK75" s="124" t="s">
        <v>192</v>
      </c>
      <c r="BEL75" s="124" t="s">
        <v>192</v>
      </c>
      <c r="BEM75" s="124" t="s">
        <v>192</v>
      </c>
      <c r="BEN75" s="124" t="s">
        <v>192</v>
      </c>
      <c r="BEO75" s="124" t="s">
        <v>192</v>
      </c>
      <c r="BEP75" s="124" t="s">
        <v>192</v>
      </c>
      <c r="BEQ75" s="124" t="s">
        <v>192</v>
      </c>
      <c r="BER75" s="124" t="s">
        <v>192</v>
      </c>
      <c r="BES75" s="124" t="s">
        <v>192</v>
      </c>
      <c r="BET75" s="124" t="s">
        <v>192</v>
      </c>
      <c r="BEU75" s="124" t="s">
        <v>192</v>
      </c>
      <c r="BEV75" s="124" t="s">
        <v>192</v>
      </c>
      <c r="BEW75" s="124" t="s">
        <v>192</v>
      </c>
      <c r="BEX75" s="124" t="s">
        <v>192</v>
      </c>
      <c r="BEY75" s="124" t="s">
        <v>192</v>
      </c>
      <c r="BEZ75" s="124" t="s">
        <v>192</v>
      </c>
      <c r="BFA75" s="124" t="s">
        <v>192</v>
      </c>
      <c r="BFB75" s="124" t="s">
        <v>192</v>
      </c>
      <c r="BFC75" s="124" t="s">
        <v>192</v>
      </c>
      <c r="BFD75" s="124" t="s">
        <v>192</v>
      </c>
      <c r="BFE75" s="124" t="s">
        <v>192</v>
      </c>
      <c r="BFF75" s="124" t="s">
        <v>192</v>
      </c>
      <c r="BFG75" s="124" t="s">
        <v>192</v>
      </c>
      <c r="BFH75" s="124" t="s">
        <v>192</v>
      </c>
      <c r="BFI75" s="124" t="s">
        <v>192</v>
      </c>
      <c r="BFJ75" s="124" t="s">
        <v>192</v>
      </c>
      <c r="BFK75" s="124" t="s">
        <v>192</v>
      </c>
      <c r="BFL75" s="124" t="s">
        <v>192</v>
      </c>
      <c r="BFM75" s="124" t="s">
        <v>192</v>
      </c>
      <c r="BFN75" s="124" t="s">
        <v>192</v>
      </c>
      <c r="BFO75" s="124" t="s">
        <v>192</v>
      </c>
      <c r="BFP75" s="124" t="s">
        <v>192</v>
      </c>
      <c r="BFQ75" s="124" t="s">
        <v>192</v>
      </c>
      <c r="BFR75" s="124" t="s">
        <v>192</v>
      </c>
      <c r="BFS75" s="124" t="s">
        <v>192</v>
      </c>
      <c r="BFT75" s="124" t="s">
        <v>192</v>
      </c>
      <c r="BFU75" s="124" t="s">
        <v>192</v>
      </c>
      <c r="BFV75" s="124" t="s">
        <v>192</v>
      </c>
      <c r="BFW75" s="124" t="s">
        <v>192</v>
      </c>
      <c r="BFX75" s="124" t="s">
        <v>192</v>
      </c>
      <c r="BFY75" s="124" t="s">
        <v>192</v>
      </c>
      <c r="BFZ75" s="124" t="s">
        <v>192</v>
      </c>
      <c r="BGA75" s="124" t="s">
        <v>192</v>
      </c>
      <c r="BGB75" s="124" t="s">
        <v>192</v>
      </c>
      <c r="BGC75" s="124" t="s">
        <v>192</v>
      </c>
      <c r="BGD75" s="124" t="s">
        <v>192</v>
      </c>
      <c r="BGE75" s="124" t="s">
        <v>192</v>
      </c>
      <c r="BGF75" s="124" t="s">
        <v>192</v>
      </c>
      <c r="BGG75" s="124" t="s">
        <v>192</v>
      </c>
      <c r="BGH75" s="124" t="s">
        <v>192</v>
      </c>
      <c r="BGI75" s="124" t="s">
        <v>192</v>
      </c>
      <c r="BGJ75" s="124" t="s">
        <v>192</v>
      </c>
      <c r="BGK75" s="124" t="s">
        <v>192</v>
      </c>
      <c r="BGL75" s="124" t="s">
        <v>192</v>
      </c>
      <c r="BGM75" s="124" t="s">
        <v>192</v>
      </c>
      <c r="BGN75" s="124" t="s">
        <v>192</v>
      </c>
      <c r="BGO75" s="124" t="s">
        <v>192</v>
      </c>
      <c r="BGP75" s="124" t="s">
        <v>192</v>
      </c>
      <c r="BGQ75" s="124" t="s">
        <v>192</v>
      </c>
      <c r="BGR75" s="124" t="s">
        <v>192</v>
      </c>
      <c r="BGS75" s="124" t="s">
        <v>192</v>
      </c>
      <c r="BGT75" s="124" t="s">
        <v>192</v>
      </c>
      <c r="BGU75" s="124" t="s">
        <v>192</v>
      </c>
      <c r="BGV75" s="124" t="s">
        <v>192</v>
      </c>
      <c r="BGW75" s="124" t="s">
        <v>192</v>
      </c>
      <c r="BGX75" s="124" t="s">
        <v>192</v>
      </c>
      <c r="BGY75" s="124" t="s">
        <v>192</v>
      </c>
      <c r="BGZ75" s="124" t="s">
        <v>192</v>
      </c>
      <c r="BHA75" s="124" t="s">
        <v>192</v>
      </c>
      <c r="BHB75" s="124" t="s">
        <v>192</v>
      </c>
      <c r="BHC75" s="124" t="s">
        <v>192</v>
      </c>
      <c r="BHD75" s="124" t="s">
        <v>192</v>
      </c>
      <c r="BHE75" s="124" t="s">
        <v>192</v>
      </c>
      <c r="BHF75" s="124" t="s">
        <v>192</v>
      </c>
      <c r="BHG75" s="124" t="s">
        <v>192</v>
      </c>
      <c r="BHH75" s="124" t="s">
        <v>192</v>
      </c>
      <c r="BHI75" s="124" t="s">
        <v>192</v>
      </c>
      <c r="BHJ75" s="124" t="s">
        <v>192</v>
      </c>
      <c r="BHK75" s="124" t="s">
        <v>192</v>
      </c>
      <c r="BHL75" s="124" t="s">
        <v>192</v>
      </c>
      <c r="BHM75" s="124" t="s">
        <v>192</v>
      </c>
      <c r="BHN75" s="124" t="s">
        <v>192</v>
      </c>
      <c r="BHO75" s="124" t="s">
        <v>192</v>
      </c>
      <c r="BHP75" s="124" t="s">
        <v>192</v>
      </c>
      <c r="BHQ75" s="124" t="s">
        <v>192</v>
      </c>
      <c r="BHR75" s="124" t="s">
        <v>192</v>
      </c>
      <c r="BHS75" s="124" t="s">
        <v>192</v>
      </c>
      <c r="BHT75" s="124" t="s">
        <v>192</v>
      </c>
      <c r="BHU75" s="124" t="s">
        <v>192</v>
      </c>
      <c r="BHV75" s="124" t="s">
        <v>192</v>
      </c>
      <c r="BHW75" s="124" t="s">
        <v>192</v>
      </c>
      <c r="BHX75" s="124" t="s">
        <v>192</v>
      </c>
      <c r="BHY75" s="124" t="s">
        <v>192</v>
      </c>
      <c r="BHZ75" s="124" t="s">
        <v>192</v>
      </c>
      <c r="BIA75" s="124" t="s">
        <v>192</v>
      </c>
      <c r="BIB75" s="124" t="s">
        <v>192</v>
      </c>
      <c r="BIC75" s="124" t="s">
        <v>192</v>
      </c>
      <c r="BID75" s="124" t="s">
        <v>192</v>
      </c>
      <c r="BIE75" s="124" t="s">
        <v>192</v>
      </c>
      <c r="BIF75" s="124" t="s">
        <v>192</v>
      </c>
      <c r="BIG75" s="124" t="s">
        <v>192</v>
      </c>
      <c r="BIH75" s="124" t="s">
        <v>192</v>
      </c>
      <c r="BII75" s="124" t="s">
        <v>192</v>
      </c>
      <c r="BIJ75" s="124" t="s">
        <v>192</v>
      </c>
      <c r="BIK75" s="124" t="s">
        <v>192</v>
      </c>
      <c r="BIL75" s="124" t="s">
        <v>192</v>
      </c>
      <c r="BIM75" s="124" t="s">
        <v>192</v>
      </c>
      <c r="BIN75" s="124" t="s">
        <v>192</v>
      </c>
      <c r="BIO75" s="124" t="s">
        <v>192</v>
      </c>
      <c r="BIP75" s="124" t="s">
        <v>192</v>
      </c>
      <c r="BIQ75" s="124" t="s">
        <v>192</v>
      </c>
      <c r="BIR75" s="124" t="s">
        <v>192</v>
      </c>
      <c r="BIS75" s="124" t="s">
        <v>192</v>
      </c>
      <c r="BIT75" s="124" t="s">
        <v>192</v>
      </c>
      <c r="BIU75" s="124" t="s">
        <v>192</v>
      </c>
      <c r="BIV75" s="124" t="s">
        <v>192</v>
      </c>
      <c r="BIW75" s="124" t="s">
        <v>192</v>
      </c>
      <c r="BIX75" s="124" t="s">
        <v>192</v>
      </c>
      <c r="BIY75" s="124" t="s">
        <v>192</v>
      </c>
      <c r="BIZ75" s="124" t="s">
        <v>192</v>
      </c>
      <c r="BJA75" s="124" t="s">
        <v>192</v>
      </c>
      <c r="BJB75" s="124" t="s">
        <v>192</v>
      </c>
      <c r="BJC75" s="124" t="s">
        <v>192</v>
      </c>
      <c r="BJD75" s="124" t="s">
        <v>192</v>
      </c>
      <c r="BJE75" s="124" t="s">
        <v>192</v>
      </c>
      <c r="BJF75" s="124" t="s">
        <v>192</v>
      </c>
      <c r="BJG75" s="124" t="s">
        <v>192</v>
      </c>
      <c r="BJH75" s="124" t="s">
        <v>192</v>
      </c>
      <c r="BJI75" s="124" t="s">
        <v>192</v>
      </c>
      <c r="BJJ75" s="124" t="s">
        <v>192</v>
      </c>
      <c r="BJK75" s="124" t="s">
        <v>192</v>
      </c>
      <c r="BJL75" s="124" t="s">
        <v>192</v>
      </c>
      <c r="BJM75" s="124" t="s">
        <v>192</v>
      </c>
      <c r="BJN75" s="124" t="s">
        <v>192</v>
      </c>
      <c r="BJO75" s="124" t="s">
        <v>192</v>
      </c>
      <c r="BJP75" s="124" t="s">
        <v>192</v>
      </c>
      <c r="BJQ75" s="124" t="s">
        <v>192</v>
      </c>
      <c r="BJR75" s="124" t="s">
        <v>192</v>
      </c>
      <c r="BJS75" s="124" t="s">
        <v>192</v>
      </c>
      <c r="BJT75" s="124" t="s">
        <v>192</v>
      </c>
      <c r="BJU75" s="124" t="s">
        <v>192</v>
      </c>
      <c r="BJV75" s="124" t="s">
        <v>192</v>
      </c>
      <c r="BJW75" s="124" t="s">
        <v>192</v>
      </c>
      <c r="BJX75" s="124" t="s">
        <v>192</v>
      </c>
      <c r="BJY75" s="124" t="s">
        <v>192</v>
      </c>
      <c r="BJZ75" s="124" t="s">
        <v>192</v>
      </c>
      <c r="BKA75" s="124" t="s">
        <v>192</v>
      </c>
      <c r="BKB75" s="124" t="s">
        <v>192</v>
      </c>
      <c r="BKC75" s="124" t="s">
        <v>192</v>
      </c>
      <c r="BKD75" s="124" t="s">
        <v>192</v>
      </c>
      <c r="BKE75" s="124" t="s">
        <v>192</v>
      </c>
      <c r="BKF75" s="124" t="s">
        <v>192</v>
      </c>
      <c r="BKG75" s="124" t="s">
        <v>192</v>
      </c>
      <c r="BKH75" s="124" t="s">
        <v>192</v>
      </c>
      <c r="BKI75" s="124" t="s">
        <v>192</v>
      </c>
      <c r="BKJ75" s="124" t="s">
        <v>192</v>
      </c>
      <c r="BKK75" s="124" t="s">
        <v>192</v>
      </c>
      <c r="BKL75" s="124" t="s">
        <v>192</v>
      </c>
      <c r="BKM75" s="124" t="s">
        <v>192</v>
      </c>
      <c r="BKN75" s="124" t="s">
        <v>192</v>
      </c>
      <c r="BKO75" s="124" t="s">
        <v>192</v>
      </c>
      <c r="BKP75" s="124" t="s">
        <v>192</v>
      </c>
      <c r="BKQ75" s="124" t="s">
        <v>192</v>
      </c>
      <c r="BKR75" s="124" t="s">
        <v>192</v>
      </c>
      <c r="BKS75" s="124" t="s">
        <v>192</v>
      </c>
      <c r="BKT75" s="124" t="s">
        <v>192</v>
      </c>
      <c r="BKU75" s="124" t="s">
        <v>192</v>
      </c>
      <c r="BKV75" s="124" t="s">
        <v>192</v>
      </c>
      <c r="BKW75" s="124" t="s">
        <v>192</v>
      </c>
      <c r="BKX75" s="124" t="s">
        <v>192</v>
      </c>
      <c r="BKY75" s="124" t="s">
        <v>192</v>
      </c>
      <c r="BKZ75" s="124" t="s">
        <v>192</v>
      </c>
      <c r="BLA75" s="124" t="s">
        <v>192</v>
      </c>
      <c r="BLB75" s="124" t="s">
        <v>192</v>
      </c>
      <c r="BLC75" s="124" t="s">
        <v>192</v>
      </c>
      <c r="BLD75" s="124" t="s">
        <v>192</v>
      </c>
      <c r="BLE75" s="124" t="s">
        <v>192</v>
      </c>
      <c r="BLF75" s="124" t="s">
        <v>192</v>
      </c>
      <c r="BLG75" s="124" t="s">
        <v>192</v>
      </c>
      <c r="BLH75" s="124" t="s">
        <v>192</v>
      </c>
      <c r="BLI75" s="124" t="s">
        <v>192</v>
      </c>
      <c r="BLJ75" s="124" t="s">
        <v>192</v>
      </c>
      <c r="BLK75" s="124" t="s">
        <v>192</v>
      </c>
      <c r="BLL75" s="124" t="s">
        <v>192</v>
      </c>
      <c r="BLM75" s="124" t="s">
        <v>192</v>
      </c>
      <c r="BLN75" s="124" t="s">
        <v>192</v>
      </c>
      <c r="BLO75" s="124" t="s">
        <v>192</v>
      </c>
      <c r="BLP75" s="124" t="s">
        <v>192</v>
      </c>
      <c r="BLQ75" s="124" t="s">
        <v>192</v>
      </c>
      <c r="BLR75" s="124" t="s">
        <v>192</v>
      </c>
      <c r="BLS75" s="124" t="s">
        <v>192</v>
      </c>
      <c r="BLT75" s="124" t="s">
        <v>192</v>
      </c>
      <c r="BLU75" s="124" t="s">
        <v>192</v>
      </c>
      <c r="BLV75" s="124" t="s">
        <v>192</v>
      </c>
      <c r="BLW75" s="124" t="s">
        <v>192</v>
      </c>
      <c r="BLX75" s="124" t="s">
        <v>192</v>
      </c>
      <c r="BLY75" s="124" t="s">
        <v>192</v>
      </c>
      <c r="BLZ75" s="124" t="s">
        <v>192</v>
      </c>
      <c r="BMA75" s="124" t="s">
        <v>192</v>
      </c>
      <c r="BMB75" s="124" t="s">
        <v>192</v>
      </c>
      <c r="BMC75" s="124" t="s">
        <v>192</v>
      </c>
      <c r="BMD75" s="124" t="s">
        <v>192</v>
      </c>
      <c r="BME75" s="124" t="s">
        <v>192</v>
      </c>
      <c r="BMF75" s="124" t="s">
        <v>192</v>
      </c>
      <c r="BMG75" s="124" t="s">
        <v>192</v>
      </c>
      <c r="BMH75" s="124" t="s">
        <v>192</v>
      </c>
      <c r="BMI75" s="124" t="s">
        <v>192</v>
      </c>
      <c r="BMJ75" s="124" t="s">
        <v>192</v>
      </c>
      <c r="BMK75" s="124" t="s">
        <v>192</v>
      </c>
      <c r="BML75" s="124" t="s">
        <v>192</v>
      </c>
      <c r="BMM75" s="124" t="s">
        <v>192</v>
      </c>
      <c r="BMN75" s="124" t="s">
        <v>192</v>
      </c>
      <c r="BMO75" s="124" t="s">
        <v>192</v>
      </c>
      <c r="BMP75" s="124" t="s">
        <v>192</v>
      </c>
      <c r="BMQ75" s="124" t="s">
        <v>192</v>
      </c>
      <c r="BMR75" s="124" t="s">
        <v>192</v>
      </c>
      <c r="BMS75" s="124" t="s">
        <v>192</v>
      </c>
      <c r="BMT75" s="124" t="s">
        <v>192</v>
      </c>
      <c r="BMU75" s="124" t="s">
        <v>192</v>
      </c>
      <c r="BMV75" s="124" t="s">
        <v>192</v>
      </c>
      <c r="BMW75" s="124" t="s">
        <v>192</v>
      </c>
      <c r="BMX75" s="124" t="s">
        <v>192</v>
      </c>
      <c r="BMY75" s="124" t="s">
        <v>192</v>
      </c>
      <c r="BMZ75" s="124" t="s">
        <v>192</v>
      </c>
      <c r="BNA75" s="124" t="s">
        <v>192</v>
      </c>
      <c r="BNB75" s="124" t="s">
        <v>192</v>
      </c>
      <c r="BNC75" s="124" t="s">
        <v>192</v>
      </c>
      <c r="BND75" s="124" t="s">
        <v>192</v>
      </c>
      <c r="BNE75" s="124" t="s">
        <v>192</v>
      </c>
      <c r="BNF75" s="124" t="s">
        <v>192</v>
      </c>
      <c r="BNG75" s="124" t="s">
        <v>192</v>
      </c>
      <c r="BNH75" s="124" t="s">
        <v>192</v>
      </c>
      <c r="BNI75" s="124" t="s">
        <v>192</v>
      </c>
      <c r="BNJ75" s="124" t="s">
        <v>192</v>
      </c>
      <c r="BNK75" s="124" t="s">
        <v>192</v>
      </c>
      <c r="BNL75" s="124" t="s">
        <v>192</v>
      </c>
      <c r="BNM75" s="124" t="s">
        <v>192</v>
      </c>
      <c r="BNN75" s="124" t="s">
        <v>192</v>
      </c>
      <c r="BNO75" s="124" t="s">
        <v>192</v>
      </c>
      <c r="BNP75" s="124" t="s">
        <v>192</v>
      </c>
      <c r="BNQ75" s="124" t="s">
        <v>192</v>
      </c>
      <c r="BNR75" s="124" t="s">
        <v>192</v>
      </c>
      <c r="BNS75" s="124" t="s">
        <v>192</v>
      </c>
      <c r="BNT75" s="124" t="s">
        <v>192</v>
      </c>
      <c r="BNU75" s="124" t="s">
        <v>192</v>
      </c>
      <c r="BNV75" s="124" t="s">
        <v>192</v>
      </c>
      <c r="BNW75" s="124" t="s">
        <v>192</v>
      </c>
      <c r="BNX75" s="124" t="s">
        <v>192</v>
      </c>
      <c r="BNY75" s="124" t="s">
        <v>192</v>
      </c>
      <c r="BNZ75" s="124" t="s">
        <v>192</v>
      </c>
      <c r="BOA75" s="124" t="s">
        <v>192</v>
      </c>
      <c r="BOB75" s="124" t="s">
        <v>192</v>
      </c>
      <c r="BOC75" s="124" t="s">
        <v>192</v>
      </c>
      <c r="BOD75" s="124" t="s">
        <v>192</v>
      </c>
      <c r="BOE75" s="124" t="s">
        <v>192</v>
      </c>
      <c r="BOF75" s="124" t="s">
        <v>192</v>
      </c>
      <c r="BOG75" s="124" t="s">
        <v>192</v>
      </c>
      <c r="BOH75" s="124" t="s">
        <v>192</v>
      </c>
      <c r="BOI75" s="124" t="s">
        <v>192</v>
      </c>
      <c r="BOJ75" s="124" t="s">
        <v>192</v>
      </c>
      <c r="BOK75" s="124" t="s">
        <v>192</v>
      </c>
      <c r="BOL75" s="124" t="s">
        <v>192</v>
      </c>
      <c r="BOM75" s="124" t="s">
        <v>192</v>
      </c>
      <c r="BON75" s="124" t="s">
        <v>192</v>
      </c>
      <c r="BOO75" s="124" t="s">
        <v>192</v>
      </c>
      <c r="BOP75" s="124" t="s">
        <v>192</v>
      </c>
      <c r="BOQ75" s="124" t="s">
        <v>192</v>
      </c>
      <c r="BOR75" s="124" t="s">
        <v>192</v>
      </c>
      <c r="BOS75" s="124" t="s">
        <v>192</v>
      </c>
      <c r="BOT75" s="124" t="s">
        <v>192</v>
      </c>
      <c r="BOU75" s="124" t="s">
        <v>192</v>
      </c>
      <c r="BOV75" s="124" t="s">
        <v>192</v>
      </c>
      <c r="BOW75" s="124" t="s">
        <v>192</v>
      </c>
      <c r="BOX75" s="124" t="s">
        <v>192</v>
      </c>
      <c r="BOY75" s="124" t="s">
        <v>192</v>
      </c>
      <c r="BOZ75" s="124" t="s">
        <v>192</v>
      </c>
      <c r="BPA75" s="124" t="s">
        <v>192</v>
      </c>
      <c r="BPB75" s="124" t="s">
        <v>192</v>
      </c>
      <c r="BPC75" s="124" t="s">
        <v>192</v>
      </c>
      <c r="BPD75" s="124" t="s">
        <v>192</v>
      </c>
      <c r="BPE75" s="124" t="s">
        <v>192</v>
      </c>
      <c r="BPF75" s="124" t="s">
        <v>192</v>
      </c>
      <c r="BPG75" s="124" t="s">
        <v>192</v>
      </c>
      <c r="BPH75" s="124" t="s">
        <v>192</v>
      </c>
      <c r="BPI75" s="124" t="s">
        <v>192</v>
      </c>
      <c r="BPJ75" s="124" t="s">
        <v>192</v>
      </c>
      <c r="BPK75" s="124" t="s">
        <v>192</v>
      </c>
      <c r="BPL75" s="124" t="s">
        <v>192</v>
      </c>
      <c r="BPM75" s="124" t="s">
        <v>192</v>
      </c>
      <c r="BPN75" s="124" t="s">
        <v>192</v>
      </c>
      <c r="BPO75" s="124" t="s">
        <v>192</v>
      </c>
      <c r="BPP75" s="124" t="s">
        <v>192</v>
      </c>
      <c r="BPQ75" s="124" t="s">
        <v>192</v>
      </c>
      <c r="BPR75" s="124" t="s">
        <v>192</v>
      </c>
      <c r="BPS75" s="124" t="s">
        <v>192</v>
      </c>
      <c r="BPT75" s="124" t="s">
        <v>192</v>
      </c>
      <c r="BPU75" s="124" t="s">
        <v>192</v>
      </c>
      <c r="BPV75" s="124" t="s">
        <v>192</v>
      </c>
      <c r="BPW75" s="124" t="s">
        <v>192</v>
      </c>
      <c r="BPX75" s="124" t="s">
        <v>192</v>
      </c>
      <c r="BPY75" s="124" t="s">
        <v>192</v>
      </c>
      <c r="BPZ75" s="124" t="s">
        <v>192</v>
      </c>
      <c r="BQA75" s="124" t="s">
        <v>192</v>
      </c>
      <c r="BQB75" s="124" t="s">
        <v>192</v>
      </c>
      <c r="BQC75" s="124" t="s">
        <v>192</v>
      </c>
      <c r="BQD75" s="124" t="s">
        <v>192</v>
      </c>
      <c r="BQE75" s="124" t="s">
        <v>192</v>
      </c>
      <c r="BQF75" s="124" t="s">
        <v>192</v>
      </c>
      <c r="BQG75" s="124" t="s">
        <v>192</v>
      </c>
      <c r="BQH75" s="124" t="s">
        <v>192</v>
      </c>
      <c r="BQI75" s="124" t="s">
        <v>192</v>
      </c>
      <c r="BQJ75" s="124" t="s">
        <v>192</v>
      </c>
      <c r="BQK75" s="124" t="s">
        <v>192</v>
      </c>
      <c r="BQL75" s="124" t="s">
        <v>192</v>
      </c>
      <c r="BQM75" s="124" t="s">
        <v>192</v>
      </c>
      <c r="BQN75" s="124" t="s">
        <v>192</v>
      </c>
      <c r="BQO75" s="124" t="s">
        <v>192</v>
      </c>
      <c r="BQP75" s="124" t="s">
        <v>192</v>
      </c>
      <c r="BQQ75" s="124" t="s">
        <v>192</v>
      </c>
      <c r="BQR75" s="124" t="s">
        <v>192</v>
      </c>
      <c r="BQS75" s="124" t="s">
        <v>192</v>
      </c>
      <c r="BQT75" s="124" t="s">
        <v>192</v>
      </c>
      <c r="BQU75" s="124" t="s">
        <v>192</v>
      </c>
      <c r="BQV75" s="124" t="s">
        <v>192</v>
      </c>
      <c r="BQW75" s="124" t="s">
        <v>192</v>
      </c>
      <c r="BQX75" s="124" t="s">
        <v>192</v>
      </c>
      <c r="BQY75" s="124" t="s">
        <v>192</v>
      </c>
      <c r="BQZ75" s="124" t="s">
        <v>192</v>
      </c>
      <c r="BRA75" s="124" t="s">
        <v>192</v>
      </c>
      <c r="BRB75" s="124" t="s">
        <v>192</v>
      </c>
      <c r="BRC75" s="124" t="s">
        <v>192</v>
      </c>
      <c r="BRD75" s="124" t="s">
        <v>192</v>
      </c>
      <c r="BRE75" s="124" t="s">
        <v>192</v>
      </c>
      <c r="BRF75" s="124" t="s">
        <v>192</v>
      </c>
      <c r="BRG75" s="124" t="s">
        <v>192</v>
      </c>
      <c r="BRH75" s="124" t="s">
        <v>192</v>
      </c>
      <c r="BRI75" s="124" t="s">
        <v>192</v>
      </c>
      <c r="BRJ75" s="124" t="s">
        <v>192</v>
      </c>
      <c r="BRK75" s="124" t="s">
        <v>192</v>
      </c>
      <c r="BRL75" s="124" t="s">
        <v>192</v>
      </c>
      <c r="BRM75" s="124" t="s">
        <v>192</v>
      </c>
      <c r="BRN75" s="124" t="s">
        <v>192</v>
      </c>
      <c r="BRO75" s="124" t="s">
        <v>192</v>
      </c>
      <c r="BRP75" s="124" t="s">
        <v>192</v>
      </c>
      <c r="BRQ75" s="124" t="s">
        <v>192</v>
      </c>
      <c r="BRR75" s="124" t="s">
        <v>192</v>
      </c>
      <c r="BRS75" s="124" t="s">
        <v>192</v>
      </c>
      <c r="BRT75" s="124" t="s">
        <v>192</v>
      </c>
      <c r="BRU75" s="124" t="s">
        <v>192</v>
      </c>
      <c r="BRV75" s="124" t="s">
        <v>192</v>
      </c>
      <c r="BRW75" s="124" t="s">
        <v>192</v>
      </c>
      <c r="BRX75" s="124" t="s">
        <v>192</v>
      </c>
      <c r="BRY75" s="124" t="s">
        <v>192</v>
      </c>
      <c r="BRZ75" s="124" t="s">
        <v>192</v>
      </c>
      <c r="BSA75" s="124" t="s">
        <v>192</v>
      </c>
      <c r="BSB75" s="124" t="s">
        <v>192</v>
      </c>
      <c r="BSC75" s="124" t="s">
        <v>192</v>
      </c>
      <c r="BSD75" s="124" t="s">
        <v>192</v>
      </c>
      <c r="BSE75" s="124" t="s">
        <v>192</v>
      </c>
      <c r="BSF75" s="124" t="s">
        <v>192</v>
      </c>
      <c r="BSG75" s="124" t="s">
        <v>192</v>
      </c>
      <c r="BSH75" s="124" t="s">
        <v>192</v>
      </c>
      <c r="BSI75" s="124" t="s">
        <v>192</v>
      </c>
      <c r="BSJ75" s="124" t="s">
        <v>192</v>
      </c>
      <c r="BSK75" s="124" t="s">
        <v>192</v>
      </c>
      <c r="BSL75" s="124" t="s">
        <v>192</v>
      </c>
      <c r="BSM75" s="124" t="s">
        <v>192</v>
      </c>
      <c r="BSN75" s="124" t="s">
        <v>192</v>
      </c>
      <c r="BSO75" s="124" t="s">
        <v>192</v>
      </c>
      <c r="BSP75" s="124" t="s">
        <v>192</v>
      </c>
      <c r="BSQ75" s="124" t="s">
        <v>192</v>
      </c>
      <c r="BSR75" s="124" t="s">
        <v>192</v>
      </c>
      <c r="BSS75" s="124" t="s">
        <v>192</v>
      </c>
      <c r="BST75" s="124" t="s">
        <v>192</v>
      </c>
      <c r="BSU75" s="124" t="s">
        <v>192</v>
      </c>
      <c r="BSV75" s="124" t="s">
        <v>192</v>
      </c>
      <c r="BSW75" s="124" t="s">
        <v>192</v>
      </c>
      <c r="BSX75" s="124" t="s">
        <v>192</v>
      </c>
      <c r="BSY75" s="124" t="s">
        <v>192</v>
      </c>
      <c r="BSZ75" s="124" t="s">
        <v>192</v>
      </c>
      <c r="BTA75" s="124" t="s">
        <v>192</v>
      </c>
      <c r="BTB75" s="124" t="s">
        <v>192</v>
      </c>
      <c r="BTC75" s="124" t="s">
        <v>192</v>
      </c>
      <c r="BTD75" s="124" t="s">
        <v>192</v>
      </c>
      <c r="BTE75" s="124" t="s">
        <v>192</v>
      </c>
      <c r="BTF75" s="124" t="s">
        <v>192</v>
      </c>
      <c r="BTG75" s="124" t="s">
        <v>192</v>
      </c>
      <c r="BTH75" s="124" t="s">
        <v>192</v>
      </c>
      <c r="BTI75" s="124" t="s">
        <v>192</v>
      </c>
      <c r="BTJ75" s="124" t="s">
        <v>192</v>
      </c>
      <c r="BTK75" s="124" t="s">
        <v>192</v>
      </c>
      <c r="BTL75" s="124" t="s">
        <v>192</v>
      </c>
      <c r="BTM75" s="124" t="s">
        <v>192</v>
      </c>
      <c r="BTN75" s="124" t="s">
        <v>192</v>
      </c>
      <c r="BTO75" s="124" t="s">
        <v>192</v>
      </c>
      <c r="BTP75" s="124" t="s">
        <v>192</v>
      </c>
      <c r="BTQ75" s="124" t="s">
        <v>192</v>
      </c>
      <c r="BTR75" s="124" t="s">
        <v>192</v>
      </c>
      <c r="BTS75" s="124" t="s">
        <v>192</v>
      </c>
      <c r="BTT75" s="124" t="s">
        <v>192</v>
      </c>
      <c r="BTU75" s="124" t="s">
        <v>192</v>
      </c>
      <c r="BTV75" s="124" t="s">
        <v>192</v>
      </c>
      <c r="BTW75" s="124" t="s">
        <v>192</v>
      </c>
      <c r="BTX75" s="124" t="s">
        <v>192</v>
      </c>
      <c r="BTY75" s="124" t="s">
        <v>192</v>
      </c>
      <c r="BTZ75" s="124" t="s">
        <v>192</v>
      </c>
      <c r="BUA75" s="124" t="s">
        <v>192</v>
      </c>
      <c r="BUB75" s="124" t="s">
        <v>192</v>
      </c>
      <c r="BUC75" s="124" t="s">
        <v>192</v>
      </c>
      <c r="BUD75" s="124" t="s">
        <v>192</v>
      </c>
      <c r="BUE75" s="124" t="s">
        <v>192</v>
      </c>
      <c r="BUF75" s="124" t="s">
        <v>192</v>
      </c>
      <c r="BUG75" s="124" t="s">
        <v>192</v>
      </c>
      <c r="BUH75" s="124" t="s">
        <v>192</v>
      </c>
      <c r="BUI75" s="124" t="s">
        <v>192</v>
      </c>
      <c r="BUJ75" s="124" t="s">
        <v>192</v>
      </c>
      <c r="BUK75" s="124" t="s">
        <v>192</v>
      </c>
      <c r="BUL75" s="124" t="s">
        <v>192</v>
      </c>
      <c r="BUM75" s="124" t="s">
        <v>192</v>
      </c>
      <c r="BUN75" s="124" t="s">
        <v>192</v>
      </c>
      <c r="BUO75" s="124" t="s">
        <v>192</v>
      </c>
      <c r="BUP75" s="124" t="s">
        <v>192</v>
      </c>
      <c r="BUQ75" s="124" t="s">
        <v>192</v>
      </c>
      <c r="BUR75" s="124" t="s">
        <v>192</v>
      </c>
      <c r="BUS75" s="124" t="s">
        <v>192</v>
      </c>
      <c r="BUT75" s="124" t="s">
        <v>192</v>
      </c>
      <c r="BUU75" s="124" t="s">
        <v>192</v>
      </c>
      <c r="BUV75" s="124" t="s">
        <v>192</v>
      </c>
      <c r="BUW75" s="124" t="s">
        <v>192</v>
      </c>
      <c r="BUX75" s="124" t="s">
        <v>192</v>
      </c>
      <c r="BUY75" s="124" t="s">
        <v>192</v>
      </c>
      <c r="BUZ75" s="124" t="s">
        <v>192</v>
      </c>
      <c r="BVA75" s="124" t="s">
        <v>192</v>
      </c>
      <c r="BVB75" s="124" t="s">
        <v>192</v>
      </c>
      <c r="BVC75" s="124" t="s">
        <v>192</v>
      </c>
      <c r="BVD75" s="124" t="s">
        <v>192</v>
      </c>
      <c r="BVE75" s="124" t="s">
        <v>192</v>
      </c>
      <c r="BVF75" s="124" t="s">
        <v>192</v>
      </c>
      <c r="BVG75" s="124" t="s">
        <v>192</v>
      </c>
      <c r="BVH75" s="124" t="s">
        <v>192</v>
      </c>
      <c r="BVI75" s="124" t="s">
        <v>192</v>
      </c>
      <c r="BVJ75" s="124" t="s">
        <v>192</v>
      </c>
      <c r="BVK75" s="124" t="s">
        <v>192</v>
      </c>
      <c r="BVL75" s="124" t="s">
        <v>192</v>
      </c>
      <c r="BVM75" s="124" t="s">
        <v>192</v>
      </c>
      <c r="BVN75" s="124" t="s">
        <v>192</v>
      </c>
      <c r="BVO75" s="124" t="s">
        <v>192</v>
      </c>
      <c r="BVP75" s="124" t="s">
        <v>192</v>
      </c>
      <c r="BVQ75" s="124" t="s">
        <v>192</v>
      </c>
      <c r="BVR75" s="124" t="s">
        <v>192</v>
      </c>
      <c r="BVS75" s="124" t="s">
        <v>192</v>
      </c>
      <c r="BVT75" s="124" t="s">
        <v>192</v>
      </c>
      <c r="BVU75" s="124" t="s">
        <v>192</v>
      </c>
      <c r="BVV75" s="124" t="s">
        <v>192</v>
      </c>
      <c r="BVW75" s="124" t="s">
        <v>192</v>
      </c>
      <c r="BVX75" s="124" t="s">
        <v>192</v>
      </c>
      <c r="BVY75" s="124" t="s">
        <v>192</v>
      </c>
      <c r="BVZ75" s="124" t="s">
        <v>192</v>
      </c>
      <c r="BWA75" s="124" t="s">
        <v>192</v>
      </c>
      <c r="BWB75" s="124" t="s">
        <v>192</v>
      </c>
      <c r="BWC75" s="124" t="s">
        <v>192</v>
      </c>
      <c r="BWD75" s="124" t="s">
        <v>192</v>
      </c>
      <c r="BWE75" s="124" t="s">
        <v>192</v>
      </c>
      <c r="BWF75" s="124" t="s">
        <v>192</v>
      </c>
      <c r="BWG75" s="124" t="s">
        <v>192</v>
      </c>
      <c r="BWH75" s="124" t="s">
        <v>192</v>
      </c>
      <c r="BWI75" s="124" t="s">
        <v>192</v>
      </c>
      <c r="BWJ75" s="124" t="s">
        <v>192</v>
      </c>
      <c r="BWK75" s="124" t="s">
        <v>192</v>
      </c>
      <c r="BWL75" s="124" t="s">
        <v>192</v>
      </c>
      <c r="BWM75" s="124" t="s">
        <v>192</v>
      </c>
      <c r="BWN75" s="124" t="s">
        <v>192</v>
      </c>
      <c r="BWO75" s="124" t="s">
        <v>192</v>
      </c>
      <c r="BWP75" s="124" t="s">
        <v>192</v>
      </c>
      <c r="BWQ75" s="124" t="s">
        <v>192</v>
      </c>
      <c r="BWR75" s="124" t="s">
        <v>192</v>
      </c>
      <c r="BWS75" s="124" t="s">
        <v>192</v>
      </c>
      <c r="BWT75" s="124" t="s">
        <v>192</v>
      </c>
      <c r="BWU75" s="124" t="s">
        <v>192</v>
      </c>
      <c r="BWV75" s="124" t="s">
        <v>192</v>
      </c>
      <c r="BWW75" s="124" t="s">
        <v>192</v>
      </c>
      <c r="BWX75" s="124" t="s">
        <v>192</v>
      </c>
      <c r="BWY75" s="124" t="s">
        <v>192</v>
      </c>
      <c r="BWZ75" s="124" t="s">
        <v>192</v>
      </c>
      <c r="BXA75" s="124" t="s">
        <v>192</v>
      </c>
      <c r="BXB75" s="124" t="s">
        <v>192</v>
      </c>
      <c r="BXC75" s="124" t="s">
        <v>192</v>
      </c>
      <c r="BXD75" s="124" t="s">
        <v>192</v>
      </c>
      <c r="BXE75" s="124" t="s">
        <v>192</v>
      </c>
      <c r="BXF75" s="124" t="s">
        <v>192</v>
      </c>
      <c r="BXG75" s="124" t="s">
        <v>192</v>
      </c>
      <c r="BXH75" s="124" t="s">
        <v>192</v>
      </c>
      <c r="BXI75" s="124" t="s">
        <v>192</v>
      </c>
      <c r="BXJ75" s="124" t="s">
        <v>192</v>
      </c>
      <c r="BXK75" s="124" t="s">
        <v>192</v>
      </c>
      <c r="BXL75" s="124" t="s">
        <v>192</v>
      </c>
      <c r="BXM75" s="124" t="s">
        <v>192</v>
      </c>
      <c r="BXN75" s="124" t="s">
        <v>192</v>
      </c>
      <c r="BXO75" s="124" t="s">
        <v>192</v>
      </c>
      <c r="BXP75" s="124" t="s">
        <v>192</v>
      </c>
      <c r="BXQ75" s="124" t="s">
        <v>192</v>
      </c>
      <c r="BXR75" s="124" t="s">
        <v>192</v>
      </c>
      <c r="BXS75" s="124" t="s">
        <v>192</v>
      </c>
      <c r="BXT75" s="124" t="s">
        <v>192</v>
      </c>
      <c r="BXU75" s="124" t="s">
        <v>192</v>
      </c>
      <c r="BXV75" s="124" t="s">
        <v>192</v>
      </c>
      <c r="BXW75" s="124" t="s">
        <v>192</v>
      </c>
      <c r="BXX75" s="124" t="s">
        <v>192</v>
      </c>
      <c r="BXY75" s="124" t="s">
        <v>192</v>
      </c>
      <c r="BXZ75" s="124" t="s">
        <v>192</v>
      </c>
      <c r="BYA75" s="124" t="s">
        <v>192</v>
      </c>
      <c r="BYB75" s="124" t="s">
        <v>192</v>
      </c>
      <c r="BYC75" s="124" t="s">
        <v>192</v>
      </c>
      <c r="BYD75" s="124" t="s">
        <v>192</v>
      </c>
      <c r="BYE75" s="124" t="s">
        <v>192</v>
      </c>
      <c r="BYF75" s="124" t="s">
        <v>192</v>
      </c>
      <c r="BYG75" s="124" t="s">
        <v>192</v>
      </c>
      <c r="BYH75" s="124" t="s">
        <v>192</v>
      </c>
      <c r="BYI75" s="124" t="s">
        <v>192</v>
      </c>
      <c r="BYJ75" s="124" t="s">
        <v>192</v>
      </c>
      <c r="BYK75" s="124" t="s">
        <v>192</v>
      </c>
      <c r="BYL75" s="124" t="s">
        <v>192</v>
      </c>
      <c r="BYM75" s="124" t="s">
        <v>192</v>
      </c>
      <c r="BYN75" s="124" t="s">
        <v>192</v>
      </c>
      <c r="BYO75" s="124" t="s">
        <v>192</v>
      </c>
      <c r="BYP75" s="124" t="s">
        <v>192</v>
      </c>
      <c r="BYQ75" s="124" t="s">
        <v>192</v>
      </c>
      <c r="BYR75" s="124" t="s">
        <v>192</v>
      </c>
      <c r="BYS75" s="124" t="s">
        <v>192</v>
      </c>
      <c r="BYT75" s="124" t="s">
        <v>192</v>
      </c>
      <c r="BYU75" s="124" t="s">
        <v>192</v>
      </c>
      <c r="BYV75" s="124" t="s">
        <v>192</v>
      </c>
      <c r="BYW75" s="124" t="s">
        <v>192</v>
      </c>
      <c r="BYX75" s="124" t="s">
        <v>192</v>
      </c>
      <c r="BYY75" s="124" t="s">
        <v>192</v>
      </c>
      <c r="BYZ75" s="124" t="s">
        <v>192</v>
      </c>
      <c r="BZA75" s="124" t="s">
        <v>192</v>
      </c>
      <c r="BZB75" s="124" t="s">
        <v>192</v>
      </c>
      <c r="BZC75" s="124" t="s">
        <v>192</v>
      </c>
      <c r="BZD75" s="124" t="s">
        <v>192</v>
      </c>
      <c r="BZE75" s="124" t="s">
        <v>192</v>
      </c>
      <c r="BZF75" s="124" t="s">
        <v>192</v>
      </c>
      <c r="BZG75" s="124" t="s">
        <v>192</v>
      </c>
      <c r="BZH75" s="124" t="s">
        <v>192</v>
      </c>
      <c r="BZI75" s="124" t="s">
        <v>192</v>
      </c>
      <c r="BZJ75" s="124" t="s">
        <v>192</v>
      </c>
      <c r="BZK75" s="124" t="s">
        <v>192</v>
      </c>
      <c r="BZL75" s="124" t="s">
        <v>192</v>
      </c>
      <c r="BZM75" s="124" t="s">
        <v>192</v>
      </c>
      <c r="BZN75" s="124" t="s">
        <v>192</v>
      </c>
      <c r="BZO75" s="124" t="s">
        <v>192</v>
      </c>
      <c r="BZP75" s="124" t="s">
        <v>192</v>
      </c>
      <c r="BZQ75" s="124" t="s">
        <v>192</v>
      </c>
      <c r="BZR75" s="124" t="s">
        <v>192</v>
      </c>
      <c r="BZS75" s="124" t="s">
        <v>192</v>
      </c>
      <c r="BZT75" s="124" t="s">
        <v>192</v>
      </c>
      <c r="BZU75" s="124" t="s">
        <v>192</v>
      </c>
      <c r="BZV75" s="124" t="s">
        <v>192</v>
      </c>
      <c r="BZW75" s="124" t="s">
        <v>192</v>
      </c>
      <c r="BZX75" s="124" t="s">
        <v>192</v>
      </c>
      <c r="BZY75" s="124" t="s">
        <v>192</v>
      </c>
      <c r="BZZ75" s="124" t="s">
        <v>192</v>
      </c>
      <c r="CAA75" s="124" t="s">
        <v>192</v>
      </c>
      <c r="CAB75" s="124" t="s">
        <v>192</v>
      </c>
      <c r="CAC75" s="124" t="s">
        <v>192</v>
      </c>
      <c r="CAD75" s="124" t="s">
        <v>192</v>
      </c>
      <c r="CAE75" s="124" t="s">
        <v>192</v>
      </c>
      <c r="CAF75" s="124" t="s">
        <v>192</v>
      </c>
      <c r="CAG75" s="124" t="s">
        <v>192</v>
      </c>
      <c r="CAH75" s="124" t="s">
        <v>192</v>
      </c>
      <c r="CAI75" s="124" t="s">
        <v>192</v>
      </c>
      <c r="CAJ75" s="124" t="s">
        <v>192</v>
      </c>
      <c r="CAK75" s="124" t="s">
        <v>192</v>
      </c>
      <c r="CAL75" s="124" t="s">
        <v>192</v>
      </c>
      <c r="CAM75" s="124" t="s">
        <v>192</v>
      </c>
      <c r="CAN75" s="124" t="s">
        <v>192</v>
      </c>
      <c r="CAO75" s="124" t="s">
        <v>192</v>
      </c>
      <c r="CAP75" s="124" t="s">
        <v>192</v>
      </c>
      <c r="CAQ75" s="124" t="s">
        <v>192</v>
      </c>
      <c r="CAR75" s="124" t="s">
        <v>192</v>
      </c>
      <c r="CAS75" s="124" t="s">
        <v>192</v>
      </c>
      <c r="CAT75" s="124" t="s">
        <v>192</v>
      </c>
      <c r="CAU75" s="124" t="s">
        <v>192</v>
      </c>
      <c r="CAV75" s="124" t="s">
        <v>192</v>
      </c>
      <c r="CAW75" s="124" t="s">
        <v>192</v>
      </c>
      <c r="CAX75" s="124" t="s">
        <v>192</v>
      </c>
      <c r="CAY75" s="124" t="s">
        <v>192</v>
      </c>
      <c r="CAZ75" s="124" t="s">
        <v>192</v>
      </c>
      <c r="CBA75" s="124" t="s">
        <v>192</v>
      </c>
      <c r="CBB75" s="124" t="s">
        <v>192</v>
      </c>
      <c r="CBC75" s="124" t="s">
        <v>192</v>
      </c>
      <c r="CBD75" s="124" t="s">
        <v>192</v>
      </c>
      <c r="CBE75" s="124" t="s">
        <v>192</v>
      </c>
      <c r="CBF75" s="124" t="s">
        <v>192</v>
      </c>
      <c r="CBG75" s="124" t="s">
        <v>192</v>
      </c>
      <c r="CBH75" s="124" t="s">
        <v>192</v>
      </c>
      <c r="CBI75" s="124" t="s">
        <v>192</v>
      </c>
      <c r="CBJ75" s="124" t="s">
        <v>192</v>
      </c>
      <c r="CBK75" s="124" t="s">
        <v>192</v>
      </c>
      <c r="CBL75" s="124" t="s">
        <v>192</v>
      </c>
      <c r="CBM75" s="124" t="s">
        <v>192</v>
      </c>
      <c r="CBN75" s="124" t="s">
        <v>192</v>
      </c>
      <c r="CBO75" s="124" t="s">
        <v>192</v>
      </c>
      <c r="CBP75" s="124" t="s">
        <v>192</v>
      </c>
      <c r="CBQ75" s="124" t="s">
        <v>192</v>
      </c>
      <c r="CBR75" s="124" t="s">
        <v>192</v>
      </c>
      <c r="CBS75" s="124" t="s">
        <v>192</v>
      </c>
      <c r="CBT75" s="124" t="s">
        <v>192</v>
      </c>
      <c r="CBU75" s="124" t="s">
        <v>192</v>
      </c>
      <c r="CBV75" s="124" t="s">
        <v>192</v>
      </c>
      <c r="CBW75" s="124" t="s">
        <v>192</v>
      </c>
      <c r="CBX75" s="124" t="s">
        <v>192</v>
      </c>
      <c r="CBY75" s="124" t="s">
        <v>192</v>
      </c>
      <c r="CBZ75" s="124" t="s">
        <v>192</v>
      </c>
      <c r="CCA75" s="124" t="s">
        <v>192</v>
      </c>
      <c r="CCB75" s="124" t="s">
        <v>192</v>
      </c>
      <c r="CCC75" s="124" t="s">
        <v>192</v>
      </c>
      <c r="CCD75" s="124" t="s">
        <v>192</v>
      </c>
      <c r="CCE75" s="124" t="s">
        <v>192</v>
      </c>
      <c r="CCF75" s="124" t="s">
        <v>192</v>
      </c>
      <c r="CCG75" s="124" t="s">
        <v>192</v>
      </c>
      <c r="CCH75" s="124" t="s">
        <v>192</v>
      </c>
      <c r="CCI75" s="124" t="s">
        <v>192</v>
      </c>
      <c r="CCJ75" s="124" t="s">
        <v>192</v>
      </c>
      <c r="CCK75" s="124" t="s">
        <v>192</v>
      </c>
      <c r="CCL75" s="124" t="s">
        <v>192</v>
      </c>
      <c r="CCM75" s="124" t="s">
        <v>192</v>
      </c>
      <c r="CCN75" s="124" t="s">
        <v>192</v>
      </c>
      <c r="CCO75" s="124" t="s">
        <v>192</v>
      </c>
      <c r="CCP75" s="124" t="s">
        <v>192</v>
      </c>
      <c r="CCQ75" s="124" t="s">
        <v>192</v>
      </c>
      <c r="CCR75" s="124" t="s">
        <v>192</v>
      </c>
      <c r="CCS75" s="124" t="s">
        <v>192</v>
      </c>
      <c r="CCT75" s="124" t="s">
        <v>192</v>
      </c>
      <c r="CCU75" s="124" t="s">
        <v>192</v>
      </c>
      <c r="CCV75" s="124" t="s">
        <v>192</v>
      </c>
      <c r="CCW75" s="124" t="s">
        <v>192</v>
      </c>
      <c r="CCX75" s="124" t="s">
        <v>192</v>
      </c>
      <c r="CCY75" s="124" t="s">
        <v>192</v>
      </c>
      <c r="CCZ75" s="124" t="s">
        <v>192</v>
      </c>
      <c r="CDA75" s="124" t="s">
        <v>192</v>
      </c>
      <c r="CDB75" s="124" t="s">
        <v>192</v>
      </c>
      <c r="CDC75" s="124" t="s">
        <v>192</v>
      </c>
      <c r="CDD75" s="124" t="s">
        <v>192</v>
      </c>
      <c r="CDE75" s="124" t="s">
        <v>192</v>
      </c>
      <c r="CDF75" s="124" t="s">
        <v>192</v>
      </c>
      <c r="CDG75" s="124" t="s">
        <v>192</v>
      </c>
      <c r="CDH75" s="124" t="s">
        <v>192</v>
      </c>
      <c r="CDI75" s="124" t="s">
        <v>192</v>
      </c>
      <c r="CDJ75" s="124" t="s">
        <v>192</v>
      </c>
      <c r="CDK75" s="124" t="s">
        <v>192</v>
      </c>
      <c r="CDL75" s="124" t="s">
        <v>192</v>
      </c>
      <c r="CDM75" s="124" t="s">
        <v>192</v>
      </c>
      <c r="CDN75" s="124" t="s">
        <v>192</v>
      </c>
      <c r="CDO75" s="124" t="s">
        <v>192</v>
      </c>
      <c r="CDP75" s="124" t="s">
        <v>192</v>
      </c>
      <c r="CDQ75" s="124" t="s">
        <v>192</v>
      </c>
      <c r="CDR75" s="124" t="s">
        <v>192</v>
      </c>
      <c r="CDS75" s="124" t="s">
        <v>192</v>
      </c>
      <c r="CDT75" s="124" t="s">
        <v>192</v>
      </c>
      <c r="CDU75" s="124" t="s">
        <v>192</v>
      </c>
      <c r="CDV75" s="124" t="s">
        <v>192</v>
      </c>
      <c r="CDW75" s="124" t="s">
        <v>192</v>
      </c>
      <c r="CDX75" s="124" t="s">
        <v>192</v>
      </c>
      <c r="CDY75" s="124" t="s">
        <v>192</v>
      </c>
      <c r="CDZ75" s="124" t="s">
        <v>192</v>
      </c>
      <c r="CEA75" s="124" t="s">
        <v>192</v>
      </c>
      <c r="CEB75" s="124" t="s">
        <v>192</v>
      </c>
      <c r="CEC75" s="124" t="s">
        <v>192</v>
      </c>
      <c r="CED75" s="124" t="s">
        <v>192</v>
      </c>
      <c r="CEE75" s="124" t="s">
        <v>192</v>
      </c>
      <c r="CEF75" s="124" t="s">
        <v>192</v>
      </c>
      <c r="CEG75" s="124" t="s">
        <v>192</v>
      </c>
      <c r="CEH75" s="124" t="s">
        <v>192</v>
      </c>
      <c r="CEI75" s="124" t="s">
        <v>192</v>
      </c>
      <c r="CEJ75" s="124" t="s">
        <v>192</v>
      </c>
      <c r="CEK75" s="124" t="s">
        <v>192</v>
      </c>
      <c r="CEL75" s="124" t="s">
        <v>192</v>
      </c>
      <c r="CEM75" s="124" t="s">
        <v>192</v>
      </c>
      <c r="CEN75" s="124" t="s">
        <v>192</v>
      </c>
      <c r="CEO75" s="124" t="s">
        <v>192</v>
      </c>
      <c r="CEP75" s="124" t="s">
        <v>192</v>
      </c>
      <c r="CEQ75" s="124" t="s">
        <v>192</v>
      </c>
      <c r="CER75" s="124" t="s">
        <v>192</v>
      </c>
      <c r="CES75" s="124" t="s">
        <v>192</v>
      </c>
      <c r="CET75" s="124" t="s">
        <v>192</v>
      </c>
      <c r="CEU75" s="124" t="s">
        <v>192</v>
      </c>
      <c r="CEV75" s="124" t="s">
        <v>192</v>
      </c>
      <c r="CEW75" s="124" t="s">
        <v>192</v>
      </c>
      <c r="CEX75" s="124" t="s">
        <v>192</v>
      </c>
      <c r="CEY75" s="124" t="s">
        <v>192</v>
      </c>
      <c r="CEZ75" s="124" t="s">
        <v>192</v>
      </c>
      <c r="CFA75" s="124" t="s">
        <v>192</v>
      </c>
      <c r="CFB75" s="124" t="s">
        <v>192</v>
      </c>
      <c r="CFC75" s="124" t="s">
        <v>192</v>
      </c>
      <c r="CFD75" s="124" t="s">
        <v>192</v>
      </c>
      <c r="CFE75" s="124" t="s">
        <v>192</v>
      </c>
      <c r="CFF75" s="124" t="s">
        <v>192</v>
      </c>
      <c r="CFG75" s="124" t="s">
        <v>192</v>
      </c>
      <c r="CFH75" s="124" t="s">
        <v>192</v>
      </c>
      <c r="CFI75" s="124" t="s">
        <v>192</v>
      </c>
      <c r="CFJ75" s="124" t="s">
        <v>192</v>
      </c>
      <c r="CFK75" s="124" t="s">
        <v>192</v>
      </c>
      <c r="CFL75" s="124" t="s">
        <v>192</v>
      </c>
      <c r="CFM75" s="124" t="s">
        <v>192</v>
      </c>
      <c r="CFN75" s="124" t="s">
        <v>192</v>
      </c>
      <c r="CFO75" s="124" t="s">
        <v>192</v>
      </c>
      <c r="CFP75" s="124" t="s">
        <v>192</v>
      </c>
      <c r="CFQ75" s="124" t="s">
        <v>192</v>
      </c>
      <c r="CFR75" s="124" t="s">
        <v>192</v>
      </c>
      <c r="CFS75" s="124" t="s">
        <v>192</v>
      </c>
      <c r="CFT75" s="124" t="s">
        <v>192</v>
      </c>
      <c r="CFU75" s="124" t="s">
        <v>192</v>
      </c>
      <c r="CFV75" s="124" t="s">
        <v>192</v>
      </c>
      <c r="CFW75" s="124" t="s">
        <v>192</v>
      </c>
      <c r="CFX75" s="124" t="s">
        <v>192</v>
      </c>
      <c r="CFY75" s="124" t="s">
        <v>192</v>
      </c>
      <c r="CFZ75" s="124" t="s">
        <v>192</v>
      </c>
      <c r="CGA75" s="124" t="s">
        <v>192</v>
      </c>
      <c r="CGB75" s="124" t="s">
        <v>192</v>
      </c>
      <c r="CGC75" s="124" t="s">
        <v>192</v>
      </c>
      <c r="CGD75" s="124" t="s">
        <v>192</v>
      </c>
      <c r="CGE75" s="124" t="s">
        <v>192</v>
      </c>
      <c r="CGF75" s="124" t="s">
        <v>192</v>
      </c>
      <c r="CGG75" s="124" t="s">
        <v>192</v>
      </c>
      <c r="CGH75" s="124" t="s">
        <v>192</v>
      </c>
      <c r="CGI75" s="124" t="s">
        <v>192</v>
      </c>
      <c r="CGJ75" s="124" t="s">
        <v>192</v>
      </c>
      <c r="CGK75" s="124" t="s">
        <v>192</v>
      </c>
      <c r="CGL75" s="124" t="s">
        <v>192</v>
      </c>
      <c r="CGM75" s="124" t="s">
        <v>192</v>
      </c>
      <c r="CGN75" s="124" t="s">
        <v>192</v>
      </c>
      <c r="CGO75" s="124" t="s">
        <v>192</v>
      </c>
      <c r="CGP75" s="124" t="s">
        <v>192</v>
      </c>
      <c r="CGQ75" s="124" t="s">
        <v>192</v>
      </c>
      <c r="CGR75" s="124" t="s">
        <v>192</v>
      </c>
      <c r="CGS75" s="124" t="s">
        <v>192</v>
      </c>
      <c r="CGT75" s="124" t="s">
        <v>192</v>
      </c>
      <c r="CGU75" s="124" t="s">
        <v>192</v>
      </c>
      <c r="CGV75" s="124" t="s">
        <v>192</v>
      </c>
      <c r="CGW75" s="124" t="s">
        <v>192</v>
      </c>
      <c r="CGX75" s="124" t="s">
        <v>192</v>
      </c>
      <c r="CGY75" s="124" t="s">
        <v>192</v>
      </c>
      <c r="CGZ75" s="124" t="s">
        <v>192</v>
      </c>
      <c r="CHA75" s="124" t="s">
        <v>192</v>
      </c>
      <c r="CHB75" s="124" t="s">
        <v>192</v>
      </c>
      <c r="CHC75" s="124" t="s">
        <v>192</v>
      </c>
      <c r="CHD75" s="124" t="s">
        <v>192</v>
      </c>
      <c r="CHE75" s="124" t="s">
        <v>192</v>
      </c>
      <c r="CHF75" s="124" t="s">
        <v>192</v>
      </c>
      <c r="CHG75" s="124" t="s">
        <v>192</v>
      </c>
      <c r="CHH75" s="124" t="s">
        <v>192</v>
      </c>
      <c r="CHI75" s="124" t="s">
        <v>192</v>
      </c>
      <c r="CHJ75" s="124" t="s">
        <v>192</v>
      </c>
      <c r="CHK75" s="124" t="s">
        <v>192</v>
      </c>
      <c r="CHL75" s="124" t="s">
        <v>192</v>
      </c>
      <c r="CHM75" s="124" t="s">
        <v>192</v>
      </c>
      <c r="CHN75" s="124" t="s">
        <v>192</v>
      </c>
      <c r="CHO75" s="124" t="s">
        <v>192</v>
      </c>
      <c r="CHP75" s="124" t="s">
        <v>192</v>
      </c>
      <c r="CHQ75" s="124" t="s">
        <v>192</v>
      </c>
      <c r="CHR75" s="124" t="s">
        <v>192</v>
      </c>
      <c r="CHS75" s="124" t="s">
        <v>192</v>
      </c>
      <c r="CHT75" s="124" t="s">
        <v>192</v>
      </c>
      <c r="CHU75" s="124" t="s">
        <v>192</v>
      </c>
      <c r="CHV75" s="124" t="s">
        <v>192</v>
      </c>
      <c r="CHW75" s="124" t="s">
        <v>192</v>
      </c>
      <c r="CHX75" s="124" t="s">
        <v>192</v>
      </c>
      <c r="CHY75" s="124" t="s">
        <v>192</v>
      </c>
      <c r="CHZ75" s="124" t="s">
        <v>192</v>
      </c>
      <c r="CIA75" s="124" t="s">
        <v>192</v>
      </c>
      <c r="CIB75" s="124" t="s">
        <v>192</v>
      </c>
      <c r="CIC75" s="124" t="s">
        <v>192</v>
      </c>
      <c r="CID75" s="124" t="s">
        <v>192</v>
      </c>
      <c r="CIE75" s="124" t="s">
        <v>192</v>
      </c>
      <c r="CIF75" s="124" t="s">
        <v>192</v>
      </c>
      <c r="CIG75" s="124" t="s">
        <v>192</v>
      </c>
      <c r="CIH75" s="124" t="s">
        <v>192</v>
      </c>
      <c r="CII75" s="124" t="s">
        <v>192</v>
      </c>
      <c r="CIJ75" s="124" t="s">
        <v>192</v>
      </c>
      <c r="CIK75" s="124" t="s">
        <v>192</v>
      </c>
      <c r="CIL75" s="124" t="s">
        <v>192</v>
      </c>
      <c r="CIM75" s="124" t="s">
        <v>192</v>
      </c>
      <c r="CIN75" s="124" t="s">
        <v>192</v>
      </c>
      <c r="CIO75" s="124" t="s">
        <v>192</v>
      </c>
      <c r="CIP75" s="124" t="s">
        <v>192</v>
      </c>
      <c r="CIQ75" s="124" t="s">
        <v>192</v>
      </c>
      <c r="CIR75" s="124" t="s">
        <v>192</v>
      </c>
      <c r="CIS75" s="124" t="s">
        <v>192</v>
      </c>
      <c r="CIT75" s="124" t="s">
        <v>192</v>
      </c>
      <c r="CIU75" s="124" t="s">
        <v>192</v>
      </c>
      <c r="CIV75" s="124" t="s">
        <v>192</v>
      </c>
      <c r="CIW75" s="124" t="s">
        <v>192</v>
      </c>
      <c r="CIX75" s="124" t="s">
        <v>192</v>
      </c>
      <c r="CIY75" s="124" t="s">
        <v>192</v>
      </c>
      <c r="CIZ75" s="124" t="s">
        <v>192</v>
      </c>
      <c r="CJA75" s="124" t="s">
        <v>192</v>
      </c>
      <c r="CJB75" s="124" t="s">
        <v>192</v>
      </c>
      <c r="CJC75" s="124" t="s">
        <v>192</v>
      </c>
      <c r="CJD75" s="124" t="s">
        <v>192</v>
      </c>
      <c r="CJE75" s="124" t="s">
        <v>192</v>
      </c>
      <c r="CJF75" s="124" t="s">
        <v>192</v>
      </c>
      <c r="CJG75" s="124" t="s">
        <v>192</v>
      </c>
      <c r="CJH75" s="124" t="s">
        <v>192</v>
      </c>
      <c r="CJI75" s="124" t="s">
        <v>192</v>
      </c>
      <c r="CJJ75" s="124" t="s">
        <v>192</v>
      </c>
      <c r="CJK75" s="124" t="s">
        <v>192</v>
      </c>
      <c r="CJL75" s="124" t="s">
        <v>192</v>
      </c>
      <c r="CJM75" s="124" t="s">
        <v>192</v>
      </c>
      <c r="CJN75" s="124" t="s">
        <v>192</v>
      </c>
      <c r="CJO75" s="124" t="s">
        <v>192</v>
      </c>
      <c r="CJP75" s="124" t="s">
        <v>192</v>
      </c>
      <c r="CJQ75" s="124" t="s">
        <v>192</v>
      </c>
      <c r="CJR75" s="124" t="s">
        <v>192</v>
      </c>
      <c r="CJS75" s="124" t="s">
        <v>192</v>
      </c>
      <c r="CJT75" s="124" t="s">
        <v>192</v>
      </c>
      <c r="CJU75" s="124" t="s">
        <v>192</v>
      </c>
      <c r="CJV75" s="124" t="s">
        <v>192</v>
      </c>
      <c r="CJW75" s="124" t="s">
        <v>192</v>
      </c>
      <c r="CJX75" s="124" t="s">
        <v>192</v>
      </c>
      <c r="CJY75" s="124" t="s">
        <v>192</v>
      </c>
      <c r="CJZ75" s="124" t="s">
        <v>192</v>
      </c>
      <c r="CKA75" s="124" t="s">
        <v>192</v>
      </c>
      <c r="CKB75" s="124" t="s">
        <v>192</v>
      </c>
      <c r="CKC75" s="124" t="s">
        <v>192</v>
      </c>
      <c r="CKD75" s="124" t="s">
        <v>192</v>
      </c>
      <c r="CKE75" s="124" t="s">
        <v>192</v>
      </c>
      <c r="CKF75" s="124" t="s">
        <v>192</v>
      </c>
      <c r="CKG75" s="124" t="s">
        <v>192</v>
      </c>
      <c r="CKH75" s="124" t="s">
        <v>192</v>
      </c>
      <c r="CKI75" s="124" t="s">
        <v>192</v>
      </c>
      <c r="CKJ75" s="124" t="s">
        <v>192</v>
      </c>
      <c r="CKK75" s="124" t="s">
        <v>192</v>
      </c>
      <c r="CKL75" s="124" t="s">
        <v>192</v>
      </c>
      <c r="CKM75" s="124" t="s">
        <v>192</v>
      </c>
      <c r="CKN75" s="124" t="s">
        <v>192</v>
      </c>
      <c r="CKO75" s="124" t="s">
        <v>192</v>
      </c>
      <c r="CKP75" s="124" t="s">
        <v>192</v>
      </c>
      <c r="CKQ75" s="124" t="s">
        <v>192</v>
      </c>
      <c r="CKR75" s="124" t="s">
        <v>192</v>
      </c>
      <c r="CKS75" s="124" t="s">
        <v>192</v>
      </c>
      <c r="CKT75" s="124" t="s">
        <v>192</v>
      </c>
      <c r="CKU75" s="124" t="s">
        <v>192</v>
      </c>
      <c r="CKV75" s="124" t="s">
        <v>192</v>
      </c>
      <c r="CKW75" s="124" t="s">
        <v>192</v>
      </c>
      <c r="CKX75" s="124" t="s">
        <v>192</v>
      </c>
      <c r="CKY75" s="124" t="s">
        <v>192</v>
      </c>
      <c r="CKZ75" s="124" t="s">
        <v>192</v>
      </c>
      <c r="CLA75" s="124" t="s">
        <v>192</v>
      </c>
      <c r="CLB75" s="124" t="s">
        <v>192</v>
      </c>
      <c r="CLC75" s="124" t="s">
        <v>192</v>
      </c>
      <c r="CLD75" s="124" t="s">
        <v>192</v>
      </c>
      <c r="CLE75" s="124" t="s">
        <v>192</v>
      </c>
      <c r="CLF75" s="124" t="s">
        <v>192</v>
      </c>
      <c r="CLG75" s="124" t="s">
        <v>192</v>
      </c>
      <c r="CLH75" s="124" t="s">
        <v>192</v>
      </c>
      <c r="CLI75" s="124" t="s">
        <v>192</v>
      </c>
      <c r="CLJ75" s="124" t="s">
        <v>192</v>
      </c>
      <c r="CLK75" s="124" t="s">
        <v>192</v>
      </c>
      <c r="CLL75" s="124" t="s">
        <v>192</v>
      </c>
      <c r="CLM75" s="124" t="s">
        <v>192</v>
      </c>
      <c r="CLN75" s="124" t="s">
        <v>192</v>
      </c>
      <c r="CLO75" s="124" t="s">
        <v>192</v>
      </c>
      <c r="CLP75" s="124" t="s">
        <v>192</v>
      </c>
      <c r="CLQ75" s="124" t="s">
        <v>192</v>
      </c>
      <c r="CLR75" s="124" t="s">
        <v>192</v>
      </c>
      <c r="CLS75" s="124" t="s">
        <v>192</v>
      </c>
      <c r="CLT75" s="124" t="s">
        <v>192</v>
      </c>
      <c r="CLU75" s="124" t="s">
        <v>192</v>
      </c>
      <c r="CLV75" s="124" t="s">
        <v>192</v>
      </c>
      <c r="CLW75" s="124" t="s">
        <v>192</v>
      </c>
      <c r="CLX75" s="124" t="s">
        <v>192</v>
      </c>
      <c r="CLY75" s="124" t="s">
        <v>192</v>
      </c>
      <c r="CLZ75" s="124" t="s">
        <v>192</v>
      </c>
      <c r="CMA75" s="124" t="s">
        <v>192</v>
      </c>
      <c r="CMB75" s="124" t="s">
        <v>192</v>
      </c>
      <c r="CMC75" s="124" t="s">
        <v>192</v>
      </c>
      <c r="CMD75" s="124" t="s">
        <v>192</v>
      </c>
      <c r="CME75" s="124" t="s">
        <v>192</v>
      </c>
      <c r="CMF75" s="124" t="s">
        <v>192</v>
      </c>
      <c r="CMG75" s="124" t="s">
        <v>192</v>
      </c>
      <c r="CMH75" s="124" t="s">
        <v>192</v>
      </c>
      <c r="CMI75" s="124" t="s">
        <v>192</v>
      </c>
      <c r="CMJ75" s="124" t="s">
        <v>192</v>
      </c>
      <c r="CMK75" s="124" t="s">
        <v>192</v>
      </c>
      <c r="CML75" s="124" t="s">
        <v>192</v>
      </c>
      <c r="CMM75" s="124" t="s">
        <v>192</v>
      </c>
      <c r="CMN75" s="124" t="s">
        <v>192</v>
      </c>
      <c r="CMO75" s="124" t="s">
        <v>192</v>
      </c>
      <c r="CMP75" s="124" t="s">
        <v>192</v>
      </c>
      <c r="CMQ75" s="124" t="s">
        <v>192</v>
      </c>
      <c r="CMR75" s="124" t="s">
        <v>192</v>
      </c>
      <c r="CMS75" s="124" t="s">
        <v>192</v>
      </c>
      <c r="CMT75" s="124" t="s">
        <v>192</v>
      </c>
      <c r="CMU75" s="124" t="s">
        <v>192</v>
      </c>
      <c r="CMV75" s="124" t="s">
        <v>192</v>
      </c>
      <c r="CMW75" s="124" t="s">
        <v>192</v>
      </c>
      <c r="CMX75" s="124" t="s">
        <v>192</v>
      </c>
      <c r="CMY75" s="124" t="s">
        <v>192</v>
      </c>
      <c r="CMZ75" s="124" t="s">
        <v>192</v>
      </c>
      <c r="CNA75" s="124" t="s">
        <v>192</v>
      </c>
      <c r="CNB75" s="124" t="s">
        <v>192</v>
      </c>
      <c r="CNC75" s="124" t="s">
        <v>192</v>
      </c>
      <c r="CND75" s="124" t="s">
        <v>192</v>
      </c>
      <c r="CNE75" s="124" t="s">
        <v>192</v>
      </c>
      <c r="CNF75" s="124" t="s">
        <v>192</v>
      </c>
      <c r="CNG75" s="124" t="s">
        <v>192</v>
      </c>
      <c r="CNH75" s="124" t="s">
        <v>192</v>
      </c>
      <c r="CNI75" s="124" t="s">
        <v>192</v>
      </c>
      <c r="CNJ75" s="124" t="s">
        <v>192</v>
      </c>
      <c r="CNK75" s="124" t="s">
        <v>192</v>
      </c>
      <c r="CNL75" s="124" t="s">
        <v>192</v>
      </c>
      <c r="CNM75" s="124" t="s">
        <v>192</v>
      </c>
      <c r="CNN75" s="124" t="s">
        <v>192</v>
      </c>
      <c r="CNO75" s="124" t="s">
        <v>192</v>
      </c>
      <c r="CNP75" s="124" t="s">
        <v>192</v>
      </c>
      <c r="CNQ75" s="124" t="s">
        <v>192</v>
      </c>
      <c r="CNR75" s="124" t="s">
        <v>192</v>
      </c>
      <c r="CNS75" s="124" t="s">
        <v>192</v>
      </c>
      <c r="CNT75" s="124" t="s">
        <v>192</v>
      </c>
      <c r="CNU75" s="124" t="s">
        <v>192</v>
      </c>
      <c r="CNV75" s="124" t="s">
        <v>192</v>
      </c>
      <c r="CNW75" s="124" t="s">
        <v>192</v>
      </c>
      <c r="CNX75" s="124" t="s">
        <v>192</v>
      </c>
      <c r="CNY75" s="124" t="s">
        <v>192</v>
      </c>
      <c r="CNZ75" s="124" t="s">
        <v>192</v>
      </c>
      <c r="COA75" s="124" t="s">
        <v>192</v>
      </c>
      <c r="COB75" s="124" t="s">
        <v>192</v>
      </c>
      <c r="COC75" s="124" t="s">
        <v>192</v>
      </c>
      <c r="COD75" s="124" t="s">
        <v>192</v>
      </c>
      <c r="COE75" s="124" t="s">
        <v>192</v>
      </c>
      <c r="COF75" s="124" t="s">
        <v>192</v>
      </c>
      <c r="COG75" s="124" t="s">
        <v>192</v>
      </c>
      <c r="COH75" s="124" t="s">
        <v>192</v>
      </c>
      <c r="COI75" s="124" t="s">
        <v>192</v>
      </c>
      <c r="COJ75" s="124" t="s">
        <v>192</v>
      </c>
      <c r="COK75" s="124" t="s">
        <v>192</v>
      </c>
      <c r="COL75" s="124" t="s">
        <v>192</v>
      </c>
      <c r="COM75" s="124" t="s">
        <v>192</v>
      </c>
      <c r="CON75" s="124" t="s">
        <v>192</v>
      </c>
      <c r="COO75" s="124" t="s">
        <v>192</v>
      </c>
      <c r="COP75" s="124" t="s">
        <v>192</v>
      </c>
      <c r="COQ75" s="124" t="s">
        <v>192</v>
      </c>
      <c r="COR75" s="124" t="s">
        <v>192</v>
      </c>
      <c r="COS75" s="124" t="s">
        <v>192</v>
      </c>
      <c r="COT75" s="124" t="s">
        <v>192</v>
      </c>
      <c r="COU75" s="124" t="s">
        <v>192</v>
      </c>
      <c r="COV75" s="124" t="s">
        <v>192</v>
      </c>
      <c r="COW75" s="124" t="s">
        <v>192</v>
      </c>
      <c r="COX75" s="124" t="s">
        <v>192</v>
      </c>
      <c r="COY75" s="124" t="s">
        <v>192</v>
      </c>
      <c r="COZ75" s="124" t="s">
        <v>192</v>
      </c>
      <c r="CPA75" s="124" t="s">
        <v>192</v>
      </c>
      <c r="CPB75" s="124" t="s">
        <v>192</v>
      </c>
      <c r="CPC75" s="124" t="s">
        <v>192</v>
      </c>
      <c r="CPD75" s="124" t="s">
        <v>192</v>
      </c>
      <c r="CPE75" s="124" t="s">
        <v>192</v>
      </c>
      <c r="CPF75" s="124" t="s">
        <v>192</v>
      </c>
      <c r="CPG75" s="124" t="s">
        <v>192</v>
      </c>
      <c r="CPH75" s="124" t="s">
        <v>192</v>
      </c>
      <c r="CPI75" s="124" t="s">
        <v>192</v>
      </c>
      <c r="CPJ75" s="124" t="s">
        <v>192</v>
      </c>
      <c r="CPK75" s="124" t="s">
        <v>192</v>
      </c>
      <c r="CPL75" s="124" t="s">
        <v>192</v>
      </c>
      <c r="CPM75" s="124" t="s">
        <v>192</v>
      </c>
      <c r="CPN75" s="124" t="s">
        <v>192</v>
      </c>
      <c r="CPO75" s="124" t="s">
        <v>192</v>
      </c>
      <c r="CPP75" s="124" t="s">
        <v>192</v>
      </c>
      <c r="CPQ75" s="124" t="s">
        <v>192</v>
      </c>
      <c r="CPR75" s="124" t="s">
        <v>192</v>
      </c>
      <c r="CPS75" s="124" t="s">
        <v>192</v>
      </c>
      <c r="CPT75" s="124" t="s">
        <v>192</v>
      </c>
      <c r="CPU75" s="124" t="s">
        <v>192</v>
      </c>
      <c r="CPV75" s="124" t="s">
        <v>192</v>
      </c>
      <c r="CPW75" s="124" t="s">
        <v>192</v>
      </c>
      <c r="CPX75" s="124" t="s">
        <v>192</v>
      </c>
      <c r="CPY75" s="124" t="s">
        <v>192</v>
      </c>
      <c r="CPZ75" s="124" t="s">
        <v>192</v>
      </c>
      <c r="CQA75" s="124" t="s">
        <v>192</v>
      </c>
      <c r="CQB75" s="124" t="s">
        <v>192</v>
      </c>
      <c r="CQC75" s="124" t="s">
        <v>192</v>
      </c>
      <c r="CQD75" s="124" t="s">
        <v>192</v>
      </c>
      <c r="CQE75" s="124" t="s">
        <v>192</v>
      </c>
      <c r="CQF75" s="124" t="s">
        <v>192</v>
      </c>
      <c r="CQG75" s="124" t="s">
        <v>192</v>
      </c>
      <c r="CQH75" s="124" t="s">
        <v>192</v>
      </c>
      <c r="CQI75" s="124" t="s">
        <v>192</v>
      </c>
      <c r="CQJ75" s="124" t="s">
        <v>192</v>
      </c>
      <c r="CQK75" s="124" t="s">
        <v>192</v>
      </c>
      <c r="CQL75" s="124" t="s">
        <v>192</v>
      </c>
      <c r="CQM75" s="124" t="s">
        <v>192</v>
      </c>
      <c r="CQN75" s="124" t="s">
        <v>192</v>
      </c>
      <c r="CQO75" s="124" t="s">
        <v>192</v>
      </c>
      <c r="CQP75" s="124" t="s">
        <v>192</v>
      </c>
      <c r="CQQ75" s="124" t="s">
        <v>192</v>
      </c>
      <c r="CQR75" s="124" t="s">
        <v>192</v>
      </c>
      <c r="CQS75" s="124" t="s">
        <v>192</v>
      </c>
      <c r="CQT75" s="124" t="s">
        <v>192</v>
      </c>
      <c r="CQU75" s="124" t="s">
        <v>192</v>
      </c>
      <c r="CQV75" s="124" t="s">
        <v>192</v>
      </c>
      <c r="CQW75" s="124" t="s">
        <v>192</v>
      </c>
      <c r="CQX75" s="124" t="s">
        <v>192</v>
      </c>
      <c r="CQY75" s="124" t="s">
        <v>192</v>
      </c>
      <c r="CQZ75" s="124" t="s">
        <v>192</v>
      </c>
      <c r="CRA75" s="124" t="s">
        <v>192</v>
      </c>
      <c r="CRB75" s="124" t="s">
        <v>192</v>
      </c>
      <c r="CRC75" s="124" t="s">
        <v>192</v>
      </c>
      <c r="CRD75" s="124" t="s">
        <v>192</v>
      </c>
      <c r="CRE75" s="124" t="s">
        <v>192</v>
      </c>
      <c r="CRF75" s="124" t="s">
        <v>192</v>
      </c>
      <c r="CRG75" s="124" t="s">
        <v>192</v>
      </c>
      <c r="CRH75" s="124" t="s">
        <v>192</v>
      </c>
      <c r="CRI75" s="124" t="s">
        <v>192</v>
      </c>
      <c r="CRJ75" s="124" t="s">
        <v>192</v>
      </c>
      <c r="CRK75" s="124" t="s">
        <v>192</v>
      </c>
      <c r="CRL75" s="124" t="s">
        <v>192</v>
      </c>
      <c r="CRM75" s="124" t="s">
        <v>192</v>
      </c>
      <c r="CRN75" s="124" t="s">
        <v>192</v>
      </c>
      <c r="CRO75" s="124" t="s">
        <v>192</v>
      </c>
      <c r="CRP75" s="124" t="s">
        <v>192</v>
      </c>
      <c r="CRQ75" s="124" t="s">
        <v>192</v>
      </c>
      <c r="CRR75" s="124" t="s">
        <v>192</v>
      </c>
      <c r="CRS75" s="124" t="s">
        <v>192</v>
      </c>
      <c r="CRT75" s="124" t="s">
        <v>192</v>
      </c>
      <c r="CRU75" s="124" t="s">
        <v>192</v>
      </c>
      <c r="CRV75" s="124" t="s">
        <v>192</v>
      </c>
      <c r="CRW75" s="124" t="s">
        <v>192</v>
      </c>
      <c r="CRX75" s="124" t="s">
        <v>192</v>
      </c>
      <c r="CRY75" s="124" t="s">
        <v>192</v>
      </c>
      <c r="CRZ75" s="124" t="s">
        <v>192</v>
      </c>
      <c r="CSA75" s="124" t="s">
        <v>192</v>
      </c>
      <c r="CSB75" s="124" t="s">
        <v>192</v>
      </c>
      <c r="CSC75" s="124" t="s">
        <v>192</v>
      </c>
      <c r="CSD75" s="124" t="s">
        <v>192</v>
      </c>
      <c r="CSE75" s="124" t="s">
        <v>192</v>
      </c>
      <c r="CSF75" s="124" t="s">
        <v>192</v>
      </c>
      <c r="CSG75" s="124" t="s">
        <v>192</v>
      </c>
      <c r="CSH75" s="124" t="s">
        <v>192</v>
      </c>
      <c r="CSI75" s="124" t="s">
        <v>192</v>
      </c>
      <c r="CSJ75" s="124" t="s">
        <v>192</v>
      </c>
      <c r="CSK75" s="124" t="s">
        <v>192</v>
      </c>
      <c r="CSL75" s="124" t="s">
        <v>192</v>
      </c>
      <c r="CSM75" s="124" t="s">
        <v>192</v>
      </c>
      <c r="CSN75" s="124" t="s">
        <v>192</v>
      </c>
      <c r="CSO75" s="124" t="s">
        <v>192</v>
      </c>
      <c r="CSP75" s="124" t="s">
        <v>192</v>
      </c>
      <c r="CSQ75" s="124" t="s">
        <v>192</v>
      </c>
      <c r="CSR75" s="124" t="s">
        <v>192</v>
      </c>
      <c r="CSS75" s="124" t="s">
        <v>192</v>
      </c>
      <c r="CST75" s="124" t="s">
        <v>192</v>
      </c>
      <c r="CSU75" s="124" t="s">
        <v>192</v>
      </c>
      <c r="CSV75" s="124" t="s">
        <v>192</v>
      </c>
      <c r="CSW75" s="124" t="s">
        <v>192</v>
      </c>
      <c r="CSX75" s="124" t="s">
        <v>192</v>
      </c>
      <c r="CSY75" s="124" t="s">
        <v>192</v>
      </c>
      <c r="CSZ75" s="124" t="s">
        <v>192</v>
      </c>
      <c r="CTA75" s="124" t="s">
        <v>192</v>
      </c>
      <c r="CTB75" s="124" t="s">
        <v>192</v>
      </c>
      <c r="CTC75" s="124" t="s">
        <v>192</v>
      </c>
      <c r="CTD75" s="124" t="s">
        <v>192</v>
      </c>
      <c r="CTE75" s="124" t="s">
        <v>192</v>
      </c>
      <c r="CTF75" s="124" t="s">
        <v>192</v>
      </c>
      <c r="CTG75" s="124" t="s">
        <v>192</v>
      </c>
      <c r="CTH75" s="124" t="s">
        <v>192</v>
      </c>
      <c r="CTI75" s="124" t="s">
        <v>192</v>
      </c>
      <c r="CTJ75" s="124" t="s">
        <v>192</v>
      </c>
      <c r="CTK75" s="124" t="s">
        <v>192</v>
      </c>
      <c r="CTL75" s="124" t="s">
        <v>192</v>
      </c>
      <c r="CTM75" s="124" t="s">
        <v>192</v>
      </c>
      <c r="CTN75" s="124" t="s">
        <v>192</v>
      </c>
      <c r="CTO75" s="124" t="s">
        <v>192</v>
      </c>
      <c r="CTP75" s="124" t="s">
        <v>192</v>
      </c>
      <c r="CTQ75" s="124" t="s">
        <v>192</v>
      </c>
      <c r="CTR75" s="124" t="s">
        <v>192</v>
      </c>
      <c r="CTS75" s="124" t="s">
        <v>192</v>
      </c>
      <c r="CTT75" s="124" t="s">
        <v>192</v>
      </c>
      <c r="CTU75" s="124" t="s">
        <v>192</v>
      </c>
      <c r="CTV75" s="124" t="s">
        <v>192</v>
      </c>
      <c r="CTW75" s="124" t="s">
        <v>192</v>
      </c>
      <c r="CTX75" s="124" t="s">
        <v>192</v>
      </c>
      <c r="CTY75" s="124" t="s">
        <v>192</v>
      </c>
      <c r="CTZ75" s="124" t="s">
        <v>192</v>
      </c>
      <c r="CUA75" s="124" t="s">
        <v>192</v>
      </c>
      <c r="CUB75" s="124" t="s">
        <v>192</v>
      </c>
      <c r="CUC75" s="124" t="s">
        <v>192</v>
      </c>
      <c r="CUD75" s="124" t="s">
        <v>192</v>
      </c>
      <c r="CUE75" s="124" t="s">
        <v>192</v>
      </c>
      <c r="CUF75" s="124" t="s">
        <v>192</v>
      </c>
      <c r="CUG75" s="124" t="s">
        <v>192</v>
      </c>
      <c r="CUH75" s="124" t="s">
        <v>192</v>
      </c>
      <c r="CUI75" s="124" t="s">
        <v>192</v>
      </c>
      <c r="CUJ75" s="124" t="s">
        <v>192</v>
      </c>
      <c r="CUK75" s="124" t="s">
        <v>192</v>
      </c>
      <c r="CUL75" s="124" t="s">
        <v>192</v>
      </c>
      <c r="CUM75" s="124" t="s">
        <v>192</v>
      </c>
      <c r="CUN75" s="124" t="s">
        <v>192</v>
      </c>
      <c r="CUO75" s="124" t="s">
        <v>192</v>
      </c>
      <c r="CUP75" s="124" t="s">
        <v>192</v>
      </c>
      <c r="CUQ75" s="124" t="s">
        <v>192</v>
      </c>
      <c r="CUR75" s="124" t="s">
        <v>192</v>
      </c>
      <c r="CUS75" s="124" t="s">
        <v>192</v>
      </c>
      <c r="CUT75" s="124" t="s">
        <v>192</v>
      </c>
      <c r="CUU75" s="124" t="s">
        <v>192</v>
      </c>
      <c r="CUV75" s="124" t="s">
        <v>192</v>
      </c>
      <c r="CUW75" s="124" t="s">
        <v>192</v>
      </c>
      <c r="CUX75" s="124" t="s">
        <v>192</v>
      </c>
      <c r="CUY75" s="124" t="s">
        <v>192</v>
      </c>
      <c r="CUZ75" s="124" t="s">
        <v>192</v>
      </c>
      <c r="CVA75" s="124" t="s">
        <v>192</v>
      </c>
      <c r="CVB75" s="124" t="s">
        <v>192</v>
      </c>
      <c r="CVC75" s="124" t="s">
        <v>192</v>
      </c>
      <c r="CVD75" s="124" t="s">
        <v>192</v>
      </c>
      <c r="CVE75" s="124" t="s">
        <v>192</v>
      </c>
      <c r="CVF75" s="124" t="s">
        <v>192</v>
      </c>
      <c r="CVG75" s="124" t="s">
        <v>192</v>
      </c>
      <c r="CVH75" s="124" t="s">
        <v>192</v>
      </c>
      <c r="CVI75" s="124" t="s">
        <v>192</v>
      </c>
      <c r="CVJ75" s="124" t="s">
        <v>192</v>
      </c>
      <c r="CVK75" s="124" t="s">
        <v>192</v>
      </c>
      <c r="CVL75" s="124" t="s">
        <v>192</v>
      </c>
      <c r="CVM75" s="124" t="s">
        <v>192</v>
      </c>
      <c r="CVN75" s="124" t="s">
        <v>192</v>
      </c>
      <c r="CVO75" s="124" t="s">
        <v>192</v>
      </c>
      <c r="CVP75" s="124" t="s">
        <v>192</v>
      </c>
      <c r="CVQ75" s="124" t="s">
        <v>192</v>
      </c>
      <c r="CVR75" s="124" t="s">
        <v>192</v>
      </c>
      <c r="CVS75" s="124" t="s">
        <v>192</v>
      </c>
      <c r="CVT75" s="124" t="s">
        <v>192</v>
      </c>
      <c r="CVU75" s="124" t="s">
        <v>192</v>
      </c>
      <c r="CVV75" s="124" t="s">
        <v>192</v>
      </c>
      <c r="CVW75" s="124" t="s">
        <v>192</v>
      </c>
      <c r="CVX75" s="124" t="s">
        <v>192</v>
      </c>
      <c r="CVY75" s="124" t="s">
        <v>192</v>
      </c>
      <c r="CVZ75" s="124" t="s">
        <v>192</v>
      </c>
      <c r="CWA75" s="124" t="s">
        <v>192</v>
      </c>
      <c r="CWB75" s="124" t="s">
        <v>192</v>
      </c>
      <c r="CWC75" s="124" t="s">
        <v>192</v>
      </c>
      <c r="CWD75" s="124" t="s">
        <v>192</v>
      </c>
      <c r="CWE75" s="124" t="s">
        <v>192</v>
      </c>
      <c r="CWF75" s="124" t="s">
        <v>192</v>
      </c>
      <c r="CWG75" s="124" t="s">
        <v>192</v>
      </c>
      <c r="CWH75" s="124" t="s">
        <v>192</v>
      </c>
      <c r="CWI75" s="124" t="s">
        <v>192</v>
      </c>
      <c r="CWJ75" s="124" t="s">
        <v>192</v>
      </c>
      <c r="CWK75" s="124" t="s">
        <v>192</v>
      </c>
      <c r="CWL75" s="124" t="s">
        <v>192</v>
      </c>
      <c r="CWM75" s="124" t="s">
        <v>192</v>
      </c>
      <c r="CWN75" s="124" t="s">
        <v>192</v>
      </c>
      <c r="CWO75" s="124" t="s">
        <v>192</v>
      </c>
      <c r="CWP75" s="124" t="s">
        <v>192</v>
      </c>
      <c r="CWQ75" s="124" t="s">
        <v>192</v>
      </c>
      <c r="CWR75" s="124" t="s">
        <v>192</v>
      </c>
      <c r="CWS75" s="124" t="s">
        <v>192</v>
      </c>
      <c r="CWT75" s="124" t="s">
        <v>192</v>
      </c>
      <c r="CWU75" s="124" t="s">
        <v>192</v>
      </c>
      <c r="CWV75" s="124" t="s">
        <v>192</v>
      </c>
      <c r="CWW75" s="124" t="s">
        <v>192</v>
      </c>
      <c r="CWX75" s="124" t="s">
        <v>192</v>
      </c>
      <c r="CWY75" s="124" t="s">
        <v>192</v>
      </c>
      <c r="CWZ75" s="124" t="s">
        <v>192</v>
      </c>
      <c r="CXA75" s="124" t="s">
        <v>192</v>
      </c>
      <c r="CXB75" s="124" t="s">
        <v>192</v>
      </c>
      <c r="CXC75" s="124" t="s">
        <v>192</v>
      </c>
      <c r="CXD75" s="124" t="s">
        <v>192</v>
      </c>
      <c r="CXE75" s="124" t="s">
        <v>192</v>
      </c>
      <c r="CXF75" s="124" t="s">
        <v>192</v>
      </c>
      <c r="CXG75" s="124" t="s">
        <v>192</v>
      </c>
      <c r="CXH75" s="124" t="s">
        <v>192</v>
      </c>
      <c r="CXI75" s="124" t="s">
        <v>192</v>
      </c>
      <c r="CXJ75" s="124" t="s">
        <v>192</v>
      </c>
      <c r="CXK75" s="124" t="s">
        <v>192</v>
      </c>
      <c r="CXL75" s="124" t="s">
        <v>192</v>
      </c>
      <c r="CXM75" s="124" t="s">
        <v>192</v>
      </c>
      <c r="CXN75" s="124" t="s">
        <v>192</v>
      </c>
      <c r="CXO75" s="124" t="s">
        <v>192</v>
      </c>
      <c r="CXP75" s="124" t="s">
        <v>192</v>
      </c>
      <c r="CXQ75" s="124" t="s">
        <v>192</v>
      </c>
      <c r="CXR75" s="124" t="s">
        <v>192</v>
      </c>
      <c r="CXS75" s="124" t="s">
        <v>192</v>
      </c>
      <c r="CXT75" s="124" t="s">
        <v>192</v>
      </c>
      <c r="CXU75" s="124" t="s">
        <v>192</v>
      </c>
      <c r="CXV75" s="124" t="s">
        <v>192</v>
      </c>
      <c r="CXW75" s="124" t="s">
        <v>192</v>
      </c>
      <c r="CXX75" s="124" t="s">
        <v>192</v>
      </c>
      <c r="CXY75" s="124" t="s">
        <v>192</v>
      </c>
      <c r="CXZ75" s="124" t="s">
        <v>192</v>
      </c>
      <c r="CYA75" s="124" t="s">
        <v>192</v>
      </c>
      <c r="CYB75" s="124" t="s">
        <v>192</v>
      </c>
      <c r="CYC75" s="124" t="s">
        <v>192</v>
      </c>
      <c r="CYD75" s="124" t="s">
        <v>192</v>
      </c>
      <c r="CYE75" s="124" t="s">
        <v>192</v>
      </c>
      <c r="CYF75" s="124" t="s">
        <v>192</v>
      </c>
      <c r="CYG75" s="124" t="s">
        <v>192</v>
      </c>
      <c r="CYH75" s="124" t="s">
        <v>192</v>
      </c>
      <c r="CYI75" s="124" t="s">
        <v>192</v>
      </c>
      <c r="CYJ75" s="124" t="s">
        <v>192</v>
      </c>
      <c r="CYK75" s="124" t="s">
        <v>192</v>
      </c>
      <c r="CYL75" s="124" t="s">
        <v>192</v>
      </c>
      <c r="CYM75" s="124" t="s">
        <v>192</v>
      </c>
      <c r="CYN75" s="124" t="s">
        <v>192</v>
      </c>
      <c r="CYO75" s="124" t="s">
        <v>192</v>
      </c>
      <c r="CYP75" s="124" t="s">
        <v>192</v>
      </c>
      <c r="CYQ75" s="124" t="s">
        <v>192</v>
      </c>
      <c r="CYR75" s="124" t="s">
        <v>192</v>
      </c>
      <c r="CYS75" s="124" t="s">
        <v>192</v>
      </c>
      <c r="CYT75" s="124" t="s">
        <v>192</v>
      </c>
      <c r="CYU75" s="124" t="s">
        <v>192</v>
      </c>
      <c r="CYV75" s="124" t="s">
        <v>192</v>
      </c>
      <c r="CYW75" s="124" t="s">
        <v>192</v>
      </c>
      <c r="CYX75" s="124" t="s">
        <v>192</v>
      </c>
      <c r="CYY75" s="124" t="s">
        <v>192</v>
      </c>
      <c r="CYZ75" s="124" t="s">
        <v>192</v>
      </c>
      <c r="CZA75" s="124" t="s">
        <v>192</v>
      </c>
      <c r="CZB75" s="124" t="s">
        <v>192</v>
      </c>
      <c r="CZC75" s="124" t="s">
        <v>192</v>
      </c>
      <c r="CZD75" s="124" t="s">
        <v>192</v>
      </c>
      <c r="CZE75" s="124" t="s">
        <v>192</v>
      </c>
      <c r="CZF75" s="124" t="s">
        <v>192</v>
      </c>
      <c r="CZG75" s="124" t="s">
        <v>192</v>
      </c>
      <c r="CZH75" s="124" t="s">
        <v>192</v>
      </c>
      <c r="CZI75" s="124" t="s">
        <v>192</v>
      </c>
      <c r="CZJ75" s="124" t="s">
        <v>192</v>
      </c>
      <c r="CZK75" s="124" t="s">
        <v>192</v>
      </c>
      <c r="CZL75" s="124" t="s">
        <v>192</v>
      </c>
      <c r="CZM75" s="124" t="s">
        <v>192</v>
      </c>
      <c r="CZN75" s="124" t="s">
        <v>192</v>
      </c>
      <c r="CZO75" s="124" t="s">
        <v>192</v>
      </c>
      <c r="CZP75" s="124" t="s">
        <v>192</v>
      </c>
      <c r="CZQ75" s="124" t="s">
        <v>192</v>
      </c>
      <c r="CZR75" s="124" t="s">
        <v>192</v>
      </c>
      <c r="CZS75" s="124" t="s">
        <v>192</v>
      </c>
      <c r="CZT75" s="124" t="s">
        <v>192</v>
      </c>
      <c r="CZU75" s="124" t="s">
        <v>192</v>
      </c>
      <c r="CZV75" s="124" t="s">
        <v>192</v>
      </c>
      <c r="CZW75" s="124" t="s">
        <v>192</v>
      </c>
      <c r="CZX75" s="124" t="s">
        <v>192</v>
      </c>
      <c r="CZY75" s="124" t="s">
        <v>192</v>
      </c>
      <c r="CZZ75" s="124" t="s">
        <v>192</v>
      </c>
      <c r="DAA75" s="124" t="s">
        <v>192</v>
      </c>
      <c r="DAB75" s="124" t="s">
        <v>192</v>
      </c>
      <c r="DAC75" s="124" t="s">
        <v>192</v>
      </c>
      <c r="DAD75" s="124" t="s">
        <v>192</v>
      </c>
      <c r="DAE75" s="124" t="s">
        <v>192</v>
      </c>
      <c r="DAF75" s="124" t="s">
        <v>192</v>
      </c>
      <c r="DAG75" s="124" t="s">
        <v>192</v>
      </c>
      <c r="DAH75" s="124" t="s">
        <v>192</v>
      </c>
      <c r="DAI75" s="124" t="s">
        <v>192</v>
      </c>
      <c r="DAJ75" s="124" t="s">
        <v>192</v>
      </c>
      <c r="DAK75" s="124" t="s">
        <v>192</v>
      </c>
      <c r="DAL75" s="124" t="s">
        <v>192</v>
      </c>
      <c r="DAM75" s="124" t="s">
        <v>192</v>
      </c>
      <c r="DAN75" s="124" t="s">
        <v>192</v>
      </c>
      <c r="DAO75" s="124" t="s">
        <v>192</v>
      </c>
      <c r="DAP75" s="124" t="s">
        <v>192</v>
      </c>
      <c r="DAQ75" s="124" t="s">
        <v>192</v>
      </c>
      <c r="DAR75" s="124" t="s">
        <v>192</v>
      </c>
      <c r="DAS75" s="124" t="s">
        <v>192</v>
      </c>
      <c r="DAT75" s="124" t="s">
        <v>192</v>
      </c>
      <c r="DAU75" s="124" t="s">
        <v>192</v>
      </c>
      <c r="DAV75" s="124" t="s">
        <v>192</v>
      </c>
      <c r="DAW75" s="124" t="s">
        <v>192</v>
      </c>
      <c r="DAX75" s="124" t="s">
        <v>192</v>
      </c>
      <c r="DAY75" s="124" t="s">
        <v>192</v>
      </c>
      <c r="DAZ75" s="124" t="s">
        <v>192</v>
      </c>
      <c r="DBA75" s="124" t="s">
        <v>192</v>
      </c>
      <c r="DBB75" s="124" t="s">
        <v>192</v>
      </c>
      <c r="DBC75" s="124" t="s">
        <v>192</v>
      </c>
      <c r="DBD75" s="124" t="s">
        <v>192</v>
      </c>
      <c r="DBE75" s="124" t="s">
        <v>192</v>
      </c>
      <c r="DBF75" s="124" t="s">
        <v>192</v>
      </c>
      <c r="DBG75" s="124" t="s">
        <v>192</v>
      </c>
      <c r="DBH75" s="124" t="s">
        <v>192</v>
      </c>
      <c r="DBI75" s="124" t="s">
        <v>192</v>
      </c>
      <c r="DBJ75" s="124" t="s">
        <v>192</v>
      </c>
      <c r="DBK75" s="124" t="s">
        <v>192</v>
      </c>
      <c r="DBL75" s="124" t="s">
        <v>192</v>
      </c>
      <c r="DBM75" s="124" t="s">
        <v>192</v>
      </c>
      <c r="DBN75" s="124" t="s">
        <v>192</v>
      </c>
      <c r="DBO75" s="124" t="s">
        <v>192</v>
      </c>
      <c r="DBP75" s="124" t="s">
        <v>192</v>
      </c>
      <c r="DBQ75" s="124" t="s">
        <v>192</v>
      </c>
      <c r="DBR75" s="124" t="s">
        <v>192</v>
      </c>
      <c r="DBS75" s="124" t="s">
        <v>192</v>
      </c>
      <c r="DBT75" s="124" t="s">
        <v>192</v>
      </c>
      <c r="DBU75" s="124" t="s">
        <v>192</v>
      </c>
      <c r="DBV75" s="124" t="s">
        <v>192</v>
      </c>
      <c r="DBW75" s="124" t="s">
        <v>192</v>
      </c>
      <c r="DBX75" s="124" t="s">
        <v>192</v>
      </c>
      <c r="DBY75" s="124" t="s">
        <v>192</v>
      </c>
      <c r="DBZ75" s="124" t="s">
        <v>192</v>
      </c>
      <c r="DCA75" s="124" t="s">
        <v>192</v>
      </c>
      <c r="DCB75" s="124" t="s">
        <v>192</v>
      </c>
      <c r="DCC75" s="124" t="s">
        <v>192</v>
      </c>
      <c r="DCD75" s="124" t="s">
        <v>192</v>
      </c>
      <c r="DCE75" s="124" t="s">
        <v>192</v>
      </c>
      <c r="DCF75" s="124" t="s">
        <v>192</v>
      </c>
      <c r="DCG75" s="124" t="s">
        <v>192</v>
      </c>
      <c r="DCH75" s="124" t="s">
        <v>192</v>
      </c>
      <c r="DCI75" s="124" t="s">
        <v>192</v>
      </c>
      <c r="DCJ75" s="124" t="s">
        <v>192</v>
      </c>
      <c r="DCK75" s="124" t="s">
        <v>192</v>
      </c>
      <c r="DCL75" s="124" t="s">
        <v>192</v>
      </c>
      <c r="DCM75" s="124" t="s">
        <v>192</v>
      </c>
      <c r="DCN75" s="124" t="s">
        <v>192</v>
      </c>
      <c r="DCO75" s="124" t="s">
        <v>192</v>
      </c>
      <c r="DCP75" s="124" t="s">
        <v>192</v>
      </c>
      <c r="DCQ75" s="124" t="s">
        <v>192</v>
      </c>
      <c r="DCR75" s="124" t="s">
        <v>192</v>
      </c>
      <c r="DCS75" s="124" t="s">
        <v>192</v>
      </c>
      <c r="DCT75" s="124" t="s">
        <v>192</v>
      </c>
      <c r="DCU75" s="124" t="s">
        <v>192</v>
      </c>
      <c r="DCV75" s="124" t="s">
        <v>192</v>
      </c>
      <c r="DCW75" s="124" t="s">
        <v>192</v>
      </c>
      <c r="DCX75" s="124" t="s">
        <v>192</v>
      </c>
      <c r="DCY75" s="124" t="s">
        <v>192</v>
      </c>
      <c r="DCZ75" s="124" t="s">
        <v>192</v>
      </c>
      <c r="DDA75" s="124" t="s">
        <v>192</v>
      </c>
      <c r="DDB75" s="124" t="s">
        <v>192</v>
      </c>
      <c r="DDC75" s="124" t="s">
        <v>192</v>
      </c>
      <c r="DDD75" s="124" t="s">
        <v>192</v>
      </c>
      <c r="DDE75" s="124" t="s">
        <v>192</v>
      </c>
      <c r="DDF75" s="124" t="s">
        <v>192</v>
      </c>
      <c r="DDG75" s="124" t="s">
        <v>192</v>
      </c>
      <c r="DDH75" s="124" t="s">
        <v>192</v>
      </c>
      <c r="DDI75" s="124" t="s">
        <v>192</v>
      </c>
      <c r="DDJ75" s="124" t="s">
        <v>192</v>
      </c>
      <c r="DDK75" s="124" t="s">
        <v>192</v>
      </c>
      <c r="DDL75" s="124" t="s">
        <v>192</v>
      </c>
      <c r="DDM75" s="124" t="s">
        <v>192</v>
      </c>
      <c r="DDN75" s="124" t="s">
        <v>192</v>
      </c>
      <c r="DDO75" s="124" t="s">
        <v>192</v>
      </c>
      <c r="DDP75" s="124" t="s">
        <v>192</v>
      </c>
      <c r="DDQ75" s="124" t="s">
        <v>192</v>
      </c>
      <c r="DDR75" s="124" t="s">
        <v>192</v>
      </c>
      <c r="DDS75" s="124" t="s">
        <v>192</v>
      </c>
      <c r="DDT75" s="124" t="s">
        <v>192</v>
      </c>
      <c r="DDU75" s="124" t="s">
        <v>192</v>
      </c>
      <c r="DDV75" s="124" t="s">
        <v>192</v>
      </c>
      <c r="DDW75" s="124" t="s">
        <v>192</v>
      </c>
      <c r="DDX75" s="124" t="s">
        <v>192</v>
      </c>
      <c r="DDY75" s="124" t="s">
        <v>192</v>
      </c>
      <c r="DDZ75" s="124" t="s">
        <v>192</v>
      </c>
      <c r="DEA75" s="124" t="s">
        <v>192</v>
      </c>
      <c r="DEB75" s="124" t="s">
        <v>192</v>
      </c>
      <c r="DEC75" s="124" t="s">
        <v>192</v>
      </c>
      <c r="DED75" s="124" t="s">
        <v>192</v>
      </c>
      <c r="DEE75" s="124" t="s">
        <v>192</v>
      </c>
      <c r="DEF75" s="124" t="s">
        <v>192</v>
      </c>
      <c r="DEG75" s="124" t="s">
        <v>192</v>
      </c>
      <c r="DEH75" s="124" t="s">
        <v>192</v>
      </c>
      <c r="DEI75" s="124" t="s">
        <v>192</v>
      </c>
      <c r="DEJ75" s="124" t="s">
        <v>192</v>
      </c>
      <c r="DEK75" s="124" t="s">
        <v>192</v>
      </c>
      <c r="DEL75" s="124" t="s">
        <v>192</v>
      </c>
      <c r="DEM75" s="124" t="s">
        <v>192</v>
      </c>
      <c r="DEN75" s="124" t="s">
        <v>192</v>
      </c>
      <c r="DEO75" s="124" t="s">
        <v>192</v>
      </c>
      <c r="DEP75" s="124" t="s">
        <v>192</v>
      </c>
      <c r="DEQ75" s="124" t="s">
        <v>192</v>
      </c>
      <c r="DER75" s="124" t="s">
        <v>192</v>
      </c>
      <c r="DES75" s="124" t="s">
        <v>192</v>
      </c>
      <c r="DET75" s="124" t="s">
        <v>192</v>
      </c>
      <c r="DEU75" s="124" t="s">
        <v>192</v>
      </c>
      <c r="DEV75" s="124" t="s">
        <v>192</v>
      </c>
      <c r="DEW75" s="124" t="s">
        <v>192</v>
      </c>
      <c r="DEX75" s="124" t="s">
        <v>192</v>
      </c>
      <c r="DEY75" s="124" t="s">
        <v>192</v>
      </c>
      <c r="DEZ75" s="124" t="s">
        <v>192</v>
      </c>
      <c r="DFA75" s="124" t="s">
        <v>192</v>
      </c>
      <c r="DFB75" s="124" t="s">
        <v>192</v>
      </c>
      <c r="DFC75" s="124" t="s">
        <v>192</v>
      </c>
      <c r="DFD75" s="124" t="s">
        <v>192</v>
      </c>
      <c r="DFE75" s="124" t="s">
        <v>192</v>
      </c>
      <c r="DFF75" s="124" t="s">
        <v>192</v>
      </c>
      <c r="DFG75" s="124" t="s">
        <v>192</v>
      </c>
      <c r="DFH75" s="124" t="s">
        <v>192</v>
      </c>
      <c r="DFI75" s="124" t="s">
        <v>192</v>
      </c>
      <c r="DFJ75" s="124" t="s">
        <v>192</v>
      </c>
      <c r="DFK75" s="124" t="s">
        <v>192</v>
      </c>
      <c r="DFL75" s="124" t="s">
        <v>192</v>
      </c>
      <c r="DFM75" s="124" t="s">
        <v>192</v>
      </c>
      <c r="DFN75" s="124" t="s">
        <v>192</v>
      </c>
      <c r="DFO75" s="124" t="s">
        <v>192</v>
      </c>
      <c r="DFP75" s="124" t="s">
        <v>192</v>
      </c>
      <c r="DFQ75" s="124" t="s">
        <v>192</v>
      </c>
      <c r="DFR75" s="124" t="s">
        <v>192</v>
      </c>
      <c r="DFS75" s="124" t="s">
        <v>192</v>
      </c>
      <c r="DFT75" s="124" t="s">
        <v>192</v>
      </c>
      <c r="DFU75" s="124" t="s">
        <v>192</v>
      </c>
      <c r="DFV75" s="124" t="s">
        <v>192</v>
      </c>
      <c r="DFW75" s="124" t="s">
        <v>192</v>
      </c>
      <c r="DFX75" s="124" t="s">
        <v>192</v>
      </c>
      <c r="DFY75" s="124" t="s">
        <v>192</v>
      </c>
      <c r="DFZ75" s="124" t="s">
        <v>192</v>
      </c>
      <c r="DGA75" s="124" t="s">
        <v>192</v>
      </c>
      <c r="DGB75" s="124" t="s">
        <v>192</v>
      </c>
      <c r="DGC75" s="124" t="s">
        <v>192</v>
      </c>
      <c r="DGD75" s="124" t="s">
        <v>192</v>
      </c>
      <c r="DGE75" s="124" t="s">
        <v>192</v>
      </c>
      <c r="DGF75" s="124" t="s">
        <v>192</v>
      </c>
      <c r="DGG75" s="124" t="s">
        <v>192</v>
      </c>
      <c r="DGH75" s="124" t="s">
        <v>192</v>
      </c>
      <c r="DGI75" s="124" t="s">
        <v>192</v>
      </c>
      <c r="DGJ75" s="124" t="s">
        <v>192</v>
      </c>
      <c r="DGK75" s="124" t="s">
        <v>192</v>
      </c>
      <c r="DGL75" s="124" t="s">
        <v>192</v>
      </c>
      <c r="DGM75" s="124" t="s">
        <v>192</v>
      </c>
      <c r="DGN75" s="124" t="s">
        <v>192</v>
      </c>
      <c r="DGO75" s="124" t="s">
        <v>192</v>
      </c>
      <c r="DGP75" s="124" t="s">
        <v>192</v>
      </c>
      <c r="DGQ75" s="124" t="s">
        <v>192</v>
      </c>
      <c r="DGR75" s="124" t="s">
        <v>192</v>
      </c>
      <c r="DGS75" s="124" t="s">
        <v>192</v>
      </c>
      <c r="DGT75" s="124" t="s">
        <v>192</v>
      </c>
      <c r="DGU75" s="124" t="s">
        <v>192</v>
      </c>
      <c r="DGV75" s="124" t="s">
        <v>192</v>
      </c>
      <c r="DGW75" s="124" t="s">
        <v>192</v>
      </c>
      <c r="DGX75" s="124" t="s">
        <v>192</v>
      </c>
      <c r="DGY75" s="124" t="s">
        <v>192</v>
      </c>
      <c r="DGZ75" s="124" t="s">
        <v>192</v>
      </c>
      <c r="DHA75" s="124" t="s">
        <v>192</v>
      </c>
      <c r="DHB75" s="124" t="s">
        <v>192</v>
      </c>
      <c r="DHC75" s="124" t="s">
        <v>192</v>
      </c>
      <c r="DHD75" s="124" t="s">
        <v>192</v>
      </c>
      <c r="DHE75" s="124" t="s">
        <v>192</v>
      </c>
      <c r="DHF75" s="124" t="s">
        <v>192</v>
      </c>
      <c r="DHG75" s="124" t="s">
        <v>192</v>
      </c>
      <c r="DHH75" s="124" t="s">
        <v>192</v>
      </c>
      <c r="DHI75" s="124" t="s">
        <v>192</v>
      </c>
      <c r="DHJ75" s="124" t="s">
        <v>192</v>
      </c>
      <c r="DHK75" s="124" t="s">
        <v>192</v>
      </c>
      <c r="DHL75" s="124" t="s">
        <v>192</v>
      </c>
      <c r="DHM75" s="124" t="s">
        <v>192</v>
      </c>
      <c r="DHN75" s="124" t="s">
        <v>192</v>
      </c>
      <c r="DHO75" s="124" t="s">
        <v>192</v>
      </c>
      <c r="DHP75" s="124" t="s">
        <v>192</v>
      </c>
      <c r="DHQ75" s="124" t="s">
        <v>192</v>
      </c>
      <c r="DHR75" s="124" t="s">
        <v>192</v>
      </c>
      <c r="DHS75" s="124" t="s">
        <v>192</v>
      </c>
      <c r="DHT75" s="124" t="s">
        <v>192</v>
      </c>
      <c r="DHU75" s="124" t="s">
        <v>192</v>
      </c>
      <c r="DHV75" s="124" t="s">
        <v>192</v>
      </c>
      <c r="DHW75" s="124" t="s">
        <v>192</v>
      </c>
      <c r="DHX75" s="124" t="s">
        <v>192</v>
      </c>
      <c r="DHY75" s="124" t="s">
        <v>192</v>
      </c>
      <c r="DHZ75" s="124" t="s">
        <v>192</v>
      </c>
      <c r="DIA75" s="124" t="s">
        <v>192</v>
      </c>
      <c r="DIB75" s="124" t="s">
        <v>192</v>
      </c>
      <c r="DIC75" s="124" t="s">
        <v>192</v>
      </c>
      <c r="DID75" s="124" t="s">
        <v>192</v>
      </c>
      <c r="DIE75" s="124" t="s">
        <v>192</v>
      </c>
      <c r="DIF75" s="124" t="s">
        <v>192</v>
      </c>
      <c r="DIG75" s="124" t="s">
        <v>192</v>
      </c>
      <c r="DIH75" s="124" t="s">
        <v>192</v>
      </c>
      <c r="DII75" s="124" t="s">
        <v>192</v>
      </c>
      <c r="DIJ75" s="124" t="s">
        <v>192</v>
      </c>
      <c r="DIK75" s="124" t="s">
        <v>192</v>
      </c>
      <c r="DIL75" s="124" t="s">
        <v>192</v>
      </c>
      <c r="DIM75" s="124" t="s">
        <v>192</v>
      </c>
      <c r="DIN75" s="124" t="s">
        <v>192</v>
      </c>
      <c r="DIO75" s="124" t="s">
        <v>192</v>
      </c>
      <c r="DIP75" s="124" t="s">
        <v>192</v>
      </c>
      <c r="DIQ75" s="124" t="s">
        <v>192</v>
      </c>
      <c r="DIR75" s="124" t="s">
        <v>192</v>
      </c>
      <c r="DIS75" s="124" t="s">
        <v>192</v>
      </c>
      <c r="DIT75" s="124" t="s">
        <v>192</v>
      </c>
      <c r="DIU75" s="124" t="s">
        <v>192</v>
      </c>
      <c r="DIV75" s="124" t="s">
        <v>192</v>
      </c>
      <c r="DIW75" s="124" t="s">
        <v>192</v>
      </c>
      <c r="DIX75" s="124" t="s">
        <v>192</v>
      </c>
      <c r="DIY75" s="124" t="s">
        <v>192</v>
      </c>
      <c r="DIZ75" s="124" t="s">
        <v>192</v>
      </c>
      <c r="DJA75" s="124" t="s">
        <v>192</v>
      </c>
      <c r="DJB75" s="124" t="s">
        <v>192</v>
      </c>
      <c r="DJC75" s="124" t="s">
        <v>192</v>
      </c>
      <c r="DJD75" s="124" t="s">
        <v>192</v>
      </c>
      <c r="DJE75" s="124" t="s">
        <v>192</v>
      </c>
      <c r="DJF75" s="124" t="s">
        <v>192</v>
      </c>
      <c r="DJG75" s="124" t="s">
        <v>192</v>
      </c>
      <c r="DJH75" s="124" t="s">
        <v>192</v>
      </c>
      <c r="DJI75" s="124" t="s">
        <v>192</v>
      </c>
      <c r="DJJ75" s="124" t="s">
        <v>192</v>
      </c>
      <c r="DJK75" s="124" t="s">
        <v>192</v>
      </c>
      <c r="DJL75" s="124" t="s">
        <v>192</v>
      </c>
      <c r="DJM75" s="124" t="s">
        <v>192</v>
      </c>
      <c r="DJN75" s="124" t="s">
        <v>192</v>
      </c>
      <c r="DJO75" s="124" t="s">
        <v>192</v>
      </c>
      <c r="DJP75" s="124" t="s">
        <v>192</v>
      </c>
      <c r="DJQ75" s="124" t="s">
        <v>192</v>
      </c>
      <c r="DJR75" s="124" t="s">
        <v>192</v>
      </c>
      <c r="DJS75" s="124" t="s">
        <v>192</v>
      </c>
      <c r="DJT75" s="124" t="s">
        <v>192</v>
      </c>
      <c r="DJU75" s="124" t="s">
        <v>192</v>
      </c>
      <c r="DJV75" s="124" t="s">
        <v>192</v>
      </c>
      <c r="DJW75" s="124" t="s">
        <v>192</v>
      </c>
      <c r="DJX75" s="124" t="s">
        <v>192</v>
      </c>
      <c r="DJY75" s="124" t="s">
        <v>192</v>
      </c>
      <c r="DJZ75" s="124" t="s">
        <v>192</v>
      </c>
      <c r="DKA75" s="124" t="s">
        <v>192</v>
      </c>
      <c r="DKB75" s="124" t="s">
        <v>192</v>
      </c>
      <c r="DKC75" s="124" t="s">
        <v>192</v>
      </c>
      <c r="DKD75" s="124" t="s">
        <v>192</v>
      </c>
      <c r="DKE75" s="124" t="s">
        <v>192</v>
      </c>
      <c r="DKF75" s="124" t="s">
        <v>192</v>
      </c>
      <c r="DKG75" s="124" t="s">
        <v>192</v>
      </c>
      <c r="DKH75" s="124" t="s">
        <v>192</v>
      </c>
      <c r="DKI75" s="124" t="s">
        <v>192</v>
      </c>
      <c r="DKJ75" s="124" t="s">
        <v>192</v>
      </c>
      <c r="DKK75" s="124" t="s">
        <v>192</v>
      </c>
      <c r="DKL75" s="124" t="s">
        <v>192</v>
      </c>
      <c r="DKM75" s="124" t="s">
        <v>192</v>
      </c>
      <c r="DKN75" s="124" t="s">
        <v>192</v>
      </c>
      <c r="DKO75" s="124" t="s">
        <v>192</v>
      </c>
      <c r="DKP75" s="124" t="s">
        <v>192</v>
      </c>
      <c r="DKQ75" s="124" t="s">
        <v>192</v>
      </c>
      <c r="DKR75" s="124" t="s">
        <v>192</v>
      </c>
      <c r="DKS75" s="124" t="s">
        <v>192</v>
      </c>
      <c r="DKT75" s="124" t="s">
        <v>192</v>
      </c>
      <c r="DKU75" s="124" t="s">
        <v>192</v>
      </c>
      <c r="DKV75" s="124" t="s">
        <v>192</v>
      </c>
      <c r="DKW75" s="124" t="s">
        <v>192</v>
      </c>
      <c r="DKX75" s="124" t="s">
        <v>192</v>
      </c>
      <c r="DKY75" s="124" t="s">
        <v>192</v>
      </c>
      <c r="DKZ75" s="124" t="s">
        <v>192</v>
      </c>
      <c r="DLA75" s="124" t="s">
        <v>192</v>
      </c>
      <c r="DLB75" s="124" t="s">
        <v>192</v>
      </c>
      <c r="DLC75" s="124" t="s">
        <v>192</v>
      </c>
      <c r="DLD75" s="124" t="s">
        <v>192</v>
      </c>
      <c r="DLE75" s="124" t="s">
        <v>192</v>
      </c>
      <c r="DLF75" s="124" t="s">
        <v>192</v>
      </c>
      <c r="DLG75" s="124" t="s">
        <v>192</v>
      </c>
      <c r="DLH75" s="124" t="s">
        <v>192</v>
      </c>
      <c r="DLI75" s="124" t="s">
        <v>192</v>
      </c>
      <c r="DLJ75" s="124" t="s">
        <v>192</v>
      </c>
      <c r="DLK75" s="124" t="s">
        <v>192</v>
      </c>
      <c r="DLL75" s="124" t="s">
        <v>192</v>
      </c>
      <c r="DLM75" s="124" t="s">
        <v>192</v>
      </c>
      <c r="DLN75" s="124" t="s">
        <v>192</v>
      </c>
      <c r="DLO75" s="124" t="s">
        <v>192</v>
      </c>
      <c r="DLP75" s="124" t="s">
        <v>192</v>
      </c>
      <c r="DLQ75" s="124" t="s">
        <v>192</v>
      </c>
      <c r="DLR75" s="124" t="s">
        <v>192</v>
      </c>
      <c r="DLS75" s="124" t="s">
        <v>192</v>
      </c>
      <c r="DLT75" s="124" t="s">
        <v>192</v>
      </c>
      <c r="DLU75" s="124" t="s">
        <v>192</v>
      </c>
      <c r="DLV75" s="124" t="s">
        <v>192</v>
      </c>
      <c r="DLW75" s="124" t="s">
        <v>192</v>
      </c>
      <c r="DLX75" s="124" t="s">
        <v>192</v>
      </c>
      <c r="DLY75" s="124" t="s">
        <v>192</v>
      </c>
      <c r="DLZ75" s="124" t="s">
        <v>192</v>
      </c>
      <c r="DMA75" s="124" t="s">
        <v>192</v>
      </c>
      <c r="DMB75" s="124" t="s">
        <v>192</v>
      </c>
      <c r="DMC75" s="124" t="s">
        <v>192</v>
      </c>
      <c r="DMD75" s="124" t="s">
        <v>192</v>
      </c>
      <c r="DME75" s="124" t="s">
        <v>192</v>
      </c>
      <c r="DMF75" s="124" t="s">
        <v>192</v>
      </c>
      <c r="DMG75" s="124" t="s">
        <v>192</v>
      </c>
      <c r="DMH75" s="124" t="s">
        <v>192</v>
      </c>
      <c r="DMI75" s="124" t="s">
        <v>192</v>
      </c>
      <c r="DMJ75" s="124" t="s">
        <v>192</v>
      </c>
      <c r="DMK75" s="124" t="s">
        <v>192</v>
      </c>
      <c r="DML75" s="124" t="s">
        <v>192</v>
      </c>
      <c r="DMM75" s="124" t="s">
        <v>192</v>
      </c>
      <c r="DMN75" s="124" t="s">
        <v>192</v>
      </c>
      <c r="DMO75" s="124" t="s">
        <v>192</v>
      </c>
      <c r="DMP75" s="124" t="s">
        <v>192</v>
      </c>
      <c r="DMQ75" s="124" t="s">
        <v>192</v>
      </c>
      <c r="DMR75" s="124" t="s">
        <v>192</v>
      </c>
      <c r="DMS75" s="124" t="s">
        <v>192</v>
      </c>
      <c r="DMT75" s="124" t="s">
        <v>192</v>
      </c>
      <c r="DMU75" s="124" t="s">
        <v>192</v>
      </c>
      <c r="DMV75" s="124" t="s">
        <v>192</v>
      </c>
      <c r="DMW75" s="124" t="s">
        <v>192</v>
      </c>
      <c r="DMX75" s="124" t="s">
        <v>192</v>
      </c>
      <c r="DMY75" s="124" t="s">
        <v>192</v>
      </c>
      <c r="DMZ75" s="124" t="s">
        <v>192</v>
      </c>
      <c r="DNA75" s="124" t="s">
        <v>192</v>
      </c>
      <c r="DNB75" s="124" t="s">
        <v>192</v>
      </c>
      <c r="DNC75" s="124" t="s">
        <v>192</v>
      </c>
      <c r="DND75" s="124" t="s">
        <v>192</v>
      </c>
      <c r="DNE75" s="124" t="s">
        <v>192</v>
      </c>
      <c r="DNF75" s="124" t="s">
        <v>192</v>
      </c>
      <c r="DNG75" s="124" t="s">
        <v>192</v>
      </c>
      <c r="DNH75" s="124" t="s">
        <v>192</v>
      </c>
      <c r="DNI75" s="124" t="s">
        <v>192</v>
      </c>
      <c r="DNJ75" s="124" t="s">
        <v>192</v>
      </c>
      <c r="DNK75" s="124" t="s">
        <v>192</v>
      </c>
      <c r="DNL75" s="124" t="s">
        <v>192</v>
      </c>
      <c r="DNM75" s="124" t="s">
        <v>192</v>
      </c>
      <c r="DNN75" s="124" t="s">
        <v>192</v>
      </c>
      <c r="DNO75" s="124" t="s">
        <v>192</v>
      </c>
      <c r="DNP75" s="124" t="s">
        <v>192</v>
      </c>
      <c r="DNQ75" s="124" t="s">
        <v>192</v>
      </c>
      <c r="DNR75" s="124" t="s">
        <v>192</v>
      </c>
      <c r="DNS75" s="124" t="s">
        <v>192</v>
      </c>
      <c r="DNT75" s="124" t="s">
        <v>192</v>
      </c>
      <c r="DNU75" s="124" t="s">
        <v>192</v>
      </c>
      <c r="DNV75" s="124" t="s">
        <v>192</v>
      </c>
      <c r="DNW75" s="124" t="s">
        <v>192</v>
      </c>
      <c r="DNX75" s="124" t="s">
        <v>192</v>
      </c>
      <c r="DNY75" s="124" t="s">
        <v>192</v>
      </c>
      <c r="DNZ75" s="124" t="s">
        <v>192</v>
      </c>
      <c r="DOA75" s="124" t="s">
        <v>192</v>
      </c>
      <c r="DOB75" s="124" t="s">
        <v>192</v>
      </c>
      <c r="DOC75" s="124" t="s">
        <v>192</v>
      </c>
      <c r="DOD75" s="124" t="s">
        <v>192</v>
      </c>
      <c r="DOE75" s="124" t="s">
        <v>192</v>
      </c>
      <c r="DOF75" s="124" t="s">
        <v>192</v>
      </c>
      <c r="DOG75" s="124" t="s">
        <v>192</v>
      </c>
      <c r="DOH75" s="124" t="s">
        <v>192</v>
      </c>
      <c r="DOI75" s="124" t="s">
        <v>192</v>
      </c>
      <c r="DOJ75" s="124" t="s">
        <v>192</v>
      </c>
      <c r="DOK75" s="124" t="s">
        <v>192</v>
      </c>
      <c r="DOL75" s="124" t="s">
        <v>192</v>
      </c>
      <c r="DOM75" s="124" t="s">
        <v>192</v>
      </c>
      <c r="DON75" s="124" t="s">
        <v>192</v>
      </c>
      <c r="DOO75" s="124" t="s">
        <v>192</v>
      </c>
      <c r="DOP75" s="124" t="s">
        <v>192</v>
      </c>
      <c r="DOQ75" s="124" t="s">
        <v>192</v>
      </c>
      <c r="DOR75" s="124" t="s">
        <v>192</v>
      </c>
      <c r="DOS75" s="124" t="s">
        <v>192</v>
      </c>
      <c r="DOT75" s="124" t="s">
        <v>192</v>
      </c>
      <c r="DOU75" s="124" t="s">
        <v>192</v>
      </c>
      <c r="DOV75" s="124" t="s">
        <v>192</v>
      </c>
      <c r="DOW75" s="124" t="s">
        <v>192</v>
      </c>
      <c r="DOX75" s="124" t="s">
        <v>192</v>
      </c>
      <c r="DOY75" s="124" t="s">
        <v>192</v>
      </c>
      <c r="DOZ75" s="124" t="s">
        <v>192</v>
      </c>
      <c r="DPA75" s="124" t="s">
        <v>192</v>
      </c>
      <c r="DPB75" s="124" t="s">
        <v>192</v>
      </c>
      <c r="DPC75" s="124" t="s">
        <v>192</v>
      </c>
      <c r="DPD75" s="124" t="s">
        <v>192</v>
      </c>
      <c r="DPE75" s="124" t="s">
        <v>192</v>
      </c>
      <c r="DPF75" s="124" t="s">
        <v>192</v>
      </c>
      <c r="DPG75" s="124" t="s">
        <v>192</v>
      </c>
      <c r="DPH75" s="124" t="s">
        <v>192</v>
      </c>
      <c r="DPI75" s="124" t="s">
        <v>192</v>
      </c>
      <c r="DPJ75" s="124" t="s">
        <v>192</v>
      </c>
      <c r="DPK75" s="124" t="s">
        <v>192</v>
      </c>
      <c r="DPL75" s="124" t="s">
        <v>192</v>
      </c>
      <c r="DPM75" s="124" t="s">
        <v>192</v>
      </c>
      <c r="DPN75" s="124" t="s">
        <v>192</v>
      </c>
      <c r="DPO75" s="124" t="s">
        <v>192</v>
      </c>
      <c r="DPP75" s="124" t="s">
        <v>192</v>
      </c>
      <c r="DPQ75" s="124" t="s">
        <v>192</v>
      </c>
      <c r="DPR75" s="124" t="s">
        <v>192</v>
      </c>
      <c r="DPS75" s="124" t="s">
        <v>192</v>
      </c>
      <c r="DPT75" s="124" t="s">
        <v>192</v>
      </c>
      <c r="DPU75" s="124" t="s">
        <v>192</v>
      </c>
      <c r="DPV75" s="124" t="s">
        <v>192</v>
      </c>
      <c r="DPW75" s="124" t="s">
        <v>192</v>
      </c>
      <c r="DPX75" s="124" t="s">
        <v>192</v>
      </c>
      <c r="DPY75" s="124" t="s">
        <v>192</v>
      </c>
      <c r="DPZ75" s="124" t="s">
        <v>192</v>
      </c>
      <c r="DQA75" s="124" t="s">
        <v>192</v>
      </c>
      <c r="DQB75" s="124" t="s">
        <v>192</v>
      </c>
      <c r="DQC75" s="124" t="s">
        <v>192</v>
      </c>
      <c r="DQD75" s="124" t="s">
        <v>192</v>
      </c>
      <c r="DQE75" s="124" t="s">
        <v>192</v>
      </c>
      <c r="DQF75" s="124" t="s">
        <v>192</v>
      </c>
      <c r="DQG75" s="124" t="s">
        <v>192</v>
      </c>
      <c r="DQH75" s="124" t="s">
        <v>192</v>
      </c>
      <c r="DQI75" s="124" t="s">
        <v>192</v>
      </c>
      <c r="DQJ75" s="124" t="s">
        <v>192</v>
      </c>
      <c r="DQK75" s="124" t="s">
        <v>192</v>
      </c>
      <c r="DQL75" s="124" t="s">
        <v>192</v>
      </c>
      <c r="DQM75" s="124" t="s">
        <v>192</v>
      </c>
      <c r="DQN75" s="124" t="s">
        <v>192</v>
      </c>
      <c r="DQO75" s="124" t="s">
        <v>192</v>
      </c>
      <c r="DQP75" s="124" t="s">
        <v>192</v>
      </c>
      <c r="DQQ75" s="124" t="s">
        <v>192</v>
      </c>
      <c r="DQR75" s="124" t="s">
        <v>192</v>
      </c>
      <c r="DQS75" s="124" t="s">
        <v>192</v>
      </c>
      <c r="DQT75" s="124" t="s">
        <v>192</v>
      </c>
      <c r="DQU75" s="124" t="s">
        <v>192</v>
      </c>
      <c r="DQV75" s="124" t="s">
        <v>192</v>
      </c>
      <c r="DQW75" s="124" t="s">
        <v>192</v>
      </c>
      <c r="DQX75" s="124" t="s">
        <v>192</v>
      </c>
      <c r="DQY75" s="124" t="s">
        <v>192</v>
      </c>
      <c r="DQZ75" s="124" t="s">
        <v>192</v>
      </c>
      <c r="DRA75" s="124" t="s">
        <v>192</v>
      </c>
      <c r="DRB75" s="124" t="s">
        <v>192</v>
      </c>
      <c r="DRC75" s="124" t="s">
        <v>192</v>
      </c>
      <c r="DRD75" s="124" t="s">
        <v>192</v>
      </c>
      <c r="DRE75" s="124" t="s">
        <v>192</v>
      </c>
      <c r="DRF75" s="124" t="s">
        <v>192</v>
      </c>
      <c r="DRG75" s="124" t="s">
        <v>192</v>
      </c>
      <c r="DRH75" s="124" t="s">
        <v>192</v>
      </c>
      <c r="DRI75" s="124" t="s">
        <v>192</v>
      </c>
      <c r="DRJ75" s="124" t="s">
        <v>192</v>
      </c>
      <c r="DRK75" s="124" t="s">
        <v>192</v>
      </c>
      <c r="DRL75" s="124" t="s">
        <v>192</v>
      </c>
      <c r="DRM75" s="124" t="s">
        <v>192</v>
      </c>
      <c r="DRN75" s="124" t="s">
        <v>192</v>
      </c>
      <c r="DRO75" s="124" t="s">
        <v>192</v>
      </c>
      <c r="DRP75" s="124" t="s">
        <v>192</v>
      </c>
      <c r="DRQ75" s="124" t="s">
        <v>192</v>
      </c>
      <c r="DRR75" s="124" t="s">
        <v>192</v>
      </c>
      <c r="DRS75" s="124" t="s">
        <v>192</v>
      </c>
      <c r="DRT75" s="124" t="s">
        <v>192</v>
      </c>
      <c r="DRU75" s="124" t="s">
        <v>192</v>
      </c>
      <c r="DRV75" s="124" t="s">
        <v>192</v>
      </c>
      <c r="DRW75" s="124" t="s">
        <v>192</v>
      </c>
      <c r="DRX75" s="124" t="s">
        <v>192</v>
      </c>
      <c r="DRY75" s="124" t="s">
        <v>192</v>
      </c>
      <c r="DRZ75" s="124" t="s">
        <v>192</v>
      </c>
      <c r="DSA75" s="124" t="s">
        <v>192</v>
      </c>
      <c r="DSB75" s="124" t="s">
        <v>192</v>
      </c>
      <c r="DSC75" s="124" t="s">
        <v>192</v>
      </c>
      <c r="DSD75" s="124" t="s">
        <v>192</v>
      </c>
      <c r="DSE75" s="124" t="s">
        <v>192</v>
      </c>
      <c r="DSF75" s="124" t="s">
        <v>192</v>
      </c>
      <c r="DSG75" s="124" t="s">
        <v>192</v>
      </c>
      <c r="DSH75" s="124" t="s">
        <v>192</v>
      </c>
      <c r="DSI75" s="124" t="s">
        <v>192</v>
      </c>
      <c r="DSJ75" s="124" t="s">
        <v>192</v>
      </c>
      <c r="DSK75" s="124" t="s">
        <v>192</v>
      </c>
      <c r="DSL75" s="124" t="s">
        <v>192</v>
      </c>
      <c r="DSM75" s="124" t="s">
        <v>192</v>
      </c>
      <c r="DSN75" s="124" t="s">
        <v>192</v>
      </c>
      <c r="DSO75" s="124" t="s">
        <v>192</v>
      </c>
      <c r="DSP75" s="124" t="s">
        <v>192</v>
      </c>
      <c r="DSQ75" s="124" t="s">
        <v>192</v>
      </c>
      <c r="DSR75" s="124" t="s">
        <v>192</v>
      </c>
      <c r="DSS75" s="124" t="s">
        <v>192</v>
      </c>
      <c r="DST75" s="124" t="s">
        <v>192</v>
      </c>
      <c r="DSU75" s="124" t="s">
        <v>192</v>
      </c>
      <c r="DSV75" s="124" t="s">
        <v>192</v>
      </c>
      <c r="DSW75" s="124" t="s">
        <v>192</v>
      </c>
      <c r="DSX75" s="124" t="s">
        <v>192</v>
      </c>
      <c r="DSY75" s="124" t="s">
        <v>192</v>
      </c>
      <c r="DSZ75" s="124" t="s">
        <v>192</v>
      </c>
      <c r="DTA75" s="124" t="s">
        <v>192</v>
      </c>
      <c r="DTB75" s="124" t="s">
        <v>192</v>
      </c>
      <c r="DTC75" s="124" t="s">
        <v>192</v>
      </c>
      <c r="DTD75" s="124" t="s">
        <v>192</v>
      </c>
      <c r="DTE75" s="124" t="s">
        <v>192</v>
      </c>
      <c r="DTF75" s="124" t="s">
        <v>192</v>
      </c>
      <c r="DTG75" s="124" t="s">
        <v>192</v>
      </c>
      <c r="DTH75" s="124" t="s">
        <v>192</v>
      </c>
      <c r="DTI75" s="124" t="s">
        <v>192</v>
      </c>
      <c r="DTJ75" s="124" t="s">
        <v>192</v>
      </c>
      <c r="DTK75" s="124" t="s">
        <v>192</v>
      </c>
      <c r="DTL75" s="124" t="s">
        <v>192</v>
      </c>
      <c r="DTM75" s="124" t="s">
        <v>192</v>
      </c>
      <c r="DTN75" s="124" t="s">
        <v>192</v>
      </c>
      <c r="DTO75" s="124" t="s">
        <v>192</v>
      </c>
      <c r="DTP75" s="124" t="s">
        <v>192</v>
      </c>
      <c r="DTQ75" s="124" t="s">
        <v>192</v>
      </c>
      <c r="DTR75" s="124" t="s">
        <v>192</v>
      </c>
      <c r="DTS75" s="124" t="s">
        <v>192</v>
      </c>
      <c r="DTT75" s="124" t="s">
        <v>192</v>
      </c>
      <c r="DTU75" s="124" t="s">
        <v>192</v>
      </c>
      <c r="DTV75" s="124" t="s">
        <v>192</v>
      </c>
      <c r="DTW75" s="124" t="s">
        <v>192</v>
      </c>
      <c r="DTX75" s="124" t="s">
        <v>192</v>
      </c>
      <c r="DTY75" s="124" t="s">
        <v>192</v>
      </c>
      <c r="DTZ75" s="124" t="s">
        <v>192</v>
      </c>
      <c r="DUA75" s="124" t="s">
        <v>192</v>
      </c>
      <c r="DUB75" s="124" t="s">
        <v>192</v>
      </c>
      <c r="DUC75" s="124" t="s">
        <v>192</v>
      </c>
      <c r="DUD75" s="124" t="s">
        <v>192</v>
      </c>
      <c r="DUE75" s="124" t="s">
        <v>192</v>
      </c>
      <c r="DUF75" s="124" t="s">
        <v>192</v>
      </c>
      <c r="DUG75" s="124" t="s">
        <v>192</v>
      </c>
      <c r="DUH75" s="124" t="s">
        <v>192</v>
      </c>
      <c r="DUI75" s="124" t="s">
        <v>192</v>
      </c>
      <c r="DUJ75" s="124" t="s">
        <v>192</v>
      </c>
      <c r="DUK75" s="124" t="s">
        <v>192</v>
      </c>
      <c r="DUL75" s="124" t="s">
        <v>192</v>
      </c>
      <c r="DUM75" s="124" t="s">
        <v>192</v>
      </c>
      <c r="DUN75" s="124" t="s">
        <v>192</v>
      </c>
      <c r="DUO75" s="124" t="s">
        <v>192</v>
      </c>
      <c r="DUP75" s="124" t="s">
        <v>192</v>
      </c>
      <c r="DUQ75" s="124" t="s">
        <v>192</v>
      </c>
      <c r="DUR75" s="124" t="s">
        <v>192</v>
      </c>
      <c r="DUS75" s="124" t="s">
        <v>192</v>
      </c>
      <c r="DUT75" s="124" t="s">
        <v>192</v>
      </c>
      <c r="DUU75" s="124" t="s">
        <v>192</v>
      </c>
      <c r="DUV75" s="124" t="s">
        <v>192</v>
      </c>
      <c r="DUW75" s="124" t="s">
        <v>192</v>
      </c>
      <c r="DUX75" s="124" t="s">
        <v>192</v>
      </c>
      <c r="DUY75" s="124" t="s">
        <v>192</v>
      </c>
      <c r="DUZ75" s="124" t="s">
        <v>192</v>
      </c>
      <c r="DVA75" s="124" t="s">
        <v>192</v>
      </c>
      <c r="DVB75" s="124" t="s">
        <v>192</v>
      </c>
      <c r="DVC75" s="124" t="s">
        <v>192</v>
      </c>
      <c r="DVD75" s="124" t="s">
        <v>192</v>
      </c>
      <c r="DVE75" s="124" t="s">
        <v>192</v>
      </c>
      <c r="DVF75" s="124" t="s">
        <v>192</v>
      </c>
      <c r="DVG75" s="124" t="s">
        <v>192</v>
      </c>
      <c r="DVH75" s="124" t="s">
        <v>192</v>
      </c>
      <c r="DVI75" s="124" t="s">
        <v>192</v>
      </c>
      <c r="DVJ75" s="124" t="s">
        <v>192</v>
      </c>
      <c r="DVK75" s="124" t="s">
        <v>192</v>
      </c>
      <c r="DVL75" s="124" t="s">
        <v>192</v>
      </c>
      <c r="DVM75" s="124" t="s">
        <v>192</v>
      </c>
      <c r="DVN75" s="124" t="s">
        <v>192</v>
      </c>
      <c r="DVO75" s="124" t="s">
        <v>192</v>
      </c>
      <c r="DVP75" s="124" t="s">
        <v>192</v>
      </c>
      <c r="DVQ75" s="124" t="s">
        <v>192</v>
      </c>
      <c r="DVR75" s="124" t="s">
        <v>192</v>
      </c>
      <c r="DVS75" s="124" t="s">
        <v>192</v>
      </c>
      <c r="DVT75" s="124" t="s">
        <v>192</v>
      </c>
      <c r="DVU75" s="124" t="s">
        <v>192</v>
      </c>
      <c r="DVV75" s="124" t="s">
        <v>192</v>
      </c>
      <c r="DVW75" s="124" t="s">
        <v>192</v>
      </c>
      <c r="DVX75" s="124" t="s">
        <v>192</v>
      </c>
      <c r="DVY75" s="124" t="s">
        <v>192</v>
      </c>
      <c r="DVZ75" s="124" t="s">
        <v>192</v>
      </c>
      <c r="DWA75" s="124" t="s">
        <v>192</v>
      </c>
      <c r="DWB75" s="124" t="s">
        <v>192</v>
      </c>
      <c r="DWC75" s="124" t="s">
        <v>192</v>
      </c>
      <c r="DWD75" s="124" t="s">
        <v>192</v>
      </c>
      <c r="DWE75" s="124" t="s">
        <v>192</v>
      </c>
      <c r="DWF75" s="124" t="s">
        <v>192</v>
      </c>
      <c r="DWG75" s="124" t="s">
        <v>192</v>
      </c>
      <c r="DWH75" s="124" t="s">
        <v>192</v>
      </c>
      <c r="DWI75" s="124" t="s">
        <v>192</v>
      </c>
      <c r="DWJ75" s="124" t="s">
        <v>192</v>
      </c>
      <c r="DWK75" s="124" t="s">
        <v>192</v>
      </c>
      <c r="DWL75" s="124" t="s">
        <v>192</v>
      </c>
      <c r="DWM75" s="124" t="s">
        <v>192</v>
      </c>
      <c r="DWN75" s="124" t="s">
        <v>192</v>
      </c>
      <c r="DWO75" s="124" t="s">
        <v>192</v>
      </c>
      <c r="DWP75" s="124" t="s">
        <v>192</v>
      </c>
      <c r="DWQ75" s="124" t="s">
        <v>192</v>
      </c>
      <c r="DWR75" s="124" t="s">
        <v>192</v>
      </c>
      <c r="DWS75" s="124" t="s">
        <v>192</v>
      </c>
      <c r="DWT75" s="124" t="s">
        <v>192</v>
      </c>
      <c r="DWU75" s="124" t="s">
        <v>192</v>
      </c>
      <c r="DWV75" s="124" t="s">
        <v>192</v>
      </c>
      <c r="DWW75" s="124" t="s">
        <v>192</v>
      </c>
      <c r="DWX75" s="124" t="s">
        <v>192</v>
      </c>
      <c r="DWY75" s="124" t="s">
        <v>192</v>
      </c>
      <c r="DWZ75" s="124" t="s">
        <v>192</v>
      </c>
      <c r="DXA75" s="124" t="s">
        <v>192</v>
      </c>
      <c r="DXB75" s="124" t="s">
        <v>192</v>
      </c>
      <c r="DXC75" s="124" t="s">
        <v>192</v>
      </c>
      <c r="DXD75" s="124" t="s">
        <v>192</v>
      </c>
      <c r="DXE75" s="124" t="s">
        <v>192</v>
      </c>
      <c r="DXF75" s="124" t="s">
        <v>192</v>
      </c>
      <c r="DXG75" s="124" t="s">
        <v>192</v>
      </c>
      <c r="DXH75" s="124" t="s">
        <v>192</v>
      </c>
      <c r="DXI75" s="124" t="s">
        <v>192</v>
      </c>
      <c r="DXJ75" s="124" t="s">
        <v>192</v>
      </c>
      <c r="DXK75" s="124" t="s">
        <v>192</v>
      </c>
      <c r="DXL75" s="124" t="s">
        <v>192</v>
      </c>
      <c r="DXM75" s="124" t="s">
        <v>192</v>
      </c>
      <c r="DXN75" s="124" t="s">
        <v>192</v>
      </c>
      <c r="DXO75" s="124" t="s">
        <v>192</v>
      </c>
      <c r="DXP75" s="124" t="s">
        <v>192</v>
      </c>
      <c r="DXQ75" s="124" t="s">
        <v>192</v>
      </c>
      <c r="DXR75" s="124" t="s">
        <v>192</v>
      </c>
      <c r="DXS75" s="124" t="s">
        <v>192</v>
      </c>
      <c r="DXT75" s="124" t="s">
        <v>192</v>
      </c>
      <c r="DXU75" s="124" t="s">
        <v>192</v>
      </c>
      <c r="DXV75" s="124" t="s">
        <v>192</v>
      </c>
      <c r="DXW75" s="124" t="s">
        <v>192</v>
      </c>
      <c r="DXX75" s="124" t="s">
        <v>192</v>
      </c>
      <c r="DXY75" s="124" t="s">
        <v>192</v>
      </c>
      <c r="DXZ75" s="124" t="s">
        <v>192</v>
      </c>
      <c r="DYA75" s="124" t="s">
        <v>192</v>
      </c>
      <c r="DYB75" s="124" t="s">
        <v>192</v>
      </c>
      <c r="DYC75" s="124" t="s">
        <v>192</v>
      </c>
      <c r="DYD75" s="124" t="s">
        <v>192</v>
      </c>
      <c r="DYE75" s="124" t="s">
        <v>192</v>
      </c>
      <c r="DYF75" s="124" t="s">
        <v>192</v>
      </c>
      <c r="DYG75" s="124" t="s">
        <v>192</v>
      </c>
      <c r="DYH75" s="124" t="s">
        <v>192</v>
      </c>
      <c r="DYI75" s="124" t="s">
        <v>192</v>
      </c>
      <c r="DYJ75" s="124" t="s">
        <v>192</v>
      </c>
      <c r="DYK75" s="124" t="s">
        <v>192</v>
      </c>
      <c r="DYL75" s="124" t="s">
        <v>192</v>
      </c>
      <c r="DYM75" s="124" t="s">
        <v>192</v>
      </c>
      <c r="DYN75" s="124" t="s">
        <v>192</v>
      </c>
      <c r="DYO75" s="124" t="s">
        <v>192</v>
      </c>
      <c r="DYP75" s="124" t="s">
        <v>192</v>
      </c>
      <c r="DYQ75" s="124" t="s">
        <v>192</v>
      </c>
      <c r="DYR75" s="124" t="s">
        <v>192</v>
      </c>
      <c r="DYS75" s="124" t="s">
        <v>192</v>
      </c>
      <c r="DYT75" s="124" t="s">
        <v>192</v>
      </c>
      <c r="DYU75" s="124" t="s">
        <v>192</v>
      </c>
      <c r="DYV75" s="124" t="s">
        <v>192</v>
      </c>
      <c r="DYW75" s="124" t="s">
        <v>192</v>
      </c>
      <c r="DYX75" s="124" t="s">
        <v>192</v>
      </c>
      <c r="DYY75" s="124" t="s">
        <v>192</v>
      </c>
      <c r="DYZ75" s="124" t="s">
        <v>192</v>
      </c>
      <c r="DZA75" s="124" t="s">
        <v>192</v>
      </c>
      <c r="DZB75" s="124" t="s">
        <v>192</v>
      </c>
      <c r="DZC75" s="124" t="s">
        <v>192</v>
      </c>
      <c r="DZD75" s="124" t="s">
        <v>192</v>
      </c>
      <c r="DZE75" s="124" t="s">
        <v>192</v>
      </c>
      <c r="DZF75" s="124" t="s">
        <v>192</v>
      </c>
      <c r="DZG75" s="124" t="s">
        <v>192</v>
      </c>
      <c r="DZH75" s="124" t="s">
        <v>192</v>
      </c>
      <c r="DZI75" s="124" t="s">
        <v>192</v>
      </c>
      <c r="DZJ75" s="124" t="s">
        <v>192</v>
      </c>
      <c r="DZK75" s="124" t="s">
        <v>192</v>
      </c>
      <c r="DZL75" s="124" t="s">
        <v>192</v>
      </c>
      <c r="DZM75" s="124" t="s">
        <v>192</v>
      </c>
      <c r="DZN75" s="124" t="s">
        <v>192</v>
      </c>
      <c r="DZO75" s="124" t="s">
        <v>192</v>
      </c>
      <c r="DZP75" s="124" t="s">
        <v>192</v>
      </c>
      <c r="DZQ75" s="124" t="s">
        <v>192</v>
      </c>
      <c r="DZR75" s="124" t="s">
        <v>192</v>
      </c>
      <c r="DZS75" s="124" t="s">
        <v>192</v>
      </c>
      <c r="DZT75" s="124" t="s">
        <v>192</v>
      </c>
      <c r="DZU75" s="124" t="s">
        <v>192</v>
      </c>
      <c r="DZV75" s="124" t="s">
        <v>192</v>
      </c>
      <c r="DZW75" s="124" t="s">
        <v>192</v>
      </c>
      <c r="DZX75" s="124" t="s">
        <v>192</v>
      </c>
      <c r="DZY75" s="124" t="s">
        <v>192</v>
      </c>
      <c r="DZZ75" s="124" t="s">
        <v>192</v>
      </c>
      <c r="EAA75" s="124" t="s">
        <v>192</v>
      </c>
      <c r="EAB75" s="124" t="s">
        <v>192</v>
      </c>
      <c r="EAC75" s="124" t="s">
        <v>192</v>
      </c>
      <c r="EAD75" s="124" t="s">
        <v>192</v>
      </c>
      <c r="EAE75" s="124" t="s">
        <v>192</v>
      </c>
      <c r="EAF75" s="124" t="s">
        <v>192</v>
      </c>
      <c r="EAG75" s="124" t="s">
        <v>192</v>
      </c>
      <c r="EAH75" s="124" t="s">
        <v>192</v>
      </c>
      <c r="EAI75" s="124" t="s">
        <v>192</v>
      </c>
      <c r="EAJ75" s="124" t="s">
        <v>192</v>
      </c>
      <c r="EAK75" s="124" t="s">
        <v>192</v>
      </c>
      <c r="EAL75" s="124" t="s">
        <v>192</v>
      </c>
      <c r="EAM75" s="124" t="s">
        <v>192</v>
      </c>
      <c r="EAN75" s="124" t="s">
        <v>192</v>
      </c>
      <c r="EAO75" s="124" t="s">
        <v>192</v>
      </c>
      <c r="EAP75" s="124" t="s">
        <v>192</v>
      </c>
      <c r="EAQ75" s="124" t="s">
        <v>192</v>
      </c>
      <c r="EAR75" s="124" t="s">
        <v>192</v>
      </c>
      <c r="EAS75" s="124" t="s">
        <v>192</v>
      </c>
      <c r="EAT75" s="124" t="s">
        <v>192</v>
      </c>
      <c r="EAU75" s="124" t="s">
        <v>192</v>
      </c>
      <c r="EAV75" s="124" t="s">
        <v>192</v>
      </c>
      <c r="EAW75" s="124" t="s">
        <v>192</v>
      </c>
      <c r="EAX75" s="124" t="s">
        <v>192</v>
      </c>
      <c r="EAY75" s="124" t="s">
        <v>192</v>
      </c>
      <c r="EAZ75" s="124" t="s">
        <v>192</v>
      </c>
      <c r="EBA75" s="124" t="s">
        <v>192</v>
      </c>
      <c r="EBB75" s="124" t="s">
        <v>192</v>
      </c>
      <c r="EBC75" s="124" t="s">
        <v>192</v>
      </c>
      <c r="EBD75" s="124" t="s">
        <v>192</v>
      </c>
      <c r="EBE75" s="124" t="s">
        <v>192</v>
      </c>
      <c r="EBF75" s="124" t="s">
        <v>192</v>
      </c>
      <c r="EBG75" s="124" t="s">
        <v>192</v>
      </c>
      <c r="EBH75" s="124" t="s">
        <v>192</v>
      </c>
      <c r="EBI75" s="124" t="s">
        <v>192</v>
      </c>
      <c r="EBJ75" s="124" t="s">
        <v>192</v>
      </c>
      <c r="EBK75" s="124" t="s">
        <v>192</v>
      </c>
      <c r="EBL75" s="124" t="s">
        <v>192</v>
      </c>
      <c r="EBM75" s="124" t="s">
        <v>192</v>
      </c>
      <c r="EBN75" s="124" t="s">
        <v>192</v>
      </c>
      <c r="EBO75" s="124" t="s">
        <v>192</v>
      </c>
      <c r="EBP75" s="124" t="s">
        <v>192</v>
      </c>
      <c r="EBQ75" s="124" t="s">
        <v>192</v>
      </c>
      <c r="EBR75" s="124" t="s">
        <v>192</v>
      </c>
      <c r="EBS75" s="124" t="s">
        <v>192</v>
      </c>
      <c r="EBT75" s="124" t="s">
        <v>192</v>
      </c>
      <c r="EBU75" s="124" t="s">
        <v>192</v>
      </c>
      <c r="EBV75" s="124" t="s">
        <v>192</v>
      </c>
      <c r="EBW75" s="124" t="s">
        <v>192</v>
      </c>
      <c r="EBX75" s="124" t="s">
        <v>192</v>
      </c>
      <c r="EBY75" s="124" t="s">
        <v>192</v>
      </c>
      <c r="EBZ75" s="124" t="s">
        <v>192</v>
      </c>
      <c r="ECA75" s="124" t="s">
        <v>192</v>
      </c>
      <c r="ECB75" s="124" t="s">
        <v>192</v>
      </c>
      <c r="ECC75" s="124" t="s">
        <v>192</v>
      </c>
      <c r="ECD75" s="124" t="s">
        <v>192</v>
      </c>
      <c r="ECE75" s="124" t="s">
        <v>192</v>
      </c>
      <c r="ECF75" s="124" t="s">
        <v>192</v>
      </c>
      <c r="ECG75" s="124" t="s">
        <v>192</v>
      </c>
      <c r="ECH75" s="124" t="s">
        <v>192</v>
      </c>
      <c r="ECI75" s="124" t="s">
        <v>192</v>
      </c>
      <c r="ECJ75" s="124" t="s">
        <v>192</v>
      </c>
      <c r="ECK75" s="124" t="s">
        <v>192</v>
      </c>
      <c r="ECL75" s="124" t="s">
        <v>192</v>
      </c>
      <c r="ECM75" s="124" t="s">
        <v>192</v>
      </c>
      <c r="ECN75" s="124" t="s">
        <v>192</v>
      </c>
      <c r="ECO75" s="124" t="s">
        <v>192</v>
      </c>
      <c r="ECP75" s="124" t="s">
        <v>192</v>
      </c>
      <c r="ECQ75" s="124" t="s">
        <v>192</v>
      </c>
      <c r="ECR75" s="124" t="s">
        <v>192</v>
      </c>
      <c r="ECS75" s="124" t="s">
        <v>192</v>
      </c>
      <c r="ECT75" s="124" t="s">
        <v>192</v>
      </c>
      <c r="ECU75" s="124" t="s">
        <v>192</v>
      </c>
      <c r="ECV75" s="124" t="s">
        <v>192</v>
      </c>
      <c r="ECW75" s="124" t="s">
        <v>192</v>
      </c>
      <c r="ECX75" s="124" t="s">
        <v>192</v>
      </c>
      <c r="ECY75" s="124" t="s">
        <v>192</v>
      </c>
      <c r="ECZ75" s="124" t="s">
        <v>192</v>
      </c>
      <c r="EDA75" s="124" t="s">
        <v>192</v>
      </c>
      <c r="EDB75" s="124" t="s">
        <v>192</v>
      </c>
      <c r="EDC75" s="124" t="s">
        <v>192</v>
      </c>
      <c r="EDD75" s="124" t="s">
        <v>192</v>
      </c>
      <c r="EDE75" s="124" t="s">
        <v>192</v>
      </c>
      <c r="EDF75" s="124" t="s">
        <v>192</v>
      </c>
      <c r="EDG75" s="124" t="s">
        <v>192</v>
      </c>
      <c r="EDH75" s="124" t="s">
        <v>192</v>
      </c>
      <c r="EDI75" s="124" t="s">
        <v>192</v>
      </c>
      <c r="EDJ75" s="124" t="s">
        <v>192</v>
      </c>
      <c r="EDK75" s="124" t="s">
        <v>192</v>
      </c>
      <c r="EDL75" s="124" t="s">
        <v>192</v>
      </c>
      <c r="EDM75" s="124" t="s">
        <v>192</v>
      </c>
      <c r="EDN75" s="124" t="s">
        <v>192</v>
      </c>
      <c r="EDO75" s="124" t="s">
        <v>192</v>
      </c>
      <c r="EDP75" s="124" t="s">
        <v>192</v>
      </c>
      <c r="EDQ75" s="124" t="s">
        <v>192</v>
      </c>
      <c r="EDR75" s="124" t="s">
        <v>192</v>
      </c>
      <c r="EDS75" s="124" t="s">
        <v>192</v>
      </c>
      <c r="EDT75" s="124" t="s">
        <v>192</v>
      </c>
      <c r="EDU75" s="124" t="s">
        <v>192</v>
      </c>
      <c r="EDV75" s="124" t="s">
        <v>192</v>
      </c>
      <c r="EDW75" s="124" t="s">
        <v>192</v>
      </c>
      <c r="EDX75" s="124" t="s">
        <v>192</v>
      </c>
      <c r="EDY75" s="124" t="s">
        <v>192</v>
      </c>
      <c r="EDZ75" s="124" t="s">
        <v>192</v>
      </c>
      <c r="EEA75" s="124" t="s">
        <v>192</v>
      </c>
      <c r="EEB75" s="124" t="s">
        <v>192</v>
      </c>
      <c r="EEC75" s="124" t="s">
        <v>192</v>
      </c>
      <c r="EED75" s="124" t="s">
        <v>192</v>
      </c>
      <c r="EEE75" s="124" t="s">
        <v>192</v>
      </c>
      <c r="EEF75" s="124" t="s">
        <v>192</v>
      </c>
      <c r="EEG75" s="124" t="s">
        <v>192</v>
      </c>
      <c r="EEH75" s="124" t="s">
        <v>192</v>
      </c>
      <c r="EEI75" s="124" t="s">
        <v>192</v>
      </c>
      <c r="EEJ75" s="124" t="s">
        <v>192</v>
      </c>
      <c r="EEK75" s="124" t="s">
        <v>192</v>
      </c>
      <c r="EEL75" s="124" t="s">
        <v>192</v>
      </c>
      <c r="EEM75" s="124" t="s">
        <v>192</v>
      </c>
      <c r="EEN75" s="124" t="s">
        <v>192</v>
      </c>
      <c r="EEO75" s="124" t="s">
        <v>192</v>
      </c>
      <c r="EEP75" s="124" t="s">
        <v>192</v>
      </c>
      <c r="EEQ75" s="124" t="s">
        <v>192</v>
      </c>
      <c r="EER75" s="124" t="s">
        <v>192</v>
      </c>
      <c r="EES75" s="124" t="s">
        <v>192</v>
      </c>
      <c r="EET75" s="124" t="s">
        <v>192</v>
      </c>
      <c r="EEU75" s="124" t="s">
        <v>192</v>
      </c>
      <c r="EEV75" s="124" t="s">
        <v>192</v>
      </c>
      <c r="EEW75" s="124" t="s">
        <v>192</v>
      </c>
      <c r="EEX75" s="124" t="s">
        <v>192</v>
      </c>
      <c r="EEY75" s="124" t="s">
        <v>192</v>
      </c>
      <c r="EEZ75" s="124" t="s">
        <v>192</v>
      </c>
      <c r="EFA75" s="124" t="s">
        <v>192</v>
      </c>
      <c r="EFB75" s="124" t="s">
        <v>192</v>
      </c>
      <c r="EFC75" s="124" t="s">
        <v>192</v>
      </c>
      <c r="EFD75" s="124" t="s">
        <v>192</v>
      </c>
      <c r="EFE75" s="124" t="s">
        <v>192</v>
      </c>
      <c r="EFF75" s="124" t="s">
        <v>192</v>
      </c>
      <c r="EFG75" s="124" t="s">
        <v>192</v>
      </c>
      <c r="EFH75" s="124" t="s">
        <v>192</v>
      </c>
      <c r="EFI75" s="124" t="s">
        <v>192</v>
      </c>
      <c r="EFJ75" s="124" t="s">
        <v>192</v>
      </c>
      <c r="EFK75" s="124" t="s">
        <v>192</v>
      </c>
      <c r="EFL75" s="124" t="s">
        <v>192</v>
      </c>
      <c r="EFM75" s="124" t="s">
        <v>192</v>
      </c>
      <c r="EFN75" s="124" t="s">
        <v>192</v>
      </c>
      <c r="EFO75" s="124" t="s">
        <v>192</v>
      </c>
      <c r="EFP75" s="124" t="s">
        <v>192</v>
      </c>
      <c r="EFQ75" s="124" t="s">
        <v>192</v>
      </c>
      <c r="EFR75" s="124" t="s">
        <v>192</v>
      </c>
      <c r="EFS75" s="124" t="s">
        <v>192</v>
      </c>
      <c r="EFT75" s="124" t="s">
        <v>192</v>
      </c>
      <c r="EFU75" s="124" t="s">
        <v>192</v>
      </c>
      <c r="EFV75" s="124" t="s">
        <v>192</v>
      </c>
      <c r="EFW75" s="124" t="s">
        <v>192</v>
      </c>
      <c r="EFX75" s="124" t="s">
        <v>192</v>
      </c>
      <c r="EFY75" s="124" t="s">
        <v>192</v>
      </c>
      <c r="EFZ75" s="124" t="s">
        <v>192</v>
      </c>
      <c r="EGA75" s="124" t="s">
        <v>192</v>
      </c>
      <c r="EGB75" s="124" t="s">
        <v>192</v>
      </c>
      <c r="EGC75" s="124" t="s">
        <v>192</v>
      </c>
      <c r="EGD75" s="124" t="s">
        <v>192</v>
      </c>
      <c r="EGE75" s="124" t="s">
        <v>192</v>
      </c>
      <c r="EGF75" s="124" t="s">
        <v>192</v>
      </c>
      <c r="EGG75" s="124" t="s">
        <v>192</v>
      </c>
      <c r="EGH75" s="124" t="s">
        <v>192</v>
      </c>
      <c r="EGI75" s="124" t="s">
        <v>192</v>
      </c>
      <c r="EGJ75" s="124" t="s">
        <v>192</v>
      </c>
      <c r="EGK75" s="124" t="s">
        <v>192</v>
      </c>
      <c r="EGL75" s="124" t="s">
        <v>192</v>
      </c>
      <c r="EGM75" s="124" t="s">
        <v>192</v>
      </c>
      <c r="EGN75" s="124" t="s">
        <v>192</v>
      </c>
      <c r="EGO75" s="124" t="s">
        <v>192</v>
      </c>
      <c r="EGP75" s="124" t="s">
        <v>192</v>
      </c>
      <c r="EGQ75" s="124" t="s">
        <v>192</v>
      </c>
      <c r="EGR75" s="124" t="s">
        <v>192</v>
      </c>
      <c r="EGS75" s="124" t="s">
        <v>192</v>
      </c>
      <c r="EGT75" s="124" t="s">
        <v>192</v>
      </c>
      <c r="EGU75" s="124" t="s">
        <v>192</v>
      </c>
      <c r="EGV75" s="124" t="s">
        <v>192</v>
      </c>
      <c r="EGW75" s="124" t="s">
        <v>192</v>
      </c>
      <c r="EGX75" s="124" t="s">
        <v>192</v>
      </c>
      <c r="EGY75" s="124" t="s">
        <v>192</v>
      </c>
      <c r="EGZ75" s="124" t="s">
        <v>192</v>
      </c>
      <c r="EHA75" s="124" t="s">
        <v>192</v>
      </c>
      <c r="EHB75" s="124" t="s">
        <v>192</v>
      </c>
      <c r="EHC75" s="124" t="s">
        <v>192</v>
      </c>
      <c r="EHD75" s="124" t="s">
        <v>192</v>
      </c>
      <c r="EHE75" s="124" t="s">
        <v>192</v>
      </c>
      <c r="EHF75" s="124" t="s">
        <v>192</v>
      </c>
      <c r="EHG75" s="124" t="s">
        <v>192</v>
      </c>
      <c r="EHH75" s="124" t="s">
        <v>192</v>
      </c>
      <c r="EHI75" s="124" t="s">
        <v>192</v>
      </c>
      <c r="EHJ75" s="124" t="s">
        <v>192</v>
      </c>
      <c r="EHK75" s="124" t="s">
        <v>192</v>
      </c>
      <c r="EHL75" s="124" t="s">
        <v>192</v>
      </c>
      <c r="EHM75" s="124" t="s">
        <v>192</v>
      </c>
      <c r="EHN75" s="124" t="s">
        <v>192</v>
      </c>
      <c r="EHO75" s="124" t="s">
        <v>192</v>
      </c>
      <c r="EHP75" s="124" t="s">
        <v>192</v>
      </c>
      <c r="EHQ75" s="124" t="s">
        <v>192</v>
      </c>
      <c r="EHR75" s="124" t="s">
        <v>192</v>
      </c>
      <c r="EHS75" s="124" t="s">
        <v>192</v>
      </c>
      <c r="EHT75" s="124" t="s">
        <v>192</v>
      </c>
      <c r="EHU75" s="124" t="s">
        <v>192</v>
      </c>
      <c r="EHV75" s="124" t="s">
        <v>192</v>
      </c>
      <c r="EHW75" s="124" t="s">
        <v>192</v>
      </c>
      <c r="EHX75" s="124" t="s">
        <v>192</v>
      </c>
      <c r="EHY75" s="124" t="s">
        <v>192</v>
      </c>
      <c r="EHZ75" s="124" t="s">
        <v>192</v>
      </c>
      <c r="EIA75" s="124" t="s">
        <v>192</v>
      </c>
      <c r="EIB75" s="124" t="s">
        <v>192</v>
      </c>
      <c r="EIC75" s="124" t="s">
        <v>192</v>
      </c>
      <c r="EID75" s="124" t="s">
        <v>192</v>
      </c>
      <c r="EIE75" s="124" t="s">
        <v>192</v>
      </c>
      <c r="EIF75" s="124" t="s">
        <v>192</v>
      </c>
      <c r="EIG75" s="124" t="s">
        <v>192</v>
      </c>
      <c r="EIH75" s="124" t="s">
        <v>192</v>
      </c>
      <c r="EII75" s="124" t="s">
        <v>192</v>
      </c>
      <c r="EIJ75" s="124" t="s">
        <v>192</v>
      </c>
      <c r="EIK75" s="124" t="s">
        <v>192</v>
      </c>
      <c r="EIL75" s="124" t="s">
        <v>192</v>
      </c>
      <c r="EIM75" s="124" t="s">
        <v>192</v>
      </c>
      <c r="EIN75" s="124" t="s">
        <v>192</v>
      </c>
      <c r="EIO75" s="124" t="s">
        <v>192</v>
      </c>
      <c r="EIP75" s="124" t="s">
        <v>192</v>
      </c>
      <c r="EIQ75" s="124" t="s">
        <v>192</v>
      </c>
      <c r="EIR75" s="124" t="s">
        <v>192</v>
      </c>
      <c r="EIS75" s="124" t="s">
        <v>192</v>
      </c>
      <c r="EIT75" s="124" t="s">
        <v>192</v>
      </c>
      <c r="EIU75" s="124" t="s">
        <v>192</v>
      </c>
      <c r="EIV75" s="124" t="s">
        <v>192</v>
      </c>
      <c r="EIW75" s="124" t="s">
        <v>192</v>
      </c>
      <c r="EIX75" s="124" t="s">
        <v>192</v>
      </c>
      <c r="EIY75" s="124" t="s">
        <v>192</v>
      </c>
      <c r="EIZ75" s="124" t="s">
        <v>192</v>
      </c>
      <c r="EJA75" s="124" t="s">
        <v>192</v>
      </c>
      <c r="EJB75" s="124" t="s">
        <v>192</v>
      </c>
      <c r="EJC75" s="124" t="s">
        <v>192</v>
      </c>
      <c r="EJD75" s="124" t="s">
        <v>192</v>
      </c>
      <c r="EJE75" s="124" t="s">
        <v>192</v>
      </c>
      <c r="EJF75" s="124" t="s">
        <v>192</v>
      </c>
      <c r="EJG75" s="124" t="s">
        <v>192</v>
      </c>
      <c r="EJH75" s="124" t="s">
        <v>192</v>
      </c>
      <c r="EJI75" s="124" t="s">
        <v>192</v>
      </c>
      <c r="EJJ75" s="124" t="s">
        <v>192</v>
      </c>
      <c r="EJK75" s="124" t="s">
        <v>192</v>
      </c>
      <c r="EJL75" s="124" t="s">
        <v>192</v>
      </c>
      <c r="EJM75" s="124" t="s">
        <v>192</v>
      </c>
      <c r="EJN75" s="124" t="s">
        <v>192</v>
      </c>
      <c r="EJO75" s="124" t="s">
        <v>192</v>
      </c>
      <c r="EJP75" s="124" t="s">
        <v>192</v>
      </c>
      <c r="EJQ75" s="124" t="s">
        <v>192</v>
      </c>
      <c r="EJR75" s="124" t="s">
        <v>192</v>
      </c>
      <c r="EJS75" s="124" t="s">
        <v>192</v>
      </c>
      <c r="EJT75" s="124" t="s">
        <v>192</v>
      </c>
      <c r="EJU75" s="124" t="s">
        <v>192</v>
      </c>
      <c r="EJV75" s="124" t="s">
        <v>192</v>
      </c>
      <c r="EJW75" s="124" t="s">
        <v>192</v>
      </c>
      <c r="EJX75" s="124" t="s">
        <v>192</v>
      </c>
      <c r="EJY75" s="124" t="s">
        <v>192</v>
      </c>
      <c r="EJZ75" s="124" t="s">
        <v>192</v>
      </c>
      <c r="EKA75" s="124" t="s">
        <v>192</v>
      </c>
      <c r="EKB75" s="124" t="s">
        <v>192</v>
      </c>
      <c r="EKC75" s="124" t="s">
        <v>192</v>
      </c>
      <c r="EKD75" s="124" t="s">
        <v>192</v>
      </c>
      <c r="EKE75" s="124" t="s">
        <v>192</v>
      </c>
      <c r="EKF75" s="124" t="s">
        <v>192</v>
      </c>
      <c r="EKG75" s="124" t="s">
        <v>192</v>
      </c>
      <c r="EKH75" s="124" t="s">
        <v>192</v>
      </c>
      <c r="EKI75" s="124" t="s">
        <v>192</v>
      </c>
      <c r="EKJ75" s="124" t="s">
        <v>192</v>
      </c>
      <c r="EKK75" s="124" t="s">
        <v>192</v>
      </c>
      <c r="EKL75" s="124" t="s">
        <v>192</v>
      </c>
      <c r="EKM75" s="124" t="s">
        <v>192</v>
      </c>
      <c r="EKN75" s="124" t="s">
        <v>192</v>
      </c>
      <c r="EKO75" s="124" t="s">
        <v>192</v>
      </c>
      <c r="EKP75" s="124" t="s">
        <v>192</v>
      </c>
      <c r="EKQ75" s="124" t="s">
        <v>192</v>
      </c>
      <c r="EKR75" s="124" t="s">
        <v>192</v>
      </c>
      <c r="EKS75" s="124" t="s">
        <v>192</v>
      </c>
      <c r="EKT75" s="124" t="s">
        <v>192</v>
      </c>
      <c r="EKU75" s="124" t="s">
        <v>192</v>
      </c>
      <c r="EKV75" s="124" t="s">
        <v>192</v>
      </c>
      <c r="EKW75" s="124" t="s">
        <v>192</v>
      </c>
      <c r="EKX75" s="124" t="s">
        <v>192</v>
      </c>
      <c r="EKY75" s="124" t="s">
        <v>192</v>
      </c>
      <c r="EKZ75" s="124" t="s">
        <v>192</v>
      </c>
      <c r="ELA75" s="124" t="s">
        <v>192</v>
      </c>
      <c r="ELB75" s="124" t="s">
        <v>192</v>
      </c>
      <c r="ELC75" s="124" t="s">
        <v>192</v>
      </c>
      <c r="ELD75" s="124" t="s">
        <v>192</v>
      </c>
      <c r="ELE75" s="124" t="s">
        <v>192</v>
      </c>
      <c r="ELF75" s="124" t="s">
        <v>192</v>
      </c>
      <c r="ELG75" s="124" t="s">
        <v>192</v>
      </c>
      <c r="ELH75" s="124" t="s">
        <v>192</v>
      </c>
      <c r="ELI75" s="124" t="s">
        <v>192</v>
      </c>
      <c r="ELJ75" s="124" t="s">
        <v>192</v>
      </c>
      <c r="ELK75" s="124" t="s">
        <v>192</v>
      </c>
      <c r="ELL75" s="124" t="s">
        <v>192</v>
      </c>
      <c r="ELM75" s="124" t="s">
        <v>192</v>
      </c>
      <c r="ELN75" s="124" t="s">
        <v>192</v>
      </c>
      <c r="ELO75" s="124" t="s">
        <v>192</v>
      </c>
      <c r="ELP75" s="124" t="s">
        <v>192</v>
      </c>
      <c r="ELQ75" s="124" t="s">
        <v>192</v>
      </c>
      <c r="ELR75" s="124" t="s">
        <v>192</v>
      </c>
      <c r="ELS75" s="124" t="s">
        <v>192</v>
      </c>
      <c r="ELT75" s="124" t="s">
        <v>192</v>
      </c>
      <c r="ELU75" s="124" t="s">
        <v>192</v>
      </c>
      <c r="ELV75" s="124" t="s">
        <v>192</v>
      </c>
      <c r="ELW75" s="124" t="s">
        <v>192</v>
      </c>
      <c r="ELX75" s="124" t="s">
        <v>192</v>
      </c>
      <c r="ELY75" s="124" t="s">
        <v>192</v>
      </c>
      <c r="ELZ75" s="124" t="s">
        <v>192</v>
      </c>
      <c r="EMA75" s="124" t="s">
        <v>192</v>
      </c>
      <c r="EMB75" s="124" t="s">
        <v>192</v>
      </c>
      <c r="EMC75" s="124" t="s">
        <v>192</v>
      </c>
      <c r="EMD75" s="124" t="s">
        <v>192</v>
      </c>
      <c r="EME75" s="124" t="s">
        <v>192</v>
      </c>
      <c r="EMF75" s="124" t="s">
        <v>192</v>
      </c>
      <c r="EMG75" s="124" t="s">
        <v>192</v>
      </c>
      <c r="EMH75" s="124" t="s">
        <v>192</v>
      </c>
      <c r="EMI75" s="124" t="s">
        <v>192</v>
      </c>
      <c r="EMJ75" s="124" t="s">
        <v>192</v>
      </c>
      <c r="EMK75" s="124" t="s">
        <v>192</v>
      </c>
      <c r="EML75" s="124" t="s">
        <v>192</v>
      </c>
      <c r="EMM75" s="124" t="s">
        <v>192</v>
      </c>
      <c r="EMN75" s="124" t="s">
        <v>192</v>
      </c>
      <c r="EMO75" s="124" t="s">
        <v>192</v>
      </c>
      <c r="EMP75" s="124" t="s">
        <v>192</v>
      </c>
      <c r="EMQ75" s="124" t="s">
        <v>192</v>
      </c>
      <c r="EMR75" s="124" t="s">
        <v>192</v>
      </c>
      <c r="EMS75" s="124" t="s">
        <v>192</v>
      </c>
      <c r="EMT75" s="124" t="s">
        <v>192</v>
      </c>
      <c r="EMU75" s="124" t="s">
        <v>192</v>
      </c>
      <c r="EMV75" s="124" t="s">
        <v>192</v>
      </c>
      <c r="EMW75" s="124" t="s">
        <v>192</v>
      </c>
      <c r="EMX75" s="124" t="s">
        <v>192</v>
      </c>
      <c r="EMY75" s="124" t="s">
        <v>192</v>
      </c>
      <c r="EMZ75" s="124" t="s">
        <v>192</v>
      </c>
      <c r="ENA75" s="124" t="s">
        <v>192</v>
      </c>
      <c r="ENB75" s="124" t="s">
        <v>192</v>
      </c>
      <c r="ENC75" s="124" t="s">
        <v>192</v>
      </c>
      <c r="END75" s="124" t="s">
        <v>192</v>
      </c>
      <c r="ENE75" s="124" t="s">
        <v>192</v>
      </c>
      <c r="ENF75" s="124" t="s">
        <v>192</v>
      </c>
      <c r="ENG75" s="124" t="s">
        <v>192</v>
      </c>
      <c r="ENH75" s="124" t="s">
        <v>192</v>
      </c>
      <c r="ENI75" s="124" t="s">
        <v>192</v>
      </c>
      <c r="ENJ75" s="124" t="s">
        <v>192</v>
      </c>
      <c r="ENK75" s="124" t="s">
        <v>192</v>
      </c>
      <c r="ENL75" s="124" t="s">
        <v>192</v>
      </c>
      <c r="ENM75" s="124" t="s">
        <v>192</v>
      </c>
      <c r="ENN75" s="124" t="s">
        <v>192</v>
      </c>
      <c r="ENO75" s="124" t="s">
        <v>192</v>
      </c>
      <c r="ENP75" s="124" t="s">
        <v>192</v>
      </c>
      <c r="ENQ75" s="124" t="s">
        <v>192</v>
      </c>
      <c r="ENR75" s="124" t="s">
        <v>192</v>
      </c>
      <c r="ENS75" s="124" t="s">
        <v>192</v>
      </c>
      <c r="ENT75" s="124" t="s">
        <v>192</v>
      </c>
      <c r="ENU75" s="124" t="s">
        <v>192</v>
      </c>
      <c r="ENV75" s="124" t="s">
        <v>192</v>
      </c>
      <c r="ENW75" s="124" t="s">
        <v>192</v>
      </c>
      <c r="ENX75" s="124" t="s">
        <v>192</v>
      </c>
      <c r="ENY75" s="124" t="s">
        <v>192</v>
      </c>
      <c r="ENZ75" s="124" t="s">
        <v>192</v>
      </c>
      <c r="EOA75" s="124" t="s">
        <v>192</v>
      </c>
      <c r="EOB75" s="124" t="s">
        <v>192</v>
      </c>
      <c r="EOC75" s="124" t="s">
        <v>192</v>
      </c>
      <c r="EOD75" s="124" t="s">
        <v>192</v>
      </c>
      <c r="EOE75" s="124" t="s">
        <v>192</v>
      </c>
      <c r="EOF75" s="124" t="s">
        <v>192</v>
      </c>
      <c r="EOG75" s="124" t="s">
        <v>192</v>
      </c>
      <c r="EOH75" s="124" t="s">
        <v>192</v>
      </c>
      <c r="EOI75" s="124" t="s">
        <v>192</v>
      </c>
      <c r="EOJ75" s="124" t="s">
        <v>192</v>
      </c>
      <c r="EOK75" s="124" t="s">
        <v>192</v>
      </c>
      <c r="EOL75" s="124" t="s">
        <v>192</v>
      </c>
      <c r="EOM75" s="124" t="s">
        <v>192</v>
      </c>
      <c r="EON75" s="124" t="s">
        <v>192</v>
      </c>
      <c r="EOO75" s="124" t="s">
        <v>192</v>
      </c>
      <c r="EOP75" s="124" t="s">
        <v>192</v>
      </c>
      <c r="EOQ75" s="124" t="s">
        <v>192</v>
      </c>
      <c r="EOR75" s="124" t="s">
        <v>192</v>
      </c>
      <c r="EOS75" s="124" t="s">
        <v>192</v>
      </c>
      <c r="EOT75" s="124" t="s">
        <v>192</v>
      </c>
      <c r="EOU75" s="124" t="s">
        <v>192</v>
      </c>
      <c r="EOV75" s="124" t="s">
        <v>192</v>
      </c>
      <c r="EOW75" s="124" t="s">
        <v>192</v>
      </c>
      <c r="EOX75" s="124" t="s">
        <v>192</v>
      </c>
      <c r="EOY75" s="124" t="s">
        <v>192</v>
      </c>
      <c r="EOZ75" s="124" t="s">
        <v>192</v>
      </c>
      <c r="EPA75" s="124" t="s">
        <v>192</v>
      </c>
      <c r="EPB75" s="124" t="s">
        <v>192</v>
      </c>
      <c r="EPC75" s="124" t="s">
        <v>192</v>
      </c>
      <c r="EPD75" s="124" t="s">
        <v>192</v>
      </c>
      <c r="EPE75" s="124" t="s">
        <v>192</v>
      </c>
      <c r="EPF75" s="124" t="s">
        <v>192</v>
      </c>
      <c r="EPG75" s="124" t="s">
        <v>192</v>
      </c>
      <c r="EPH75" s="124" t="s">
        <v>192</v>
      </c>
      <c r="EPI75" s="124" t="s">
        <v>192</v>
      </c>
      <c r="EPJ75" s="124" t="s">
        <v>192</v>
      </c>
      <c r="EPK75" s="124" t="s">
        <v>192</v>
      </c>
      <c r="EPL75" s="124" t="s">
        <v>192</v>
      </c>
      <c r="EPM75" s="124" t="s">
        <v>192</v>
      </c>
      <c r="EPN75" s="124" t="s">
        <v>192</v>
      </c>
      <c r="EPO75" s="124" t="s">
        <v>192</v>
      </c>
      <c r="EPP75" s="124" t="s">
        <v>192</v>
      </c>
      <c r="EPQ75" s="124" t="s">
        <v>192</v>
      </c>
      <c r="EPR75" s="124" t="s">
        <v>192</v>
      </c>
      <c r="EPS75" s="124" t="s">
        <v>192</v>
      </c>
      <c r="EPT75" s="124" t="s">
        <v>192</v>
      </c>
      <c r="EPU75" s="124" t="s">
        <v>192</v>
      </c>
      <c r="EPV75" s="124" t="s">
        <v>192</v>
      </c>
      <c r="EPW75" s="124" t="s">
        <v>192</v>
      </c>
      <c r="EPX75" s="124" t="s">
        <v>192</v>
      </c>
      <c r="EPY75" s="124" t="s">
        <v>192</v>
      </c>
      <c r="EPZ75" s="124" t="s">
        <v>192</v>
      </c>
      <c r="EQA75" s="124" t="s">
        <v>192</v>
      </c>
      <c r="EQB75" s="124" t="s">
        <v>192</v>
      </c>
      <c r="EQC75" s="124" t="s">
        <v>192</v>
      </c>
      <c r="EQD75" s="124" t="s">
        <v>192</v>
      </c>
      <c r="EQE75" s="124" t="s">
        <v>192</v>
      </c>
      <c r="EQF75" s="124" t="s">
        <v>192</v>
      </c>
      <c r="EQG75" s="124" t="s">
        <v>192</v>
      </c>
      <c r="EQH75" s="124" t="s">
        <v>192</v>
      </c>
      <c r="EQI75" s="124" t="s">
        <v>192</v>
      </c>
      <c r="EQJ75" s="124" t="s">
        <v>192</v>
      </c>
      <c r="EQK75" s="124" t="s">
        <v>192</v>
      </c>
      <c r="EQL75" s="124" t="s">
        <v>192</v>
      </c>
      <c r="EQM75" s="124" t="s">
        <v>192</v>
      </c>
      <c r="EQN75" s="124" t="s">
        <v>192</v>
      </c>
      <c r="EQO75" s="124" t="s">
        <v>192</v>
      </c>
      <c r="EQP75" s="124" t="s">
        <v>192</v>
      </c>
      <c r="EQQ75" s="124" t="s">
        <v>192</v>
      </c>
      <c r="EQR75" s="124" t="s">
        <v>192</v>
      </c>
      <c r="EQS75" s="124" t="s">
        <v>192</v>
      </c>
      <c r="EQT75" s="124" t="s">
        <v>192</v>
      </c>
      <c r="EQU75" s="124" t="s">
        <v>192</v>
      </c>
      <c r="EQV75" s="124" t="s">
        <v>192</v>
      </c>
      <c r="EQW75" s="124" t="s">
        <v>192</v>
      </c>
      <c r="EQX75" s="124" t="s">
        <v>192</v>
      </c>
      <c r="EQY75" s="124" t="s">
        <v>192</v>
      </c>
      <c r="EQZ75" s="124" t="s">
        <v>192</v>
      </c>
      <c r="ERA75" s="124" t="s">
        <v>192</v>
      </c>
      <c r="ERB75" s="124" t="s">
        <v>192</v>
      </c>
      <c r="ERC75" s="124" t="s">
        <v>192</v>
      </c>
      <c r="ERD75" s="124" t="s">
        <v>192</v>
      </c>
      <c r="ERE75" s="124" t="s">
        <v>192</v>
      </c>
      <c r="ERF75" s="124" t="s">
        <v>192</v>
      </c>
      <c r="ERG75" s="124" t="s">
        <v>192</v>
      </c>
      <c r="ERH75" s="124" t="s">
        <v>192</v>
      </c>
      <c r="ERI75" s="124" t="s">
        <v>192</v>
      </c>
      <c r="ERJ75" s="124" t="s">
        <v>192</v>
      </c>
      <c r="ERK75" s="124" t="s">
        <v>192</v>
      </c>
      <c r="ERL75" s="124" t="s">
        <v>192</v>
      </c>
      <c r="ERM75" s="124" t="s">
        <v>192</v>
      </c>
      <c r="ERN75" s="124" t="s">
        <v>192</v>
      </c>
      <c r="ERO75" s="124" t="s">
        <v>192</v>
      </c>
      <c r="ERP75" s="124" t="s">
        <v>192</v>
      </c>
      <c r="ERQ75" s="124" t="s">
        <v>192</v>
      </c>
      <c r="ERR75" s="124" t="s">
        <v>192</v>
      </c>
      <c r="ERS75" s="124" t="s">
        <v>192</v>
      </c>
      <c r="ERT75" s="124" t="s">
        <v>192</v>
      </c>
      <c r="ERU75" s="124" t="s">
        <v>192</v>
      </c>
      <c r="ERV75" s="124" t="s">
        <v>192</v>
      </c>
      <c r="ERW75" s="124" t="s">
        <v>192</v>
      </c>
      <c r="ERX75" s="124" t="s">
        <v>192</v>
      </c>
      <c r="ERY75" s="124" t="s">
        <v>192</v>
      </c>
      <c r="ERZ75" s="124" t="s">
        <v>192</v>
      </c>
      <c r="ESA75" s="124" t="s">
        <v>192</v>
      </c>
      <c r="ESB75" s="124" t="s">
        <v>192</v>
      </c>
      <c r="ESC75" s="124" t="s">
        <v>192</v>
      </c>
      <c r="ESD75" s="124" t="s">
        <v>192</v>
      </c>
      <c r="ESE75" s="124" t="s">
        <v>192</v>
      </c>
      <c r="ESF75" s="124" t="s">
        <v>192</v>
      </c>
      <c r="ESG75" s="124" t="s">
        <v>192</v>
      </c>
      <c r="ESH75" s="124" t="s">
        <v>192</v>
      </c>
      <c r="ESI75" s="124" t="s">
        <v>192</v>
      </c>
      <c r="ESJ75" s="124" t="s">
        <v>192</v>
      </c>
      <c r="ESK75" s="124" t="s">
        <v>192</v>
      </c>
      <c r="ESL75" s="124" t="s">
        <v>192</v>
      </c>
      <c r="ESM75" s="124" t="s">
        <v>192</v>
      </c>
      <c r="ESN75" s="124" t="s">
        <v>192</v>
      </c>
      <c r="ESO75" s="124" t="s">
        <v>192</v>
      </c>
      <c r="ESP75" s="124" t="s">
        <v>192</v>
      </c>
      <c r="ESQ75" s="124" t="s">
        <v>192</v>
      </c>
      <c r="ESR75" s="124" t="s">
        <v>192</v>
      </c>
      <c r="ESS75" s="124" t="s">
        <v>192</v>
      </c>
      <c r="EST75" s="124" t="s">
        <v>192</v>
      </c>
      <c r="ESU75" s="124" t="s">
        <v>192</v>
      </c>
      <c r="ESV75" s="124" t="s">
        <v>192</v>
      </c>
      <c r="ESW75" s="124" t="s">
        <v>192</v>
      </c>
      <c r="ESX75" s="124" t="s">
        <v>192</v>
      </c>
      <c r="ESY75" s="124" t="s">
        <v>192</v>
      </c>
      <c r="ESZ75" s="124" t="s">
        <v>192</v>
      </c>
      <c r="ETA75" s="124" t="s">
        <v>192</v>
      </c>
      <c r="ETB75" s="124" t="s">
        <v>192</v>
      </c>
      <c r="ETC75" s="124" t="s">
        <v>192</v>
      </c>
      <c r="ETD75" s="124" t="s">
        <v>192</v>
      </c>
      <c r="ETE75" s="124" t="s">
        <v>192</v>
      </c>
      <c r="ETF75" s="124" t="s">
        <v>192</v>
      </c>
      <c r="ETG75" s="124" t="s">
        <v>192</v>
      </c>
      <c r="ETH75" s="124" t="s">
        <v>192</v>
      </c>
      <c r="ETI75" s="124" t="s">
        <v>192</v>
      </c>
      <c r="ETJ75" s="124" t="s">
        <v>192</v>
      </c>
      <c r="ETK75" s="124" t="s">
        <v>192</v>
      </c>
      <c r="ETL75" s="124" t="s">
        <v>192</v>
      </c>
      <c r="ETM75" s="124" t="s">
        <v>192</v>
      </c>
      <c r="ETN75" s="124" t="s">
        <v>192</v>
      </c>
      <c r="ETO75" s="124" t="s">
        <v>192</v>
      </c>
      <c r="ETP75" s="124" t="s">
        <v>192</v>
      </c>
      <c r="ETQ75" s="124" t="s">
        <v>192</v>
      </c>
      <c r="ETR75" s="124" t="s">
        <v>192</v>
      </c>
      <c r="ETS75" s="124" t="s">
        <v>192</v>
      </c>
      <c r="ETT75" s="124" t="s">
        <v>192</v>
      </c>
      <c r="ETU75" s="124" t="s">
        <v>192</v>
      </c>
      <c r="ETV75" s="124" t="s">
        <v>192</v>
      </c>
      <c r="ETW75" s="124" t="s">
        <v>192</v>
      </c>
      <c r="ETX75" s="124" t="s">
        <v>192</v>
      </c>
      <c r="ETY75" s="124" t="s">
        <v>192</v>
      </c>
      <c r="ETZ75" s="124" t="s">
        <v>192</v>
      </c>
      <c r="EUA75" s="124" t="s">
        <v>192</v>
      </c>
      <c r="EUB75" s="124" t="s">
        <v>192</v>
      </c>
      <c r="EUC75" s="124" t="s">
        <v>192</v>
      </c>
      <c r="EUD75" s="124" t="s">
        <v>192</v>
      </c>
      <c r="EUE75" s="124" t="s">
        <v>192</v>
      </c>
      <c r="EUF75" s="124" t="s">
        <v>192</v>
      </c>
      <c r="EUG75" s="124" t="s">
        <v>192</v>
      </c>
      <c r="EUH75" s="124" t="s">
        <v>192</v>
      </c>
      <c r="EUI75" s="124" t="s">
        <v>192</v>
      </c>
      <c r="EUJ75" s="124" t="s">
        <v>192</v>
      </c>
      <c r="EUK75" s="124" t="s">
        <v>192</v>
      </c>
      <c r="EUL75" s="124" t="s">
        <v>192</v>
      </c>
      <c r="EUM75" s="124" t="s">
        <v>192</v>
      </c>
      <c r="EUN75" s="124" t="s">
        <v>192</v>
      </c>
      <c r="EUO75" s="124" t="s">
        <v>192</v>
      </c>
      <c r="EUP75" s="124" t="s">
        <v>192</v>
      </c>
      <c r="EUQ75" s="124" t="s">
        <v>192</v>
      </c>
      <c r="EUR75" s="124" t="s">
        <v>192</v>
      </c>
      <c r="EUS75" s="124" t="s">
        <v>192</v>
      </c>
      <c r="EUT75" s="124" t="s">
        <v>192</v>
      </c>
      <c r="EUU75" s="124" t="s">
        <v>192</v>
      </c>
      <c r="EUV75" s="124" t="s">
        <v>192</v>
      </c>
      <c r="EUW75" s="124" t="s">
        <v>192</v>
      </c>
      <c r="EUX75" s="124" t="s">
        <v>192</v>
      </c>
      <c r="EUY75" s="124" t="s">
        <v>192</v>
      </c>
      <c r="EUZ75" s="124" t="s">
        <v>192</v>
      </c>
      <c r="EVA75" s="124" t="s">
        <v>192</v>
      </c>
      <c r="EVB75" s="124" t="s">
        <v>192</v>
      </c>
      <c r="EVC75" s="124" t="s">
        <v>192</v>
      </c>
      <c r="EVD75" s="124" t="s">
        <v>192</v>
      </c>
      <c r="EVE75" s="124" t="s">
        <v>192</v>
      </c>
      <c r="EVF75" s="124" t="s">
        <v>192</v>
      </c>
      <c r="EVG75" s="124" t="s">
        <v>192</v>
      </c>
      <c r="EVH75" s="124" t="s">
        <v>192</v>
      </c>
      <c r="EVI75" s="124" t="s">
        <v>192</v>
      </c>
      <c r="EVJ75" s="124" t="s">
        <v>192</v>
      </c>
      <c r="EVK75" s="124" t="s">
        <v>192</v>
      </c>
      <c r="EVL75" s="124" t="s">
        <v>192</v>
      </c>
      <c r="EVM75" s="124" t="s">
        <v>192</v>
      </c>
      <c r="EVN75" s="124" t="s">
        <v>192</v>
      </c>
      <c r="EVO75" s="124" t="s">
        <v>192</v>
      </c>
      <c r="EVP75" s="124" t="s">
        <v>192</v>
      </c>
      <c r="EVQ75" s="124" t="s">
        <v>192</v>
      </c>
      <c r="EVR75" s="124" t="s">
        <v>192</v>
      </c>
      <c r="EVS75" s="124" t="s">
        <v>192</v>
      </c>
      <c r="EVT75" s="124" t="s">
        <v>192</v>
      </c>
      <c r="EVU75" s="124" t="s">
        <v>192</v>
      </c>
      <c r="EVV75" s="124" t="s">
        <v>192</v>
      </c>
      <c r="EVW75" s="124" t="s">
        <v>192</v>
      </c>
      <c r="EVX75" s="124" t="s">
        <v>192</v>
      </c>
      <c r="EVY75" s="124" t="s">
        <v>192</v>
      </c>
      <c r="EVZ75" s="124" t="s">
        <v>192</v>
      </c>
      <c r="EWA75" s="124" t="s">
        <v>192</v>
      </c>
      <c r="EWB75" s="124" t="s">
        <v>192</v>
      </c>
      <c r="EWC75" s="124" t="s">
        <v>192</v>
      </c>
      <c r="EWD75" s="124" t="s">
        <v>192</v>
      </c>
      <c r="EWE75" s="124" t="s">
        <v>192</v>
      </c>
      <c r="EWF75" s="124" t="s">
        <v>192</v>
      </c>
      <c r="EWG75" s="124" t="s">
        <v>192</v>
      </c>
      <c r="EWH75" s="124" t="s">
        <v>192</v>
      </c>
      <c r="EWI75" s="124" t="s">
        <v>192</v>
      </c>
      <c r="EWJ75" s="124" t="s">
        <v>192</v>
      </c>
      <c r="EWK75" s="124" t="s">
        <v>192</v>
      </c>
      <c r="EWL75" s="124" t="s">
        <v>192</v>
      </c>
      <c r="EWM75" s="124" t="s">
        <v>192</v>
      </c>
      <c r="EWN75" s="124" t="s">
        <v>192</v>
      </c>
      <c r="EWO75" s="124" t="s">
        <v>192</v>
      </c>
      <c r="EWP75" s="124" t="s">
        <v>192</v>
      </c>
      <c r="EWQ75" s="124" t="s">
        <v>192</v>
      </c>
      <c r="EWR75" s="124" t="s">
        <v>192</v>
      </c>
      <c r="EWS75" s="124" t="s">
        <v>192</v>
      </c>
      <c r="EWT75" s="124" t="s">
        <v>192</v>
      </c>
      <c r="EWU75" s="124" t="s">
        <v>192</v>
      </c>
      <c r="EWV75" s="124" t="s">
        <v>192</v>
      </c>
      <c r="EWW75" s="124" t="s">
        <v>192</v>
      </c>
      <c r="EWX75" s="124" t="s">
        <v>192</v>
      </c>
      <c r="EWY75" s="124" t="s">
        <v>192</v>
      </c>
      <c r="EWZ75" s="124" t="s">
        <v>192</v>
      </c>
      <c r="EXA75" s="124" t="s">
        <v>192</v>
      </c>
      <c r="EXB75" s="124" t="s">
        <v>192</v>
      </c>
      <c r="EXC75" s="124" t="s">
        <v>192</v>
      </c>
      <c r="EXD75" s="124" t="s">
        <v>192</v>
      </c>
      <c r="EXE75" s="124" t="s">
        <v>192</v>
      </c>
      <c r="EXF75" s="124" t="s">
        <v>192</v>
      </c>
      <c r="EXG75" s="124" t="s">
        <v>192</v>
      </c>
      <c r="EXH75" s="124" t="s">
        <v>192</v>
      </c>
      <c r="EXI75" s="124" t="s">
        <v>192</v>
      </c>
      <c r="EXJ75" s="124" t="s">
        <v>192</v>
      </c>
      <c r="EXK75" s="124" t="s">
        <v>192</v>
      </c>
      <c r="EXL75" s="124" t="s">
        <v>192</v>
      </c>
      <c r="EXM75" s="124" t="s">
        <v>192</v>
      </c>
      <c r="EXN75" s="124" t="s">
        <v>192</v>
      </c>
      <c r="EXO75" s="124" t="s">
        <v>192</v>
      </c>
      <c r="EXP75" s="124" t="s">
        <v>192</v>
      </c>
      <c r="EXQ75" s="124" t="s">
        <v>192</v>
      </c>
      <c r="EXR75" s="124" t="s">
        <v>192</v>
      </c>
      <c r="EXS75" s="124" t="s">
        <v>192</v>
      </c>
      <c r="EXT75" s="124" t="s">
        <v>192</v>
      </c>
      <c r="EXU75" s="124" t="s">
        <v>192</v>
      </c>
      <c r="EXV75" s="124" t="s">
        <v>192</v>
      </c>
      <c r="EXW75" s="124" t="s">
        <v>192</v>
      </c>
      <c r="EXX75" s="124" t="s">
        <v>192</v>
      </c>
      <c r="EXY75" s="124" t="s">
        <v>192</v>
      </c>
      <c r="EXZ75" s="124" t="s">
        <v>192</v>
      </c>
      <c r="EYA75" s="124" t="s">
        <v>192</v>
      </c>
      <c r="EYB75" s="124" t="s">
        <v>192</v>
      </c>
      <c r="EYC75" s="124" t="s">
        <v>192</v>
      </c>
      <c r="EYD75" s="124" t="s">
        <v>192</v>
      </c>
      <c r="EYE75" s="124" t="s">
        <v>192</v>
      </c>
      <c r="EYF75" s="124" t="s">
        <v>192</v>
      </c>
      <c r="EYG75" s="124" t="s">
        <v>192</v>
      </c>
      <c r="EYH75" s="124" t="s">
        <v>192</v>
      </c>
      <c r="EYI75" s="124" t="s">
        <v>192</v>
      </c>
      <c r="EYJ75" s="124" t="s">
        <v>192</v>
      </c>
      <c r="EYK75" s="124" t="s">
        <v>192</v>
      </c>
      <c r="EYL75" s="124" t="s">
        <v>192</v>
      </c>
      <c r="EYM75" s="124" t="s">
        <v>192</v>
      </c>
      <c r="EYN75" s="124" t="s">
        <v>192</v>
      </c>
      <c r="EYO75" s="124" t="s">
        <v>192</v>
      </c>
      <c r="EYP75" s="124" t="s">
        <v>192</v>
      </c>
      <c r="EYQ75" s="124" t="s">
        <v>192</v>
      </c>
      <c r="EYR75" s="124" t="s">
        <v>192</v>
      </c>
      <c r="EYS75" s="124" t="s">
        <v>192</v>
      </c>
      <c r="EYT75" s="124" t="s">
        <v>192</v>
      </c>
      <c r="EYU75" s="124" t="s">
        <v>192</v>
      </c>
      <c r="EYV75" s="124" t="s">
        <v>192</v>
      </c>
      <c r="EYW75" s="124" t="s">
        <v>192</v>
      </c>
      <c r="EYX75" s="124" t="s">
        <v>192</v>
      </c>
      <c r="EYY75" s="124" t="s">
        <v>192</v>
      </c>
      <c r="EYZ75" s="124" t="s">
        <v>192</v>
      </c>
      <c r="EZA75" s="124" t="s">
        <v>192</v>
      </c>
      <c r="EZB75" s="124" t="s">
        <v>192</v>
      </c>
      <c r="EZC75" s="124" t="s">
        <v>192</v>
      </c>
      <c r="EZD75" s="124" t="s">
        <v>192</v>
      </c>
      <c r="EZE75" s="124" t="s">
        <v>192</v>
      </c>
      <c r="EZF75" s="124" t="s">
        <v>192</v>
      </c>
      <c r="EZG75" s="124" t="s">
        <v>192</v>
      </c>
      <c r="EZH75" s="124" t="s">
        <v>192</v>
      </c>
      <c r="EZI75" s="124" t="s">
        <v>192</v>
      </c>
      <c r="EZJ75" s="124" t="s">
        <v>192</v>
      </c>
      <c r="EZK75" s="124" t="s">
        <v>192</v>
      </c>
      <c r="EZL75" s="124" t="s">
        <v>192</v>
      </c>
      <c r="EZM75" s="124" t="s">
        <v>192</v>
      </c>
      <c r="EZN75" s="124" t="s">
        <v>192</v>
      </c>
      <c r="EZO75" s="124" t="s">
        <v>192</v>
      </c>
      <c r="EZP75" s="124" t="s">
        <v>192</v>
      </c>
      <c r="EZQ75" s="124" t="s">
        <v>192</v>
      </c>
      <c r="EZR75" s="124" t="s">
        <v>192</v>
      </c>
      <c r="EZS75" s="124" t="s">
        <v>192</v>
      </c>
      <c r="EZT75" s="124" t="s">
        <v>192</v>
      </c>
      <c r="EZU75" s="124" t="s">
        <v>192</v>
      </c>
      <c r="EZV75" s="124" t="s">
        <v>192</v>
      </c>
      <c r="EZW75" s="124" t="s">
        <v>192</v>
      </c>
      <c r="EZX75" s="124" t="s">
        <v>192</v>
      </c>
      <c r="EZY75" s="124" t="s">
        <v>192</v>
      </c>
      <c r="EZZ75" s="124" t="s">
        <v>192</v>
      </c>
      <c r="FAA75" s="124" t="s">
        <v>192</v>
      </c>
      <c r="FAB75" s="124" t="s">
        <v>192</v>
      </c>
      <c r="FAC75" s="124" t="s">
        <v>192</v>
      </c>
      <c r="FAD75" s="124" t="s">
        <v>192</v>
      </c>
      <c r="FAE75" s="124" t="s">
        <v>192</v>
      </c>
      <c r="FAF75" s="124" t="s">
        <v>192</v>
      </c>
      <c r="FAG75" s="124" t="s">
        <v>192</v>
      </c>
      <c r="FAH75" s="124" t="s">
        <v>192</v>
      </c>
      <c r="FAI75" s="124" t="s">
        <v>192</v>
      </c>
      <c r="FAJ75" s="124" t="s">
        <v>192</v>
      </c>
      <c r="FAK75" s="124" t="s">
        <v>192</v>
      </c>
      <c r="FAL75" s="124" t="s">
        <v>192</v>
      </c>
      <c r="FAM75" s="124" t="s">
        <v>192</v>
      </c>
      <c r="FAN75" s="124" t="s">
        <v>192</v>
      </c>
      <c r="FAO75" s="124" t="s">
        <v>192</v>
      </c>
      <c r="FAP75" s="124" t="s">
        <v>192</v>
      </c>
      <c r="FAQ75" s="124" t="s">
        <v>192</v>
      </c>
      <c r="FAR75" s="124" t="s">
        <v>192</v>
      </c>
      <c r="FAS75" s="124" t="s">
        <v>192</v>
      </c>
      <c r="FAT75" s="124" t="s">
        <v>192</v>
      </c>
      <c r="FAU75" s="124" t="s">
        <v>192</v>
      </c>
      <c r="FAV75" s="124" t="s">
        <v>192</v>
      </c>
      <c r="FAW75" s="124" t="s">
        <v>192</v>
      </c>
      <c r="FAX75" s="124" t="s">
        <v>192</v>
      </c>
      <c r="FAY75" s="124" t="s">
        <v>192</v>
      </c>
      <c r="FAZ75" s="124" t="s">
        <v>192</v>
      </c>
      <c r="FBA75" s="124" t="s">
        <v>192</v>
      </c>
      <c r="FBB75" s="124" t="s">
        <v>192</v>
      </c>
      <c r="FBC75" s="124" t="s">
        <v>192</v>
      </c>
      <c r="FBD75" s="124" t="s">
        <v>192</v>
      </c>
      <c r="FBE75" s="124" t="s">
        <v>192</v>
      </c>
      <c r="FBF75" s="124" t="s">
        <v>192</v>
      </c>
      <c r="FBG75" s="124" t="s">
        <v>192</v>
      </c>
      <c r="FBH75" s="124" t="s">
        <v>192</v>
      </c>
      <c r="FBI75" s="124" t="s">
        <v>192</v>
      </c>
      <c r="FBJ75" s="124" t="s">
        <v>192</v>
      </c>
      <c r="FBK75" s="124" t="s">
        <v>192</v>
      </c>
      <c r="FBL75" s="124" t="s">
        <v>192</v>
      </c>
      <c r="FBM75" s="124" t="s">
        <v>192</v>
      </c>
      <c r="FBN75" s="124" t="s">
        <v>192</v>
      </c>
      <c r="FBO75" s="124" t="s">
        <v>192</v>
      </c>
      <c r="FBP75" s="124" t="s">
        <v>192</v>
      </c>
      <c r="FBQ75" s="124" t="s">
        <v>192</v>
      </c>
      <c r="FBR75" s="124" t="s">
        <v>192</v>
      </c>
      <c r="FBS75" s="124" t="s">
        <v>192</v>
      </c>
      <c r="FBT75" s="124" t="s">
        <v>192</v>
      </c>
      <c r="FBU75" s="124" t="s">
        <v>192</v>
      </c>
      <c r="FBV75" s="124" t="s">
        <v>192</v>
      </c>
      <c r="FBW75" s="124" t="s">
        <v>192</v>
      </c>
      <c r="FBX75" s="124" t="s">
        <v>192</v>
      </c>
      <c r="FBY75" s="124" t="s">
        <v>192</v>
      </c>
      <c r="FBZ75" s="124" t="s">
        <v>192</v>
      </c>
      <c r="FCA75" s="124" t="s">
        <v>192</v>
      </c>
      <c r="FCB75" s="124" t="s">
        <v>192</v>
      </c>
      <c r="FCC75" s="124" t="s">
        <v>192</v>
      </c>
      <c r="FCD75" s="124" t="s">
        <v>192</v>
      </c>
      <c r="FCE75" s="124" t="s">
        <v>192</v>
      </c>
      <c r="FCF75" s="124" t="s">
        <v>192</v>
      </c>
      <c r="FCG75" s="124" t="s">
        <v>192</v>
      </c>
      <c r="FCH75" s="124" t="s">
        <v>192</v>
      </c>
      <c r="FCI75" s="124" t="s">
        <v>192</v>
      </c>
      <c r="FCJ75" s="124" t="s">
        <v>192</v>
      </c>
      <c r="FCK75" s="124" t="s">
        <v>192</v>
      </c>
      <c r="FCL75" s="124" t="s">
        <v>192</v>
      </c>
      <c r="FCM75" s="124" t="s">
        <v>192</v>
      </c>
      <c r="FCN75" s="124" t="s">
        <v>192</v>
      </c>
      <c r="FCO75" s="124" t="s">
        <v>192</v>
      </c>
      <c r="FCP75" s="124" t="s">
        <v>192</v>
      </c>
      <c r="FCQ75" s="124" t="s">
        <v>192</v>
      </c>
      <c r="FCR75" s="124" t="s">
        <v>192</v>
      </c>
      <c r="FCS75" s="124" t="s">
        <v>192</v>
      </c>
      <c r="FCT75" s="124" t="s">
        <v>192</v>
      </c>
      <c r="FCU75" s="124" t="s">
        <v>192</v>
      </c>
      <c r="FCV75" s="124" t="s">
        <v>192</v>
      </c>
      <c r="FCW75" s="124" t="s">
        <v>192</v>
      </c>
      <c r="FCX75" s="124" t="s">
        <v>192</v>
      </c>
      <c r="FCY75" s="124" t="s">
        <v>192</v>
      </c>
      <c r="FCZ75" s="124" t="s">
        <v>192</v>
      </c>
      <c r="FDA75" s="124" t="s">
        <v>192</v>
      </c>
      <c r="FDB75" s="124" t="s">
        <v>192</v>
      </c>
      <c r="FDC75" s="124" t="s">
        <v>192</v>
      </c>
      <c r="FDD75" s="124" t="s">
        <v>192</v>
      </c>
      <c r="FDE75" s="124" t="s">
        <v>192</v>
      </c>
      <c r="FDF75" s="124" t="s">
        <v>192</v>
      </c>
      <c r="FDG75" s="124" t="s">
        <v>192</v>
      </c>
      <c r="FDH75" s="124" t="s">
        <v>192</v>
      </c>
      <c r="FDI75" s="124" t="s">
        <v>192</v>
      </c>
      <c r="FDJ75" s="124" t="s">
        <v>192</v>
      </c>
      <c r="FDK75" s="124" t="s">
        <v>192</v>
      </c>
      <c r="FDL75" s="124" t="s">
        <v>192</v>
      </c>
      <c r="FDM75" s="124" t="s">
        <v>192</v>
      </c>
      <c r="FDN75" s="124" t="s">
        <v>192</v>
      </c>
      <c r="FDO75" s="124" t="s">
        <v>192</v>
      </c>
      <c r="FDP75" s="124" t="s">
        <v>192</v>
      </c>
      <c r="FDQ75" s="124" t="s">
        <v>192</v>
      </c>
      <c r="FDR75" s="124" t="s">
        <v>192</v>
      </c>
      <c r="FDS75" s="124" t="s">
        <v>192</v>
      </c>
      <c r="FDT75" s="124" t="s">
        <v>192</v>
      </c>
      <c r="FDU75" s="124" t="s">
        <v>192</v>
      </c>
      <c r="FDV75" s="124" t="s">
        <v>192</v>
      </c>
      <c r="FDW75" s="124" t="s">
        <v>192</v>
      </c>
      <c r="FDX75" s="124" t="s">
        <v>192</v>
      </c>
      <c r="FDY75" s="124" t="s">
        <v>192</v>
      </c>
      <c r="FDZ75" s="124" t="s">
        <v>192</v>
      </c>
      <c r="FEA75" s="124" t="s">
        <v>192</v>
      </c>
      <c r="FEB75" s="124" t="s">
        <v>192</v>
      </c>
      <c r="FEC75" s="124" t="s">
        <v>192</v>
      </c>
      <c r="FED75" s="124" t="s">
        <v>192</v>
      </c>
      <c r="FEE75" s="124" t="s">
        <v>192</v>
      </c>
      <c r="FEF75" s="124" t="s">
        <v>192</v>
      </c>
      <c r="FEG75" s="124" t="s">
        <v>192</v>
      </c>
      <c r="FEH75" s="124" t="s">
        <v>192</v>
      </c>
      <c r="FEI75" s="124" t="s">
        <v>192</v>
      </c>
      <c r="FEJ75" s="124" t="s">
        <v>192</v>
      </c>
      <c r="FEK75" s="124" t="s">
        <v>192</v>
      </c>
      <c r="FEL75" s="124" t="s">
        <v>192</v>
      </c>
      <c r="FEM75" s="124" t="s">
        <v>192</v>
      </c>
      <c r="FEN75" s="124" t="s">
        <v>192</v>
      </c>
      <c r="FEO75" s="124" t="s">
        <v>192</v>
      </c>
      <c r="FEP75" s="124" t="s">
        <v>192</v>
      </c>
      <c r="FEQ75" s="124" t="s">
        <v>192</v>
      </c>
      <c r="FER75" s="124" t="s">
        <v>192</v>
      </c>
      <c r="FES75" s="124" t="s">
        <v>192</v>
      </c>
      <c r="FET75" s="124" t="s">
        <v>192</v>
      </c>
      <c r="FEU75" s="124" t="s">
        <v>192</v>
      </c>
      <c r="FEV75" s="124" t="s">
        <v>192</v>
      </c>
      <c r="FEW75" s="124" t="s">
        <v>192</v>
      </c>
      <c r="FEX75" s="124" t="s">
        <v>192</v>
      </c>
      <c r="FEY75" s="124" t="s">
        <v>192</v>
      </c>
      <c r="FEZ75" s="124" t="s">
        <v>192</v>
      </c>
      <c r="FFA75" s="124" t="s">
        <v>192</v>
      </c>
      <c r="FFB75" s="124" t="s">
        <v>192</v>
      </c>
      <c r="FFC75" s="124" t="s">
        <v>192</v>
      </c>
      <c r="FFD75" s="124" t="s">
        <v>192</v>
      </c>
      <c r="FFE75" s="124" t="s">
        <v>192</v>
      </c>
      <c r="FFF75" s="124" t="s">
        <v>192</v>
      </c>
      <c r="FFG75" s="124" t="s">
        <v>192</v>
      </c>
      <c r="FFH75" s="124" t="s">
        <v>192</v>
      </c>
      <c r="FFI75" s="124" t="s">
        <v>192</v>
      </c>
      <c r="FFJ75" s="124" t="s">
        <v>192</v>
      </c>
      <c r="FFK75" s="124" t="s">
        <v>192</v>
      </c>
      <c r="FFL75" s="124" t="s">
        <v>192</v>
      </c>
      <c r="FFM75" s="124" t="s">
        <v>192</v>
      </c>
      <c r="FFN75" s="124" t="s">
        <v>192</v>
      </c>
      <c r="FFO75" s="124" t="s">
        <v>192</v>
      </c>
      <c r="FFP75" s="124" t="s">
        <v>192</v>
      </c>
      <c r="FFQ75" s="124" t="s">
        <v>192</v>
      </c>
      <c r="FFR75" s="124" t="s">
        <v>192</v>
      </c>
      <c r="FFS75" s="124" t="s">
        <v>192</v>
      </c>
      <c r="FFT75" s="124" t="s">
        <v>192</v>
      </c>
      <c r="FFU75" s="124" t="s">
        <v>192</v>
      </c>
      <c r="FFV75" s="124" t="s">
        <v>192</v>
      </c>
      <c r="FFW75" s="124" t="s">
        <v>192</v>
      </c>
      <c r="FFX75" s="124" t="s">
        <v>192</v>
      </c>
      <c r="FFY75" s="124" t="s">
        <v>192</v>
      </c>
      <c r="FFZ75" s="124" t="s">
        <v>192</v>
      </c>
      <c r="FGA75" s="124" t="s">
        <v>192</v>
      </c>
      <c r="FGB75" s="124" t="s">
        <v>192</v>
      </c>
      <c r="FGC75" s="124" t="s">
        <v>192</v>
      </c>
      <c r="FGD75" s="124" t="s">
        <v>192</v>
      </c>
      <c r="FGE75" s="124" t="s">
        <v>192</v>
      </c>
      <c r="FGF75" s="124" t="s">
        <v>192</v>
      </c>
      <c r="FGG75" s="124" t="s">
        <v>192</v>
      </c>
      <c r="FGH75" s="124" t="s">
        <v>192</v>
      </c>
      <c r="FGI75" s="124" t="s">
        <v>192</v>
      </c>
      <c r="FGJ75" s="124" t="s">
        <v>192</v>
      </c>
      <c r="FGK75" s="124" t="s">
        <v>192</v>
      </c>
      <c r="FGL75" s="124" t="s">
        <v>192</v>
      </c>
      <c r="FGM75" s="124" t="s">
        <v>192</v>
      </c>
      <c r="FGN75" s="124" t="s">
        <v>192</v>
      </c>
      <c r="FGO75" s="124" t="s">
        <v>192</v>
      </c>
      <c r="FGP75" s="124" t="s">
        <v>192</v>
      </c>
      <c r="FGQ75" s="124" t="s">
        <v>192</v>
      </c>
      <c r="FGR75" s="124" t="s">
        <v>192</v>
      </c>
      <c r="FGS75" s="124" t="s">
        <v>192</v>
      </c>
      <c r="FGT75" s="124" t="s">
        <v>192</v>
      </c>
      <c r="FGU75" s="124" t="s">
        <v>192</v>
      </c>
      <c r="FGV75" s="124" t="s">
        <v>192</v>
      </c>
      <c r="FGW75" s="124" t="s">
        <v>192</v>
      </c>
      <c r="FGX75" s="124" t="s">
        <v>192</v>
      </c>
      <c r="FGY75" s="124" t="s">
        <v>192</v>
      </c>
      <c r="FGZ75" s="124" t="s">
        <v>192</v>
      </c>
      <c r="FHA75" s="124" t="s">
        <v>192</v>
      </c>
      <c r="FHB75" s="124" t="s">
        <v>192</v>
      </c>
      <c r="FHC75" s="124" t="s">
        <v>192</v>
      </c>
      <c r="FHD75" s="124" t="s">
        <v>192</v>
      </c>
      <c r="FHE75" s="124" t="s">
        <v>192</v>
      </c>
      <c r="FHF75" s="124" t="s">
        <v>192</v>
      </c>
      <c r="FHG75" s="124" t="s">
        <v>192</v>
      </c>
      <c r="FHH75" s="124" t="s">
        <v>192</v>
      </c>
      <c r="FHI75" s="124" t="s">
        <v>192</v>
      </c>
      <c r="FHJ75" s="124" t="s">
        <v>192</v>
      </c>
      <c r="FHK75" s="124" t="s">
        <v>192</v>
      </c>
      <c r="FHL75" s="124" t="s">
        <v>192</v>
      </c>
      <c r="FHM75" s="124" t="s">
        <v>192</v>
      </c>
      <c r="FHN75" s="124" t="s">
        <v>192</v>
      </c>
      <c r="FHO75" s="124" t="s">
        <v>192</v>
      </c>
      <c r="FHP75" s="124" t="s">
        <v>192</v>
      </c>
      <c r="FHQ75" s="124" t="s">
        <v>192</v>
      </c>
      <c r="FHR75" s="124" t="s">
        <v>192</v>
      </c>
      <c r="FHS75" s="124" t="s">
        <v>192</v>
      </c>
      <c r="FHT75" s="124" t="s">
        <v>192</v>
      </c>
      <c r="FHU75" s="124" t="s">
        <v>192</v>
      </c>
      <c r="FHV75" s="124" t="s">
        <v>192</v>
      </c>
      <c r="FHW75" s="124" t="s">
        <v>192</v>
      </c>
      <c r="FHX75" s="124" t="s">
        <v>192</v>
      </c>
      <c r="FHY75" s="124" t="s">
        <v>192</v>
      </c>
      <c r="FHZ75" s="124" t="s">
        <v>192</v>
      </c>
      <c r="FIA75" s="124" t="s">
        <v>192</v>
      </c>
      <c r="FIB75" s="124" t="s">
        <v>192</v>
      </c>
      <c r="FIC75" s="124" t="s">
        <v>192</v>
      </c>
      <c r="FID75" s="124" t="s">
        <v>192</v>
      </c>
      <c r="FIE75" s="124" t="s">
        <v>192</v>
      </c>
      <c r="FIF75" s="124" t="s">
        <v>192</v>
      </c>
      <c r="FIG75" s="124" t="s">
        <v>192</v>
      </c>
      <c r="FIH75" s="124" t="s">
        <v>192</v>
      </c>
      <c r="FII75" s="124" t="s">
        <v>192</v>
      </c>
      <c r="FIJ75" s="124" t="s">
        <v>192</v>
      </c>
      <c r="FIK75" s="124" t="s">
        <v>192</v>
      </c>
      <c r="FIL75" s="124" t="s">
        <v>192</v>
      </c>
      <c r="FIM75" s="124" t="s">
        <v>192</v>
      </c>
      <c r="FIN75" s="124" t="s">
        <v>192</v>
      </c>
      <c r="FIO75" s="124" t="s">
        <v>192</v>
      </c>
      <c r="FIP75" s="124" t="s">
        <v>192</v>
      </c>
      <c r="FIQ75" s="124" t="s">
        <v>192</v>
      </c>
      <c r="FIR75" s="124" t="s">
        <v>192</v>
      </c>
      <c r="FIS75" s="124" t="s">
        <v>192</v>
      </c>
      <c r="FIT75" s="124" t="s">
        <v>192</v>
      </c>
      <c r="FIU75" s="124" t="s">
        <v>192</v>
      </c>
      <c r="FIV75" s="124" t="s">
        <v>192</v>
      </c>
      <c r="FIW75" s="124" t="s">
        <v>192</v>
      </c>
      <c r="FIX75" s="124" t="s">
        <v>192</v>
      </c>
      <c r="FIY75" s="124" t="s">
        <v>192</v>
      </c>
      <c r="FIZ75" s="124" t="s">
        <v>192</v>
      </c>
      <c r="FJA75" s="124" t="s">
        <v>192</v>
      </c>
      <c r="FJB75" s="124" t="s">
        <v>192</v>
      </c>
      <c r="FJC75" s="124" t="s">
        <v>192</v>
      </c>
      <c r="FJD75" s="124" t="s">
        <v>192</v>
      </c>
      <c r="FJE75" s="124" t="s">
        <v>192</v>
      </c>
      <c r="FJF75" s="124" t="s">
        <v>192</v>
      </c>
      <c r="FJG75" s="124" t="s">
        <v>192</v>
      </c>
      <c r="FJH75" s="124" t="s">
        <v>192</v>
      </c>
      <c r="FJI75" s="124" t="s">
        <v>192</v>
      </c>
      <c r="FJJ75" s="124" t="s">
        <v>192</v>
      </c>
      <c r="FJK75" s="124" t="s">
        <v>192</v>
      </c>
      <c r="FJL75" s="124" t="s">
        <v>192</v>
      </c>
      <c r="FJM75" s="124" t="s">
        <v>192</v>
      </c>
      <c r="FJN75" s="124" t="s">
        <v>192</v>
      </c>
      <c r="FJO75" s="124" t="s">
        <v>192</v>
      </c>
      <c r="FJP75" s="124" t="s">
        <v>192</v>
      </c>
      <c r="FJQ75" s="124" t="s">
        <v>192</v>
      </c>
      <c r="FJR75" s="124" t="s">
        <v>192</v>
      </c>
      <c r="FJS75" s="124" t="s">
        <v>192</v>
      </c>
      <c r="FJT75" s="124" t="s">
        <v>192</v>
      </c>
      <c r="FJU75" s="124" t="s">
        <v>192</v>
      </c>
      <c r="FJV75" s="124" t="s">
        <v>192</v>
      </c>
      <c r="FJW75" s="124" t="s">
        <v>192</v>
      </c>
      <c r="FJX75" s="124" t="s">
        <v>192</v>
      </c>
      <c r="FJY75" s="124" t="s">
        <v>192</v>
      </c>
      <c r="FJZ75" s="124" t="s">
        <v>192</v>
      </c>
      <c r="FKA75" s="124" t="s">
        <v>192</v>
      </c>
      <c r="FKB75" s="124" t="s">
        <v>192</v>
      </c>
      <c r="FKC75" s="124" t="s">
        <v>192</v>
      </c>
      <c r="FKD75" s="124" t="s">
        <v>192</v>
      </c>
      <c r="FKE75" s="124" t="s">
        <v>192</v>
      </c>
      <c r="FKF75" s="124" t="s">
        <v>192</v>
      </c>
      <c r="FKG75" s="124" t="s">
        <v>192</v>
      </c>
      <c r="FKH75" s="124" t="s">
        <v>192</v>
      </c>
      <c r="FKI75" s="124" t="s">
        <v>192</v>
      </c>
      <c r="FKJ75" s="124" t="s">
        <v>192</v>
      </c>
      <c r="FKK75" s="124" t="s">
        <v>192</v>
      </c>
      <c r="FKL75" s="124" t="s">
        <v>192</v>
      </c>
      <c r="FKM75" s="124" t="s">
        <v>192</v>
      </c>
      <c r="FKN75" s="124" t="s">
        <v>192</v>
      </c>
      <c r="FKO75" s="124" t="s">
        <v>192</v>
      </c>
      <c r="FKP75" s="124" t="s">
        <v>192</v>
      </c>
      <c r="FKQ75" s="124" t="s">
        <v>192</v>
      </c>
      <c r="FKR75" s="124" t="s">
        <v>192</v>
      </c>
      <c r="FKS75" s="124" t="s">
        <v>192</v>
      </c>
      <c r="FKT75" s="124" t="s">
        <v>192</v>
      </c>
      <c r="FKU75" s="124" t="s">
        <v>192</v>
      </c>
      <c r="FKV75" s="124" t="s">
        <v>192</v>
      </c>
      <c r="FKW75" s="124" t="s">
        <v>192</v>
      </c>
      <c r="FKX75" s="124" t="s">
        <v>192</v>
      </c>
      <c r="FKY75" s="124" t="s">
        <v>192</v>
      </c>
      <c r="FKZ75" s="124" t="s">
        <v>192</v>
      </c>
      <c r="FLA75" s="124" t="s">
        <v>192</v>
      </c>
      <c r="FLB75" s="124" t="s">
        <v>192</v>
      </c>
      <c r="FLC75" s="124" t="s">
        <v>192</v>
      </c>
      <c r="FLD75" s="124" t="s">
        <v>192</v>
      </c>
      <c r="FLE75" s="124" t="s">
        <v>192</v>
      </c>
      <c r="FLF75" s="124" t="s">
        <v>192</v>
      </c>
      <c r="FLG75" s="124" t="s">
        <v>192</v>
      </c>
      <c r="FLH75" s="124" t="s">
        <v>192</v>
      </c>
      <c r="FLI75" s="124" t="s">
        <v>192</v>
      </c>
      <c r="FLJ75" s="124" t="s">
        <v>192</v>
      </c>
      <c r="FLK75" s="124" t="s">
        <v>192</v>
      </c>
      <c r="FLL75" s="124" t="s">
        <v>192</v>
      </c>
      <c r="FLM75" s="124" t="s">
        <v>192</v>
      </c>
      <c r="FLN75" s="124" t="s">
        <v>192</v>
      </c>
      <c r="FLO75" s="124" t="s">
        <v>192</v>
      </c>
      <c r="FLP75" s="124" t="s">
        <v>192</v>
      </c>
      <c r="FLQ75" s="124" t="s">
        <v>192</v>
      </c>
      <c r="FLR75" s="124" t="s">
        <v>192</v>
      </c>
      <c r="FLS75" s="124" t="s">
        <v>192</v>
      </c>
      <c r="FLT75" s="124" t="s">
        <v>192</v>
      </c>
      <c r="FLU75" s="124" t="s">
        <v>192</v>
      </c>
      <c r="FLV75" s="124" t="s">
        <v>192</v>
      </c>
      <c r="FLW75" s="124" t="s">
        <v>192</v>
      </c>
      <c r="FLX75" s="124" t="s">
        <v>192</v>
      </c>
      <c r="FLY75" s="124" t="s">
        <v>192</v>
      </c>
      <c r="FLZ75" s="124" t="s">
        <v>192</v>
      </c>
      <c r="FMA75" s="124" t="s">
        <v>192</v>
      </c>
      <c r="FMB75" s="124" t="s">
        <v>192</v>
      </c>
      <c r="FMC75" s="124" t="s">
        <v>192</v>
      </c>
      <c r="FMD75" s="124" t="s">
        <v>192</v>
      </c>
      <c r="FME75" s="124" t="s">
        <v>192</v>
      </c>
      <c r="FMF75" s="124" t="s">
        <v>192</v>
      </c>
      <c r="FMG75" s="124" t="s">
        <v>192</v>
      </c>
      <c r="FMH75" s="124" t="s">
        <v>192</v>
      </c>
      <c r="FMI75" s="124" t="s">
        <v>192</v>
      </c>
      <c r="FMJ75" s="124" t="s">
        <v>192</v>
      </c>
      <c r="FMK75" s="124" t="s">
        <v>192</v>
      </c>
      <c r="FML75" s="124" t="s">
        <v>192</v>
      </c>
      <c r="FMM75" s="124" t="s">
        <v>192</v>
      </c>
      <c r="FMN75" s="124" t="s">
        <v>192</v>
      </c>
      <c r="FMO75" s="124" t="s">
        <v>192</v>
      </c>
      <c r="FMP75" s="124" t="s">
        <v>192</v>
      </c>
      <c r="FMQ75" s="124" t="s">
        <v>192</v>
      </c>
      <c r="FMR75" s="124" t="s">
        <v>192</v>
      </c>
      <c r="FMS75" s="124" t="s">
        <v>192</v>
      </c>
      <c r="FMT75" s="124" t="s">
        <v>192</v>
      </c>
      <c r="FMU75" s="124" t="s">
        <v>192</v>
      </c>
      <c r="FMV75" s="124" t="s">
        <v>192</v>
      </c>
      <c r="FMW75" s="124" t="s">
        <v>192</v>
      </c>
      <c r="FMX75" s="124" t="s">
        <v>192</v>
      </c>
      <c r="FMY75" s="124" t="s">
        <v>192</v>
      </c>
      <c r="FMZ75" s="124" t="s">
        <v>192</v>
      </c>
      <c r="FNA75" s="124" t="s">
        <v>192</v>
      </c>
      <c r="FNB75" s="124" t="s">
        <v>192</v>
      </c>
      <c r="FNC75" s="124" t="s">
        <v>192</v>
      </c>
      <c r="FND75" s="124" t="s">
        <v>192</v>
      </c>
      <c r="FNE75" s="124" t="s">
        <v>192</v>
      </c>
      <c r="FNF75" s="124" t="s">
        <v>192</v>
      </c>
      <c r="FNG75" s="124" t="s">
        <v>192</v>
      </c>
      <c r="FNH75" s="124" t="s">
        <v>192</v>
      </c>
      <c r="FNI75" s="124" t="s">
        <v>192</v>
      </c>
      <c r="FNJ75" s="124" t="s">
        <v>192</v>
      </c>
      <c r="FNK75" s="124" t="s">
        <v>192</v>
      </c>
      <c r="FNL75" s="124" t="s">
        <v>192</v>
      </c>
      <c r="FNM75" s="124" t="s">
        <v>192</v>
      </c>
      <c r="FNN75" s="124" t="s">
        <v>192</v>
      </c>
      <c r="FNO75" s="124" t="s">
        <v>192</v>
      </c>
      <c r="FNP75" s="124" t="s">
        <v>192</v>
      </c>
      <c r="FNQ75" s="124" t="s">
        <v>192</v>
      </c>
      <c r="FNR75" s="124" t="s">
        <v>192</v>
      </c>
      <c r="FNS75" s="124" t="s">
        <v>192</v>
      </c>
      <c r="FNT75" s="124" t="s">
        <v>192</v>
      </c>
      <c r="FNU75" s="124" t="s">
        <v>192</v>
      </c>
      <c r="FNV75" s="124" t="s">
        <v>192</v>
      </c>
      <c r="FNW75" s="124" t="s">
        <v>192</v>
      </c>
      <c r="FNX75" s="124" t="s">
        <v>192</v>
      </c>
      <c r="FNY75" s="124" t="s">
        <v>192</v>
      </c>
      <c r="FNZ75" s="124" t="s">
        <v>192</v>
      </c>
      <c r="FOA75" s="124" t="s">
        <v>192</v>
      </c>
      <c r="FOB75" s="124" t="s">
        <v>192</v>
      </c>
      <c r="FOC75" s="124" t="s">
        <v>192</v>
      </c>
      <c r="FOD75" s="124" t="s">
        <v>192</v>
      </c>
      <c r="FOE75" s="124" t="s">
        <v>192</v>
      </c>
      <c r="FOF75" s="124" t="s">
        <v>192</v>
      </c>
      <c r="FOG75" s="124" t="s">
        <v>192</v>
      </c>
      <c r="FOH75" s="124" t="s">
        <v>192</v>
      </c>
      <c r="FOI75" s="124" t="s">
        <v>192</v>
      </c>
      <c r="FOJ75" s="124" t="s">
        <v>192</v>
      </c>
      <c r="FOK75" s="124" t="s">
        <v>192</v>
      </c>
      <c r="FOL75" s="124" t="s">
        <v>192</v>
      </c>
      <c r="FOM75" s="124" t="s">
        <v>192</v>
      </c>
      <c r="FON75" s="124" t="s">
        <v>192</v>
      </c>
      <c r="FOO75" s="124" t="s">
        <v>192</v>
      </c>
      <c r="FOP75" s="124" t="s">
        <v>192</v>
      </c>
      <c r="FOQ75" s="124" t="s">
        <v>192</v>
      </c>
      <c r="FOR75" s="124" t="s">
        <v>192</v>
      </c>
      <c r="FOS75" s="124" t="s">
        <v>192</v>
      </c>
      <c r="FOT75" s="124" t="s">
        <v>192</v>
      </c>
      <c r="FOU75" s="124" t="s">
        <v>192</v>
      </c>
      <c r="FOV75" s="124" t="s">
        <v>192</v>
      </c>
      <c r="FOW75" s="124" t="s">
        <v>192</v>
      </c>
      <c r="FOX75" s="124" t="s">
        <v>192</v>
      </c>
      <c r="FOY75" s="124" t="s">
        <v>192</v>
      </c>
      <c r="FOZ75" s="124" t="s">
        <v>192</v>
      </c>
      <c r="FPA75" s="124" t="s">
        <v>192</v>
      </c>
      <c r="FPB75" s="124" t="s">
        <v>192</v>
      </c>
      <c r="FPC75" s="124" t="s">
        <v>192</v>
      </c>
      <c r="FPD75" s="124" t="s">
        <v>192</v>
      </c>
      <c r="FPE75" s="124" t="s">
        <v>192</v>
      </c>
      <c r="FPF75" s="124" t="s">
        <v>192</v>
      </c>
      <c r="FPG75" s="124" t="s">
        <v>192</v>
      </c>
      <c r="FPH75" s="124" t="s">
        <v>192</v>
      </c>
      <c r="FPI75" s="124" t="s">
        <v>192</v>
      </c>
      <c r="FPJ75" s="124" t="s">
        <v>192</v>
      </c>
      <c r="FPK75" s="124" t="s">
        <v>192</v>
      </c>
      <c r="FPL75" s="124" t="s">
        <v>192</v>
      </c>
      <c r="FPM75" s="124" t="s">
        <v>192</v>
      </c>
      <c r="FPN75" s="124" t="s">
        <v>192</v>
      </c>
      <c r="FPO75" s="124" t="s">
        <v>192</v>
      </c>
      <c r="FPP75" s="124" t="s">
        <v>192</v>
      </c>
      <c r="FPQ75" s="124" t="s">
        <v>192</v>
      </c>
      <c r="FPR75" s="124" t="s">
        <v>192</v>
      </c>
      <c r="FPS75" s="124" t="s">
        <v>192</v>
      </c>
      <c r="FPT75" s="124" t="s">
        <v>192</v>
      </c>
      <c r="FPU75" s="124" t="s">
        <v>192</v>
      </c>
      <c r="FPV75" s="124" t="s">
        <v>192</v>
      </c>
      <c r="FPW75" s="124" t="s">
        <v>192</v>
      </c>
      <c r="FPX75" s="124" t="s">
        <v>192</v>
      </c>
      <c r="FPY75" s="124" t="s">
        <v>192</v>
      </c>
      <c r="FPZ75" s="124" t="s">
        <v>192</v>
      </c>
      <c r="FQA75" s="124" t="s">
        <v>192</v>
      </c>
      <c r="FQB75" s="124" t="s">
        <v>192</v>
      </c>
      <c r="FQC75" s="124" t="s">
        <v>192</v>
      </c>
      <c r="FQD75" s="124" t="s">
        <v>192</v>
      </c>
      <c r="FQE75" s="124" t="s">
        <v>192</v>
      </c>
      <c r="FQF75" s="124" t="s">
        <v>192</v>
      </c>
      <c r="FQG75" s="124" t="s">
        <v>192</v>
      </c>
      <c r="FQH75" s="124" t="s">
        <v>192</v>
      </c>
      <c r="FQI75" s="124" t="s">
        <v>192</v>
      </c>
      <c r="FQJ75" s="124" t="s">
        <v>192</v>
      </c>
      <c r="FQK75" s="124" t="s">
        <v>192</v>
      </c>
      <c r="FQL75" s="124" t="s">
        <v>192</v>
      </c>
      <c r="FQM75" s="124" t="s">
        <v>192</v>
      </c>
      <c r="FQN75" s="124" t="s">
        <v>192</v>
      </c>
      <c r="FQO75" s="124" t="s">
        <v>192</v>
      </c>
      <c r="FQP75" s="124" t="s">
        <v>192</v>
      </c>
      <c r="FQQ75" s="124" t="s">
        <v>192</v>
      </c>
      <c r="FQR75" s="124" t="s">
        <v>192</v>
      </c>
      <c r="FQS75" s="124" t="s">
        <v>192</v>
      </c>
      <c r="FQT75" s="124" t="s">
        <v>192</v>
      </c>
      <c r="FQU75" s="124" t="s">
        <v>192</v>
      </c>
      <c r="FQV75" s="124" t="s">
        <v>192</v>
      </c>
      <c r="FQW75" s="124" t="s">
        <v>192</v>
      </c>
      <c r="FQX75" s="124" t="s">
        <v>192</v>
      </c>
      <c r="FQY75" s="124" t="s">
        <v>192</v>
      </c>
      <c r="FQZ75" s="124" t="s">
        <v>192</v>
      </c>
      <c r="FRA75" s="124" t="s">
        <v>192</v>
      </c>
      <c r="FRB75" s="124" t="s">
        <v>192</v>
      </c>
      <c r="FRC75" s="124" t="s">
        <v>192</v>
      </c>
      <c r="FRD75" s="124" t="s">
        <v>192</v>
      </c>
      <c r="FRE75" s="124" t="s">
        <v>192</v>
      </c>
      <c r="FRF75" s="124" t="s">
        <v>192</v>
      </c>
      <c r="FRG75" s="124" t="s">
        <v>192</v>
      </c>
      <c r="FRH75" s="124" t="s">
        <v>192</v>
      </c>
      <c r="FRI75" s="124" t="s">
        <v>192</v>
      </c>
      <c r="FRJ75" s="124" t="s">
        <v>192</v>
      </c>
      <c r="FRK75" s="124" t="s">
        <v>192</v>
      </c>
      <c r="FRL75" s="124" t="s">
        <v>192</v>
      </c>
      <c r="FRM75" s="124" t="s">
        <v>192</v>
      </c>
      <c r="FRN75" s="124" t="s">
        <v>192</v>
      </c>
      <c r="FRO75" s="124" t="s">
        <v>192</v>
      </c>
      <c r="FRP75" s="124" t="s">
        <v>192</v>
      </c>
      <c r="FRQ75" s="124" t="s">
        <v>192</v>
      </c>
      <c r="FRR75" s="124" t="s">
        <v>192</v>
      </c>
      <c r="FRS75" s="124" t="s">
        <v>192</v>
      </c>
      <c r="FRT75" s="124" t="s">
        <v>192</v>
      </c>
      <c r="FRU75" s="124" t="s">
        <v>192</v>
      </c>
      <c r="FRV75" s="124" t="s">
        <v>192</v>
      </c>
      <c r="FRW75" s="124" t="s">
        <v>192</v>
      </c>
      <c r="FRX75" s="124" t="s">
        <v>192</v>
      </c>
      <c r="FRY75" s="124" t="s">
        <v>192</v>
      </c>
      <c r="FRZ75" s="124" t="s">
        <v>192</v>
      </c>
      <c r="FSA75" s="124" t="s">
        <v>192</v>
      </c>
      <c r="FSB75" s="124" t="s">
        <v>192</v>
      </c>
      <c r="FSC75" s="124" t="s">
        <v>192</v>
      </c>
      <c r="FSD75" s="124" t="s">
        <v>192</v>
      </c>
      <c r="FSE75" s="124" t="s">
        <v>192</v>
      </c>
      <c r="FSF75" s="124" t="s">
        <v>192</v>
      </c>
      <c r="FSG75" s="124" t="s">
        <v>192</v>
      </c>
      <c r="FSH75" s="124" t="s">
        <v>192</v>
      </c>
      <c r="FSI75" s="124" t="s">
        <v>192</v>
      </c>
      <c r="FSJ75" s="124" t="s">
        <v>192</v>
      </c>
      <c r="FSK75" s="124" t="s">
        <v>192</v>
      </c>
      <c r="FSL75" s="124" t="s">
        <v>192</v>
      </c>
      <c r="FSM75" s="124" t="s">
        <v>192</v>
      </c>
      <c r="FSN75" s="124" t="s">
        <v>192</v>
      </c>
      <c r="FSO75" s="124" t="s">
        <v>192</v>
      </c>
      <c r="FSP75" s="124" t="s">
        <v>192</v>
      </c>
      <c r="FSQ75" s="124" t="s">
        <v>192</v>
      </c>
      <c r="FSR75" s="124" t="s">
        <v>192</v>
      </c>
      <c r="FSS75" s="124" t="s">
        <v>192</v>
      </c>
      <c r="FST75" s="124" t="s">
        <v>192</v>
      </c>
      <c r="FSU75" s="124" t="s">
        <v>192</v>
      </c>
      <c r="FSV75" s="124" t="s">
        <v>192</v>
      </c>
      <c r="FSW75" s="124" t="s">
        <v>192</v>
      </c>
      <c r="FSX75" s="124" t="s">
        <v>192</v>
      </c>
      <c r="FSY75" s="124" t="s">
        <v>192</v>
      </c>
      <c r="FSZ75" s="124" t="s">
        <v>192</v>
      </c>
      <c r="FTA75" s="124" t="s">
        <v>192</v>
      </c>
      <c r="FTB75" s="124" t="s">
        <v>192</v>
      </c>
      <c r="FTC75" s="124" t="s">
        <v>192</v>
      </c>
      <c r="FTD75" s="124" t="s">
        <v>192</v>
      </c>
      <c r="FTE75" s="124" t="s">
        <v>192</v>
      </c>
      <c r="FTF75" s="124" t="s">
        <v>192</v>
      </c>
      <c r="FTG75" s="124" t="s">
        <v>192</v>
      </c>
      <c r="FTH75" s="124" t="s">
        <v>192</v>
      </c>
      <c r="FTI75" s="124" t="s">
        <v>192</v>
      </c>
      <c r="FTJ75" s="124" t="s">
        <v>192</v>
      </c>
      <c r="FTK75" s="124" t="s">
        <v>192</v>
      </c>
      <c r="FTL75" s="124" t="s">
        <v>192</v>
      </c>
      <c r="FTM75" s="124" t="s">
        <v>192</v>
      </c>
      <c r="FTN75" s="124" t="s">
        <v>192</v>
      </c>
      <c r="FTO75" s="124" t="s">
        <v>192</v>
      </c>
      <c r="FTP75" s="124" t="s">
        <v>192</v>
      </c>
      <c r="FTQ75" s="124" t="s">
        <v>192</v>
      </c>
      <c r="FTR75" s="124" t="s">
        <v>192</v>
      </c>
      <c r="FTS75" s="124" t="s">
        <v>192</v>
      </c>
      <c r="FTT75" s="124" t="s">
        <v>192</v>
      </c>
      <c r="FTU75" s="124" t="s">
        <v>192</v>
      </c>
      <c r="FTV75" s="124" t="s">
        <v>192</v>
      </c>
      <c r="FTW75" s="124" t="s">
        <v>192</v>
      </c>
      <c r="FTX75" s="124" t="s">
        <v>192</v>
      </c>
      <c r="FTY75" s="124" t="s">
        <v>192</v>
      </c>
      <c r="FTZ75" s="124" t="s">
        <v>192</v>
      </c>
      <c r="FUA75" s="124" t="s">
        <v>192</v>
      </c>
      <c r="FUB75" s="124" t="s">
        <v>192</v>
      </c>
      <c r="FUC75" s="124" t="s">
        <v>192</v>
      </c>
      <c r="FUD75" s="124" t="s">
        <v>192</v>
      </c>
      <c r="FUE75" s="124" t="s">
        <v>192</v>
      </c>
      <c r="FUF75" s="124" t="s">
        <v>192</v>
      </c>
      <c r="FUG75" s="124" t="s">
        <v>192</v>
      </c>
      <c r="FUH75" s="124" t="s">
        <v>192</v>
      </c>
      <c r="FUI75" s="124" t="s">
        <v>192</v>
      </c>
      <c r="FUJ75" s="124" t="s">
        <v>192</v>
      </c>
      <c r="FUK75" s="124" t="s">
        <v>192</v>
      </c>
      <c r="FUL75" s="124" t="s">
        <v>192</v>
      </c>
      <c r="FUM75" s="124" t="s">
        <v>192</v>
      </c>
      <c r="FUN75" s="124" t="s">
        <v>192</v>
      </c>
      <c r="FUO75" s="124" t="s">
        <v>192</v>
      </c>
      <c r="FUP75" s="124" t="s">
        <v>192</v>
      </c>
      <c r="FUQ75" s="124" t="s">
        <v>192</v>
      </c>
      <c r="FUR75" s="124" t="s">
        <v>192</v>
      </c>
      <c r="FUS75" s="124" t="s">
        <v>192</v>
      </c>
      <c r="FUT75" s="124" t="s">
        <v>192</v>
      </c>
      <c r="FUU75" s="124" t="s">
        <v>192</v>
      </c>
      <c r="FUV75" s="124" t="s">
        <v>192</v>
      </c>
      <c r="FUW75" s="124" t="s">
        <v>192</v>
      </c>
      <c r="FUX75" s="124" t="s">
        <v>192</v>
      </c>
      <c r="FUY75" s="124" t="s">
        <v>192</v>
      </c>
      <c r="FUZ75" s="124" t="s">
        <v>192</v>
      </c>
      <c r="FVA75" s="124" t="s">
        <v>192</v>
      </c>
      <c r="FVB75" s="124" t="s">
        <v>192</v>
      </c>
      <c r="FVC75" s="124" t="s">
        <v>192</v>
      </c>
      <c r="FVD75" s="124" t="s">
        <v>192</v>
      </c>
      <c r="FVE75" s="124" t="s">
        <v>192</v>
      </c>
      <c r="FVF75" s="124" t="s">
        <v>192</v>
      </c>
      <c r="FVG75" s="124" t="s">
        <v>192</v>
      </c>
      <c r="FVH75" s="124" t="s">
        <v>192</v>
      </c>
      <c r="FVI75" s="124" t="s">
        <v>192</v>
      </c>
      <c r="FVJ75" s="124" t="s">
        <v>192</v>
      </c>
      <c r="FVK75" s="124" t="s">
        <v>192</v>
      </c>
      <c r="FVL75" s="124" t="s">
        <v>192</v>
      </c>
      <c r="FVM75" s="124" t="s">
        <v>192</v>
      </c>
      <c r="FVN75" s="124" t="s">
        <v>192</v>
      </c>
      <c r="FVO75" s="124" t="s">
        <v>192</v>
      </c>
      <c r="FVP75" s="124" t="s">
        <v>192</v>
      </c>
      <c r="FVQ75" s="124" t="s">
        <v>192</v>
      </c>
      <c r="FVR75" s="124" t="s">
        <v>192</v>
      </c>
      <c r="FVS75" s="124" t="s">
        <v>192</v>
      </c>
      <c r="FVT75" s="124" t="s">
        <v>192</v>
      </c>
      <c r="FVU75" s="124" t="s">
        <v>192</v>
      </c>
      <c r="FVV75" s="124" t="s">
        <v>192</v>
      </c>
      <c r="FVW75" s="124" t="s">
        <v>192</v>
      </c>
      <c r="FVX75" s="124" t="s">
        <v>192</v>
      </c>
      <c r="FVY75" s="124" t="s">
        <v>192</v>
      </c>
      <c r="FVZ75" s="124" t="s">
        <v>192</v>
      </c>
      <c r="FWA75" s="124" t="s">
        <v>192</v>
      </c>
      <c r="FWB75" s="124" t="s">
        <v>192</v>
      </c>
      <c r="FWC75" s="124" t="s">
        <v>192</v>
      </c>
      <c r="FWD75" s="124" t="s">
        <v>192</v>
      </c>
      <c r="FWE75" s="124" t="s">
        <v>192</v>
      </c>
      <c r="FWF75" s="124" t="s">
        <v>192</v>
      </c>
      <c r="FWG75" s="124" t="s">
        <v>192</v>
      </c>
      <c r="FWH75" s="124" t="s">
        <v>192</v>
      </c>
      <c r="FWI75" s="124" t="s">
        <v>192</v>
      </c>
      <c r="FWJ75" s="124" t="s">
        <v>192</v>
      </c>
      <c r="FWK75" s="124" t="s">
        <v>192</v>
      </c>
      <c r="FWL75" s="124" t="s">
        <v>192</v>
      </c>
      <c r="FWM75" s="124" t="s">
        <v>192</v>
      </c>
      <c r="FWN75" s="124" t="s">
        <v>192</v>
      </c>
      <c r="FWO75" s="124" t="s">
        <v>192</v>
      </c>
      <c r="FWP75" s="124" t="s">
        <v>192</v>
      </c>
      <c r="FWQ75" s="124" t="s">
        <v>192</v>
      </c>
      <c r="FWR75" s="124" t="s">
        <v>192</v>
      </c>
      <c r="FWS75" s="124" t="s">
        <v>192</v>
      </c>
      <c r="FWT75" s="124" t="s">
        <v>192</v>
      </c>
      <c r="FWU75" s="124" t="s">
        <v>192</v>
      </c>
      <c r="FWV75" s="124" t="s">
        <v>192</v>
      </c>
      <c r="FWW75" s="124" t="s">
        <v>192</v>
      </c>
      <c r="FWX75" s="124" t="s">
        <v>192</v>
      </c>
      <c r="FWY75" s="124" t="s">
        <v>192</v>
      </c>
      <c r="FWZ75" s="124" t="s">
        <v>192</v>
      </c>
      <c r="FXA75" s="124" t="s">
        <v>192</v>
      </c>
      <c r="FXB75" s="124" t="s">
        <v>192</v>
      </c>
      <c r="FXC75" s="124" t="s">
        <v>192</v>
      </c>
      <c r="FXD75" s="124" t="s">
        <v>192</v>
      </c>
      <c r="FXE75" s="124" t="s">
        <v>192</v>
      </c>
      <c r="FXF75" s="124" t="s">
        <v>192</v>
      </c>
      <c r="FXG75" s="124" t="s">
        <v>192</v>
      </c>
      <c r="FXH75" s="124" t="s">
        <v>192</v>
      </c>
      <c r="FXI75" s="124" t="s">
        <v>192</v>
      </c>
      <c r="FXJ75" s="124" t="s">
        <v>192</v>
      </c>
      <c r="FXK75" s="124" t="s">
        <v>192</v>
      </c>
      <c r="FXL75" s="124" t="s">
        <v>192</v>
      </c>
      <c r="FXM75" s="124" t="s">
        <v>192</v>
      </c>
      <c r="FXN75" s="124" t="s">
        <v>192</v>
      </c>
      <c r="FXO75" s="124" t="s">
        <v>192</v>
      </c>
      <c r="FXP75" s="124" t="s">
        <v>192</v>
      </c>
      <c r="FXQ75" s="124" t="s">
        <v>192</v>
      </c>
      <c r="FXR75" s="124" t="s">
        <v>192</v>
      </c>
      <c r="FXS75" s="124" t="s">
        <v>192</v>
      </c>
      <c r="FXT75" s="124" t="s">
        <v>192</v>
      </c>
      <c r="FXU75" s="124" t="s">
        <v>192</v>
      </c>
      <c r="FXV75" s="124" t="s">
        <v>192</v>
      </c>
      <c r="FXW75" s="124" t="s">
        <v>192</v>
      </c>
      <c r="FXX75" s="124" t="s">
        <v>192</v>
      </c>
      <c r="FXY75" s="124" t="s">
        <v>192</v>
      </c>
      <c r="FXZ75" s="124" t="s">
        <v>192</v>
      </c>
      <c r="FYA75" s="124" t="s">
        <v>192</v>
      </c>
      <c r="FYB75" s="124" t="s">
        <v>192</v>
      </c>
      <c r="FYC75" s="124" t="s">
        <v>192</v>
      </c>
      <c r="FYD75" s="124" t="s">
        <v>192</v>
      </c>
      <c r="FYE75" s="124" t="s">
        <v>192</v>
      </c>
      <c r="FYF75" s="124" t="s">
        <v>192</v>
      </c>
      <c r="FYG75" s="124" t="s">
        <v>192</v>
      </c>
      <c r="FYH75" s="124" t="s">
        <v>192</v>
      </c>
      <c r="FYI75" s="124" t="s">
        <v>192</v>
      </c>
      <c r="FYJ75" s="124" t="s">
        <v>192</v>
      </c>
      <c r="FYK75" s="124" t="s">
        <v>192</v>
      </c>
      <c r="FYL75" s="124" t="s">
        <v>192</v>
      </c>
      <c r="FYM75" s="124" t="s">
        <v>192</v>
      </c>
      <c r="FYN75" s="124" t="s">
        <v>192</v>
      </c>
      <c r="FYO75" s="124" t="s">
        <v>192</v>
      </c>
      <c r="FYP75" s="124" t="s">
        <v>192</v>
      </c>
      <c r="FYQ75" s="124" t="s">
        <v>192</v>
      </c>
      <c r="FYR75" s="124" t="s">
        <v>192</v>
      </c>
      <c r="FYS75" s="124" t="s">
        <v>192</v>
      </c>
      <c r="FYT75" s="124" t="s">
        <v>192</v>
      </c>
      <c r="FYU75" s="124" t="s">
        <v>192</v>
      </c>
      <c r="FYV75" s="124" t="s">
        <v>192</v>
      </c>
      <c r="FYW75" s="124" t="s">
        <v>192</v>
      </c>
      <c r="FYX75" s="124" t="s">
        <v>192</v>
      </c>
      <c r="FYY75" s="124" t="s">
        <v>192</v>
      </c>
      <c r="FYZ75" s="124" t="s">
        <v>192</v>
      </c>
      <c r="FZA75" s="124" t="s">
        <v>192</v>
      </c>
      <c r="FZB75" s="124" t="s">
        <v>192</v>
      </c>
      <c r="FZC75" s="124" t="s">
        <v>192</v>
      </c>
      <c r="FZD75" s="124" t="s">
        <v>192</v>
      </c>
      <c r="FZE75" s="124" t="s">
        <v>192</v>
      </c>
      <c r="FZF75" s="124" t="s">
        <v>192</v>
      </c>
      <c r="FZG75" s="124" t="s">
        <v>192</v>
      </c>
      <c r="FZH75" s="124" t="s">
        <v>192</v>
      </c>
      <c r="FZI75" s="124" t="s">
        <v>192</v>
      </c>
      <c r="FZJ75" s="124" t="s">
        <v>192</v>
      </c>
      <c r="FZK75" s="124" t="s">
        <v>192</v>
      </c>
      <c r="FZL75" s="124" t="s">
        <v>192</v>
      </c>
      <c r="FZM75" s="124" t="s">
        <v>192</v>
      </c>
      <c r="FZN75" s="124" t="s">
        <v>192</v>
      </c>
      <c r="FZO75" s="124" t="s">
        <v>192</v>
      </c>
      <c r="FZP75" s="124" t="s">
        <v>192</v>
      </c>
      <c r="FZQ75" s="124" t="s">
        <v>192</v>
      </c>
      <c r="FZR75" s="124" t="s">
        <v>192</v>
      </c>
      <c r="FZS75" s="124" t="s">
        <v>192</v>
      </c>
      <c r="FZT75" s="124" t="s">
        <v>192</v>
      </c>
      <c r="FZU75" s="124" t="s">
        <v>192</v>
      </c>
      <c r="FZV75" s="124" t="s">
        <v>192</v>
      </c>
      <c r="FZW75" s="124" t="s">
        <v>192</v>
      </c>
      <c r="FZX75" s="124" t="s">
        <v>192</v>
      </c>
      <c r="FZY75" s="124" t="s">
        <v>192</v>
      </c>
      <c r="FZZ75" s="124" t="s">
        <v>192</v>
      </c>
      <c r="GAA75" s="124" t="s">
        <v>192</v>
      </c>
      <c r="GAB75" s="124" t="s">
        <v>192</v>
      </c>
      <c r="GAC75" s="124" t="s">
        <v>192</v>
      </c>
      <c r="GAD75" s="124" t="s">
        <v>192</v>
      </c>
      <c r="GAE75" s="124" t="s">
        <v>192</v>
      </c>
      <c r="GAF75" s="124" t="s">
        <v>192</v>
      </c>
      <c r="GAG75" s="124" t="s">
        <v>192</v>
      </c>
      <c r="GAH75" s="124" t="s">
        <v>192</v>
      </c>
      <c r="GAI75" s="124" t="s">
        <v>192</v>
      </c>
      <c r="GAJ75" s="124" t="s">
        <v>192</v>
      </c>
      <c r="GAK75" s="124" t="s">
        <v>192</v>
      </c>
      <c r="GAL75" s="124" t="s">
        <v>192</v>
      </c>
      <c r="GAM75" s="124" t="s">
        <v>192</v>
      </c>
      <c r="GAN75" s="124" t="s">
        <v>192</v>
      </c>
      <c r="GAO75" s="124" t="s">
        <v>192</v>
      </c>
      <c r="GAP75" s="124" t="s">
        <v>192</v>
      </c>
      <c r="GAQ75" s="124" t="s">
        <v>192</v>
      </c>
      <c r="GAR75" s="124" t="s">
        <v>192</v>
      </c>
      <c r="GAS75" s="124" t="s">
        <v>192</v>
      </c>
      <c r="GAT75" s="124" t="s">
        <v>192</v>
      </c>
      <c r="GAU75" s="124" t="s">
        <v>192</v>
      </c>
      <c r="GAV75" s="124" t="s">
        <v>192</v>
      </c>
      <c r="GAW75" s="124" t="s">
        <v>192</v>
      </c>
      <c r="GAX75" s="124" t="s">
        <v>192</v>
      </c>
      <c r="GAY75" s="124" t="s">
        <v>192</v>
      </c>
      <c r="GAZ75" s="124" t="s">
        <v>192</v>
      </c>
      <c r="GBA75" s="124" t="s">
        <v>192</v>
      </c>
      <c r="GBB75" s="124" t="s">
        <v>192</v>
      </c>
      <c r="GBC75" s="124" t="s">
        <v>192</v>
      </c>
      <c r="GBD75" s="124" t="s">
        <v>192</v>
      </c>
      <c r="GBE75" s="124" t="s">
        <v>192</v>
      </c>
      <c r="GBF75" s="124" t="s">
        <v>192</v>
      </c>
      <c r="GBG75" s="124" t="s">
        <v>192</v>
      </c>
      <c r="GBH75" s="124" t="s">
        <v>192</v>
      </c>
      <c r="GBI75" s="124" t="s">
        <v>192</v>
      </c>
      <c r="GBJ75" s="124" t="s">
        <v>192</v>
      </c>
      <c r="GBK75" s="124" t="s">
        <v>192</v>
      </c>
      <c r="GBL75" s="124" t="s">
        <v>192</v>
      </c>
      <c r="GBM75" s="124" t="s">
        <v>192</v>
      </c>
      <c r="GBN75" s="124" t="s">
        <v>192</v>
      </c>
      <c r="GBO75" s="124" t="s">
        <v>192</v>
      </c>
      <c r="GBP75" s="124" t="s">
        <v>192</v>
      </c>
      <c r="GBQ75" s="124" t="s">
        <v>192</v>
      </c>
      <c r="GBR75" s="124" t="s">
        <v>192</v>
      </c>
      <c r="GBS75" s="124" t="s">
        <v>192</v>
      </c>
      <c r="GBT75" s="124" t="s">
        <v>192</v>
      </c>
      <c r="GBU75" s="124" t="s">
        <v>192</v>
      </c>
      <c r="GBV75" s="124" t="s">
        <v>192</v>
      </c>
      <c r="GBW75" s="124" t="s">
        <v>192</v>
      </c>
      <c r="GBX75" s="124" t="s">
        <v>192</v>
      </c>
      <c r="GBY75" s="124" t="s">
        <v>192</v>
      </c>
      <c r="GBZ75" s="124" t="s">
        <v>192</v>
      </c>
      <c r="GCA75" s="124" t="s">
        <v>192</v>
      </c>
      <c r="GCB75" s="124" t="s">
        <v>192</v>
      </c>
      <c r="GCC75" s="124" t="s">
        <v>192</v>
      </c>
      <c r="GCD75" s="124" t="s">
        <v>192</v>
      </c>
      <c r="GCE75" s="124" t="s">
        <v>192</v>
      </c>
      <c r="GCF75" s="124" t="s">
        <v>192</v>
      </c>
      <c r="GCG75" s="124" t="s">
        <v>192</v>
      </c>
      <c r="GCH75" s="124" t="s">
        <v>192</v>
      </c>
      <c r="GCI75" s="124" t="s">
        <v>192</v>
      </c>
      <c r="GCJ75" s="124" t="s">
        <v>192</v>
      </c>
      <c r="GCK75" s="124" t="s">
        <v>192</v>
      </c>
      <c r="GCL75" s="124" t="s">
        <v>192</v>
      </c>
      <c r="GCM75" s="124" t="s">
        <v>192</v>
      </c>
      <c r="GCN75" s="124" t="s">
        <v>192</v>
      </c>
      <c r="GCO75" s="124" t="s">
        <v>192</v>
      </c>
      <c r="GCP75" s="124" t="s">
        <v>192</v>
      </c>
      <c r="GCQ75" s="124" t="s">
        <v>192</v>
      </c>
      <c r="GCR75" s="124" t="s">
        <v>192</v>
      </c>
      <c r="GCS75" s="124" t="s">
        <v>192</v>
      </c>
      <c r="GCT75" s="124" t="s">
        <v>192</v>
      </c>
      <c r="GCU75" s="124" t="s">
        <v>192</v>
      </c>
      <c r="GCV75" s="124" t="s">
        <v>192</v>
      </c>
      <c r="GCW75" s="124" t="s">
        <v>192</v>
      </c>
      <c r="GCX75" s="124" t="s">
        <v>192</v>
      </c>
      <c r="GCY75" s="124" t="s">
        <v>192</v>
      </c>
      <c r="GCZ75" s="124" t="s">
        <v>192</v>
      </c>
      <c r="GDA75" s="124" t="s">
        <v>192</v>
      </c>
      <c r="GDB75" s="124" t="s">
        <v>192</v>
      </c>
      <c r="GDC75" s="124" t="s">
        <v>192</v>
      </c>
      <c r="GDD75" s="124" t="s">
        <v>192</v>
      </c>
      <c r="GDE75" s="124" t="s">
        <v>192</v>
      </c>
      <c r="GDF75" s="124" t="s">
        <v>192</v>
      </c>
      <c r="GDG75" s="124" t="s">
        <v>192</v>
      </c>
      <c r="GDH75" s="124" t="s">
        <v>192</v>
      </c>
      <c r="GDI75" s="124" t="s">
        <v>192</v>
      </c>
      <c r="GDJ75" s="124" t="s">
        <v>192</v>
      </c>
      <c r="GDK75" s="124" t="s">
        <v>192</v>
      </c>
      <c r="GDL75" s="124" t="s">
        <v>192</v>
      </c>
      <c r="GDM75" s="124" t="s">
        <v>192</v>
      </c>
      <c r="GDN75" s="124" t="s">
        <v>192</v>
      </c>
      <c r="GDO75" s="124" t="s">
        <v>192</v>
      </c>
      <c r="GDP75" s="124" t="s">
        <v>192</v>
      </c>
      <c r="GDQ75" s="124" t="s">
        <v>192</v>
      </c>
      <c r="GDR75" s="124" t="s">
        <v>192</v>
      </c>
      <c r="GDS75" s="124" t="s">
        <v>192</v>
      </c>
      <c r="GDT75" s="124" t="s">
        <v>192</v>
      </c>
      <c r="GDU75" s="124" t="s">
        <v>192</v>
      </c>
      <c r="GDV75" s="124" t="s">
        <v>192</v>
      </c>
      <c r="GDW75" s="124" t="s">
        <v>192</v>
      </c>
      <c r="GDX75" s="124" t="s">
        <v>192</v>
      </c>
      <c r="GDY75" s="124" t="s">
        <v>192</v>
      </c>
      <c r="GDZ75" s="124" t="s">
        <v>192</v>
      </c>
      <c r="GEA75" s="124" t="s">
        <v>192</v>
      </c>
      <c r="GEB75" s="124" t="s">
        <v>192</v>
      </c>
      <c r="GEC75" s="124" t="s">
        <v>192</v>
      </c>
      <c r="GED75" s="124" t="s">
        <v>192</v>
      </c>
      <c r="GEE75" s="124" t="s">
        <v>192</v>
      </c>
      <c r="GEF75" s="124" t="s">
        <v>192</v>
      </c>
      <c r="GEG75" s="124" t="s">
        <v>192</v>
      </c>
      <c r="GEH75" s="124" t="s">
        <v>192</v>
      </c>
      <c r="GEI75" s="124" t="s">
        <v>192</v>
      </c>
      <c r="GEJ75" s="124" t="s">
        <v>192</v>
      </c>
      <c r="GEK75" s="124" t="s">
        <v>192</v>
      </c>
      <c r="GEL75" s="124" t="s">
        <v>192</v>
      </c>
      <c r="GEM75" s="124" t="s">
        <v>192</v>
      </c>
      <c r="GEN75" s="124" t="s">
        <v>192</v>
      </c>
      <c r="GEO75" s="124" t="s">
        <v>192</v>
      </c>
      <c r="GEP75" s="124" t="s">
        <v>192</v>
      </c>
      <c r="GEQ75" s="124" t="s">
        <v>192</v>
      </c>
      <c r="GER75" s="124" t="s">
        <v>192</v>
      </c>
      <c r="GES75" s="124" t="s">
        <v>192</v>
      </c>
      <c r="GET75" s="124" t="s">
        <v>192</v>
      </c>
      <c r="GEU75" s="124" t="s">
        <v>192</v>
      </c>
      <c r="GEV75" s="124" t="s">
        <v>192</v>
      </c>
      <c r="GEW75" s="124" t="s">
        <v>192</v>
      </c>
      <c r="GEX75" s="124" t="s">
        <v>192</v>
      </c>
      <c r="GEY75" s="124" t="s">
        <v>192</v>
      </c>
      <c r="GEZ75" s="124" t="s">
        <v>192</v>
      </c>
      <c r="GFA75" s="124" t="s">
        <v>192</v>
      </c>
      <c r="GFB75" s="124" t="s">
        <v>192</v>
      </c>
      <c r="GFC75" s="124" t="s">
        <v>192</v>
      </c>
      <c r="GFD75" s="124" t="s">
        <v>192</v>
      </c>
      <c r="GFE75" s="124" t="s">
        <v>192</v>
      </c>
      <c r="GFF75" s="124" t="s">
        <v>192</v>
      </c>
      <c r="GFG75" s="124" t="s">
        <v>192</v>
      </c>
      <c r="GFH75" s="124" t="s">
        <v>192</v>
      </c>
      <c r="GFI75" s="124" t="s">
        <v>192</v>
      </c>
      <c r="GFJ75" s="124" t="s">
        <v>192</v>
      </c>
      <c r="GFK75" s="124" t="s">
        <v>192</v>
      </c>
      <c r="GFL75" s="124" t="s">
        <v>192</v>
      </c>
      <c r="GFM75" s="124" t="s">
        <v>192</v>
      </c>
      <c r="GFN75" s="124" t="s">
        <v>192</v>
      </c>
      <c r="GFO75" s="124" t="s">
        <v>192</v>
      </c>
      <c r="GFP75" s="124" t="s">
        <v>192</v>
      </c>
      <c r="GFQ75" s="124" t="s">
        <v>192</v>
      </c>
      <c r="GFR75" s="124" t="s">
        <v>192</v>
      </c>
      <c r="GFS75" s="124" t="s">
        <v>192</v>
      </c>
      <c r="GFT75" s="124" t="s">
        <v>192</v>
      </c>
      <c r="GFU75" s="124" t="s">
        <v>192</v>
      </c>
      <c r="GFV75" s="124" t="s">
        <v>192</v>
      </c>
      <c r="GFW75" s="124" t="s">
        <v>192</v>
      </c>
      <c r="GFX75" s="124" t="s">
        <v>192</v>
      </c>
      <c r="GFY75" s="124" t="s">
        <v>192</v>
      </c>
      <c r="GFZ75" s="124" t="s">
        <v>192</v>
      </c>
      <c r="GGA75" s="124" t="s">
        <v>192</v>
      </c>
      <c r="GGB75" s="124" t="s">
        <v>192</v>
      </c>
      <c r="GGC75" s="124" t="s">
        <v>192</v>
      </c>
      <c r="GGD75" s="124" t="s">
        <v>192</v>
      </c>
      <c r="GGE75" s="124" t="s">
        <v>192</v>
      </c>
      <c r="GGF75" s="124" t="s">
        <v>192</v>
      </c>
      <c r="GGG75" s="124" t="s">
        <v>192</v>
      </c>
      <c r="GGH75" s="124" t="s">
        <v>192</v>
      </c>
      <c r="GGI75" s="124" t="s">
        <v>192</v>
      </c>
      <c r="GGJ75" s="124" t="s">
        <v>192</v>
      </c>
      <c r="GGK75" s="124" t="s">
        <v>192</v>
      </c>
      <c r="GGL75" s="124" t="s">
        <v>192</v>
      </c>
      <c r="GGM75" s="124" t="s">
        <v>192</v>
      </c>
      <c r="GGN75" s="124" t="s">
        <v>192</v>
      </c>
      <c r="GGO75" s="124" t="s">
        <v>192</v>
      </c>
      <c r="GGP75" s="124" t="s">
        <v>192</v>
      </c>
      <c r="GGQ75" s="124" t="s">
        <v>192</v>
      </c>
      <c r="GGR75" s="124" t="s">
        <v>192</v>
      </c>
      <c r="GGS75" s="124" t="s">
        <v>192</v>
      </c>
      <c r="GGT75" s="124" t="s">
        <v>192</v>
      </c>
      <c r="GGU75" s="124" t="s">
        <v>192</v>
      </c>
      <c r="GGV75" s="124" t="s">
        <v>192</v>
      </c>
      <c r="GGW75" s="124" t="s">
        <v>192</v>
      </c>
      <c r="GGX75" s="124" t="s">
        <v>192</v>
      </c>
      <c r="GGY75" s="124" t="s">
        <v>192</v>
      </c>
      <c r="GGZ75" s="124" t="s">
        <v>192</v>
      </c>
      <c r="GHA75" s="124" t="s">
        <v>192</v>
      </c>
      <c r="GHB75" s="124" t="s">
        <v>192</v>
      </c>
      <c r="GHC75" s="124" t="s">
        <v>192</v>
      </c>
      <c r="GHD75" s="124" t="s">
        <v>192</v>
      </c>
      <c r="GHE75" s="124" t="s">
        <v>192</v>
      </c>
      <c r="GHF75" s="124" t="s">
        <v>192</v>
      </c>
      <c r="GHG75" s="124" t="s">
        <v>192</v>
      </c>
      <c r="GHH75" s="124" t="s">
        <v>192</v>
      </c>
      <c r="GHI75" s="124" t="s">
        <v>192</v>
      </c>
      <c r="GHJ75" s="124" t="s">
        <v>192</v>
      </c>
      <c r="GHK75" s="124" t="s">
        <v>192</v>
      </c>
      <c r="GHL75" s="124" t="s">
        <v>192</v>
      </c>
      <c r="GHM75" s="124" t="s">
        <v>192</v>
      </c>
      <c r="GHN75" s="124" t="s">
        <v>192</v>
      </c>
      <c r="GHO75" s="124" t="s">
        <v>192</v>
      </c>
      <c r="GHP75" s="124" t="s">
        <v>192</v>
      </c>
      <c r="GHQ75" s="124" t="s">
        <v>192</v>
      </c>
      <c r="GHR75" s="124" t="s">
        <v>192</v>
      </c>
      <c r="GHS75" s="124" t="s">
        <v>192</v>
      </c>
      <c r="GHT75" s="124" t="s">
        <v>192</v>
      </c>
      <c r="GHU75" s="124" t="s">
        <v>192</v>
      </c>
      <c r="GHV75" s="124" t="s">
        <v>192</v>
      </c>
      <c r="GHW75" s="124" t="s">
        <v>192</v>
      </c>
      <c r="GHX75" s="124" t="s">
        <v>192</v>
      </c>
      <c r="GHY75" s="124" t="s">
        <v>192</v>
      </c>
      <c r="GHZ75" s="124" t="s">
        <v>192</v>
      </c>
      <c r="GIA75" s="124" t="s">
        <v>192</v>
      </c>
      <c r="GIB75" s="124" t="s">
        <v>192</v>
      </c>
      <c r="GIC75" s="124" t="s">
        <v>192</v>
      </c>
      <c r="GID75" s="124" t="s">
        <v>192</v>
      </c>
      <c r="GIE75" s="124" t="s">
        <v>192</v>
      </c>
      <c r="GIF75" s="124" t="s">
        <v>192</v>
      </c>
      <c r="GIG75" s="124" t="s">
        <v>192</v>
      </c>
      <c r="GIH75" s="124" t="s">
        <v>192</v>
      </c>
      <c r="GII75" s="124" t="s">
        <v>192</v>
      </c>
      <c r="GIJ75" s="124" t="s">
        <v>192</v>
      </c>
      <c r="GIK75" s="124" t="s">
        <v>192</v>
      </c>
      <c r="GIL75" s="124" t="s">
        <v>192</v>
      </c>
      <c r="GIM75" s="124" t="s">
        <v>192</v>
      </c>
      <c r="GIN75" s="124" t="s">
        <v>192</v>
      </c>
      <c r="GIO75" s="124" t="s">
        <v>192</v>
      </c>
      <c r="GIP75" s="124" t="s">
        <v>192</v>
      </c>
      <c r="GIQ75" s="124" t="s">
        <v>192</v>
      </c>
      <c r="GIR75" s="124" t="s">
        <v>192</v>
      </c>
      <c r="GIS75" s="124" t="s">
        <v>192</v>
      </c>
      <c r="GIT75" s="124" t="s">
        <v>192</v>
      </c>
      <c r="GIU75" s="124" t="s">
        <v>192</v>
      </c>
      <c r="GIV75" s="124" t="s">
        <v>192</v>
      </c>
      <c r="GIW75" s="124" t="s">
        <v>192</v>
      </c>
      <c r="GIX75" s="124" t="s">
        <v>192</v>
      </c>
      <c r="GIY75" s="124" t="s">
        <v>192</v>
      </c>
      <c r="GIZ75" s="124" t="s">
        <v>192</v>
      </c>
      <c r="GJA75" s="124" t="s">
        <v>192</v>
      </c>
      <c r="GJB75" s="124" t="s">
        <v>192</v>
      </c>
      <c r="GJC75" s="124" t="s">
        <v>192</v>
      </c>
      <c r="GJD75" s="124" t="s">
        <v>192</v>
      </c>
      <c r="GJE75" s="124" t="s">
        <v>192</v>
      </c>
      <c r="GJF75" s="124" t="s">
        <v>192</v>
      </c>
      <c r="GJG75" s="124" t="s">
        <v>192</v>
      </c>
      <c r="GJH75" s="124" t="s">
        <v>192</v>
      </c>
      <c r="GJI75" s="124" t="s">
        <v>192</v>
      </c>
      <c r="GJJ75" s="124" t="s">
        <v>192</v>
      </c>
      <c r="GJK75" s="124" t="s">
        <v>192</v>
      </c>
      <c r="GJL75" s="124" t="s">
        <v>192</v>
      </c>
      <c r="GJM75" s="124" t="s">
        <v>192</v>
      </c>
      <c r="GJN75" s="124" t="s">
        <v>192</v>
      </c>
      <c r="GJO75" s="124" t="s">
        <v>192</v>
      </c>
      <c r="GJP75" s="124" t="s">
        <v>192</v>
      </c>
      <c r="GJQ75" s="124" t="s">
        <v>192</v>
      </c>
      <c r="GJR75" s="124" t="s">
        <v>192</v>
      </c>
      <c r="GJS75" s="124" t="s">
        <v>192</v>
      </c>
      <c r="GJT75" s="124" t="s">
        <v>192</v>
      </c>
      <c r="GJU75" s="124" t="s">
        <v>192</v>
      </c>
      <c r="GJV75" s="124" t="s">
        <v>192</v>
      </c>
      <c r="GJW75" s="124" t="s">
        <v>192</v>
      </c>
      <c r="GJX75" s="124" t="s">
        <v>192</v>
      </c>
      <c r="GJY75" s="124" t="s">
        <v>192</v>
      </c>
      <c r="GJZ75" s="124" t="s">
        <v>192</v>
      </c>
      <c r="GKA75" s="124" t="s">
        <v>192</v>
      </c>
      <c r="GKB75" s="124" t="s">
        <v>192</v>
      </c>
      <c r="GKC75" s="124" t="s">
        <v>192</v>
      </c>
      <c r="GKD75" s="124" t="s">
        <v>192</v>
      </c>
      <c r="GKE75" s="124" t="s">
        <v>192</v>
      </c>
      <c r="GKF75" s="124" t="s">
        <v>192</v>
      </c>
      <c r="GKG75" s="124" t="s">
        <v>192</v>
      </c>
      <c r="GKH75" s="124" t="s">
        <v>192</v>
      </c>
      <c r="GKI75" s="124" t="s">
        <v>192</v>
      </c>
      <c r="GKJ75" s="124" t="s">
        <v>192</v>
      </c>
      <c r="GKK75" s="124" t="s">
        <v>192</v>
      </c>
      <c r="GKL75" s="124" t="s">
        <v>192</v>
      </c>
      <c r="GKM75" s="124" t="s">
        <v>192</v>
      </c>
      <c r="GKN75" s="124" t="s">
        <v>192</v>
      </c>
      <c r="GKO75" s="124" t="s">
        <v>192</v>
      </c>
      <c r="GKP75" s="124" t="s">
        <v>192</v>
      </c>
      <c r="GKQ75" s="124" t="s">
        <v>192</v>
      </c>
      <c r="GKR75" s="124" t="s">
        <v>192</v>
      </c>
      <c r="GKS75" s="124" t="s">
        <v>192</v>
      </c>
      <c r="GKT75" s="124" t="s">
        <v>192</v>
      </c>
      <c r="GKU75" s="124" t="s">
        <v>192</v>
      </c>
      <c r="GKV75" s="124" t="s">
        <v>192</v>
      </c>
      <c r="GKW75" s="124" t="s">
        <v>192</v>
      </c>
      <c r="GKX75" s="124" t="s">
        <v>192</v>
      </c>
      <c r="GKY75" s="124" t="s">
        <v>192</v>
      </c>
      <c r="GKZ75" s="124" t="s">
        <v>192</v>
      </c>
      <c r="GLA75" s="124" t="s">
        <v>192</v>
      </c>
      <c r="GLB75" s="124" t="s">
        <v>192</v>
      </c>
      <c r="GLC75" s="124" t="s">
        <v>192</v>
      </c>
      <c r="GLD75" s="124" t="s">
        <v>192</v>
      </c>
      <c r="GLE75" s="124" t="s">
        <v>192</v>
      </c>
      <c r="GLF75" s="124" t="s">
        <v>192</v>
      </c>
      <c r="GLG75" s="124" t="s">
        <v>192</v>
      </c>
      <c r="GLH75" s="124" t="s">
        <v>192</v>
      </c>
      <c r="GLI75" s="124" t="s">
        <v>192</v>
      </c>
      <c r="GLJ75" s="124" t="s">
        <v>192</v>
      </c>
      <c r="GLK75" s="124" t="s">
        <v>192</v>
      </c>
      <c r="GLL75" s="124" t="s">
        <v>192</v>
      </c>
      <c r="GLM75" s="124" t="s">
        <v>192</v>
      </c>
      <c r="GLN75" s="124" t="s">
        <v>192</v>
      </c>
      <c r="GLO75" s="124" t="s">
        <v>192</v>
      </c>
      <c r="GLP75" s="124" t="s">
        <v>192</v>
      </c>
      <c r="GLQ75" s="124" t="s">
        <v>192</v>
      </c>
      <c r="GLR75" s="124" t="s">
        <v>192</v>
      </c>
      <c r="GLS75" s="124" t="s">
        <v>192</v>
      </c>
      <c r="GLT75" s="124" t="s">
        <v>192</v>
      </c>
      <c r="GLU75" s="124" t="s">
        <v>192</v>
      </c>
      <c r="GLV75" s="124" t="s">
        <v>192</v>
      </c>
      <c r="GLW75" s="124" t="s">
        <v>192</v>
      </c>
      <c r="GLX75" s="124" t="s">
        <v>192</v>
      </c>
      <c r="GLY75" s="124" t="s">
        <v>192</v>
      </c>
      <c r="GLZ75" s="124" t="s">
        <v>192</v>
      </c>
      <c r="GMA75" s="124" t="s">
        <v>192</v>
      </c>
      <c r="GMB75" s="124" t="s">
        <v>192</v>
      </c>
      <c r="GMC75" s="124" t="s">
        <v>192</v>
      </c>
      <c r="GMD75" s="124" t="s">
        <v>192</v>
      </c>
      <c r="GME75" s="124" t="s">
        <v>192</v>
      </c>
      <c r="GMF75" s="124" t="s">
        <v>192</v>
      </c>
      <c r="GMG75" s="124" t="s">
        <v>192</v>
      </c>
      <c r="GMH75" s="124" t="s">
        <v>192</v>
      </c>
      <c r="GMI75" s="124" t="s">
        <v>192</v>
      </c>
      <c r="GMJ75" s="124" t="s">
        <v>192</v>
      </c>
      <c r="GMK75" s="124" t="s">
        <v>192</v>
      </c>
      <c r="GML75" s="124" t="s">
        <v>192</v>
      </c>
      <c r="GMM75" s="124" t="s">
        <v>192</v>
      </c>
      <c r="GMN75" s="124" t="s">
        <v>192</v>
      </c>
      <c r="GMO75" s="124" t="s">
        <v>192</v>
      </c>
      <c r="GMP75" s="124" t="s">
        <v>192</v>
      </c>
      <c r="GMQ75" s="124" t="s">
        <v>192</v>
      </c>
      <c r="GMR75" s="124" t="s">
        <v>192</v>
      </c>
      <c r="GMS75" s="124" t="s">
        <v>192</v>
      </c>
      <c r="GMT75" s="124" t="s">
        <v>192</v>
      </c>
      <c r="GMU75" s="124" t="s">
        <v>192</v>
      </c>
      <c r="GMV75" s="124" t="s">
        <v>192</v>
      </c>
      <c r="GMW75" s="124" t="s">
        <v>192</v>
      </c>
      <c r="GMX75" s="124" t="s">
        <v>192</v>
      </c>
      <c r="GMY75" s="124" t="s">
        <v>192</v>
      </c>
      <c r="GMZ75" s="124" t="s">
        <v>192</v>
      </c>
      <c r="GNA75" s="124" t="s">
        <v>192</v>
      </c>
      <c r="GNB75" s="124" t="s">
        <v>192</v>
      </c>
      <c r="GNC75" s="124" t="s">
        <v>192</v>
      </c>
      <c r="GND75" s="124" t="s">
        <v>192</v>
      </c>
      <c r="GNE75" s="124" t="s">
        <v>192</v>
      </c>
      <c r="GNF75" s="124" t="s">
        <v>192</v>
      </c>
      <c r="GNG75" s="124" t="s">
        <v>192</v>
      </c>
      <c r="GNH75" s="124" t="s">
        <v>192</v>
      </c>
      <c r="GNI75" s="124" t="s">
        <v>192</v>
      </c>
      <c r="GNJ75" s="124" t="s">
        <v>192</v>
      </c>
      <c r="GNK75" s="124" t="s">
        <v>192</v>
      </c>
      <c r="GNL75" s="124" t="s">
        <v>192</v>
      </c>
      <c r="GNM75" s="124" t="s">
        <v>192</v>
      </c>
      <c r="GNN75" s="124" t="s">
        <v>192</v>
      </c>
      <c r="GNO75" s="124" t="s">
        <v>192</v>
      </c>
      <c r="GNP75" s="124" t="s">
        <v>192</v>
      </c>
      <c r="GNQ75" s="124" t="s">
        <v>192</v>
      </c>
      <c r="GNR75" s="124" t="s">
        <v>192</v>
      </c>
      <c r="GNS75" s="124" t="s">
        <v>192</v>
      </c>
      <c r="GNT75" s="124" t="s">
        <v>192</v>
      </c>
      <c r="GNU75" s="124" t="s">
        <v>192</v>
      </c>
      <c r="GNV75" s="124" t="s">
        <v>192</v>
      </c>
      <c r="GNW75" s="124" t="s">
        <v>192</v>
      </c>
      <c r="GNX75" s="124" t="s">
        <v>192</v>
      </c>
      <c r="GNY75" s="124" t="s">
        <v>192</v>
      </c>
      <c r="GNZ75" s="124" t="s">
        <v>192</v>
      </c>
      <c r="GOA75" s="124" t="s">
        <v>192</v>
      </c>
      <c r="GOB75" s="124" t="s">
        <v>192</v>
      </c>
      <c r="GOC75" s="124" t="s">
        <v>192</v>
      </c>
      <c r="GOD75" s="124" t="s">
        <v>192</v>
      </c>
      <c r="GOE75" s="124" t="s">
        <v>192</v>
      </c>
      <c r="GOF75" s="124" t="s">
        <v>192</v>
      </c>
      <c r="GOG75" s="124" t="s">
        <v>192</v>
      </c>
      <c r="GOH75" s="124" t="s">
        <v>192</v>
      </c>
      <c r="GOI75" s="124" t="s">
        <v>192</v>
      </c>
      <c r="GOJ75" s="124" t="s">
        <v>192</v>
      </c>
      <c r="GOK75" s="124" t="s">
        <v>192</v>
      </c>
      <c r="GOL75" s="124" t="s">
        <v>192</v>
      </c>
      <c r="GOM75" s="124" t="s">
        <v>192</v>
      </c>
      <c r="GON75" s="124" t="s">
        <v>192</v>
      </c>
      <c r="GOO75" s="124" t="s">
        <v>192</v>
      </c>
      <c r="GOP75" s="124" t="s">
        <v>192</v>
      </c>
      <c r="GOQ75" s="124" t="s">
        <v>192</v>
      </c>
      <c r="GOR75" s="124" t="s">
        <v>192</v>
      </c>
      <c r="GOS75" s="124" t="s">
        <v>192</v>
      </c>
      <c r="GOT75" s="124" t="s">
        <v>192</v>
      </c>
      <c r="GOU75" s="124" t="s">
        <v>192</v>
      </c>
      <c r="GOV75" s="124" t="s">
        <v>192</v>
      </c>
      <c r="GOW75" s="124" t="s">
        <v>192</v>
      </c>
      <c r="GOX75" s="124" t="s">
        <v>192</v>
      </c>
      <c r="GOY75" s="124" t="s">
        <v>192</v>
      </c>
      <c r="GOZ75" s="124" t="s">
        <v>192</v>
      </c>
      <c r="GPA75" s="124" t="s">
        <v>192</v>
      </c>
      <c r="GPB75" s="124" t="s">
        <v>192</v>
      </c>
      <c r="GPC75" s="124" t="s">
        <v>192</v>
      </c>
      <c r="GPD75" s="124" t="s">
        <v>192</v>
      </c>
      <c r="GPE75" s="124" t="s">
        <v>192</v>
      </c>
      <c r="GPF75" s="124" t="s">
        <v>192</v>
      </c>
      <c r="GPG75" s="124" t="s">
        <v>192</v>
      </c>
      <c r="GPH75" s="124" t="s">
        <v>192</v>
      </c>
      <c r="GPI75" s="124" t="s">
        <v>192</v>
      </c>
      <c r="GPJ75" s="124" t="s">
        <v>192</v>
      </c>
      <c r="GPK75" s="124" t="s">
        <v>192</v>
      </c>
      <c r="GPL75" s="124" t="s">
        <v>192</v>
      </c>
      <c r="GPM75" s="124" t="s">
        <v>192</v>
      </c>
      <c r="GPN75" s="124" t="s">
        <v>192</v>
      </c>
      <c r="GPO75" s="124" t="s">
        <v>192</v>
      </c>
      <c r="GPP75" s="124" t="s">
        <v>192</v>
      </c>
      <c r="GPQ75" s="124" t="s">
        <v>192</v>
      </c>
      <c r="GPR75" s="124" t="s">
        <v>192</v>
      </c>
      <c r="GPS75" s="124" t="s">
        <v>192</v>
      </c>
      <c r="GPT75" s="124" t="s">
        <v>192</v>
      </c>
      <c r="GPU75" s="124" t="s">
        <v>192</v>
      </c>
      <c r="GPV75" s="124" t="s">
        <v>192</v>
      </c>
      <c r="GPW75" s="124" t="s">
        <v>192</v>
      </c>
      <c r="GPX75" s="124" t="s">
        <v>192</v>
      </c>
      <c r="GPY75" s="124" t="s">
        <v>192</v>
      </c>
      <c r="GPZ75" s="124" t="s">
        <v>192</v>
      </c>
      <c r="GQA75" s="124" t="s">
        <v>192</v>
      </c>
      <c r="GQB75" s="124" t="s">
        <v>192</v>
      </c>
      <c r="GQC75" s="124" t="s">
        <v>192</v>
      </c>
      <c r="GQD75" s="124" t="s">
        <v>192</v>
      </c>
      <c r="GQE75" s="124" t="s">
        <v>192</v>
      </c>
      <c r="GQF75" s="124" t="s">
        <v>192</v>
      </c>
      <c r="GQG75" s="124" t="s">
        <v>192</v>
      </c>
      <c r="GQH75" s="124" t="s">
        <v>192</v>
      </c>
      <c r="GQI75" s="124" t="s">
        <v>192</v>
      </c>
      <c r="GQJ75" s="124" t="s">
        <v>192</v>
      </c>
      <c r="GQK75" s="124" t="s">
        <v>192</v>
      </c>
      <c r="GQL75" s="124" t="s">
        <v>192</v>
      </c>
      <c r="GQM75" s="124" t="s">
        <v>192</v>
      </c>
      <c r="GQN75" s="124" t="s">
        <v>192</v>
      </c>
      <c r="GQO75" s="124" t="s">
        <v>192</v>
      </c>
      <c r="GQP75" s="124" t="s">
        <v>192</v>
      </c>
      <c r="GQQ75" s="124" t="s">
        <v>192</v>
      </c>
      <c r="GQR75" s="124" t="s">
        <v>192</v>
      </c>
      <c r="GQS75" s="124" t="s">
        <v>192</v>
      </c>
      <c r="GQT75" s="124" t="s">
        <v>192</v>
      </c>
      <c r="GQU75" s="124" t="s">
        <v>192</v>
      </c>
      <c r="GQV75" s="124" t="s">
        <v>192</v>
      </c>
      <c r="GQW75" s="124" t="s">
        <v>192</v>
      </c>
      <c r="GQX75" s="124" t="s">
        <v>192</v>
      </c>
      <c r="GQY75" s="124" t="s">
        <v>192</v>
      </c>
      <c r="GQZ75" s="124" t="s">
        <v>192</v>
      </c>
      <c r="GRA75" s="124" t="s">
        <v>192</v>
      </c>
      <c r="GRB75" s="124" t="s">
        <v>192</v>
      </c>
      <c r="GRC75" s="124" t="s">
        <v>192</v>
      </c>
      <c r="GRD75" s="124" t="s">
        <v>192</v>
      </c>
      <c r="GRE75" s="124" t="s">
        <v>192</v>
      </c>
      <c r="GRF75" s="124" t="s">
        <v>192</v>
      </c>
      <c r="GRG75" s="124" t="s">
        <v>192</v>
      </c>
      <c r="GRH75" s="124" t="s">
        <v>192</v>
      </c>
      <c r="GRI75" s="124" t="s">
        <v>192</v>
      </c>
      <c r="GRJ75" s="124" t="s">
        <v>192</v>
      </c>
      <c r="GRK75" s="124" t="s">
        <v>192</v>
      </c>
      <c r="GRL75" s="124" t="s">
        <v>192</v>
      </c>
      <c r="GRM75" s="124" t="s">
        <v>192</v>
      </c>
      <c r="GRN75" s="124" t="s">
        <v>192</v>
      </c>
      <c r="GRO75" s="124" t="s">
        <v>192</v>
      </c>
      <c r="GRP75" s="124" t="s">
        <v>192</v>
      </c>
      <c r="GRQ75" s="124" t="s">
        <v>192</v>
      </c>
      <c r="GRR75" s="124" t="s">
        <v>192</v>
      </c>
      <c r="GRS75" s="124" t="s">
        <v>192</v>
      </c>
      <c r="GRT75" s="124" t="s">
        <v>192</v>
      </c>
      <c r="GRU75" s="124" t="s">
        <v>192</v>
      </c>
      <c r="GRV75" s="124" t="s">
        <v>192</v>
      </c>
      <c r="GRW75" s="124" t="s">
        <v>192</v>
      </c>
      <c r="GRX75" s="124" t="s">
        <v>192</v>
      </c>
      <c r="GRY75" s="124" t="s">
        <v>192</v>
      </c>
      <c r="GRZ75" s="124" t="s">
        <v>192</v>
      </c>
      <c r="GSA75" s="124" t="s">
        <v>192</v>
      </c>
      <c r="GSB75" s="124" t="s">
        <v>192</v>
      </c>
      <c r="GSC75" s="124" t="s">
        <v>192</v>
      </c>
      <c r="GSD75" s="124" t="s">
        <v>192</v>
      </c>
      <c r="GSE75" s="124" t="s">
        <v>192</v>
      </c>
      <c r="GSF75" s="124" t="s">
        <v>192</v>
      </c>
      <c r="GSG75" s="124" t="s">
        <v>192</v>
      </c>
      <c r="GSH75" s="124" t="s">
        <v>192</v>
      </c>
      <c r="GSI75" s="124" t="s">
        <v>192</v>
      </c>
      <c r="GSJ75" s="124" t="s">
        <v>192</v>
      </c>
      <c r="GSK75" s="124" t="s">
        <v>192</v>
      </c>
      <c r="GSL75" s="124" t="s">
        <v>192</v>
      </c>
      <c r="GSM75" s="124" t="s">
        <v>192</v>
      </c>
      <c r="GSN75" s="124" t="s">
        <v>192</v>
      </c>
      <c r="GSO75" s="124" t="s">
        <v>192</v>
      </c>
      <c r="GSP75" s="124" t="s">
        <v>192</v>
      </c>
      <c r="GSQ75" s="124" t="s">
        <v>192</v>
      </c>
      <c r="GSR75" s="124" t="s">
        <v>192</v>
      </c>
      <c r="GSS75" s="124" t="s">
        <v>192</v>
      </c>
      <c r="GST75" s="124" t="s">
        <v>192</v>
      </c>
      <c r="GSU75" s="124" t="s">
        <v>192</v>
      </c>
      <c r="GSV75" s="124" t="s">
        <v>192</v>
      </c>
      <c r="GSW75" s="124" t="s">
        <v>192</v>
      </c>
      <c r="GSX75" s="124" t="s">
        <v>192</v>
      </c>
      <c r="GSY75" s="124" t="s">
        <v>192</v>
      </c>
      <c r="GSZ75" s="124" t="s">
        <v>192</v>
      </c>
      <c r="GTA75" s="124" t="s">
        <v>192</v>
      </c>
      <c r="GTB75" s="124" t="s">
        <v>192</v>
      </c>
      <c r="GTC75" s="124" t="s">
        <v>192</v>
      </c>
      <c r="GTD75" s="124" t="s">
        <v>192</v>
      </c>
      <c r="GTE75" s="124" t="s">
        <v>192</v>
      </c>
      <c r="GTF75" s="124" t="s">
        <v>192</v>
      </c>
      <c r="GTG75" s="124" t="s">
        <v>192</v>
      </c>
      <c r="GTH75" s="124" t="s">
        <v>192</v>
      </c>
      <c r="GTI75" s="124" t="s">
        <v>192</v>
      </c>
      <c r="GTJ75" s="124" t="s">
        <v>192</v>
      </c>
      <c r="GTK75" s="124" t="s">
        <v>192</v>
      </c>
      <c r="GTL75" s="124" t="s">
        <v>192</v>
      </c>
      <c r="GTM75" s="124" t="s">
        <v>192</v>
      </c>
      <c r="GTN75" s="124" t="s">
        <v>192</v>
      </c>
      <c r="GTO75" s="124" t="s">
        <v>192</v>
      </c>
      <c r="GTP75" s="124" t="s">
        <v>192</v>
      </c>
      <c r="GTQ75" s="124" t="s">
        <v>192</v>
      </c>
      <c r="GTR75" s="124" t="s">
        <v>192</v>
      </c>
      <c r="GTS75" s="124" t="s">
        <v>192</v>
      </c>
      <c r="GTT75" s="124" t="s">
        <v>192</v>
      </c>
      <c r="GTU75" s="124" t="s">
        <v>192</v>
      </c>
      <c r="GTV75" s="124" t="s">
        <v>192</v>
      </c>
      <c r="GTW75" s="124" t="s">
        <v>192</v>
      </c>
      <c r="GTX75" s="124" t="s">
        <v>192</v>
      </c>
      <c r="GTY75" s="124" t="s">
        <v>192</v>
      </c>
      <c r="GTZ75" s="124" t="s">
        <v>192</v>
      </c>
      <c r="GUA75" s="124" t="s">
        <v>192</v>
      </c>
      <c r="GUB75" s="124" t="s">
        <v>192</v>
      </c>
      <c r="GUC75" s="124" t="s">
        <v>192</v>
      </c>
      <c r="GUD75" s="124" t="s">
        <v>192</v>
      </c>
      <c r="GUE75" s="124" t="s">
        <v>192</v>
      </c>
      <c r="GUF75" s="124" t="s">
        <v>192</v>
      </c>
      <c r="GUG75" s="124" t="s">
        <v>192</v>
      </c>
      <c r="GUH75" s="124" t="s">
        <v>192</v>
      </c>
      <c r="GUI75" s="124" t="s">
        <v>192</v>
      </c>
      <c r="GUJ75" s="124" t="s">
        <v>192</v>
      </c>
      <c r="GUK75" s="124" t="s">
        <v>192</v>
      </c>
      <c r="GUL75" s="124" t="s">
        <v>192</v>
      </c>
      <c r="GUM75" s="124" t="s">
        <v>192</v>
      </c>
      <c r="GUN75" s="124" t="s">
        <v>192</v>
      </c>
      <c r="GUO75" s="124" t="s">
        <v>192</v>
      </c>
      <c r="GUP75" s="124" t="s">
        <v>192</v>
      </c>
      <c r="GUQ75" s="124" t="s">
        <v>192</v>
      </c>
      <c r="GUR75" s="124" t="s">
        <v>192</v>
      </c>
      <c r="GUS75" s="124" t="s">
        <v>192</v>
      </c>
      <c r="GUT75" s="124" t="s">
        <v>192</v>
      </c>
      <c r="GUU75" s="124" t="s">
        <v>192</v>
      </c>
      <c r="GUV75" s="124" t="s">
        <v>192</v>
      </c>
      <c r="GUW75" s="124" t="s">
        <v>192</v>
      </c>
      <c r="GUX75" s="124" t="s">
        <v>192</v>
      </c>
      <c r="GUY75" s="124" t="s">
        <v>192</v>
      </c>
      <c r="GUZ75" s="124" t="s">
        <v>192</v>
      </c>
      <c r="GVA75" s="124" t="s">
        <v>192</v>
      </c>
      <c r="GVB75" s="124" t="s">
        <v>192</v>
      </c>
      <c r="GVC75" s="124" t="s">
        <v>192</v>
      </c>
      <c r="GVD75" s="124" t="s">
        <v>192</v>
      </c>
      <c r="GVE75" s="124" t="s">
        <v>192</v>
      </c>
      <c r="GVF75" s="124" t="s">
        <v>192</v>
      </c>
      <c r="GVG75" s="124" t="s">
        <v>192</v>
      </c>
      <c r="GVH75" s="124" t="s">
        <v>192</v>
      </c>
      <c r="GVI75" s="124" t="s">
        <v>192</v>
      </c>
      <c r="GVJ75" s="124" t="s">
        <v>192</v>
      </c>
      <c r="GVK75" s="124" t="s">
        <v>192</v>
      </c>
      <c r="GVL75" s="124" t="s">
        <v>192</v>
      </c>
      <c r="GVM75" s="124" t="s">
        <v>192</v>
      </c>
      <c r="GVN75" s="124" t="s">
        <v>192</v>
      </c>
      <c r="GVO75" s="124" t="s">
        <v>192</v>
      </c>
      <c r="GVP75" s="124" t="s">
        <v>192</v>
      </c>
      <c r="GVQ75" s="124" t="s">
        <v>192</v>
      </c>
      <c r="GVR75" s="124" t="s">
        <v>192</v>
      </c>
      <c r="GVS75" s="124" t="s">
        <v>192</v>
      </c>
      <c r="GVT75" s="124" t="s">
        <v>192</v>
      </c>
      <c r="GVU75" s="124" t="s">
        <v>192</v>
      </c>
      <c r="GVV75" s="124" t="s">
        <v>192</v>
      </c>
      <c r="GVW75" s="124" t="s">
        <v>192</v>
      </c>
      <c r="GVX75" s="124" t="s">
        <v>192</v>
      </c>
      <c r="GVY75" s="124" t="s">
        <v>192</v>
      </c>
      <c r="GVZ75" s="124" t="s">
        <v>192</v>
      </c>
      <c r="GWA75" s="124" t="s">
        <v>192</v>
      </c>
      <c r="GWB75" s="124" t="s">
        <v>192</v>
      </c>
      <c r="GWC75" s="124" t="s">
        <v>192</v>
      </c>
      <c r="GWD75" s="124" t="s">
        <v>192</v>
      </c>
      <c r="GWE75" s="124" t="s">
        <v>192</v>
      </c>
      <c r="GWF75" s="124" t="s">
        <v>192</v>
      </c>
      <c r="GWG75" s="124" t="s">
        <v>192</v>
      </c>
      <c r="GWH75" s="124" t="s">
        <v>192</v>
      </c>
      <c r="GWI75" s="124" t="s">
        <v>192</v>
      </c>
      <c r="GWJ75" s="124" t="s">
        <v>192</v>
      </c>
      <c r="GWK75" s="124" t="s">
        <v>192</v>
      </c>
      <c r="GWL75" s="124" t="s">
        <v>192</v>
      </c>
      <c r="GWM75" s="124" t="s">
        <v>192</v>
      </c>
      <c r="GWN75" s="124" t="s">
        <v>192</v>
      </c>
      <c r="GWO75" s="124" t="s">
        <v>192</v>
      </c>
      <c r="GWP75" s="124" t="s">
        <v>192</v>
      </c>
      <c r="GWQ75" s="124" t="s">
        <v>192</v>
      </c>
      <c r="GWR75" s="124" t="s">
        <v>192</v>
      </c>
      <c r="GWS75" s="124" t="s">
        <v>192</v>
      </c>
      <c r="GWT75" s="124" t="s">
        <v>192</v>
      </c>
      <c r="GWU75" s="124" t="s">
        <v>192</v>
      </c>
      <c r="GWV75" s="124" t="s">
        <v>192</v>
      </c>
      <c r="GWW75" s="124" t="s">
        <v>192</v>
      </c>
      <c r="GWX75" s="124" t="s">
        <v>192</v>
      </c>
      <c r="GWY75" s="124" t="s">
        <v>192</v>
      </c>
      <c r="GWZ75" s="124" t="s">
        <v>192</v>
      </c>
      <c r="GXA75" s="124" t="s">
        <v>192</v>
      </c>
      <c r="GXB75" s="124" t="s">
        <v>192</v>
      </c>
      <c r="GXC75" s="124" t="s">
        <v>192</v>
      </c>
      <c r="GXD75" s="124" t="s">
        <v>192</v>
      </c>
      <c r="GXE75" s="124" t="s">
        <v>192</v>
      </c>
      <c r="GXF75" s="124" t="s">
        <v>192</v>
      </c>
      <c r="GXG75" s="124" t="s">
        <v>192</v>
      </c>
      <c r="GXH75" s="124" t="s">
        <v>192</v>
      </c>
      <c r="GXI75" s="124" t="s">
        <v>192</v>
      </c>
      <c r="GXJ75" s="124" t="s">
        <v>192</v>
      </c>
      <c r="GXK75" s="124" t="s">
        <v>192</v>
      </c>
      <c r="GXL75" s="124" t="s">
        <v>192</v>
      </c>
      <c r="GXM75" s="124" t="s">
        <v>192</v>
      </c>
      <c r="GXN75" s="124" t="s">
        <v>192</v>
      </c>
      <c r="GXO75" s="124" t="s">
        <v>192</v>
      </c>
      <c r="GXP75" s="124" t="s">
        <v>192</v>
      </c>
      <c r="GXQ75" s="124" t="s">
        <v>192</v>
      </c>
      <c r="GXR75" s="124" t="s">
        <v>192</v>
      </c>
      <c r="GXS75" s="124" t="s">
        <v>192</v>
      </c>
      <c r="GXT75" s="124" t="s">
        <v>192</v>
      </c>
      <c r="GXU75" s="124" t="s">
        <v>192</v>
      </c>
      <c r="GXV75" s="124" t="s">
        <v>192</v>
      </c>
      <c r="GXW75" s="124" t="s">
        <v>192</v>
      </c>
      <c r="GXX75" s="124" t="s">
        <v>192</v>
      </c>
      <c r="GXY75" s="124" t="s">
        <v>192</v>
      </c>
      <c r="GXZ75" s="124" t="s">
        <v>192</v>
      </c>
      <c r="GYA75" s="124" t="s">
        <v>192</v>
      </c>
      <c r="GYB75" s="124" t="s">
        <v>192</v>
      </c>
      <c r="GYC75" s="124" t="s">
        <v>192</v>
      </c>
      <c r="GYD75" s="124" t="s">
        <v>192</v>
      </c>
      <c r="GYE75" s="124" t="s">
        <v>192</v>
      </c>
      <c r="GYF75" s="124" t="s">
        <v>192</v>
      </c>
      <c r="GYG75" s="124" t="s">
        <v>192</v>
      </c>
      <c r="GYH75" s="124" t="s">
        <v>192</v>
      </c>
      <c r="GYI75" s="124" t="s">
        <v>192</v>
      </c>
      <c r="GYJ75" s="124" t="s">
        <v>192</v>
      </c>
      <c r="GYK75" s="124" t="s">
        <v>192</v>
      </c>
      <c r="GYL75" s="124" t="s">
        <v>192</v>
      </c>
      <c r="GYM75" s="124" t="s">
        <v>192</v>
      </c>
      <c r="GYN75" s="124" t="s">
        <v>192</v>
      </c>
      <c r="GYO75" s="124" t="s">
        <v>192</v>
      </c>
      <c r="GYP75" s="124" t="s">
        <v>192</v>
      </c>
      <c r="GYQ75" s="124" t="s">
        <v>192</v>
      </c>
      <c r="GYR75" s="124" t="s">
        <v>192</v>
      </c>
      <c r="GYS75" s="124" t="s">
        <v>192</v>
      </c>
      <c r="GYT75" s="124" t="s">
        <v>192</v>
      </c>
      <c r="GYU75" s="124" t="s">
        <v>192</v>
      </c>
      <c r="GYV75" s="124" t="s">
        <v>192</v>
      </c>
      <c r="GYW75" s="124" t="s">
        <v>192</v>
      </c>
      <c r="GYX75" s="124" t="s">
        <v>192</v>
      </c>
      <c r="GYY75" s="124" t="s">
        <v>192</v>
      </c>
      <c r="GYZ75" s="124" t="s">
        <v>192</v>
      </c>
      <c r="GZA75" s="124" t="s">
        <v>192</v>
      </c>
      <c r="GZB75" s="124" t="s">
        <v>192</v>
      </c>
      <c r="GZC75" s="124" t="s">
        <v>192</v>
      </c>
      <c r="GZD75" s="124" t="s">
        <v>192</v>
      </c>
      <c r="GZE75" s="124" t="s">
        <v>192</v>
      </c>
      <c r="GZF75" s="124" t="s">
        <v>192</v>
      </c>
      <c r="GZG75" s="124" t="s">
        <v>192</v>
      </c>
      <c r="GZH75" s="124" t="s">
        <v>192</v>
      </c>
      <c r="GZI75" s="124" t="s">
        <v>192</v>
      </c>
      <c r="GZJ75" s="124" t="s">
        <v>192</v>
      </c>
      <c r="GZK75" s="124" t="s">
        <v>192</v>
      </c>
      <c r="GZL75" s="124" t="s">
        <v>192</v>
      </c>
      <c r="GZM75" s="124" t="s">
        <v>192</v>
      </c>
      <c r="GZN75" s="124" t="s">
        <v>192</v>
      </c>
      <c r="GZO75" s="124" t="s">
        <v>192</v>
      </c>
      <c r="GZP75" s="124" t="s">
        <v>192</v>
      </c>
      <c r="GZQ75" s="124" t="s">
        <v>192</v>
      </c>
      <c r="GZR75" s="124" t="s">
        <v>192</v>
      </c>
      <c r="GZS75" s="124" t="s">
        <v>192</v>
      </c>
      <c r="GZT75" s="124" t="s">
        <v>192</v>
      </c>
      <c r="GZU75" s="124" t="s">
        <v>192</v>
      </c>
      <c r="GZV75" s="124" t="s">
        <v>192</v>
      </c>
      <c r="GZW75" s="124" t="s">
        <v>192</v>
      </c>
      <c r="GZX75" s="124" t="s">
        <v>192</v>
      </c>
      <c r="GZY75" s="124" t="s">
        <v>192</v>
      </c>
      <c r="GZZ75" s="124" t="s">
        <v>192</v>
      </c>
      <c r="HAA75" s="124" t="s">
        <v>192</v>
      </c>
      <c r="HAB75" s="124" t="s">
        <v>192</v>
      </c>
      <c r="HAC75" s="124" t="s">
        <v>192</v>
      </c>
      <c r="HAD75" s="124" t="s">
        <v>192</v>
      </c>
      <c r="HAE75" s="124" t="s">
        <v>192</v>
      </c>
      <c r="HAF75" s="124" t="s">
        <v>192</v>
      </c>
      <c r="HAG75" s="124" t="s">
        <v>192</v>
      </c>
      <c r="HAH75" s="124" t="s">
        <v>192</v>
      </c>
      <c r="HAI75" s="124" t="s">
        <v>192</v>
      </c>
      <c r="HAJ75" s="124" t="s">
        <v>192</v>
      </c>
      <c r="HAK75" s="124" t="s">
        <v>192</v>
      </c>
      <c r="HAL75" s="124" t="s">
        <v>192</v>
      </c>
      <c r="HAM75" s="124" t="s">
        <v>192</v>
      </c>
      <c r="HAN75" s="124" t="s">
        <v>192</v>
      </c>
      <c r="HAO75" s="124" t="s">
        <v>192</v>
      </c>
      <c r="HAP75" s="124" t="s">
        <v>192</v>
      </c>
      <c r="HAQ75" s="124" t="s">
        <v>192</v>
      </c>
      <c r="HAR75" s="124" t="s">
        <v>192</v>
      </c>
      <c r="HAS75" s="124" t="s">
        <v>192</v>
      </c>
      <c r="HAT75" s="124" t="s">
        <v>192</v>
      </c>
      <c r="HAU75" s="124" t="s">
        <v>192</v>
      </c>
      <c r="HAV75" s="124" t="s">
        <v>192</v>
      </c>
      <c r="HAW75" s="124" t="s">
        <v>192</v>
      </c>
      <c r="HAX75" s="124" t="s">
        <v>192</v>
      </c>
      <c r="HAY75" s="124" t="s">
        <v>192</v>
      </c>
      <c r="HAZ75" s="124" t="s">
        <v>192</v>
      </c>
      <c r="HBA75" s="124" t="s">
        <v>192</v>
      </c>
      <c r="HBB75" s="124" t="s">
        <v>192</v>
      </c>
      <c r="HBC75" s="124" t="s">
        <v>192</v>
      </c>
      <c r="HBD75" s="124" t="s">
        <v>192</v>
      </c>
      <c r="HBE75" s="124" t="s">
        <v>192</v>
      </c>
      <c r="HBF75" s="124" t="s">
        <v>192</v>
      </c>
      <c r="HBG75" s="124" t="s">
        <v>192</v>
      </c>
      <c r="HBH75" s="124" t="s">
        <v>192</v>
      </c>
      <c r="HBI75" s="124" t="s">
        <v>192</v>
      </c>
      <c r="HBJ75" s="124" t="s">
        <v>192</v>
      </c>
      <c r="HBK75" s="124" t="s">
        <v>192</v>
      </c>
      <c r="HBL75" s="124" t="s">
        <v>192</v>
      </c>
      <c r="HBM75" s="124" t="s">
        <v>192</v>
      </c>
      <c r="HBN75" s="124" t="s">
        <v>192</v>
      </c>
      <c r="HBO75" s="124" t="s">
        <v>192</v>
      </c>
      <c r="HBP75" s="124" t="s">
        <v>192</v>
      </c>
      <c r="HBQ75" s="124" t="s">
        <v>192</v>
      </c>
      <c r="HBR75" s="124" t="s">
        <v>192</v>
      </c>
      <c r="HBS75" s="124" t="s">
        <v>192</v>
      </c>
      <c r="HBT75" s="124" t="s">
        <v>192</v>
      </c>
      <c r="HBU75" s="124" t="s">
        <v>192</v>
      </c>
      <c r="HBV75" s="124" t="s">
        <v>192</v>
      </c>
      <c r="HBW75" s="124" t="s">
        <v>192</v>
      </c>
      <c r="HBX75" s="124" t="s">
        <v>192</v>
      </c>
      <c r="HBY75" s="124" t="s">
        <v>192</v>
      </c>
      <c r="HBZ75" s="124" t="s">
        <v>192</v>
      </c>
      <c r="HCA75" s="124" t="s">
        <v>192</v>
      </c>
      <c r="HCB75" s="124" t="s">
        <v>192</v>
      </c>
      <c r="HCC75" s="124" t="s">
        <v>192</v>
      </c>
      <c r="HCD75" s="124" t="s">
        <v>192</v>
      </c>
      <c r="HCE75" s="124" t="s">
        <v>192</v>
      </c>
      <c r="HCF75" s="124" t="s">
        <v>192</v>
      </c>
      <c r="HCG75" s="124" t="s">
        <v>192</v>
      </c>
      <c r="HCH75" s="124" t="s">
        <v>192</v>
      </c>
      <c r="HCI75" s="124" t="s">
        <v>192</v>
      </c>
      <c r="HCJ75" s="124" t="s">
        <v>192</v>
      </c>
      <c r="HCK75" s="124" t="s">
        <v>192</v>
      </c>
      <c r="HCL75" s="124" t="s">
        <v>192</v>
      </c>
      <c r="HCM75" s="124" t="s">
        <v>192</v>
      </c>
      <c r="HCN75" s="124" t="s">
        <v>192</v>
      </c>
      <c r="HCO75" s="124" t="s">
        <v>192</v>
      </c>
      <c r="HCP75" s="124" t="s">
        <v>192</v>
      </c>
      <c r="HCQ75" s="124" t="s">
        <v>192</v>
      </c>
      <c r="HCR75" s="124" t="s">
        <v>192</v>
      </c>
      <c r="HCS75" s="124" t="s">
        <v>192</v>
      </c>
      <c r="HCT75" s="124" t="s">
        <v>192</v>
      </c>
      <c r="HCU75" s="124" t="s">
        <v>192</v>
      </c>
      <c r="HCV75" s="124" t="s">
        <v>192</v>
      </c>
      <c r="HCW75" s="124" t="s">
        <v>192</v>
      </c>
      <c r="HCX75" s="124" t="s">
        <v>192</v>
      </c>
      <c r="HCY75" s="124" t="s">
        <v>192</v>
      </c>
      <c r="HCZ75" s="124" t="s">
        <v>192</v>
      </c>
      <c r="HDA75" s="124" t="s">
        <v>192</v>
      </c>
      <c r="HDB75" s="124" t="s">
        <v>192</v>
      </c>
      <c r="HDC75" s="124" t="s">
        <v>192</v>
      </c>
      <c r="HDD75" s="124" t="s">
        <v>192</v>
      </c>
      <c r="HDE75" s="124" t="s">
        <v>192</v>
      </c>
      <c r="HDF75" s="124" t="s">
        <v>192</v>
      </c>
      <c r="HDG75" s="124" t="s">
        <v>192</v>
      </c>
      <c r="HDH75" s="124" t="s">
        <v>192</v>
      </c>
      <c r="HDI75" s="124" t="s">
        <v>192</v>
      </c>
      <c r="HDJ75" s="124" t="s">
        <v>192</v>
      </c>
      <c r="HDK75" s="124" t="s">
        <v>192</v>
      </c>
      <c r="HDL75" s="124" t="s">
        <v>192</v>
      </c>
      <c r="HDM75" s="124" t="s">
        <v>192</v>
      </c>
      <c r="HDN75" s="124" t="s">
        <v>192</v>
      </c>
      <c r="HDO75" s="124" t="s">
        <v>192</v>
      </c>
      <c r="HDP75" s="124" t="s">
        <v>192</v>
      </c>
      <c r="HDQ75" s="124" t="s">
        <v>192</v>
      </c>
      <c r="HDR75" s="124" t="s">
        <v>192</v>
      </c>
      <c r="HDS75" s="124" t="s">
        <v>192</v>
      </c>
      <c r="HDT75" s="124" t="s">
        <v>192</v>
      </c>
      <c r="HDU75" s="124" t="s">
        <v>192</v>
      </c>
      <c r="HDV75" s="124" t="s">
        <v>192</v>
      </c>
      <c r="HDW75" s="124" t="s">
        <v>192</v>
      </c>
      <c r="HDX75" s="124" t="s">
        <v>192</v>
      </c>
      <c r="HDY75" s="124" t="s">
        <v>192</v>
      </c>
      <c r="HDZ75" s="124" t="s">
        <v>192</v>
      </c>
      <c r="HEA75" s="124" t="s">
        <v>192</v>
      </c>
      <c r="HEB75" s="124" t="s">
        <v>192</v>
      </c>
      <c r="HEC75" s="124" t="s">
        <v>192</v>
      </c>
      <c r="HED75" s="124" t="s">
        <v>192</v>
      </c>
      <c r="HEE75" s="124" t="s">
        <v>192</v>
      </c>
      <c r="HEF75" s="124" t="s">
        <v>192</v>
      </c>
      <c r="HEG75" s="124" t="s">
        <v>192</v>
      </c>
      <c r="HEH75" s="124" t="s">
        <v>192</v>
      </c>
      <c r="HEI75" s="124" t="s">
        <v>192</v>
      </c>
      <c r="HEJ75" s="124" t="s">
        <v>192</v>
      </c>
      <c r="HEK75" s="124" t="s">
        <v>192</v>
      </c>
      <c r="HEL75" s="124" t="s">
        <v>192</v>
      </c>
      <c r="HEM75" s="124" t="s">
        <v>192</v>
      </c>
      <c r="HEN75" s="124" t="s">
        <v>192</v>
      </c>
      <c r="HEO75" s="124" t="s">
        <v>192</v>
      </c>
      <c r="HEP75" s="124" t="s">
        <v>192</v>
      </c>
      <c r="HEQ75" s="124" t="s">
        <v>192</v>
      </c>
      <c r="HER75" s="124" t="s">
        <v>192</v>
      </c>
      <c r="HES75" s="124" t="s">
        <v>192</v>
      </c>
      <c r="HET75" s="124" t="s">
        <v>192</v>
      </c>
      <c r="HEU75" s="124" t="s">
        <v>192</v>
      </c>
      <c r="HEV75" s="124" t="s">
        <v>192</v>
      </c>
      <c r="HEW75" s="124" t="s">
        <v>192</v>
      </c>
      <c r="HEX75" s="124" t="s">
        <v>192</v>
      </c>
      <c r="HEY75" s="124" t="s">
        <v>192</v>
      </c>
      <c r="HEZ75" s="124" t="s">
        <v>192</v>
      </c>
      <c r="HFA75" s="124" t="s">
        <v>192</v>
      </c>
      <c r="HFB75" s="124" t="s">
        <v>192</v>
      </c>
      <c r="HFC75" s="124" t="s">
        <v>192</v>
      </c>
      <c r="HFD75" s="124" t="s">
        <v>192</v>
      </c>
      <c r="HFE75" s="124" t="s">
        <v>192</v>
      </c>
      <c r="HFF75" s="124" t="s">
        <v>192</v>
      </c>
      <c r="HFG75" s="124" t="s">
        <v>192</v>
      </c>
      <c r="HFH75" s="124" t="s">
        <v>192</v>
      </c>
      <c r="HFI75" s="124" t="s">
        <v>192</v>
      </c>
      <c r="HFJ75" s="124" t="s">
        <v>192</v>
      </c>
      <c r="HFK75" s="124" t="s">
        <v>192</v>
      </c>
      <c r="HFL75" s="124" t="s">
        <v>192</v>
      </c>
      <c r="HFM75" s="124" t="s">
        <v>192</v>
      </c>
      <c r="HFN75" s="124" t="s">
        <v>192</v>
      </c>
      <c r="HFO75" s="124" t="s">
        <v>192</v>
      </c>
      <c r="HFP75" s="124" t="s">
        <v>192</v>
      </c>
      <c r="HFQ75" s="124" t="s">
        <v>192</v>
      </c>
      <c r="HFR75" s="124" t="s">
        <v>192</v>
      </c>
      <c r="HFS75" s="124" t="s">
        <v>192</v>
      </c>
      <c r="HFT75" s="124" t="s">
        <v>192</v>
      </c>
      <c r="HFU75" s="124" t="s">
        <v>192</v>
      </c>
      <c r="HFV75" s="124" t="s">
        <v>192</v>
      </c>
      <c r="HFW75" s="124" t="s">
        <v>192</v>
      </c>
      <c r="HFX75" s="124" t="s">
        <v>192</v>
      </c>
      <c r="HFY75" s="124" t="s">
        <v>192</v>
      </c>
      <c r="HFZ75" s="124" t="s">
        <v>192</v>
      </c>
      <c r="HGA75" s="124" t="s">
        <v>192</v>
      </c>
      <c r="HGB75" s="124" t="s">
        <v>192</v>
      </c>
      <c r="HGC75" s="124" t="s">
        <v>192</v>
      </c>
      <c r="HGD75" s="124" t="s">
        <v>192</v>
      </c>
      <c r="HGE75" s="124" t="s">
        <v>192</v>
      </c>
      <c r="HGF75" s="124" t="s">
        <v>192</v>
      </c>
      <c r="HGG75" s="124" t="s">
        <v>192</v>
      </c>
      <c r="HGH75" s="124" t="s">
        <v>192</v>
      </c>
      <c r="HGI75" s="124" t="s">
        <v>192</v>
      </c>
      <c r="HGJ75" s="124" t="s">
        <v>192</v>
      </c>
      <c r="HGK75" s="124" t="s">
        <v>192</v>
      </c>
      <c r="HGL75" s="124" t="s">
        <v>192</v>
      </c>
      <c r="HGM75" s="124" t="s">
        <v>192</v>
      </c>
      <c r="HGN75" s="124" t="s">
        <v>192</v>
      </c>
      <c r="HGO75" s="124" t="s">
        <v>192</v>
      </c>
      <c r="HGP75" s="124" t="s">
        <v>192</v>
      </c>
      <c r="HGQ75" s="124" t="s">
        <v>192</v>
      </c>
      <c r="HGR75" s="124" t="s">
        <v>192</v>
      </c>
      <c r="HGS75" s="124" t="s">
        <v>192</v>
      </c>
      <c r="HGT75" s="124" t="s">
        <v>192</v>
      </c>
      <c r="HGU75" s="124" t="s">
        <v>192</v>
      </c>
      <c r="HGV75" s="124" t="s">
        <v>192</v>
      </c>
      <c r="HGW75" s="124" t="s">
        <v>192</v>
      </c>
      <c r="HGX75" s="124" t="s">
        <v>192</v>
      </c>
      <c r="HGY75" s="124" t="s">
        <v>192</v>
      </c>
      <c r="HGZ75" s="124" t="s">
        <v>192</v>
      </c>
      <c r="HHA75" s="124" t="s">
        <v>192</v>
      </c>
      <c r="HHB75" s="124" t="s">
        <v>192</v>
      </c>
      <c r="HHC75" s="124" t="s">
        <v>192</v>
      </c>
      <c r="HHD75" s="124" t="s">
        <v>192</v>
      </c>
      <c r="HHE75" s="124" t="s">
        <v>192</v>
      </c>
      <c r="HHF75" s="124" t="s">
        <v>192</v>
      </c>
      <c r="HHG75" s="124" t="s">
        <v>192</v>
      </c>
      <c r="HHH75" s="124" t="s">
        <v>192</v>
      </c>
      <c r="HHI75" s="124" t="s">
        <v>192</v>
      </c>
      <c r="HHJ75" s="124" t="s">
        <v>192</v>
      </c>
      <c r="HHK75" s="124" t="s">
        <v>192</v>
      </c>
      <c r="HHL75" s="124" t="s">
        <v>192</v>
      </c>
      <c r="HHM75" s="124" t="s">
        <v>192</v>
      </c>
      <c r="HHN75" s="124" t="s">
        <v>192</v>
      </c>
      <c r="HHO75" s="124" t="s">
        <v>192</v>
      </c>
      <c r="HHP75" s="124" t="s">
        <v>192</v>
      </c>
      <c r="HHQ75" s="124" t="s">
        <v>192</v>
      </c>
      <c r="HHR75" s="124" t="s">
        <v>192</v>
      </c>
      <c r="HHS75" s="124" t="s">
        <v>192</v>
      </c>
      <c r="HHT75" s="124" t="s">
        <v>192</v>
      </c>
      <c r="HHU75" s="124" t="s">
        <v>192</v>
      </c>
      <c r="HHV75" s="124" t="s">
        <v>192</v>
      </c>
      <c r="HHW75" s="124" t="s">
        <v>192</v>
      </c>
      <c r="HHX75" s="124" t="s">
        <v>192</v>
      </c>
      <c r="HHY75" s="124" t="s">
        <v>192</v>
      </c>
      <c r="HHZ75" s="124" t="s">
        <v>192</v>
      </c>
      <c r="HIA75" s="124" t="s">
        <v>192</v>
      </c>
      <c r="HIB75" s="124" t="s">
        <v>192</v>
      </c>
      <c r="HIC75" s="124" t="s">
        <v>192</v>
      </c>
      <c r="HID75" s="124" t="s">
        <v>192</v>
      </c>
      <c r="HIE75" s="124" t="s">
        <v>192</v>
      </c>
      <c r="HIF75" s="124" t="s">
        <v>192</v>
      </c>
      <c r="HIG75" s="124" t="s">
        <v>192</v>
      </c>
      <c r="HIH75" s="124" t="s">
        <v>192</v>
      </c>
      <c r="HII75" s="124" t="s">
        <v>192</v>
      </c>
      <c r="HIJ75" s="124" t="s">
        <v>192</v>
      </c>
      <c r="HIK75" s="124" t="s">
        <v>192</v>
      </c>
      <c r="HIL75" s="124" t="s">
        <v>192</v>
      </c>
      <c r="HIM75" s="124" t="s">
        <v>192</v>
      </c>
      <c r="HIN75" s="124" t="s">
        <v>192</v>
      </c>
      <c r="HIO75" s="124" t="s">
        <v>192</v>
      </c>
      <c r="HIP75" s="124" t="s">
        <v>192</v>
      </c>
      <c r="HIQ75" s="124" t="s">
        <v>192</v>
      </c>
      <c r="HIR75" s="124" t="s">
        <v>192</v>
      </c>
      <c r="HIS75" s="124" t="s">
        <v>192</v>
      </c>
      <c r="HIT75" s="124" t="s">
        <v>192</v>
      </c>
      <c r="HIU75" s="124" t="s">
        <v>192</v>
      </c>
      <c r="HIV75" s="124" t="s">
        <v>192</v>
      </c>
      <c r="HIW75" s="124" t="s">
        <v>192</v>
      </c>
      <c r="HIX75" s="124" t="s">
        <v>192</v>
      </c>
      <c r="HIY75" s="124" t="s">
        <v>192</v>
      </c>
      <c r="HIZ75" s="124" t="s">
        <v>192</v>
      </c>
      <c r="HJA75" s="124" t="s">
        <v>192</v>
      </c>
      <c r="HJB75" s="124" t="s">
        <v>192</v>
      </c>
      <c r="HJC75" s="124" t="s">
        <v>192</v>
      </c>
      <c r="HJD75" s="124" t="s">
        <v>192</v>
      </c>
      <c r="HJE75" s="124" t="s">
        <v>192</v>
      </c>
      <c r="HJF75" s="124" t="s">
        <v>192</v>
      </c>
      <c r="HJG75" s="124" t="s">
        <v>192</v>
      </c>
      <c r="HJH75" s="124" t="s">
        <v>192</v>
      </c>
      <c r="HJI75" s="124" t="s">
        <v>192</v>
      </c>
      <c r="HJJ75" s="124" t="s">
        <v>192</v>
      </c>
      <c r="HJK75" s="124" t="s">
        <v>192</v>
      </c>
      <c r="HJL75" s="124" t="s">
        <v>192</v>
      </c>
      <c r="HJM75" s="124" t="s">
        <v>192</v>
      </c>
      <c r="HJN75" s="124" t="s">
        <v>192</v>
      </c>
      <c r="HJO75" s="124" t="s">
        <v>192</v>
      </c>
      <c r="HJP75" s="124" t="s">
        <v>192</v>
      </c>
      <c r="HJQ75" s="124" t="s">
        <v>192</v>
      </c>
      <c r="HJR75" s="124" t="s">
        <v>192</v>
      </c>
      <c r="HJS75" s="124" t="s">
        <v>192</v>
      </c>
      <c r="HJT75" s="124" t="s">
        <v>192</v>
      </c>
      <c r="HJU75" s="124" t="s">
        <v>192</v>
      </c>
      <c r="HJV75" s="124" t="s">
        <v>192</v>
      </c>
      <c r="HJW75" s="124" t="s">
        <v>192</v>
      </c>
      <c r="HJX75" s="124" t="s">
        <v>192</v>
      </c>
      <c r="HJY75" s="124" t="s">
        <v>192</v>
      </c>
      <c r="HJZ75" s="124" t="s">
        <v>192</v>
      </c>
      <c r="HKA75" s="124" t="s">
        <v>192</v>
      </c>
      <c r="HKB75" s="124" t="s">
        <v>192</v>
      </c>
      <c r="HKC75" s="124" t="s">
        <v>192</v>
      </c>
      <c r="HKD75" s="124" t="s">
        <v>192</v>
      </c>
      <c r="HKE75" s="124" t="s">
        <v>192</v>
      </c>
      <c r="HKF75" s="124" t="s">
        <v>192</v>
      </c>
      <c r="HKG75" s="124" t="s">
        <v>192</v>
      </c>
      <c r="HKH75" s="124" t="s">
        <v>192</v>
      </c>
      <c r="HKI75" s="124" t="s">
        <v>192</v>
      </c>
      <c r="HKJ75" s="124" t="s">
        <v>192</v>
      </c>
      <c r="HKK75" s="124" t="s">
        <v>192</v>
      </c>
      <c r="HKL75" s="124" t="s">
        <v>192</v>
      </c>
      <c r="HKM75" s="124" t="s">
        <v>192</v>
      </c>
      <c r="HKN75" s="124" t="s">
        <v>192</v>
      </c>
      <c r="HKO75" s="124" t="s">
        <v>192</v>
      </c>
      <c r="HKP75" s="124" t="s">
        <v>192</v>
      </c>
      <c r="HKQ75" s="124" t="s">
        <v>192</v>
      </c>
      <c r="HKR75" s="124" t="s">
        <v>192</v>
      </c>
      <c r="HKS75" s="124" t="s">
        <v>192</v>
      </c>
      <c r="HKT75" s="124" t="s">
        <v>192</v>
      </c>
      <c r="HKU75" s="124" t="s">
        <v>192</v>
      </c>
      <c r="HKV75" s="124" t="s">
        <v>192</v>
      </c>
      <c r="HKW75" s="124" t="s">
        <v>192</v>
      </c>
      <c r="HKX75" s="124" t="s">
        <v>192</v>
      </c>
      <c r="HKY75" s="124" t="s">
        <v>192</v>
      </c>
      <c r="HKZ75" s="124" t="s">
        <v>192</v>
      </c>
      <c r="HLA75" s="124" t="s">
        <v>192</v>
      </c>
      <c r="HLB75" s="124" t="s">
        <v>192</v>
      </c>
      <c r="HLC75" s="124" t="s">
        <v>192</v>
      </c>
      <c r="HLD75" s="124" t="s">
        <v>192</v>
      </c>
      <c r="HLE75" s="124" t="s">
        <v>192</v>
      </c>
      <c r="HLF75" s="124" t="s">
        <v>192</v>
      </c>
      <c r="HLG75" s="124" t="s">
        <v>192</v>
      </c>
      <c r="HLH75" s="124" t="s">
        <v>192</v>
      </c>
      <c r="HLI75" s="124" t="s">
        <v>192</v>
      </c>
      <c r="HLJ75" s="124" t="s">
        <v>192</v>
      </c>
      <c r="HLK75" s="124" t="s">
        <v>192</v>
      </c>
      <c r="HLL75" s="124" t="s">
        <v>192</v>
      </c>
      <c r="HLM75" s="124" t="s">
        <v>192</v>
      </c>
      <c r="HLN75" s="124" t="s">
        <v>192</v>
      </c>
      <c r="HLO75" s="124" t="s">
        <v>192</v>
      </c>
      <c r="HLP75" s="124" t="s">
        <v>192</v>
      </c>
      <c r="HLQ75" s="124" t="s">
        <v>192</v>
      </c>
      <c r="HLR75" s="124" t="s">
        <v>192</v>
      </c>
      <c r="HLS75" s="124" t="s">
        <v>192</v>
      </c>
      <c r="HLT75" s="124" t="s">
        <v>192</v>
      </c>
      <c r="HLU75" s="124" t="s">
        <v>192</v>
      </c>
      <c r="HLV75" s="124" t="s">
        <v>192</v>
      </c>
      <c r="HLW75" s="124" t="s">
        <v>192</v>
      </c>
      <c r="HLX75" s="124" t="s">
        <v>192</v>
      </c>
      <c r="HLY75" s="124" t="s">
        <v>192</v>
      </c>
      <c r="HLZ75" s="124" t="s">
        <v>192</v>
      </c>
      <c r="HMA75" s="124" t="s">
        <v>192</v>
      </c>
      <c r="HMB75" s="124" t="s">
        <v>192</v>
      </c>
      <c r="HMC75" s="124" t="s">
        <v>192</v>
      </c>
      <c r="HMD75" s="124" t="s">
        <v>192</v>
      </c>
      <c r="HME75" s="124" t="s">
        <v>192</v>
      </c>
      <c r="HMF75" s="124" t="s">
        <v>192</v>
      </c>
      <c r="HMG75" s="124" t="s">
        <v>192</v>
      </c>
      <c r="HMH75" s="124" t="s">
        <v>192</v>
      </c>
      <c r="HMI75" s="124" t="s">
        <v>192</v>
      </c>
      <c r="HMJ75" s="124" t="s">
        <v>192</v>
      </c>
      <c r="HMK75" s="124" t="s">
        <v>192</v>
      </c>
      <c r="HML75" s="124" t="s">
        <v>192</v>
      </c>
      <c r="HMM75" s="124" t="s">
        <v>192</v>
      </c>
      <c r="HMN75" s="124" t="s">
        <v>192</v>
      </c>
      <c r="HMO75" s="124" t="s">
        <v>192</v>
      </c>
      <c r="HMP75" s="124" t="s">
        <v>192</v>
      </c>
      <c r="HMQ75" s="124" t="s">
        <v>192</v>
      </c>
      <c r="HMR75" s="124" t="s">
        <v>192</v>
      </c>
      <c r="HMS75" s="124" t="s">
        <v>192</v>
      </c>
      <c r="HMT75" s="124" t="s">
        <v>192</v>
      </c>
      <c r="HMU75" s="124" t="s">
        <v>192</v>
      </c>
      <c r="HMV75" s="124" t="s">
        <v>192</v>
      </c>
      <c r="HMW75" s="124" t="s">
        <v>192</v>
      </c>
      <c r="HMX75" s="124" t="s">
        <v>192</v>
      </c>
      <c r="HMY75" s="124" t="s">
        <v>192</v>
      </c>
      <c r="HMZ75" s="124" t="s">
        <v>192</v>
      </c>
      <c r="HNA75" s="124" t="s">
        <v>192</v>
      </c>
      <c r="HNB75" s="124" t="s">
        <v>192</v>
      </c>
      <c r="HNC75" s="124" t="s">
        <v>192</v>
      </c>
      <c r="HND75" s="124" t="s">
        <v>192</v>
      </c>
      <c r="HNE75" s="124" t="s">
        <v>192</v>
      </c>
      <c r="HNF75" s="124" t="s">
        <v>192</v>
      </c>
      <c r="HNG75" s="124" t="s">
        <v>192</v>
      </c>
      <c r="HNH75" s="124" t="s">
        <v>192</v>
      </c>
      <c r="HNI75" s="124" t="s">
        <v>192</v>
      </c>
      <c r="HNJ75" s="124" t="s">
        <v>192</v>
      </c>
      <c r="HNK75" s="124" t="s">
        <v>192</v>
      </c>
      <c r="HNL75" s="124" t="s">
        <v>192</v>
      </c>
      <c r="HNM75" s="124" t="s">
        <v>192</v>
      </c>
      <c r="HNN75" s="124" t="s">
        <v>192</v>
      </c>
      <c r="HNO75" s="124" t="s">
        <v>192</v>
      </c>
      <c r="HNP75" s="124" t="s">
        <v>192</v>
      </c>
      <c r="HNQ75" s="124" t="s">
        <v>192</v>
      </c>
      <c r="HNR75" s="124" t="s">
        <v>192</v>
      </c>
      <c r="HNS75" s="124" t="s">
        <v>192</v>
      </c>
      <c r="HNT75" s="124" t="s">
        <v>192</v>
      </c>
      <c r="HNU75" s="124" t="s">
        <v>192</v>
      </c>
      <c r="HNV75" s="124" t="s">
        <v>192</v>
      </c>
      <c r="HNW75" s="124" t="s">
        <v>192</v>
      </c>
      <c r="HNX75" s="124" t="s">
        <v>192</v>
      </c>
      <c r="HNY75" s="124" t="s">
        <v>192</v>
      </c>
      <c r="HNZ75" s="124" t="s">
        <v>192</v>
      </c>
      <c r="HOA75" s="124" t="s">
        <v>192</v>
      </c>
      <c r="HOB75" s="124" t="s">
        <v>192</v>
      </c>
      <c r="HOC75" s="124" t="s">
        <v>192</v>
      </c>
      <c r="HOD75" s="124" t="s">
        <v>192</v>
      </c>
      <c r="HOE75" s="124" t="s">
        <v>192</v>
      </c>
      <c r="HOF75" s="124" t="s">
        <v>192</v>
      </c>
      <c r="HOG75" s="124" t="s">
        <v>192</v>
      </c>
      <c r="HOH75" s="124" t="s">
        <v>192</v>
      </c>
      <c r="HOI75" s="124" t="s">
        <v>192</v>
      </c>
      <c r="HOJ75" s="124" t="s">
        <v>192</v>
      </c>
      <c r="HOK75" s="124" t="s">
        <v>192</v>
      </c>
      <c r="HOL75" s="124" t="s">
        <v>192</v>
      </c>
      <c r="HOM75" s="124" t="s">
        <v>192</v>
      </c>
      <c r="HON75" s="124" t="s">
        <v>192</v>
      </c>
      <c r="HOO75" s="124" t="s">
        <v>192</v>
      </c>
      <c r="HOP75" s="124" t="s">
        <v>192</v>
      </c>
      <c r="HOQ75" s="124" t="s">
        <v>192</v>
      </c>
      <c r="HOR75" s="124" t="s">
        <v>192</v>
      </c>
      <c r="HOS75" s="124" t="s">
        <v>192</v>
      </c>
      <c r="HOT75" s="124" t="s">
        <v>192</v>
      </c>
      <c r="HOU75" s="124" t="s">
        <v>192</v>
      </c>
      <c r="HOV75" s="124" t="s">
        <v>192</v>
      </c>
      <c r="HOW75" s="124" t="s">
        <v>192</v>
      </c>
      <c r="HOX75" s="124" t="s">
        <v>192</v>
      </c>
      <c r="HOY75" s="124" t="s">
        <v>192</v>
      </c>
      <c r="HOZ75" s="124" t="s">
        <v>192</v>
      </c>
      <c r="HPA75" s="124" t="s">
        <v>192</v>
      </c>
      <c r="HPB75" s="124" t="s">
        <v>192</v>
      </c>
      <c r="HPC75" s="124" t="s">
        <v>192</v>
      </c>
      <c r="HPD75" s="124" t="s">
        <v>192</v>
      </c>
      <c r="HPE75" s="124" t="s">
        <v>192</v>
      </c>
      <c r="HPF75" s="124" t="s">
        <v>192</v>
      </c>
      <c r="HPG75" s="124" t="s">
        <v>192</v>
      </c>
      <c r="HPH75" s="124" t="s">
        <v>192</v>
      </c>
      <c r="HPI75" s="124" t="s">
        <v>192</v>
      </c>
      <c r="HPJ75" s="124" t="s">
        <v>192</v>
      </c>
      <c r="HPK75" s="124" t="s">
        <v>192</v>
      </c>
      <c r="HPL75" s="124" t="s">
        <v>192</v>
      </c>
      <c r="HPM75" s="124" t="s">
        <v>192</v>
      </c>
      <c r="HPN75" s="124" t="s">
        <v>192</v>
      </c>
      <c r="HPO75" s="124" t="s">
        <v>192</v>
      </c>
      <c r="HPP75" s="124" t="s">
        <v>192</v>
      </c>
      <c r="HPQ75" s="124" t="s">
        <v>192</v>
      </c>
      <c r="HPR75" s="124" t="s">
        <v>192</v>
      </c>
      <c r="HPS75" s="124" t="s">
        <v>192</v>
      </c>
      <c r="HPT75" s="124" t="s">
        <v>192</v>
      </c>
      <c r="HPU75" s="124" t="s">
        <v>192</v>
      </c>
      <c r="HPV75" s="124" t="s">
        <v>192</v>
      </c>
      <c r="HPW75" s="124" t="s">
        <v>192</v>
      </c>
      <c r="HPX75" s="124" t="s">
        <v>192</v>
      </c>
      <c r="HPY75" s="124" t="s">
        <v>192</v>
      </c>
      <c r="HPZ75" s="124" t="s">
        <v>192</v>
      </c>
      <c r="HQA75" s="124" t="s">
        <v>192</v>
      </c>
      <c r="HQB75" s="124" t="s">
        <v>192</v>
      </c>
      <c r="HQC75" s="124" t="s">
        <v>192</v>
      </c>
      <c r="HQD75" s="124" t="s">
        <v>192</v>
      </c>
      <c r="HQE75" s="124" t="s">
        <v>192</v>
      </c>
      <c r="HQF75" s="124" t="s">
        <v>192</v>
      </c>
      <c r="HQG75" s="124" t="s">
        <v>192</v>
      </c>
      <c r="HQH75" s="124" t="s">
        <v>192</v>
      </c>
      <c r="HQI75" s="124" t="s">
        <v>192</v>
      </c>
      <c r="HQJ75" s="124" t="s">
        <v>192</v>
      </c>
      <c r="HQK75" s="124" t="s">
        <v>192</v>
      </c>
      <c r="HQL75" s="124" t="s">
        <v>192</v>
      </c>
      <c r="HQM75" s="124" t="s">
        <v>192</v>
      </c>
      <c r="HQN75" s="124" t="s">
        <v>192</v>
      </c>
      <c r="HQO75" s="124" t="s">
        <v>192</v>
      </c>
      <c r="HQP75" s="124" t="s">
        <v>192</v>
      </c>
      <c r="HQQ75" s="124" t="s">
        <v>192</v>
      </c>
      <c r="HQR75" s="124" t="s">
        <v>192</v>
      </c>
      <c r="HQS75" s="124" t="s">
        <v>192</v>
      </c>
      <c r="HQT75" s="124" t="s">
        <v>192</v>
      </c>
      <c r="HQU75" s="124" t="s">
        <v>192</v>
      </c>
      <c r="HQV75" s="124" t="s">
        <v>192</v>
      </c>
      <c r="HQW75" s="124" t="s">
        <v>192</v>
      </c>
      <c r="HQX75" s="124" t="s">
        <v>192</v>
      </c>
      <c r="HQY75" s="124" t="s">
        <v>192</v>
      </c>
      <c r="HQZ75" s="124" t="s">
        <v>192</v>
      </c>
      <c r="HRA75" s="124" t="s">
        <v>192</v>
      </c>
      <c r="HRB75" s="124" t="s">
        <v>192</v>
      </c>
      <c r="HRC75" s="124" t="s">
        <v>192</v>
      </c>
      <c r="HRD75" s="124" t="s">
        <v>192</v>
      </c>
      <c r="HRE75" s="124" t="s">
        <v>192</v>
      </c>
      <c r="HRF75" s="124" t="s">
        <v>192</v>
      </c>
      <c r="HRG75" s="124" t="s">
        <v>192</v>
      </c>
      <c r="HRH75" s="124" t="s">
        <v>192</v>
      </c>
      <c r="HRI75" s="124" t="s">
        <v>192</v>
      </c>
      <c r="HRJ75" s="124" t="s">
        <v>192</v>
      </c>
      <c r="HRK75" s="124" t="s">
        <v>192</v>
      </c>
      <c r="HRL75" s="124" t="s">
        <v>192</v>
      </c>
      <c r="HRM75" s="124" t="s">
        <v>192</v>
      </c>
      <c r="HRN75" s="124" t="s">
        <v>192</v>
      </c>
      <c r="HRO75" s="124" t="s">
        <v>192</v>
      </c>
      <c r="HRP75" s="124" t="s">
        <v>192</v>
      </c>
      <c r="HRQ75" s="124" t="s">
        <v>192</v>
      </c>
      <c r="HRR75" s="124" t="s">
        <v>192</v>
      </c>
      <c r="HRS75" s="124" t="s">
        <v>192</v>
      </c>
      <c r="HRT75" s="124" t="s">
        <v>192</v>
      </c>
      <c r="HRU75" s="124" t="s">
        <v>192</v>
      </c>
      <c r="HRV75" s="124" t="s">
        <v>192</v>
      </c>
      <c r="HRW75" s="124" t="s">
        <v>192</v>
      </c>
      <c r="HRX75" s="124" t="s">
        <v>192</v>
      </c>
      <c r="HRY75" s="124" t="s">
        <v>192</v>
      </c>
      <c r="HRZ75" s="124" t="s">
        <v>192</v>
      </c>
      <c r="HSA75" s="124" t="s">
        <v>192</v>
      </c>
      <c r="HSB75" s="124" t="s">
        <v>192</v>
      </c>
      <c r="HSC75" s="124" t="s">
        <v>192</v>
      </c>
      <c r="HSD75" s="124" t="s">
        <v>192</v>
      </c>
      <c r="HSE75" s="124" t="s">
        <v>192</v>
      </c>
      <c r="HSF75" s="124" t="s">
        <v>192</v>
      </c>
      <c r="HSG75" s="124" t="s">
        <v>192</v>
      </c>
      <c r="HSH75" s="124" t="s">
        <v>192</v>
      </c>
      <c r="HSI75" s="124" t="s">
        <v>192</v>
      </c>
      <c r="HSJ75" s="124" t="s">
        <v>192</v>
      </c>
      <c r="HSK75" s="124" t="s">
        <v>192</v>
      </c>
      <c r="HSL75" s="124" t="s">
        <v>192</v>
      </c>
      <c r="HSM75" s="124" t="s">
        <v>192</v>
      </c>
      <c r="HSN75" s="124" t="s">
        <v>192</v>
      </c>
      <c r="HSO75" s="124" t="s">
        <v>192</v>
      </c>
      <c r="HSP75" s="124" t="s">
        <v>192</v>
      </c>
      <c r="HSQ75" s="124" t="s">
        <v>192</v>
      </c>
      <c r="HSR75" s="124" t="s">
        <v>192</v>
      </c>
      <c r="HSS75" s="124" t="s">
        <v>192</v>
      </c>
      <c r="HST75" s="124" t="s">
        <v>192</v>
      </c>
      <c r="HSU75" s="124" t="s">
        <v>192</v>
      </c>
      <c r="HSV75" s="124" t="s">
        <v>192</v>
      </c>
      <c r="HSW75" s="124" t="s">
        <v>192</v>
      </c>
      <c r="HSX75" s="124" t="s">
        <v>192</v>
      </c>
      <c r="HSY75" s="124" t="s">
        <v>192</v>
      </c>
      <c r="HSZ75" s="124" t="s">
        <v>192</v>
      </c>
      <c r="HTA75" s="124" t="s">
        <v>192</v>
      </c>
      <c r="HTB75" s="124" t="s">
        <v>192</v>
      </c>
      <c r="HTC75" s="124" t="s">
        <v>192</v>
      </c>
      <c r="HTD75" s="124" t="s">
        <v>192</v>
      </c>
      <c r="HTE75" s="124" t="s">
        <v>192</v>
      </c>
      <c r="HTF75" s="124" t="s">
        <v>192</v>
      </c>
      <c r="HTG75" s="124" t="s">
        <v>192</v>
      </c>
      <c r="HTH75" s="124" t="s">
        <v>192</v>
      </c>
      <c r="HTI75" s="124" t="s">
        <v>192</v>
      </c>
      <c r="HTJ75" s="124" t="s">
        <v>192</v>
      </c>
      <c r="HTK75" s="124" t="s">
        <v>192</v>
      </c>
      <c r="HTL75" s="124" t="s">
        <v>192</v>
      </c>
      <c r="HTM75" s="124" t="s">
        <v>192</v>
      </c>
      <c r="HTN75" s="124" t="s">
        <v>192</v>
      </c>
      <c r="HTO75" s="124" t="s">
        <v>192</v>
      </c>
      <c r="HTP75" s="124" t="s">
        <v>192</v>
      </c>
      <c r="HTQ75" s="124" t="s">
        <v>192</v>
      </c>
      <c r="HTR75" s="124" t="s">
        <v>192</v>
      </c>
      <c r="HTS75" s="124" t="s">
        <v>192</v>
      </c>
      <c r="HTT75" s="124" t="s">
        <v>192</v>
      </c>
      <c r="HTU75" s="124" t="s">
        <v>192</v>
      </c>
      <c r="HTV75" s="124" t="s">
        <v>192</v>
      </c>
      <c r="HTW75" s="124" t="s">
        <v>192</v>
      </c>
      <c r="HTX75" s="124" t="s">
        <v>192</v>
      </c>
      <c r="HTY75" s="124" t="s">
        <v>192</v>
      </c>
      <c r="HTZ75" s="124" t="s">
        <v>192</v>
      </c>
      <c r="HUA75" s="124" t="s">
        <v>192</v>
      </c>
      <c r="HUB75" s="124" t="s">
        <v>192</v>
      </c>
      <c r="HUC75" s="124" t="s">
        <v>192</v>
      </c>
      <c r="HUD75" s="124" t="s">
        <v>192</v>
      </c>
      <c r="HUE75" s="124" t="s">
        <v>192</v>
      </c>
      <c r="HUF75" s="124" t="s">
        <v>192</v>
      </c>
      <c r="HUG75" s="124" t="s">
        <v>192</v>
      </c>
      <c r="HUH75" s="124" t="s">
        <v>192</v>
      </c>
      <c r="HUI75" s="124" t="s">
        <v>192</v>
      </c>
      <c r="HUJ75" s="124" t="s">
        <v>192</v>
      </c>
      <c r="HUK75" s="124" t="s">
        <v>192</v>
      </c>
      <c r="HUL75" s="124" t="s">
        <v>192</v>
      </c>
      <c r="HUM75" s="124" t="s">
        <v>192</v>
      </c>
      <c r="HUN75" s="124" t="s">
        <v>192</v>
      </c>
      <c r="HUO75" s="124" t="s">
        <v>192</v>
      </c>
      <c r="HUP75" s="124" t="s">
        <v>192</v>
      </c>
      <c r="HUQ75" s="124" t="s">
        <v>192</v>
      </c>
      <c r="HUR75" s="124" t="s">
        <v>192</v>
      </c>
      <c r="HUS75" s="124" t="s">
        <v>192</v>
      </c>
      <c r="HUT75" s="124" t="s">
        <v>192</v>
      </c>
      <c r="HUU75" s="124" t="s">
        <v>192</v>
      </c>
      <c r="HUV75" s="124" t="s">
        <v>192</v>
      </c>
      <c r="HUW75" s="124" t="s">
        <v>192</v>
      </c>
      <c r="HUX75" s="124" t="s">
        <v>192</v>
      </c>
      <c r="HUY75" s="124" t="s">
        <v>192</v>
      </c>
      <c r="HUZ75" s="124" t="s">
        <v>192</v>
      </c>
      <c r="HVA75" s="124" t="s">
        <v>192</v>
      </c>
      <c r="HVB75" s="124" t="s">
        <v>192</v>
      </c>
      <c r="HVC75" s="124" t="s">
        <v>192</v>
      </c>
      <c r="HVD75" s="124" t="s">
        <v>192</v>
      </c>
      <c r="HVE75" s="124" t="s">
        <v>192</v>
      </c>
      <c r="HVF75" s="124" t="s">
        <v>192</v>
      </c>
      <c r="HVG75" s="124" t="s">
        <v>192</v>
      </c>
      <c r="HVH75" s="124" t="s">
        <v>192</v>
      </c>
      <c r="HVI75" s="124" t="s">
        <v>192</v>
      </c>
      <c r="HVJ75" s="124" t="s">
        <v>192</v>
      </c>
      <c r="HVK75" s="124" t="s">
        <v>192</v>
      </c>
      <c r="HVL75" s="124" t="s">
        <v>192</v>
      </c>
      <c r="HVM75" s="124" t="s">
        <v>192</v>
      </c>
      <c r="HVN75" s="124" t="s">
        <v>192</v>
      </c>
      <c r="HVO75" s="124" t="s">
        <v>192</v>
      </c>
      <c r="HVP75" s="124" t="s">
        <v>192</v>
      </c>
      <c r="HVQ75" s="124" t="s">
        <v>192</v>
      </c>
      <c r="HVR75" s="124" t="s">
        <v>192</v>
      </c>
      <c r="HVS75" s="124" t="s">
        <v>192</v>
      </c>
      <c r="HVT75" s="124" t="s">
        <v>192</v>
      </c>
      <c r="HVU75" s="124" t="s">
        <v>192</v>
      </c>
      <c r="HVV75" s="124" t="s">
        <v>192</v>
      </c>
      <c r="HVW75" s="124" t="s">
        <v>192</v>
      </c>
      <c r="HVX75" s="124" t="s">
        <v>192</v>
      </c>
      <c r="HVY75" s="124" t="s">
        <v>192</v>
      </c>
      <c r="HVZ75" s="124" t="s">
        <v>192</v>
      </c>
      <c r="HWA75" s="124" t="s">
        <v>192</v>
      </c>
      <c r="HWB75" s="124" t="s">
        <v>192</v>
      </c>
      <c r="HWC75" s="124" t="s">
        <v>192</v>
      </c>
      <c r="HWD75" s="124" t="s">
        <v>192</v>
      </c>
      <c r="HWE75" s="124" t="s">
        <v>192</v>
      </c>
      <c r="HWF75" s="124" t="s">
        <v>192</v>
      </c>
      <c r="HWG75" s="124" t="s">
        <v>192</v>
      </c>
      <c r="HWH75" s="124" t="s">
        <v>192</v>
      </c>
      <c r="HWI75" s="124" t="s">
        <v>192</v>
      </c>
      <c r="HWJ75" s="124" t="s">
        <v>192</v>
      </c>
      <c r="HWK75" s="124" t="s">
        <v>192</v>
      </c>
      <c r="HWL75" s="124" t="s">
        <v>192</v>
      </c>
      <c r="HWM75" s="124" t="s">
        <v>192</v>
      </c>
      <c r="HWN75" s="124" t="s">
        <v>192</v>
      </c>
      <c r="HWO75" s="124" t="s">
        <v>192</v>
      </c>
      <c r="HWP75" s="124" t="s">
        <v>192</v>
      </c>
      <c r="HWQ75" s="124" t="s">
        <v>192</v>
      </c>
      <c r="HWR75" s="124" t="s">
        <v>192</v>
      </c>
      <c r="HWS75" s="124" t="s">
        <v>192</v>
      </c>
      <c r="HWT75" s="124" t="s">
        <v>192</v>
      </c>
      <c r="HWU75" s="124" t="s">
        <v>192</v>
      </c>
      <c r="HWV75" s="124" t="s">
        <v>192</v>
      </c>
      <c r="HWW75" s="124" t="s">
        <v>192</v>
      </c>
      <c r="HWX75" s="124" t="s">
        <v>192</v>
      </c>
      <c r="HWY75" s="124" t="s">
        <v>192</v>
      </c>
      <c r="HWZ75" s="124" t="s">
        <v>192</v>
      </c>
      <c r="HXA75" s="124" t="s">
        <v>192</v>
      </c>
      <c r="HXB75" s="124" t="s">
        <v>192</v>
      </c>
      <c r="HXC75" s="124" t="s">
        <v>192</v>
      </c>
      <c r="HXD75" s="124" t="s">
        <v>192</v>
      </c>
      <c r="HXE75" s="124" t="s">
        <v>192</v>
      </c>
      <c r="HXF75" s="124" t="s">
        <v>192</v>
      </c>
      <c r="HXG75" s="124" t="s">
        <v>192</v>
      </c>
      <c r="HXH75" s="124" t="s">
        <v>192</v>
      </c>
      <c r="HXI75" s="124" t="s">
        <v>192</v>
      </c>
      <c r="HXJ75" s="124" t="s">
        <v>192</v>
      </c>
      <c r="HXK75" s="124" t="s">
        <v>192</v>
      </c>
      <c r="HXL75" s="124" t="s">
        <v>192</v>
      </c>
      <c r="HXM75" s="124" t="s">
        <v>192</v>
      </c>
      <c r="HXN75" s="124" t="s">
        <v>192</v>
      </c>
      <c r="HXO75" s="124" t="s">
        <v>192</v>
      </c>
      <c r="HXP75" s="124" t="s">
        <v>192</v>
      </c>
      <c r="HXQ75" s="124" t="s">
        <v>192</v>
      </c>
      <c r="HXR75" s="124" t="s">
        <v>192</v>
      </c>
      <c r="HXS75" s="124" t="s">
        <v>192</v>
      </c>
      <c r="HXT75" s="124" t="s">
        <v>192</v>
      </c>
      <c r="HXU75" s="124" t="s">
        <v>192</v>
      </c>
      <c r="HXV75" s="124" t="s">
        <v>192</v>
      </c>
      <c r="HXW75" s="124" t="s">
        <v>192</v>
      </c>
      <c r="HXX75" s="124" t="s">
        <v>192</v>
      </c>
      <c r="HXY75" s="124" t="s">
        <v>192</v>
      </c>
      <c r="HXZ75" s="124" t="s">
        <v>192</v>
      </c>
      <c r="HYA75" s="124" t="s">
        <v>192</v>
      </c>
      <c r="HYB75" s="124" t="s">
        <v>192</v>
      </c>
      <c r="HYC75" s="124" t="s">
        <v>192</v>
      </c>
      <c r="HYD75" s="124" t="s">
        <v>192</v>
      </c>
      <c r="HYE75" s="124" t="s">
        <v>192</v>
      </c>
      <c r="HYF75" s="124" t="s">
        <v>192</v>
      </c>
      <c r="HYG75" s="124" t="s">
        <v>192</v>
      </c>
      <c r="HYH75" s="124" t="s">
        <v>192</v>
      </c>
      <c r="HYI75" s="124" t="s">
        <v>192</v>
      </c>
      <c r="HYJ75" s="124" t="s">
        <v>192</v>
      </c>
      <c r="HYK75" s="124" t="s">
        <v>192</v>
      </c>
      <c r="HYL75" s="124" t="s">
        <v>192</v>
      </c>
      <c r="HYM75" s="124" t="s">
        <v>192</v>
      </c>
      <c r="HYN75" s="124" t="s">
        <v>192</v>
      </c>
      <c r="HYO75" s="124" t="s">
        <v>192</v>
      </c>
      <c r="HYP75" s="124" t="s">
        <v>192</v>
      </c>
      <c r="HYQ75" s="124" t="s">
        <v>192</v>
      </c>
      <c r="HYR75" s="124" t="s">
        <v>192</v>
      </c>
      <c r="HYS75" s="124" t="s">
        <v>192</v>
      </c>
      <c r="HYT75" s="124" t="s">
        <v>192</v>
      </c>
      <c r="HYU75" s="124" t="s">
        <v>192</v>
      </c>
      <c r="HYV75" s="124" t="s">
        <v>192</v>
      </c>
      <c r="HYW75" s="124" t="s">
        <v>192</v>
      </c>
      <c r="HYX75" s="124" t="s">
        <v>192</v>
      </c>
      <c r="HYY75" s="124" t="s">
        <v>192</v>
      </c>
      <c r="HYZ75" s="124" t="s">
        <v>192</v>
      </c>
      <c r="HZA75" s="124" t="s">
        <v>192</v>
      </c>
      <c r="HZB75" s="124" t="s">
        <v>192</v>
      </c>
      <c r="HZC75" s="124" t="s">
        <v>192</v>
      </c>
      <c r="HZD75" s="124" t="s">
        <v>192</v>
      </c>
      <c r="HZE75" s="124" t="s">
        <v>192</v>
      </c>
      <c r="HZF75" s="124" t="s">
        <v>192</v>
      </c>
      <c r="HZG75" s="124" t="s">
        <v>192</v>
      </c>
      <c r="HZH75" s="124" t="s">
        <v>192</v>
      </c>
      <c r="HZI75" s="124" t="s">
        <v>192</v>
      </c>
      <c r="HZJ75" s="124" t="s">
        <v>192</v>
      </c>
      <c r="HZK75" s="124" t="s">
        <v>192</v>
      </c>
      <c r="HZL75" s="124" t="s">
        <v>192</v>
      </c>
      <c r="HZM75" s="124" t="s">
        <v>192</v>
      </c>
      <c r="HZN75" s="124" t="s">
        <v>192</v>
      </c>
      <c r="HZO75" s="124" t="s">
        <v>192</v>
      </c>
      <c r="HZP75" s="124" t="s">
        <v>192</v>
      </c>
      <c r="HZQ75" s="124" t="s">
        <v>192</v>
      </c>
      <c r="HZR75" s="124" t="s">
        <v>192</v>
      </c>
      <c r="HZS75" s="124" t="s">
        <v>192</v>
      </c>
      <c r="HZT75" s="124" t="s">
        <v>192</v>
      </c>
      <c r="HZU75" s="124" t="s">
        <v>192</v>
      </c>
      <c r="HZV75" s="124" t="s">
        <v>192</v>
      </c>
      <c r="HZW75" s="124" t="s">
        <v>192</v>
      </c>
      <c r="HZX75" s="124" t="s">
        <v>192</v>
      </c>
      <c r="HZY75" s="124" t="s">
        <v>192</v>
      </c>
      <c r="HZZ75" s="124" t="s">
        <v>192</v>
      </c>
      <c r="IAA75" s="124" t="s">
        <v>192</v>
      </c>
      <c r="IAB75" s="124" t="s">
        <v>192</v>
      </c>
      <c r="IAC75" s="124" t="s">
        <v>192</v>
      </c>
      <c r="IAD75" s="124" t="s">
        <v>192</v>
      </c>
      <c r="IAE75" s="124" t="s">
        <v>192</v>
      </c>
      <c r="IAF75" s="124" t="s">
        <v>192</v>
      </c>
      <c r="IAG75" s="124" t="s">
        <v>192</v>
      </c>
      <c r="IAH75" s="124" t="s">
        <v>192</v>
      </c>
      <c r="IAI75" s="124" t="s">
        <v>192</v>
      </c>
      <c r="IAJ75" s="124" t="s">
        <v>192</v>
      </c>
      <c r="IAK75" s="124" t="s">
        <v>192</v>
      </c>
      <c r="IAL75" s="124" t="s">
        <v>192</v>
      </c>
      <c r="IAM75" s="124" t="s">
        <v>192</v>
      </c>
      <c r="IAN75" s="124" t="s">
        <v>192</v>
      </c>
      <c r="IAO75" s="124" t="s">
        <v>192</v>
      </c>
      <c r="IAP75" s="124" t="s">
        <v>192</v>
      </c>
      <c r="IAQ75" s="124" t="s">
        <v>192</v>
      </c>
      <c r="IAR75" s="124" t="s">
        <v>192</v>
      </c>
      <c r="IAS75" s="124" t="s">
        <v>192</v>
      </c>
      <c r="IAT75" s="124" t="s">
        <v>192</v>
      </c>
      <c r="IAU75" s="124" t="s">
        <v>192</v>
      </c>
      <c r="IAV75" s="124" t="s">
        <v>192</v>
      </c>
      <c r="IAW75" s="124" t="s">
        <v>192</v>
      </c>
      <c r="IAX75" s="124" t="s">
        <v>192</v>
      </c>
      <c r="IAY75" s="124" t="s">
        <v>192</v>
      </c>
      <c r="IAZ75" s="124" t="s">
        <v>192</v>
      </c>
      <c r="IBA75" s="124" t="s">
        <v>192</v>
      </c>
      <c r="IBB75" s="124" t="s">
        <v>192</v>
      </c>
      <c r="IBC75" s="124" t="s">
        <v>192</v>
      </c>
      <c r="IBD75" s="124" t="s">
        <v>192</v>
      </c>
      <c r="IBE75" s="124" t="s">
        <v>192</v>
      </c>
      <c r="IBF75" s="124" t="s">
        <v>192</v>
      </c>
      <c r="IBG75" s="124" t="s">
        <v>192</v>
      </c>
      <c r="IBH75" s="124" t="s">
        <v>192</v>
      </c>
      <c r="IBI75" s="124" t="s">
        <v>192</v>
      </c>
      <c r="IBJ75" s="124" t="s">
        <v>192</v>
      </c>
      <c r="IBK75" s="124" t="s">
        <v>192</v>
      </c>
      <c r="IBL75" s="124" t="s">
        <v>192</v>
      </c>
      <c r="IBM75" s="124" t="s">
        <v>192</v>
      </c>
      <c r="IBN75" s="124" t="s">
        <v>192</v>
      </c>
      <c r="IBO75" s="124" t="s">
        <v>192</v>
      </c>
      <c r="IBP75" s="124" t="s">
        <v>192</v>
      </c>
      <c r="IBQ75" s="124" t="s">
        <v>192</v>
      </c>
      <c r="IBR75" s="124" t="s">
        <v>192</v>
      </c>
      <c r="IBS75" s="124" t="s">
        <v>192</v>
      </c>
      <c r="IBT75" s="124" t="s">
        <v>192</v>
      </c>
      <c r="IBU75" s="124" t="s">
        <v>192</v>
      </c>
      <c r="IBV75" s="124" t="s">
        <v>192</v>
      </c>
      <c r="IBW75" s="124" t="s">
        <v>192</v>
      </c>
      <c r="IBX75" s="124" t="s">
        <v>192</v>
      </c>
      <c r="IBY75" s="124" t="s">
        <v>192</v>
      </c>
      <c r="IBZ75" s="124" t="s">
        <v>192</v>
      </c>
      <c r="ICA75" s="124" t="s">
        <v>192</v>
      </c>
      <c r="ICB75" s="124" t="s">
        <v>192</v>
      </c>
      <c r="ICC75" s="124" t="s">
        <v>192</v>
      </c>
      <c r="ICD75" s="124" t="s">
        <v>192</v>
      </c>
      <c r="ICE75" s="124" t="s">
        <v>192</v>
      </c>
      <c r="ICF75" s="124" t="s">
        <v>192</v>
      </c>
      <c r="ICG75" s="124" t="s">
        <v>192</v>
      </c>
      <c r="ICH75" s="124" t="s">
        <v>192</v>
      </c>
      <c r="ICI75" s="124" t="s">
        <v>192</v>
      </c>
      <c r="ICJ75" s="124" t="s">
        <v>192</v>
      </c>
      <c r="ICK75" s="124" t="s">
        <v>192</v>
      </c>
      <c r="ICL75" s="124" t="s">
        <v>192</v>
      </c>
      <c r="ICM75" s="124" t="s">
        <v>192</v>
      </c>
      <c r="ICN75" s="124" t="s">
        <v>192</v>
      </c>
      <c r="ICO75" s="124" t="s">
        <v>192</v>
      </c>
      <c r="ICP75" s="124" t="s">
        <v>192</v>
      </c>
      <c r="ICQ75" s="124" t="s">
        <v>192</v>
      </c>
      <c r="ICR75" s="124" t="s">
        <v>192</v>
      </c>
      <c r="ICS75" s="124" t="s">
        <v>192</v>
      </c>
      <c r="ICT75" s="124" t="s">
        <v>192</v>
      </c>
      <c r="ICU75" s="124" t="s">
        <v>192</v>
      </c>
      <c r="ICV75" s="124" t="s">
        <v>192</v>
      </c>
      <c r="ICW75" s="124" t="s">
        <v>192</v>
      </c>
      <c r="ICX75" s="124" t="s">
        <v>192</v>
      </c>
      <c r="ICY75" s="124" t="s">
        <v>192</v>
      </c>
      <c r="ICZ75" s="124" t="s">
        <v>192</v>
      </c>
      <c r="IDA75" s="124" t="s">
        <v>192</v>
      </c>
      <c r="IDB75" s="124" t="s">
        <v>192</v>
      </c>
      <c r="IDC75" s="124" t="s">
        <v>192</v>
      </c>
      <c r="IDD75" s="124" t="s">
        <v>192</v>
      </c>
      <c r="IDE75" s="124" t="s">
        <v>192</v>
      </c>
      <c r="IDF75" s="124" t="s">
        <v>192</v>
      </c>
      <c r="IDG75" s="124" t="s">
        <v>192</v>
      </c>
      <c r="IDH75" s="124" t="s">
        <v>192</v>
      </c>
      <c r="IDI75" s="124" t="s">
        <v>192</v>
      </c>
      <c r="IDJ75" s="124" t="s">
        <v>192</v>
      </c>
      <c r="IDK75" s="124" t="s">
        <v>192</v>
      </c>
      <c r="IDL75" s="124" t="s">
        <v>192</v>
      </c>
      <c r="IDM75" s="124" t="s">
        <v>192</v>
      </c>
      <c r="IDN75" s="124" t="s">
        <v>192</v>
      </c>
      <c r="IDO75" s="124" t="s">
        <v>192</v>
      </c>
      <c r="IDP75" s="124" t="s">
        <v>192</v>
      </c>
      <c r="IDQ75" s="124" t="s">
        <v>192</v>
      </c>
      <c r="IDR75" s="124" t="s">
        <v>192</v>
      </c>
      <c r="IDS75" s="124" t="s">
        <v>192</v>
      </c>
      <c r="IDT75" s="124" t="s">
        <v>192</v>
      </c>
      <c r="IDU75" s="124" t="s">
        <v>192</v>
      </c>
      <c r="IDV75" s="124" t="s">
        <v>192</v>
      </c>
      <c r="IDW75" s="124" t="s">
        <v>192</v>
      </c>
      <c r="IDX75" s="124" t="s">
        <v>192</v>
      </c>
      <c r="IDY75" s="124" t="s">
        <v>192</v>
      </c>
      <c r="IDZ75" s="124" t="s">
        <v>192</v>
      </c>
      <c r="IEA75" s="124" t="s">
        <v>192</v>
      </c>
      <c r="IEB75" s="124" t="s">
        <v>192</v>
      </c>
      <c r="IEC75" s="124" t="s">
        <v>192</v>
      </c>
      <c r="IED75" s="124" t="s">
        <v>192</v>
      </c>
      <c r="IEE75" s="124" t="s">
        <v>192</v>
      </c>
      <c r="IEF75" s="124" t="s">
        <v>192</v>
      </c>
      <c r="IEG75" s="124" t="s">
        <v>192</v>
      </c>
      <c r="IEH75" s="124" t="s">
        <v>192</v>
      </c>
      <c r="IEI75" s="124" t="s">
        <v>192</v>
      </c>
      <c r="IEJ75" s="124" t="s">
        <v>192</v>
      </c>
      <c r="IEK75" s="124" t="s">
        <v>192</v>
      </c>
      <c r="IEL75" s="124" t="s">
        <v>192</v>
      </c>
      <c r="IEM75" s="124" t="s">
        <v>192</v>
      </c>
      <c r="IEN75" s="124" t="s">
        <v>192</v>
      </c>
      <c r="IEO75" s="124" t="s">
        <v>192</v>
      </c>
      <c r="IEP75" s="124" t="s">
        <v>192</v>
      </c>
      <c r="IEQ75" s="124" t="s">
        <v>192</v>
      </c>
      <c r="IER75" s="124" t="s">
        <v>192</v>
      </c>
      <c r="IES75" s="124" t="s">
        <v>192</v>
      </c>
      <c r="IET75" s="124" t="s">
        <v>192</v>
      </c>
      <c r="IEU75" s="124" t="s">
        <v>192</v>
      </c>
      <c r="IEV75" s="124" t="s">
        <v>192</v>
      </c>
      <c r="IEW75" s="124" t="s">
        <v>192</v>
      </c>
      <c r="IEX75" s="124" t="s">
        <v>192</v>
      </c>
      <c r="IEY75" s="124" t="s">
        <v>192</v>
      </c>
      <c r="IEZ75" s="124" t="s">
        <v>192</v>
      </c>
      <c r="IFA75" s="124" t="s">
        <v>192</v>
      </c>
      <c r="IFB75" s="124" t="s">
        <v>192</v>
      </c>
      <c r="IFC75" s="124" t="s">
        <v>192</v>
      </c>
      <c r="IFD75" s="124" t="s">
        <v>192</v>
      </c>
      <c r="IFE75" s="124" t="s">
        <v>192</v>
      </c>
      <c r="IFF75" s="124" t="s">
        <v>192</v>
      </c>
      <c r="IFG75" s="124" t="s">
        <v>192</v>
      </c>
      <c r="IFH75" s="124" t="s">
        <v>192</v>
      </c>
      <c r="IFI75" s="124" t="s">
        <v>192</v>
      </c>
      <c r="IFJ75" s="124" t="s">
        <v>192</v>
      </c>
      <c r="IFK75" s="124" t="s">
        <v>192</v>
      </c>
      <c r="IFL75" s="124" t="s">
        <v>192</v>
      </c>
      <c r="IFM75" s="124" t="s">
        <v>192</v>
      </c>
      <c r="IFN75" s="124" t="s">
        <v>192</v>
      </c>
      <c r="IFO75" s="124" t="s">
        <v>192</v>
      </c>
      <c r="IFP75" s="124" t="s">
        <v>192</v>
      </c>
      <c r="IFQ75" s="124" t="s">
        <v>192</v>
      </c>
      <c r="IFR75" s="124" t="s">
        <v>192</v>
      </c>
      <c r="IFS75" s="124" t="s">
        <v>192</v>
      </c>
      <c r="IFT75" s="124" t="s">
        <v>192</v>
      </c>
      <c r="IFU75" s="124" t="s">
        <v>192</v>
      </c>
      <c r="IFV75" s="124" t="s">
        <v>192</v>
      </c>
      <c r="IFW75" s="124" t="s">
        <v>192</v>
      </c>
      <c r="IFX75" s="124" t="s">
        <v>192</v>
      </c>
      <c r="IFY75" s="124" t="s">
        <v>192</v>
      </c>
      <c r="IFZ75" s="124" t="s">
        <v>192</v>
      </c>
      <c r="IGA75" s="124" t="s">
        <v>192</v>
      </c>
      <c r="IGB75" s="124" t="s">
        <v>192</v>
      </c>
      <c r="IGC75" s="124" t="s">
        <v>192</v>
      </c>
      <c r="IGD75" s="124" t="s">
        <v>192</v>
      </c>
      <c r="IGE75" s="124" t="s">
        <v>192</v>
      </c>
      <c r="IGF75" s="124" t="s">
        <v>192</v>
      </c>
      <c r="IGG75" s="124" t="s">
        <v>192</v>
      </c>
      <c r="IGH75" s="124" t="s">
        <v>192</v>
      </c>
      <c r="IGI75" s="124" t="s">
        <v>192</v>
      </c>
      <c r="IGJ75" s="124" t="s">
        <v>192</v>
      </c>
      <c r="IGK75" s="124" t="s">
        <v>192</v>
      </c>
      <c r="IGL75" s="124" t="s">
        <v>192</v>
      </c>
      <c r="IGM75" s="124" t="s">
        <v>192</v>
      </c>
      <c r="IGN75" s="124" t="s">
        <v>192</v>
      </c>
      <c r="IGO75" s="124" t="s">
        <v>192</v>
      </c>
      <c r="IGP75" s="124" t="s">
        <v>192</v>
      </c>
      <c r="IGQ75" s="124" t="s">
        <v>192</v>
      </c>
      <c r="IGR75" s="124" t="s">
        <v>192</v>
      </c>
      <c r="IGS75" s="124" t="s">
        <v>192</v>
      </c>
      <c r="IGT75" s="124" t="s">
        <v>192</v>
      </c>
      <c r="IGU75" s="124" t="s">
        <v>192</v>
      </c>
      <c r="IGV75" s="124" t="s">
        <v>192</v>
      </c>
      <c r="IGW75" s="124" t="s">
        <v>192</v>
      </c>
      <c r="IGX75" s="124" t="s">
        <v>192</v>
      </c>
      <c r="IGY75" s="124" t="s">
        <v>192</v>
      </c>
      <c r="IGZ75" s="124" t="s">
        <v>192</v>
      </c>
      <c r="IHA75" s="124" t="s">
        <v>192</v>
      </c>
      <c r="IHB75" s="124" t="s">
        <v>192</v>
      </c>
      <c r="IHC75" s="124" t="s">
        <v>192</v>
      </c>
      <c r="IHD75" s="124" t="s">
        <v>192</v>
      </c>
      <c r="IHE75" s="124" t="s">
        <v>192</v>
      </c>
      <c r="IHF75" s="124" t="s">
        <v>192</v>
      </c>
      <c r="IHG75" s="124" t="s">
        <v>192</v>
      </c>
      <c r="IHH75" s="124" t="s">
        <v>192</v>
      </c>
      <c r="IHI75" s="124" t="s">
        <v>192</v>
      </c>
      <c r="IHJ75" s="124" t="s">
        <v>192</v>
      </c>
      <c r="IHK75" s="124" t="s">
        <v>192</v>
      </c>
      <c r="IHL75" s="124" t="s">
        <v>192</v>
      </c>
      <c r="IHM75" s="124" t="s">
        <v>192</v>
      </c>
      <c r="IHN75" s="124" t="s">
        <v>192</v>
      </c>
      <c r="IHO75" s="124" t="s">
        <v>192</v>
      </c>
      <c r="IHP75" s="124" t="s">
        <v>192</v>
      </c>
      <c r="IHQ75" s="124" t="s">
        <v>192</v>
      </c>
      <c r="IHR75" s="124" t="s">
        <v>192</v>
      </c>
      <c r="IHS75" s="124" t="s">
        <v>192</v>
      </c>
      <c r="IHT75" s="124" t="s">
        <v>192</v>
      </c>
      <c r="IHU75" s="124" t="s">
        <v>192</v>
      </c>
      <c r="IHV75" s="124" t="s">
        <v>192</v>
      </c>
      <c r="IHW75" s="124" t="s">
        <v>192</v>
      </c>
      <c r="IHX75" s="124" t="s">
        <v>192</v>
      </c>
      <c r="IHY75" s="124" t="s">
        <v>192</v>
      </c>
      <c r="IHZ75" s="124" t="s">
        <v>192</v>
      </c>
      <c r="IIA75" s="124" t="s">
        <v>192</v>
      </c>
      <c r="IIB75" s="124" t="s">
        <v>192</v>
      </c>
      <c r="IIC75" s="124" t="s">
        <v>192</v>
      </c>
      <c r="IID75" s="124" t="s">
        <v>192</v>
      </c>
      <c r="IIE75" s="124" t="s">
        <v>192</v>
      </c>
      <c r="IIF75" s="124" t="s">
        <v>192</v>
      </c>
      <c r="IIG75" s="124" t="s">
        <v>192</v>
      </c>
      <c r="IIH75" s="124" t="s">
        <v>192</v>
      </c>
      <c r="III75" s="124" t="s">
        <v>192</v>
      </c>
      <c r="IIJ75" s="124" t="s">
        <v>192</v>
      </c>
      <c r="IIK75" s="124" t="s">
        <v>192</v>
      </c>
      <c r="IIL75" s="124" t="s">
        <v>192</v>
      </c>
      <c r="IIM75" s="124" t="s">
        <v>192</v>
      </c>
      <c r="IIN75" s="124" t="s">
        <v>192</v>
      </c>
      <c r="IIO75" s="124" t="s">
        <v>192</v>
      </c>
      <c r="IIP75" s="124" t="s">
        <v>192</v>
      </c>
      <c r="IIQ75" s="124" t="s">
        <v>192</v>
      </c>
      <c r="IIR75" s="124" t="s">
        <v>192</v>
      </c>
      <c r="IIS75" s="124" t="s">
        <v>192</v>
      </c>
      <c r="IIT75" s="124" t="s">
        <v>192</v>
      </c>
      <c r="IIU75" s="124" t="s">
        <v>192</v>
      </c>
      <c r="IIV75" s="124" t="s">
        <v>192</v>
      </c>
      <c r="IIW75" s="124" t="s">
        <v>192</v>
      </c>
      <c r="IIX75" s="124" t="s">
        <v>192</v>
      </c>
      <c r="IIY75" s="124" t="s">
        <v>192</v>
      </c>
      <c r="IIZ75" s="124" t="s">
        <v>192</v>
      </c>
      <c r="IJA75" s="124" t="s">
        <v>192</v>
      </c>
      <c r="IJB75" s="124" t="s">
        <v>192</v>
      </c>
      <c r="IJC75" s="124" t="s">
        <v>192</v>
      </c>
      <c r="IJD75" s="124" t="s">
        <v>192</v>
      </c>
      <c r="IJE75" s="124" t="s">
        <v>192</v>
      </c>
      <c r="IJF75" s="124" t="s">
        <v>192</v>
      </c>
      <c r="IJG75" s="124" t="s">
        <v>192</v>
      </c>
      <c r="IJH75" s="124" t="s">
        <v>192</v>
      </c>
      <c r="IJI75" s="124" t="s">
        <v>192</v>
      </c>
      <c r="IJJ75" s="124" t="s">
        <v>192</v>
      </c>
      <c r="IJK75" s="124" t="s">
        <v>192</v>
      </c>
      <c r="IJL75" s="124" t="s">
        <v>192</v>
      </c>
      <c r="IJM75" s="124" t="s">
        <v>192</v>
      </c>
      <c r="IJN75" s="124" t="s">
        <v>192</v>
      </c>
      <c r="IJO75" s="124" t="s">
        <v>192</v>
      </c>
      <c r="IJP75" s="124" t="s">
        <v>192</v>
      </c>
      <c r="IJQ75" s="124" t="s">
        <v>192</v>
      </c>
      <c r="IJR75" s="124" t="s">
        <v>192</v>
      </c>
      <c r="IJS75" s="124" t="s">
        <v>192</v>
      </c>
      <c r="IJT75" s="124" t="s">
        <v>192</v>
      </c>
      <c r="IJU75" s="124" t="s">
        <v>192</v>
      </c>
      <c r="IJV75" s="124" t="s">
        <v>192</v>
      </c>
      <c r="IJW75" s="124" t="s">
        <v>192</v>
      </c>
      <c r="IJX75" s="124" t="s">
        <v>192</v>
      </c>
      <c r="IJY75" s="124" t="s">
        <v>192</v>
      </c>
      <c r="IJZ75" s="124" t="s">
        <v>192</v>
      </c>
      <c r="IKA75" s="124" t="s">
        <v>192</v>
      </c>
      <c r="IKB75" s="124" t="s">
        <v>192</v>
      </c>
      <c r="IKC75" s="124" t="s">
        <v>192</v>
      </c>
      <c r="IKD75" s="124" t="s">
        <v>192</v>
      </c>
      <c r="IKE75" s="124" t="s">
        <v>192</v>
      </c>
      <c r="IKF75" s="124" t="s">
        <v>192</v>
      </c>
      <c r="IKG75" s="124" t="s">
        <v>192</v>
      </c>
      <c r="IKH75" s="124" t="s">
        <v>192</v>
      </c>
      <c r="IKI75" s="124" t="s">
        <v>192</v>
      </c>
      <c r="IKJ75" s="124" t="s">
        <v>192</v>
      </c>
      <c r="IKK75" s="124" t="s">
        <v>192</v>
      </c>
      <c r="IKL75" s="124" t="s">
        <v>192</v>
      </c>
      <c r="IKM75" s="124" t="s">
        <v>192</v>
      </c>
      <c r="IKN75" s="124" t="s">
        <v>192</v>
      </c>
      <c r="IKO75" s="124" t="s">
        <v>192</v>
      </c>
      <c r="IKP75" s="124" t="s">
        <v>192</v>
      </c>
      <c r="IKQ75" s="124" t="s">
        <v>192</v>
      </c>
      <c r="IKR75" s="124" t="s">
        <v>192</v>
      </c>
      <c r="IKS75" s="124" t="s">
        <v>192</v>
      </c>
      <c r="IKT75" s="124" t="s">
        <v>192</v>
      </c>
      <c r="IKU75" s="124" t="s">
        <v>192</v>
      </c>
      <c r="IKV75" s="124" t="s">
        <v>192</v>
      </c>
      <c r="IKW75" s="124" t="s">
        <v>192</v>
      </c>
      <c r="IKX75" s="124" t="s">
        <v>192</v>
      </c>
      <c r="IKY75" s="124" t="s">
        <v>192</v>
      </c>
      <c r="IKZ75" s="124" t="s">
        <v>192</v>
      </c>
      <c r="ILA75" s="124" t="s">
        <v>192</v>
      </c>
      <c r="ILB75" s="124" t="s">
        <v>192</v>
      </c>
      <c r="ILC75" s="124" t="s">
        <v>192</v>
      </c>
      <c r="ILD75" s="124" t="s">
        <v>192</v>
      </c>
      <c r="ILE75" s="124" t="s">
        <v>192</v>
      </c>
      <c r="ILF75" s="124" t="s">
        <v>192</v>
      </c>
      <c r="ILG75" s="124" t="s">
        <v>192</v>
      </c>
      <c r="ILH75" s="124" t="s">
        <v>192</v>
      </c>
      <c r="ILI75" s="124" t="s">
        <v>192</v>
      </c>
      <c r="ILJ75" s="124" t="s">
        <v>192</v>
      </c>
      <c r="ILK75" s="124" t="s">
        <v>192</v>
      </c>
      <c r="ILL75" s="124" t="s">
        <v>192</v>
      </c>
      <c r="ILM75" s="124" t="s">
        <v>192</v>
      </c>
      <c r="ILN75" s="124" t="s">
        <v>192</v>
      </c>
      <c r="ILO75" s="124" t="s">
        <v>192</v>
      </c>
      <c r="ILP75" s="124" t="s">
        <v>192</v>
      </c>
      <c r="ILQ75" s="124" t="s">
        <v>192</v>
      </c>
      <c r="ILR75" s="124" t="s">
        <v>192</v>
      </c>
      <c r="ILS75" s="124" t="s">
        <v>192</v>
      </c>
      <c r="ILT75" s="124" t="s">
        <v>192</v>
      </c>
      <c r="ILU75" s="124" t="s">
        <v>192</v>
      </c>
      <c r="ILV75" s="124" t="s">
        <v>192</v>
      </c>
      <c r="ILW75" s="124" t="s">
        <v>192</v>
      </c>
      <c r="ILX75" s="124" t="s">
        <v>192</v>
      </c>
      <c r="ILY75" s="124" t="s">
        <v>192</v>
      </c>
      <c r="ILZ75" s="124" t="s">
        <v>192</v>
      </c>
      <c r="IMA75" s="124" t="s">
        <v>192</v>
      </c>
      <c r="IMB75" s="124" t="s">
        <v>192</v>
      </c>
      <c r="IMC75" s="124" t="s">
        <v>192</v>
      </c>
      <c r="IMD75" s="124" t="s">
        <v>192</v>
      </c>
      <c r="IME75" s="124" t="s">
        <v>192</v>
      </c>
      <c r="IMF75" s="124" t="s">
        <v>192</v>
      </c>
      <c r="IMG75" s="124" t="s">
        <v>192</v>
      </c>
      <c r="IMH75" s="124" t="s">
        <v>192</v>
      </c>
      <c r="IMI75" s="124" t="s">
        <v>192</v>
      </c>
      <c r="IMJ75" s="124" t="s">
        <v>192</v>
      </c>
      <c r="IMK75" s="124" t="s">
        <v>192</v>
      </c>
      <c r="IML75" s="124" t="s">
        <v>192</v>
      </c>
      <c r="IMM75" s="124" t="s">
        <v>192</v>
      </c>
      <c r="IMN75" s="124" t="s">
        <v>192</v>
      </c>
      <c r="IMO75" s="124" t="s">
        <v>192</v>
      </c>
      <c r="IMP75" s="124" t="s">
        <v>192</v>
      </c>
      <c r="IMQ75" s="124" t="s">
        <v>192</v>
      </c>
      <c r="IMR75" s="124" t="s">
        <v>192</v>
      </c>
      <c r="IMS75" s="124" t="s">
        <v>192</v>
      </c>
      <c r="IMT75" s="124" t="s">
        <v>192</v>
      </c>
      <c r="IMU75" s="124" t="s">
        <v>192</v>
      </c>
      <c r="IMV75" s="124" t="s">
        <v>192</v>
      </c>
      <c r="IMW75" s="124" t="s">
        <v>192</v>
      </c>
      <c r="IMX75" s="124" t="s">
        <v>192</v>
      </c>
      <c r="IMY75" s="124" t="s">
        <v>192</v>
      </c>
      <c r="IMZ75" s="124" t="s">
        <v>192</v>
      </c>
      <c r="INA75" s="124" t="s">
        <v>192</v>
      </c>
      <c r="INB75" s="124" t="s">
        <v>192</v>
      </c>
      <c r="INC75" s="124" t="s">
        <v>192</v>
      </c>
      <c r="IND75" s="124" t="s">
        <v>192</v>
      </c>
      <c r="INE75" s="124" t="s">
        <v>192</v>
      </c>
      <c r="INF75" s="124" t="s">
        <v>192</v>
      </c>
      <c r="ING75" s="124" t="s">
        <v>192</v>
      </c>
      <c r="INH75" s="124" t="s">
        <v>192</v>
      </c>
      <c r="INI75" s="124" t="s">
        <v>192</v>
      </c>
      <c r="INJ75" s="124" t="s">
        <v>192</v>
      </c>
      <c r="INK75" s="124" t="s">
        <v>192</v>
      </c>
      <c r="INL75" s="124" t="s">
        <v>192</v>
      </c>
      <c r="INM75" s="124" t="s">
        <v>192</v>
      </c>
      <c r="INN75" s="124" t="s">
        <v>192</v>
      </c>
      <c r="INO75" s="124" t="s">
        <v>192</v>
      </c>
      <c r="INP75" s="124" t="s">
        <v>192</v>
      </c>
      <c r="INQ75" s="124" t="s">
        <v>192</v>
      </c>
      <c r="INR75" s="124" t="s">
        <v>192</v>
      </c>
      <c r="INS75" s="124" t="s">
        <v>192</v>
      </c>
      <c r="INT75" s="124" t="s">
        <v>192</v>
      </c>
      <c r="INU75" s="124" t="s">
        <v>192</v>
      </c>
      <c r="INV75" s="124" t="s">
        <v>192</v>
      </c>
      <c r="INW75" s="124" t="s">
        <v>192</v>
      </c>
      <c r="INX75" s="124" t="s">
        <v>192</v>
      </c>
      <c r="INY75" s="124" t="s">
        <v>192</v>
      </c>
      <c r="INZ75" s="124" t="s">
        <v>192</v>
      </c>
      <c r="IOA75" s="124" t="s">
        <v>192</v>
      </c>
      <c r="IOB75" s="124" t="s">
        <v>192</v>
      </c>
      <c r="IOC75" s="124" t="s">
        <v>192</v>
      </c>
      <c r="IOD75" s="124" t="s">
        <v>192</v>
      </c>
      <c r="IOE75" s="124" t="s">
        <v>192</v>
      </c>
      <c r="IOF75" s="124" t="s">
        <v>192</v>
      </c>
      <c r="IOG75" s="124" t="s">
        <v>192</v>
      </c>
      <c r="IOH75" s="124" t="s">
        <v>192</v>
      </c>
      <c r="IOI75" s="124" t="s">
        <v>192</v>
      </c>
      <c r="IOJ75" s="124" t="s">
        <v>192</v>
      </c>
      <c r="IOK75" s="124" t="s">
        <v>192</v>
      </c>
      <c r="IOL75" s="124" t="s">
        <v>192</v>
      </c>
      <c r="IOM75" s="124" t="s">
        <v>192</v>
      </c>
      <c r="ION75" s="124" t="s">
        <v>192</v>
      </c>
      <c r="IOO75" s="124" t="s">
        <v>192</v>
      </c>
      <c r="IOP75" s="124" t="s">
        <v>192</v>
      </c>
      <c r="IOQ75" s="124" t="s">
        <v>192</v>
      </c>
      <c r="IOR75" s="124" t="s">
        <v>192</v>
      </c>
      <c r="IOS75" s="124" t="s">
        <v>192</v>
      </c>
      <c r="IOT75" s="124" t="s">
        <v>192</v>
      </c>
      <c r="IOU75" s="124" t="s">
        <v>192</v>
      </c>
      <c r="IOV75" s="124" t="s">
        <v>192</v>
      </c>
      <c r="IOW75" s="124" t="s">
        <v>192</v>
      </c>
      <c r="IOX75" s="124" t="s">
        <v>192</v>
      </c>
      <c r="IOY75" s="124" t="s">
        <v>192</v>
      </c>
      <c r="IOZ75" s="124" t="s">
        <v>192</v>
      </c>
      <c r="IPA75" s="124" t="s">
        <v>192</v>
      </c>
      <c r="IPB75" s="124" t="s">
        <v>192</v>
      </c>
      <c r="IPC75" s="124" t="s">
        <v>192</v>
      </c>
      <c r="IPD75" s="124" t="s">
        <v>192</v>
      </c>
      <c r="IPE75" s="124" t="s">
        <v>192</v>
      </c>
      <c r="IPF75" s="124" t="s">
        <v>192</v>
      </c>
      <c r="IPG75" s="124" t="s">
        <v>192</v>
      </c>
      <c r="IPH75" s="124" t="s">
        <v>192</v>
      </c>
      <c r="IPI75" s="124" t="s">
        <v>192</v>
      </c>
      <c r="IPJ75" s="124" t="s">
        <v>192</v>
      </c>
      <c r="IPK75" s="124" t="s">
        <v>192</v>
      </c>
      <c r="IPL75" s="124" t="s">
        <v>192</v>
      </c>
      <c r="IPM75" s="124" t="s">
        <v>192</v>
      </c>
      <c r="IPN75" s="124" t="s">
        <v>192</v>
      </c>
      <c r="IPO75" s="124" t="s">
        <v>192</v>
      </c>
      <c r="IPP75" s="124" t="s">
        <v>192</v>
      </c>
      <c r="IPQ75" s="124" t="s">
        <v>192</v>
      </c>
      <c r="IPR75" s="124" t="s">
        <v>192</v>
      </c>
      <c r="IPS75" s="124" t="s">
        <v>192</v>
      </c>
      <c r="IPT75" s="124" t="s">
        <v>192</v>
      </c>
      <c r="IPU75" s="124" t="s">
        <v>192</v>
      </c>
      <c r="IPV75" s="124" t="s">
        <v>192</v>
      </c>
      <c r="IPW75" s="124" t="s">
        <v>192</v>
      </c>
      <c r="IPX75" s="124" t="s">
        <v>192</v>
      </c>
      <c r="IPY75" s="124" t="s">
        <v>192</v>
      </c>
      <c r="IPZ75" s="124" t="s">
        <v>192</v>
      </c>
      <c r="IQA75" s="124" t="s">
        <v>192</v>
      </c>
      <c r="IQB75" s="124" t="s">
        <v>192</v>
      </c>
      <c r="IQC75" s="124" t="s">
        <v>192</v>
      </c>
      <c r="IQD75" s="124" t="s">
        <v>192</v>
      </c>
      <c r="IQE75" s="124" t="s">
        <v>192</v>
      </c>
      <c r="IQF75" s="124" t="s">
        <v>192</v>
      </c>
      <c r="IQG75" s="124" t="s">
        <v>192</v>
      </c>
      <c r="IQH75" s="124" t="s">
        <v>192</v>
      </c>
      <c r="IQI75" s="124" t="s">
        <v>192</v>
      </c>
      <c r="IQJ75" s="124" t="s">
        <v>192</v>
      </c>
      <c r="IQK75" s="124" t="s">
        <v>192</v>
      </c>
      <c r="IQL75" s="124" t="s">
        <v>192</v>
      </c>
      <c r="IQM75" s="124" t="s">
        <v>192</v>
      </c>
      <c r="IQN75" s="124" t="s">
        <v>192</v>
      </c>
      <c r="IQO75" s="124" t="s">
        <v>192</v>
      </c>
      <c r="IQP75" s="124" t="s">
        <v>192</v>
      </c>
      <c r="IQQ75" s="124" t="s">
        <v>192</v>
      </c>
      <c r="IQR75" s="124" t="s">
        <v>192</v>
      </c>
      <c r="IQS75" s="124" t="s">
        <v>192</v>
      </c>
      <c r="IQT75" s="124" t="s">
        <v>192</v>
      </c>
      <c r="IQU75" s="124" t="s">
        <v>192</v>
      </c>
      <c r="IQV75" s="124" t="s">
        <v>192</v>
      </c>
      <c r="IQW75" s="124" t="s">
        <v>192</v>
      </c>
      <c r="IQX75" s="124" t="s">
        <v>192</v>
      </c>
      <c r="IQY75" s="124" t="s">
        <v>192</v>
      </c>
      <c r="IQZ75" s="124" t="s">
        <v>192</v>
      </c>
      <c r="IRA75" s="124" t="s">
        <v>192</v>
      </c>
      <c r="IRB75" s="124" t="s">
        <v>192</v>
      </c>
      <c r="IRC75" s="124" t="s">
        <v>192</v>
      </c>
      <c r="IRD75" s="124" t="s">
        <v>192</v>
      </c>
      <c r="IRE75" s="124" t="s">
        <v>192</v>
      </c>
      <c r="IRF75" s="124" t="s">
        <v>192</v>
      </c>
      <c r="IRG75" s="124" t="s">
        <v>192</v>
      </c>
      <c r="IRH75" s="124" t="s">
        <v>192</v>
      </c>
      <c r="IRI75" s="124" t="s">
        <v>192</v>
      </c>
      <c r="IRJ75" s="124" t="s">
        <v>192</v>
      </c>
      <c r="IRK75" s="124" t="s">
        <v>192</v>
      </c>
      <c r="IRL75" s="124" t="s">
        <v>192</v>
      </c>
      <c r="IRM75" s="124" t="s">
        <v>192</v>
      </c>
      <c r="IRN75" s="124" t="s">
        <v>192</v>
      </c>
      <c r="IRO75" s="124" t="s">
        <v>192</v>
      </c>
      <c r="IRP75" s="124" t="s">
        <v>192</v>
      </c>
      <c r="IRQ75" s="124" t="s">
        <v>192</v>
      </c>
      <c r="IRR75" s="124" t="s">
        <v>192</v>
      </c>
      <c r="IRS75" s="124" t="s">
        <v>192</v>
      </c>
      <c r="IRT75" s="124" t="s">
        <v>192</v>
      </c>
      <c r="IRU75" s="124" t="s">
        <v>192</v>
      </c>
      <c r="IRV75" s="124" t="s">
        <v>192</v>
      </c>
      <c r="IRW75" s="124" t="s">
        <v>192</v>
      </c>
      <c r="IRX75" s="124" t="s">
        <v>192</v>
      </c>
      <c r="IRY75" s="124" t="s">
        <v>192</v>
      </c>
      <c r="IRZ75" s="124" t="s">
        <v>192</v>
      </c>
      <c r="ISA75" s="124" t="s">
        <v>192</v>
      </c>
      <c r="ISB75" s="124" t="s">
        <v>192</v>
      </c>
      <c r="ISC75" s="124" t="s">
        <v>192</v>
      </c>
      <c r="ISD75" s="124" t="s">
        <v>192</v>
      </c>
      <c r="ISE75" s="124" t="s">
        <v>192</v>
      </c>
      <c r="ISF75" s="124" t="s">
        <v>192</v>
      </c>
      <c r="ISG75" s="124" t="s">
        <v>192</v>
      </c>
      <c r="ISH75" s="124" t="s">
        <v>192</v>
      </c>
      <c r="ISI75" s="124" t="s">
        <v>192</v>
      </c>
      <c r="ISJ75" s="124" t="s">
        <v>192</v>
      </c>
      <c r="ISK75" s="124" t="s">
        <v>192</v>
      </c>
      <c r="ISL75" s="124" t="s">
        <v>192</v>
      </c>
      <c r="ISM75" s="124" t="s">
        <v>192</v>
      </c>
      <c r="ISN75" s="124" t="s">
        <v>192</v>
      </c>
      <c r="ISO75" s="124" t="s">
        <v>192</v>
      </c>
      <c r="ISP75" s="124" t="s">
        <v>192</v>
      </c>
      <c r="ISQ75" s="124" t="s">
        <v>192</v>
      </c>
      <c r="ISR75" s="124" t="s">
        <v>192</v>
      </c>
      <c r="ISS75" s="124" t="s">
        <v>192</v>
      </c>
      <c r="IST75" s="124" t="s">
        <v>192</v>
      </c>
      <c r="ISU75" s="124" t="s">
        <v>192</v>
      </c>
      <c r="ISV75" s="124" t="s">
        <v>192</v>
      </c>
      <c r="ISW75" s="124" t="s">
        <v>192</v>
      </c>
      <c r="ISX75" s="124" t="s">
        <v>192</v>
      </c>
      <c r="ISY75" s="124" t="s">
        <v>192</v>
      </c>
      <c r="ISZ75" s="124" t="s">
        <v>192</v>
      </c>
      <c r="ITA75" s="124" t="s">
        <v>192</v>
      </c>
      <c r="ITB75" s="124" t="s">
        <v>192</v>
      </c>
      <c r="ITC75" s="124" t="s">
        <v>192</v>
      </c>
      <c r="ITD75" s="124" t="s">
        <v>192</v>
      </c>
      <c r="ITE75" s="124" t="s">
        <v>192</v>
      </c>
      <c r="ITF75" s="124" t="s">
        <v>192</v>
      </c>
      <c r="ITG75" s="124" t="s">
        <v>192</v>
      </c>
      <c r="ITH75" s="124" t="s">
        <v>192</v>
      </c>
      <c r="ITI75" s="124" t="s">
        <v>192</v>
      </c>
      <c r="ITJ75" s="124" t="s">
        <v>192</v>
      </c>
      <c r="ITK75" s="124" t="s">
        <v>192</v>
      </c>
      <c r="ITL75" s="124" t="s">
        <v>192</v>
      </c>
      <c r="ITM75" s="124" t="s">
        <v>192</v>
      </c>
      <c r="ITN75" s="124" t="s">
        <v>192</v>
      </c>
      <c r="ITO75" s="124" t="s">
        <v>192</v>
      </c>
      <c r="ITP75" s="124" t="s">
        <v>192</v>
      </c>
      <c r="ITQ75" s="124" t="s">
        <v>192</v>
      </c>
      <c r="ITR75" s="124" t="s">
        <v>192</v>
      </c>
      <c r="ITS75" s="124" t="s">
        <v>192</v>
      </c>
      <c r="ITT75" s="124" t="s">
        <v>192</v>
      </c>
      <c r="ITU75" s="124" t="s">
        <v>192</v>
      </c>
      <c r="ITV75" s="124" t="s">
        <v>192</v>
      </c>
      <c r="ITW75" s="124" t="s">
        <v>192</v>
      </c>
      <c r="ITX75" s="124" t="s">
        <v>192</v>
      </c>
      <c r="ITY75" s="124" t="s">
        <v>192</v>
      </c>
      <c r="ITZ75" s="124" t="s">
        <v>192</v>
      </c>
      <c r="IUA75" s="124" t="s">
        <v>192</v>
      </c>
      <c r="IUB75" s="124" t="s">
        <v>192</v>
      </c>
      <c r="IUC75" s="124" t="s">
        <v>192</v>
      </c>
      <c r="IUD75" s="124" t="s">
        <v>192</v>
      </c>
      <c r="IUE75" s="124" t="s">
        <v>192</v>
      </c>
      <c r="IUF75" s="124" t="s">
        <v>192</v>
      </c>
      <c r="IUG75" s="124" t="s">
        <v>192</v>
      </c>
      <c r="IUH75" s="124" t="s">
        <v>192</v>
      </c>
      <c r="IUI75" s="124" t="s">
        <v>192</v>
      </c>
      <c r="IUJ75" s="124" t="s">
        <v>192</v>
      </c>
      <c r="IUK75" s="124" t="s">
        <v>192</v>
      </c>
      <c r="IUL75" s="124" t="s">
        <v>192</v>
      </c>
      <c r="IUM75" s="124" t="s">
        <v>192</v>
      </c>
      <c r="IUN75" s="124" t="s">
        <v>192</v>
      </c>
      <c r="IUO75" s="124" t="s">
        <v>192</v>
      </c>
      <c r="IUP75" s="124" t="s">
        <v>192</v>
      </c>
      <c r="IUQ75" s="124" t="s">
        <v>192</v>
      </c>
      <c r="IUR75" s="124" t="s">
        <v>192</v>
      </c>
      <c r="IUS75" s="124" t="s">
        <v>192</v>
      </c>
      <c r="IUT75" s="124" t="s">
        <v>192</v>
      </c>
      <c r="IUU75" s="124" t="s">
        <v>192</v>
      </c>
      <c r="IUV75" s="124" t="s">
        <v>192</v>
      </c>
      <c r="IUW75" s="124" t="s">
        <v>192</v>
      </c>
      <c r="IUX75" s="124" t="s">
        <v>192</v>
      </c>
      <c r="IUY75" s="124" t="s">
        <v>192</v>
      </c>
      <c r="IUZ75" s="124" t="s">
        <v>192</v>
      </c>
      <c r="IVA75" s="124" t="s">
        <v>192</v>
      </c>
      <c r="IVB75" s="124" t="s">
        <v>192</v>
      </c>
      <c r="IVC75" s="124" t="s">
        <v>192</v>
      </c>
      <c r="IVD75" s="124" t="s">
        <v>192</v>
      </c>
      <c r="IVE75" s="124" t="s">
        <v>192</v>
      </c>
      <c r="IVF75" s="124" t="s">
        <v>192</v>
      </c>
      <c r="IVG75" s="124" t="s">
        <v>192</v>
      </c>
      <c r="IVH75" s="124" t="s">
        <v>192</v>
      </c>
      <c r="IVI75" s="124" t="s">
        <v>192</v>
      </c>
      <c r="IVJ75" s="124" t="s">
        <v>192</v>
      </c>
      <c r="IVK75" s="124" t="s">
        <v>192</v>
      </c>
      <c r="IVL75" s="124" t="s">
        <v>192</v>
      </c>
      <c r="IVM75" s="124" t="s">
        <v>192</v>
      </c>
      <c r="IVN75" s="124" t="s">
        <v>192</v>
      </c>
      <c r="IVO75" s="124" t="s">
        <v>192</v>
      </c>
      <c r="IVP75" s="124" t="s">
        <v>192</v>
      </c>
      <c r="IVQ75" s="124" t="s">
        <v>192</v>
      </c>
      <c r="IVR75" s="124" t="s">
        <v>192</v>
      </c>
      <c r="IVS75" s="124" t="s">
        <v>192</v>
      </c>
      <c r="IVT75" s="124" t="s">
        <v>192</v>
      </c>
      <c r="IVU75" s="124" t="s">
        <v>192</v>
      </c>
      <c r="IVV75" s="124" t="s">
        <v>192</v>
      </c>
      <c r="IVW75" s="124" t="s">
        <v>192</v>
      </c>
      <c r="IVX75" s="124" t="s">
        <v>192</v>
      </c>
      <c r="IVY75" s="124" t="s">
        <v>192</v>
      </c>
      <c r="IVZ75" s="124" t="s">
        <v>192</v>
      </c>
      <c r="IWA75" s="124" t="s">
        <v>192</v>
      </c>
      <c r="IWB75" s="124" t="s">
        <v>192</v>
      </c>
      <c r="IWC75" s="124" t="s">
        <v>192</v>
      </c>
      <c r="IWD75" s="124" t="s">
        <v>192</v>
      </c>
      <c r="IWE75" s="124" t="s">
        <v>192</v>
      </c>
      <c r="IWF75" s="124" t="s">
        <v>192</v>
      </c>
      <c r="IWG75" s="124" t="s">
        <v>192</v>
      </c>
      <c r="IWH75" s="124" t="s">
        <v>192</v>
      </c>
      <c r="IWI75" s="124" t="s">
        <v>192</v>
      </c>
      <c r="IWJ75" s="124" t="s">
        <v>192</v>
      </c>
      <c r="IWK75" s="124" t="s">
        <v>192</v>
      </c>
      <c r="IWL75" s="124" t="s">
        <v>192</v>
      </c>
      <c r="IWM75" s="124" t="s">
        <v>192</v>
      </c>
      <c r="IWN75" s="124" t="s">
        <v>192</v>
      </c>
      <c r="IWO75" s="124" t="s">
        <v>192</v>
      </c>
      <c r="IWP75" s="124" t="s">
        <v>192</v>
      </c>
      <c r="IWQ75" s="124" t="s">
        <v>192</v>
      </c>
      <c r="IWR75" s="124" t="s">
        <v>192</v>
      </c>
      <c r="IWS75" s="124" t="s">
        <v>192</v>
      </c>
      <c r="IWT75" s="124" t="s">
        <v>192</v>
      </c>
      <c r="IWU75" s="124" t="s">
        <v>192</v>
      </c>
      <c r="IWV75" s="124" t="s">
        <v>192</v>
      </c>
      <c r="IWW75" s="124" t="s">
        <v>192</v>
      </c>
      <c r="IWX75" s="124" t="s">
        <v>192</v>
      </c>
      <c r="IWY75" s="124" t="s">
        <v>192</v>
      </c>
      <c r="IWZ75" s="124" t="s">
        <v>192</v>
      </c>
      <c r="IXA75" s="124" t="s">
        <v>192</v>
      </c>
      <c r="IXB75" s="124" t="s">
        <v>192</v>
      </c>
      <c r="IXC75" s="124" t="s">
        <v>192</v>
      </c>
      <c r="IXD75" s="124" t="s">
        <v>192</v>
      </c>
      <c r="IXE75" s="124" t="s">
        <v>192</v>
      </c>
      <c r="IXF75" s="124" t="s">
        <v>192</v>
      </c>
      <c r="IXG75" s="124" t="s">
        <v>192</v>
      </c>
      <c r="IXH75" s="124" t="s">
        <v>192</v>
      </c>
      <c r="IXI75" s="124" t="s">
        <v>192</v>
      </c>
      <c r="IXJ75" s="124" t="s">
        <v>192</v>
      </c>
      <c r="IXK75" s="124" t="s">
        <v>192</v>
      </c>
      <c r="IXL75" s="124" t="s">
        <v>192</v>
      </c>
      <c r="IXM75" s="124" t="s">
        <v>192</v>
      </c>
      <c r="IXN75" s="124" t="s">
        <v>192</v>
      </c>
      <c r="IXO75" s="124" t="s">
        <v>192</v>
      </c>
      <c r="IXP75" s="124" t="s">
        <v>192</v>
      </c>
      <c r="IXQ75" s="124" t="s">
        <v>192</v>
      </c>
      <c r="IXR75" s="124" t="s">
        <v>192</v>
      </c>
      <c r="IXS75" s="124" t="s">
        <v>192</v>
      </c>
      <c r="IXT75" s="124" t="s">
        <v>192</v>
      </c>
      <c r="IXU75" s="124" t="s">
        <v>192</v>
      </c>
      <c r="IXV75" s="124" t="s">
        <v>192</v>
      </c>
      <c r="IXW75" s="124" t="s">
        <v>192</v>
      </c>
      <c r="IXX75" s="124" t="s">
        <v>192</v>
      </c>
      <c r="IXY75" s="124" t="s">
        <v>192</v>
      </c>
      <c r="IXZ75" s="124" t="s">
        <v>192</v>
      </c>
      <c r="IYA75" s="124" t="s">
        <v>192</v>
      </c>
      <c r="IYB75" s="124" t="s">
        <v>192</v>
      </c>
      <c r="IYC75" s="124" t="s">
        <v>192</v>
      </c>
      <c r="IYD75" s="124" t="s">
        <v>192</v>
      </c>
      <c r="IYE75" s="124" t="s">
        <v>192</v>
      </c>
      <c r="IYF75" s="124" t="s">
        <v>192</v>
      </c>
      <c r="IYG75" s="124" t="s">
        <v>192</v>
      </c>
      <c r="IYH75" s="124" t="s">
        <v>192</v>
      </c>
      <c r="IYI75" s="124" t="s">
        <v>192</v>
      </c>
      <c r="IYJ75" s="124" t="s">
        <v>192</v>
      </c>
      <c r="IYK75" s="124" t="s">
        <v>192</v>
      </c>
      <c r="IYL75" s="124" t="s">
        <v>192</v>
      </c>
      <c r="IYM75" s="124" t="s">
        <v>192</v>
      </c>
      <c r="IYN75" s="124" t="s">
        <v>192</v>
      </c>
      <c r="IYO75" s="124" t="s">
        <v>192</v>
      </c>
      <c r="IYP75" s="124" t="s">
        <v>192</v>
      </c>
      <c r="IYQ75" s="124" t="s">
        <v>192</v>
      </c>
      <c r="IYR75" s="124" t="s">
        <v>192</v>
      </c>
      <c r="IYS75" s="124" t="s">
        <v>192</v>
      </c>
      <c r="IYT75" s="124" t="s">
        <v>192</v>
      </c>
      <c r="IYU75" s="124" t="s">
        <v>192</v>
      </c>
      <c r="IYV75" s="124" t="s">
        <v>192</v>
      </c>
      <c r="IYW75" s="124" t="s">
        <v>192</v>
      </c>
      <c r="IYX75" s="124" t="s">
        <v>192</v>
      </c>
      <c r="IYY75" s="124" t="s">
        <v>192</v>
      </c>
      <c r="IYZ75" s="124" t="s">
        <v>192</v>
      </c>
      <c r="IZA75" s="124" t="s">
        <v>192</v>
      </c>
      <c r="IZB75" s="124" t="s">
        <v>192</v>
      </c>
      <c r="IZC75" s="124" t="s">
        <v>192</v>
      </c>
      <c r="IZD75" s="124" t="s">
        <v>192</v>
      </c>
      <c r="IZE75" s="124" t="s">
        <v>192</v>
      </c>
      <c r="IZF75" s="124" t="s">
        <v>192</v>
      </c>
      <c r="IZG75" s="124" t="s">
        <v>192</v>
      </c>
      <c r="IZH75" s="124" t="s">
        <v>192</v>
      </c>
      <c r="IZI75" s="124" t="s">
        <v>192</v>
      </c>
      <c r="IZJ75" s="124" t="s">
        <v>192</v>
      </c>
      <c r="IZK75" s="124" t="s">
        <v>192</v>
      </c>
      <c r="IZL75" s="124" t="s">
        <v>192</v>
      </c>
      <c r="IZM75" s="124" t="s">
        <v>192</v>
      </c>
      <c r="IZN75" s="124" t="s">
        <v>192</v>
      </c>
      <c r="IZO75" s="124" t="s">
        <v>192</v>
      </c>
      <c r="IZP75" s="124" t="s">
        <v>192</v>
      </c>
      <c r="IZQ75" s="124" t="s">
        <v>192</v>
      </c>
      <c r="IZR75" s="124" t="s">
        <v>192</v>
      </c>
      <c r="IZS75" s="124" t="s">
        <v>192</v>
      </c>
      <c r="IZT75" s="124" t="s">
        <v>192</v>
      </c>
      <c r="IZU75" s="124" t="s">
        <v>192</v>
      </c>
      <c r="IZV75" s="124" t="s">
        <v>192</v>
      </c>
      <c r="IZW75" s="124" t="s">
        <v>192</v>
      </c>
      <c r="IZX75" s="124" t="s">
        <v>192</v>
      </c>
      <c r="IZY75" s="124" t="s">
        <v>192</v>
      </c>
      <c r="IZZ75" s="124" t="s">
        <v>192</v>
      </c>
      <c r="JAA75" s="124" t="s">
        <v>192</v>
      </c>
      <c r="JAB75" s="124" t="s">
        <v>192</v>
      </c>
      <c r="JAC75" s="124" t="s">
        <v>192</v>
      </c>
      <c r="JAD75" s="124" t="s">
        <v>192</v>
      </c>
      <c r="JAE75" s="124" t="s">
        <v>192</v>
      </c>
      <c r="JAF75" s="124" t="s">
        <v>192</v>
      </c>
      <c r="JAG75" s="124" t="s">
        <v>192</v>
      </c>
      <c r="JAH75" s="124" t="s">
        <v>192</v>
      </c>
      <c r="JAI75" s="124" t="s">
        <v>192</v>
      </c>
      <c r="JAJ75" s="124" t="s">
        <v>192</v>
      </c>
      <c r="JAK75" s="124" t="s">
        <v>192</v>
      </c>
      <c r="JAL75" s="124" t="s">
        <v>192</v>
      </c>
      <c r="JAM75" s="124" t="s">
        <v>192</v>
      </c>
      <c r="JAN75" s="124" t="s">
        <v>192</v>
      </c>
      <c r="JAO75" s="124" t="s">
        <v>192</v>
      </c>
      <c r="JAP75" s="124" t="s">
        <v>192</v>
      </c>
      <c r="JAQ75" s="124" t="s">
        <v>192</v>
      </c>
      <c r="JAR75" s="124" t="s">
        <v>192</v>
      </c>
      <c r="JAS75" s="124" t="s">
        <v>192</v>
      </c>
      <c r="JAT75" s="124" t="s">
        <v>192</v>
      </c>
      <c r="JAU75" s="124" t="s">
        <v>192</v>
      </c>
      <c r="JAV75" s="124" t="s">
        <v>192</v>
      </c>
      <c r="JAW75" s="124" t="s">
        <v>192</v>
      </c>
      <c r="JAX75" s="124" t="s">
        <v>192</v>
      </c>
      <c r="JAY75" s="124" t="s">
        <v>192</v>
      </c>
      <c r="JAZ75" s="124" t="s">
        <v>192</v>
      </c>
      <c r="JBA75" s="124" t="s">
        <v>192</v>
      </c>
      <c r="JBB75" s="124" t="s">
        <v>192</v>
      </c>
      <c r="JBC75" s="124" t="s">
        <v>192</v>
      </c>
      <c r="JBD75" s="124" t="s">
        <v>192</v>
      </c>
      <c r="JBE75" s="124" t="s">
        <v>192</v>
      </c>
      <c r="JBF75" s="124" t="s">
        <v>192</v>
      </c>
      <c r="JBG75" s="124" t="s">
        <v>192</v>
      </c>
      <c r="JBH75" s="124" t="s">
        <v>192</v>
      </c>
      <c r="JBI75" s="124" t="s">
        <v>192</v>
      </c>
      <c r="JBJ75" s="124" t="s">
        <v>192</v>
      </c>
      <c r="JBK75" s="124" t="s">
        <v>192</v>
      </c>
      <c r="JBL75" s="124" t="s">
        <v>192</v>
      </c>
      <c r="JBM75" s="124" t="s">
        <v>192</v>
      </c>
      <c r="JBN75" s="124" t="s">
        <v>192</v>
      </c>
      <c r="JBO75" s="124" t="s">
        <v>192</v>
      </c>
      <c r="JBP75" s="124" t="s">
        <v>192</v>
      </c>
      <c r="JBQ75" s="124" t="s">
        <v>192</v>
      </c>
      <c r="JBR75" s="124" t="s">
        <v>192</v>
      </c>
      <c r="JBS75" s="124" t="s">
        <v>192</v>
      </c>
      <c r="JBT75" s="124" t="s">
        <v>192</v>
      </c>
      <c r="JBU75" s="124" t="s">
        <v>192</v>
      </c>
      <c r="JBV75" s="124" t="s">
        <v>192</v>
      </c>
      <c r="JBW75" s="124" t="s">
        <v>192</v>
      </c>
      <c r="JBX75" s="124" t="s">
        <v>192</v>
      </c>
      <c r="JBY75" s="124" t="s">
        <v>192</v>
      </c>
      <c r="JBZ75" s="124" t="s">
        <v>192</v>
      </c>
      <c r="JCA75" s="124" t="s">
        <v>192</v>
      </c>
      <c r="JCB75" s="124" t="s">
        <v>192</v>
      </c>
      <c r="JCC75" s="124" t="s">
        <v>192</v>
      </c>
      <c r="JCD75" s="124" t="s">
        <v>192</v>
      </c>
      <c r="JCE75" s="124" t="s">
        <v>192</v>
      </c>
      <c r="JCF75" s="124" t="s">
        <v>192</v>
      </c>
      <c r="JCG75" s="124" t="s">
        <v>192</v>
      </c>
      <c r="JCH75" s="124" t="s">
        <v>192</v>
      </c>
      <c r="JCI75" s="124" t="s">
        <v>192</v>
      </c>
      <c r="JCJ75" s="124" t="s">
        <v>192</v>
      </c>
      <c r="JCK75" s="124" t="s">
        <v>192</v>
      </c>
      <c r="JCL75" s="124" t="s">
        <v>192</v>
      </c>
      <c r="JCM75" s="124" t="s">
        <v>192</v>
      </c>
      <c r="JCN75" s="124" t="s">
        <v>192</v>
      </c>
      <c r="JCO75" s="124" t="s">
        <v>192</v>
      </c>
      <c r="JCP75" s="124" t="s">
        <v>192</v>
      </c>
      <c r="JCQ75" s="124" t="s">
        <v>192</v>
      </c>
      <c r="JCR75" s="124" t="s">
        <v>192</v>
      </c>
      <c r="JCS75" s="124" t="s">
        <v>192</v>
      </c>
      <c r="JCT75" s="124" t="s">
        <v>192</v>
      </c>
      <c r="JCU75" s="124" t="s">
        <v>192</v>
      </c>
      <c r="JCV75" s="124" t="s">
        <v>192</v>
      </c>
      <c r="JCW75" s="124" t="s">
        <v>192</v>
      </c>
      <c r="JCX75" s="124" t="s">
        <v>192</v>
      </c>
      <c r="JCY75" s="124" t="s">
        <v>192</v>
      </c>
      <c r="JCZ75" s="124" t="s">
        <v>192</v>
      </c>
      <c r="JDA75" s="124" t="s">
        <v>192</v>
      </c>
      <c r="JDB75" s="124" t="s">
        <v>192</v>
      </c>
      <c r="JDC75" s="124" t="s">
        <v>192</v>
      </c>
      <c r="JDD75" s="124" t="s">
        <v>192</v>
      </c>
      <c r="JDE75" s="124" t="s">
        <v>192</v>
      </c>
      <c r="JDF75" s="124" t="s">
        <v>192</v>
      </c>
      <c r="JDG75" s="124" t="s">
        <v>192</v>
      </c>
      <c r="JDH75" s="124" t="s">
        <v>192</v>
      </c>
      <c r="JDI75" s="124" t="s">
        <v>192</v>
      </c>
      <c r="JDJ75" s="124" t="s">
        <v>192</v>
      </c>
      <c r="JDK75" s="124" t="s">
        <v>192</v>
      </c>
      <c r="JDL75" s="124" t="s">
        <v>192</v>
      </c>
      <c r="JDM75" s="124" t="s">
        <v>192</v>
      </c>
      <c r="JDN75" s="124" t="s">
        <v>192</v>
      </c>
      <c r="JDO75" s="124" t="s">
        <v>192</v>
      </c>
      <c r="JDP75" s="124" t="s">
        <v>192</v>
      </c>
      <c r="JDQ75" s="124" t="s">
        <v>192</v>
      </c>
      <c r="JDR75" s="124" t="s">
        <v>192</v>
      </c>
      <c r="JDS75" s="124" t="s">
        <v>192</v>
      </c>
      <c r="JDT75" s="124" t="s">
        <v>192</v>
      </c>
      <c r="JDU75" s="124" t="s">
        <v>192</v>
      </c>
      <c r="JDV75" s="124" t="s">
        <v>192</v>
      </c>
      <c r="JDW75" s="124" t="s">
        <v>192</v>
      </c>
      <c r="JDX75" s="124" t="s">
        <v>192</v>
      </c>
      <c r="JDY75" s="124" t="s">
        <v>192</v>
      </c>
      <c r="JDZ75" s="124" t="s">
        <v>192</v>
      </c>
      <c r="JEA75" s="124" t="s">
        <v>192</v>
      </c>
      <c r="JEB75" s="124" t="s">
        <v>192</v>
      </c>
      <c r="JEC75" s="124" t="s">
        <v>192</v>
      </c>
      <c r="JED75" s="124" t="s">
        <v>192</v>
      </c>
      <c r="JEE75" s="124" t="s">
        <v>192</v>
      </c>
      <c r="JEF75" s="124" t="s">
        <v>192</v>
      </c>
      <c r="JEG75" s="124" t="s">
        <v>192</v>
      </c>
      <c r="JEH75" s="124" t="s">
        <v>192</v>
      </c>
      <c r="JEI75" s="124" t="s">
        <v>192</v>
      </c>
      <c r="JEJ75" s="124" t="s">
        <v>192</v>
      </c>
      <c r="JEK75" s="124" t="s">
        <v>192</v>
      </c>
      <c r="JEL75" s="124" t="s">
        <v>192</v>
      </c>
      <c r="JEM75" s="124" t="s">
        <v>192</v>
      </c>
      <c r="JEN75" s="124" t="s">
        <v>192</v>
      </c>
      <c r="JEO75" s="124" t="s">
        <v>192</v>
      </c>
      <c r="JEP75" s="124" t="s">
        <v>192</v>
      </c>
      <c r="JEQ75" s="124" t="s">
        <v>192</v>
      </c>
      <c r="JER75" s="124" t="s">
        <v>192</v>
      </c>
      <c r="JES75" s="124" t="s">
        <v>192</v>
      </c>
      <c r="JET75" s="124" t="s">
        <v>192</v>
      </c>
      <c r="JEU75" s="124" t="s">
        <v>192</v>
      </c>
      <c r="JEV75" s="124" t="s">
        <v>192</v>
      </c>
      <c r="JEW75" s="124" t="s">
        <v>192</v>
      </c>
      <c r="JEX75" s="124" t="s">
        <v>192</v>
      </c>
      <c r="JEY75" s="124" t="s">
        <v>192</v>
      </c>
      <c r="JEZ75" s="124" t="s">
        <v>192</v>
      </c>
      <c r="JFA75" s="124" t="s">
        <v>192</v>
      </c>
      <c r="JFB75" s="124" t="s">
        <v>192</v>
      </c>
      <c r="JFC75" s="124" t="s">
        <v>192</v>
      </c>
      <c r="JFD75" s="124" t="s">
        <v>192</v>
      </c>
      <c r="JFE75" s="124" t="s">
        <v>192</v>
      </c>
      <c r="JFF75" s="124" t="s">
        <v>192</v>
      </c>
      <c r="JFG75" s="124" t="s">
        <v>192</v>
      </c>
      <c r="JFH75" s="124" t="s">
        <v>192</v>
      </c>
      <c r="JFI75" s="124" t="s">
        <v>192</v>
      </c>
      <c r="JFJ75" s="124" t="s">
        <v>192</v>
      </c>
      <c r="JFK75" s="124" t="s">
        <v>192</v>
      </c>
      <c r="JFL75" s="124" t="s">
        <v>192</v>
      </c>
      <c r="JFM75" s="124" t="s">
        <v>192</v>
      </c>
      <c r="JFN75" s="124" t="s">
        <v>192</v>
      </c>
      <c r="JFO75" s="124" t="s">
        <v>192</v>
      </c>
      <c r="JFP75" s="124" t="s">
        <v>192</v>
      </c>
      <c r="JFQ75" s="124" t="s">
        <v>192</v>
      </c>
      <c r="JFR75" s="124" t="s">
        <v>192</v>
      </c>
      <c r="JFS75" s="124" t="s">
        <v>192</v>
      </c>
      <c r="JFT75" s="124" t="s">
        <v>192</v>
      </c>
      <c r="JFU75" s="124" t="s">
        <v>192</v>
      </c>
      <c r="JFV75" s="124" t="s">
        <v>192</v>
      </c>
      <c r="JFW75" s="124" t="s">
        <v>192</v>
      </c>
      <c r="JFX75" s="124" t="s">
        <v>192</v>
      </c>
      <c r="JFY75" s="124" t="s">
        <v>192</v>
      </c>
      <c r="JFZ75" s="124" t="s">
        <v>192</v>
      </c>
      <c r="JGA75" s="124" t="s">
        <v>192</v>
      </c>
      <c r="JGB75" s="124" t="s">
        <v>192</v>
      </c>
      <c r="JGC75" s="124" t="s">
        <v>192</v>
      </c>
      <c r="JGD75" s="124" t="s">
        <v>192</v>
      </c>
      <c r="JGE75" s="124" t="s">
        <v>192</v>
      </c>
      <c r="JGF75" s="124" t="s">
        <v>192</v>
      </c>
      <c r="JGG75" s="124" t="s">
        <v>192</v>
      </c>
      <c r="JGH75" s="124" t="s">
        <v>192</v>
      </c>
      <c r="JGI75" s="124" t="s">
        <v>192</v>
      </c>
      <c r="JGJ75" s="124" t="s">
        <v>192</v>
      </c>
      <c r="JGK75" s="124" t="s">
        <v>192</v>
      </c>
      <c r="JGL75" s="124" t="s">
        <v>192</v>
      </c>
      <c r="JGM75" s="124" t="s">
        <v>192</v>
      </c>
      <c r="JGN75" s="124" t="s">
        <v>192</v>
      </c>
      <c r="JGO75" s="124" t="s">
        <v>192</v>
      </c>
      <c r="JGP75" s="124" t="s">
        <v>192</v>
      </c>
      <c r="JGQ75" s="124" t="s">
        <v>192</v>
      </c>
      <c r="JGR75" s="124" t="s">
        <v>192</v>
      </c>
      <c r="JGS75" s="124" t="s">
        <v>192</v>
      </c>
      <c r="JGT75" s="124" t="s">
        <v>192</v>
      </c>
      <c r="JGU75" s="124" t="s">
        <v>192</v>
      </c>
      <c r="JGV75" s="124" t="s">
        <v>192</v>
      </c>
      <c r="JGW75" s="124" t="s">
        <v>192</v>
      </c>
      <c r="JGX75" s="124" t="s">
        <v>192</v>
      </c>
      <c r="JGY75" s="124" t="s">
        <v>192</v>
      </c>
      <c r="JGZ75" s="124" t="s">
        <v>192</v>
      </c>
      <c r="JHA75" s="124" t="s">
        <v>192</v>
      </c>
      <c r="JHB75" s="124" t="s">
        <v>192</v>
      </c>
      <c r="JHC75" s="124" t="s">
        <v>192</v>
      </c>
      <c r="JHD75" s="124" t="s">
        <v>192</v>
      </c>
      <c r="JHE75" s="124" t="s">
        <v>192</v>
      </c>
      <c r="JHF75" s="124" t="s">
        <v>192</v>
      </c>
      <c r="JHG75" s="124" t="s">
        <v>192</v>
      </c>
      <c r="JHH75" s="124" t="s">
        <v>192</v>
      </c>
      <c r="JHI75" s="124" t="s">
        <v>192</v>
      </c>
      <c r="JHJ75" s="124" t="s">
        <v>192</v>
      </c>
      <c r="JHK75" s="124" t="s">
        <v>192</v>
      </c>
      <c r="JHL75" s="124" t="s">
        <v>192</v>
      </c>
      <c r="JHM75" s="124" t="s">
        <v>192</v>
      </c>
      <c r="JHN75" s="124" t="s">
        <v>192</v>
      </c>
      <c r="JHO75" s="124" t="s">
        <v>192</v>
      </c>
      <c r="JHP75" s="124" t="s">
        <v>192</v>
      </c>
      <c r="JHQ75" s="124" t="s">
        <v>192</v>
      </c>
      <c r="JHR75" s="124" t="s">
        <v>192</v>
      </c>
      <c r="JHS75" s="124" t="s">
        <v>192</v>
      </c>
      <c r="JHT75" s="124" t="s">
        <v>192</v>
      </c>
      <c r="JHU75" s="124" t="s">
        <v>192</v>
      </c>
      <c r="JHV75" s="124" t="s">
        <v>192</v>
      </c>
      <c r="JHW75" s="124" t="s">
        <v>192</v>
      </c>
      <c r="JHX75" s="124" t="s">
        <v>192</v>
      </c>
      <c r="JHY75" s="124" t="s">
        <v>192</v>
      </c>
      <c r="JHZ75" s="124" t="s">
        <v>192</v>
      </c>
      <c r="JIA75" s="124" t="s">
        <v>192</v>
      </c>
      <c r="JIB75" s="124" t="s">
        <v>192</v>
      </c>
      <c r="JIC75" s="124" t="s">
        <v>192</v>
      </c>
      <c r="JID75" s="124" t="s">
        <v>192</v>
      </c>
      <c r="JIE75" s="124" t="s">
        <v>192</v>
      </c>
      <c r="JIF75" s="124" t="s">
        <v>192</v>
      </c>
      <c r="JIG75" s="124" t="s">
        <v>192</v>
      </c>
      <c r="JIH75" s="124" t="s">
        <v>192</v>
      </c>
      <c r="JII75" s="124" t="s">
        <v>192</v>
      </c>
      <c r="JIJ75" s="124" t="s">
        <v>192</v>
      </c>
      <c r="JIK75" s="124" t="s">
        <v>192</v>
      </c>
      <c r="JIL75" s="124" t="s">
        <v>192</v>
      </c>
      <c r="JIM75" s="124" t="s">
        <v>192</v>
      </c>
      <c r="JIN75" s="124" t="s">
        <v>192</v>
      </c>
      <c r="JIO75" s="124" t="s">
        <v>192</v>
      </c>
      <c r="JIP75" s="124" t="s">
        <v>192</v>
      </c>
      <c r="JIQ75" s="124" t="s">
        <v>192</v>
      </c>
      <c r="JIR75" s="124" t="s">
        <v>192</v>
      </c>
      <c r="JIS75" s="124" t="s">
        <v>192</v>
      </c>
      <c r="JIT75" s="124" t="s">
        <v>192</v>
      </c>
      <c r="JIU75" s="124" t="s">
        <v>192</v>
      </c>
      <c r="JIV75" s="124" t="s">
        <v>192</v>
      </c>
      <c r="JIW75" s="124" t="s">
        <v>192</v>
      </c>
      <c r="JIX75" s="124" t="s">
        <v>192</v>
      </c>
      <c r="JIY75" s="124" t="s">
        <v>192</v>
      </c>
      <c r="JIZ75" s="124" t="s">
        <v>192</v>
      </c>
      <c r="JJA75" s="124" t="s">
        <v>192</v>
      </c>
      <c r="JJB75" s="124" t="s">
        <v>192</v>
      </c>
      <c r="JJC75" s="124" t="s">
        <v>192</v>
      </c>
      <c r="JJD75" s="124" t="s">
        <v>192</v>
      </c>
      <c r="JJE75" s="124" t="s">
        <v>192</v>
      </c>
      <c r="JJF75" s="124" t="s">
        <v>192</v>
      </c>
      <c r="JJG75" s="124" t="s">
        <v>192</v>
      </c>
      <c r="JJH75" s="124" t="s">
        <v>192</v>
      </c>
      <c r="JJI75" s="124" t="s">
        <v>192</v>
      </c>
      <c r="JJJ75" s="124" t="s">
        <v>192</v>
      </c>
      <c r="JJK75" s="124" t="s">
        <v>192</v>
      </c>
      <c r="JJL75" s="124" t="s">
        <v>192</v>
      </c>
      <c r="JJM75" s="124" t="s">
        <v>192</v>
      </c>
      <c r="JJN75" s="124" t="s">
        <v>192</v>
      </c>
      <c r="JJO75" s="124" t="s">
        <v>192</v>
      </c>
      <c r="JJP75" s="124" t="s">
        <v>192</v>
      </c>
      <c r="JJQ75" s="124" t="s">
        <v>192</v>
      </c>
      <c r="JJR75" s="124" t="s">
        <v>192</v>
      </c>
      <c r="JJS75" s="124" t="s">
        <v>192</v>
      </c>
      <c r="JJT75" s="124" t="s">
        <v>192</v>
      </c>
      <c r="JJU75" s="124" t="s">
        <v>192</v>
      </c>
      <c r="JJV75" s="124" t="s">
        <v>192</v>
      </c>
      <c r="JJW75" s="124" t="s">
        <v>192</v>
      </c>
      <c r="JJX75" s="124" t="s">
        <v>192</v>
      </c>
      <c r="JJY75" s="124" t="s">
        <v>192</v>
      </c>
      <c r="JJZ75" s="124" t="s">
        <v>192</v>
      </c>
      <c r="JKA75" s="124" t="s">
        <v>192</v>
      </c>
      <c r="JKB75" s="124" t="s">
        <v>192</v>
      </c>
      <c r="JKC75" s="124" t="s">
        <v>192</v>
      </c>
      <c r="JKD75" s="124" t="s">
        <v>192</v>
      </c>
      <c r="JKE75" s="124" t="s">
        <v>192</v>
      </c>
      <c r="JKF75" s="124" t="s">
        <v>192</v>
      </c>
      <c r="JKG75" s="124" t="s">
        <v>192</v>
      </c>
      <c r="JKH75" s="124" t="s">
        <v>192</v>
      </c>
      <c r="JKI75" s="124" t="s">
        <v>192</v>
      </c>
      <c r="JKJ75" s="124" t="s">
        <v>192</v>
      </c>
      <c r="JKK75" s="124" t="s">
        <v>192</v>
      </c>
      <c r="JKL75" s="124" t="s">
        <v>192</v>
      </c>
      <c r="JKM75" s="124" t="s">
        <v>192</v>
      </c>
      <c r="JKN75" s="124" t="s">
        <v>192</v>
      </c>
      <c r="JKO75" s="124" t="s">
        <v>192</v>
      </c>
      <c r="JKP75" s="124" t="s">
        <v>192</v>
      </c>
      <c r="JKQ75" s="124" t="s">
        <v>192</v>
      </c>
      <c r="JKR75" s="124" t="s">
        <v>192</v>
      </c>
      <c r="JKS75" s="124" t="s">
        <v>192</v>
      </c>
      <c r="JKT75" s="124" t="s">
        <v>192</v>
      </c>
      <c r="JKU75" s="124" t="s">
        <v>192</v>
      </c>
      <c r="JKV75" s="124" t="s">
        <v>192</v>
      </c>
      <c r="JKW75" s="124" t="s">
        <v>192</v>
      </c>
      <c r="JKX75" s="124" t="s">
        <v>192</v>
      </c>
      <c r="JKY75" s="124" t="s">
        <v>192</v>
      </c>
      <c r="JKZ75" s="124" t="s">
        <v>192</v>
      </c>
      <c r="JLA75" s="124" t="s">
        <v>192</v>
      </c>
      <c r="JLB75" s="124" t="s">
        <v>192</v>
      </c>
      <c r="JLC75" s="124" t="s">
        <v>192</v>
      </c>
      <c r="JLD75" s="124" t="s">
        <v>192</v>
      </c>
      <c r="JLE75" s="124" t="s">
        <v>192</v>
      </c>
      <c r="JLF75" s="124" t="s">
        <v>192</v>
      </c>
      <c r="JLG75" s="124" t="s">
        <v>192</v>
      </c>
      <c r="JLH75" s="124" t="s">
        <v>192</v>
      </c>
      <c r="JLI75" s="124" t="s">
        <v>192</v>
      </c>
      <c r="JLJ75" s="124" t="s">
        <v>192</v>
      </c>
      <c r="JLK75" s="124" t="s">
        <v>192</v>
      </c>
      <c r="JLL75" s="124" t="s">
        <v>192</v>
      </c>
      <c r="JLM75" s="124" t="s">
        <v>192</v>
      </c>
      <c r="JLN75" s="124" t="s">
        <v>192</v>
      </c>
      <c r="JLO75" s="124" t="s">
        <v>192</v>
      </c>
      <c r="JLP75" s="124" t="s">
        <v>192</v>
      </c>
      <c r="JLQ75" s="124" t="s">
        <v>192</v>
      </c>
      <c r="JLR75" s="124" t="s">
        <v>192</v>
      </c>
      <c r="JLS75" s="124" t="s">
        <v>192</v>
      </c>
      <c r="JLT75" s="124" t="s">
        <v>192</v>
      </c>
      <c r="JLU75" s="124" t="s">
        <v>192</v>
      </c>
      <c r="JLV75" s="124" t="s">
        <v>192</v>
      </c>
      <c r="JLW75" s="124" t="s">
        <v>192</v>
      </c>
      <c r="JLX75" s="124" t="s">
        <v>192</v>
      </c>
      <c r="JLY75" s="124" t="s">
        <v>192</v>
      </c>
      <c r="JLZ75" s="124" t="s">
        <v>192</v>
      </c>
      <c r="JMA75" s="124" t="s">
        <v>192</v>
      </c>
      <c r="JMB75" s="124" t="s">
        <v>192</v>
      </c>
      <c r="JMC75" s="124" t="s">
        <v>192</v>
      </c>
      <c r="JMD75" s="124" t="s">
        <v>192</v>
      </c>
      <c r="JME75" s="124" t="s">
        <v>192</v>
      </c>
      <c r="JMF75" s="124" t="s">
        <v>192</v>
      </c>
      <c r="JMG75" s="124" t="s">
        <v>192</v>
      </c>
      <c r="JMH75" s="124" t="s">
        <v>192</v>
      </c>
      <c r="JMI75" s="124" t="s">
        <v>192</v>
      </c>
      <c r="JMJ75" s="124" t="s">
        <v>192</v>
      </c>
      <c r="JMK75" s="124" t="s">
        <v>192</v>
      </c>
      <c r="JML75" s="124" t="s">
        <v>192</v>
      </c>
      <c r="JMM75" s="124" t="s">
        <v>192</v>
      </c>
      <c r="JMN75" s="124" t="s">
        <v>192</v>
      </c>
      <c r="JMO75" s="124" t="s">
        <v>192</v>
      </c>
      <c r="JMP75" s="124" t="s">
        <v>192</v>
      </c>
      <c r="JMQ75" s="124" t="s">
        <v>192</v>
      </c>
      <c r="JMR75" s="124" t="s">
        <v>192</v>
      </c>
      <c r="JMS75" s="124" t="s">
        <v>192</v>
      </c>
      <c r="JMT75" s="124" t="s">
        <v>192</v>
      </c>
      <c r="JMU75" s="124" t="s">
        <v>192</v>
      </c>
      <c r="JMV75" s="124" t="s">
        <v>192</v>
      </c>
      <c r="JMW75" s="124" t="s">
        <v>192</v>
      </c>
      <c r="JMX75" s="124" t="s">
        <v>192</v>
      </c>
      <c r="JMY75" s="124" t="s">
        <v>192</v>
      </c>
      <c r="JMZ75" s="124" t="s">
        <v>192</v>
      </c>
      <c r="JNA75" s="124" t="s">
        <v>192</v>
      </c>
      <c r="JNB75" s="124" t="s">
        <v>192</v>
      </c>
      <c r="JNC75" s="124" t="s">
        <v>192</v>
      </c>
      <c r="JND75" s="124" t="s">
        <v>192</v>
      </c>
      <c r="JNE75" s="124" t="s">
        <v>192</v>
      </c>
      <c r="JNF75" s="124" t="s">
        <v>192</v>
      </c>
      <c r="JNG75" s="124" t="s">
        <v>192</v>
      </c>
      <c r="JNH75" s="124" t="s">
        <v>192</v>
      </c>
      <c r="JNI75" s="124" t="s">
        <v>192</v>
      </c>
      <c r="JNJ75" s="124" t="s">
        <v>192</v>
      </c>
      <c r="JNK75" s="124" t="s">
        <v>192</v>
      </c>
      <c r="JNL75" s="124" t="s">
        <v>192</v>
      </c>
      <c r="JNM75" s="124" t="s">
        <v>192</v>
      </c>
      <c r="JNN75" s="124" t="s">
        <v>192</v>
      </c>
      <c r="JNO75" s="124" t="s">
        <v>192</v>
      </c>
      <c r="JNP75" s="124" t="s">
        <v>192</v>
      </c>
      <c r="JNQ75" s="124" t="s">
        <v>192</v>
      </c>
      <c r="JNR75" s="124" t="s">
        <v>192</v>
      </c>
      <c r="JNS75" s="124" t="s">
        <v>192</v>
      </c>
      <c r="JNT75" s="124" t="s">
        <v>192</v>
      </c>
      <c r="JNU75" s="124" t="s">
        <v>192</v>
      </c>
      <c r="JNV75" s="124" t="s">
        <v>192</v>
      </c>
      <c r="JNW75" s="124" t="s">
        <v>192</v>
      </c>
      <c r="JNX75" s="124" t="s">
        <v>192</v>
      </c>
      <c r="JNY75" s="124" t="s">
        <v>192</v>
      </c>
      <c r="JNZ75" s="124" t="s">
        <v>192</v>
      </c>
      <c r="JOA75" s="124" t="s">
        <v>192</v>
      </c>
      <c r="JOB75" s="124" t="s">
        <v>192</v>
      </c>
      <c r="JOC75" s="124" t="s">
        <v>192</v>
      </c>
      <c r="JOD75" s="124" t="s">
        <v>192</v>
      </c>
      <c r="JOE75" s="124" t="s">
        <v>192</v>
      </c>
      <c r="JOF75" s="124" t="s">
        <v>192</v>
      </c>
      <c r="JOG75" s="124" t="s">
        <v>192</v>
      </c>
      <c r="JOH75" s="124" t="s">
        <v>192</v>
      </c>
      <c r="JOI75" s="124" t="s">
        <v>192</v>
      </c>
      <c r="JOJ75" s="124" t="s">
        <v>192</v>
      </c>
      <c r="JOK75" s="124" t="s">
        <v>192</v>
      </c>
      <c r="JOL75" s="124" t="s">
        <v>192</v>
      </c>
      <c r="JOM75" s="124" t="s">
        <v>192</v>
      </c>
      <c r="JON75" s="124" t="s">
        <v>192</v>
      </c>
      <c r="JOO75" s="124" t="s">
        <v>192</v>
      </c>
      <c r="JOP75" s="124" t="s">
        <v>192</v>
      </c>
      <c r="JOQ75" s="124" t="s">
        <v>192</v>
      </c>
      <c r="JOR75" s="124" t="s">
        <v>192</v>
      </c>
      <c r="JOS75" s="124" t="s">
        <v>192</v>
      </c>
      <c r="JOT75" s="124" t="s">
        <v>192</v>
      </c>
      <c r="JOU75" s="124" t="s">
        <v>192</v>
      </c>
      <c r="JOV75" s="124" t="s">
        <v>192</v>
      </c>
      <c r="JOW75" s="124" t="s">
        <v>192</v>
      </c>
      <c r="JOX75" s="124" t="s">
        <v>192</v>
      </c>
      <c r="JOY75" s="124" t="s">
        <v>192</v>
      </c>
      <c r="JOZ75" s="124" t="s">
        <v>192</v>
      </c>
      <c r="JPA75" s="124" t="s">
        <v>192</v>
      </c>
      <c r="JPB75" s="124" t="s">
        <v>192</v>
      </c>
      <c r="JPC75" s="124" t="s">
        <v>192</v>
      </c>
      <c r="JPD75" s="124" t="s">
        <v>192</v>
      </c>
      <c r="JPE75" s="124" t="s">
        <v>192</v>
      </c>
      <c r="JPF75" s="124" t="s">
        <v>192</v>
      </c>
      <c r="JPG75" s="124" t="s">
        <v>192</v>
      </c>
      <c r="JPH75" s="124" t="s">
        <v>192</v>
      </c>
      <c r="JPI75" s="124" t="s">
        <v>192</v>
      </c>
      <c r="JPJ75" s="124" t="s">
        <v>192</v>
      </c>
      <c r="JPK75" s="124" t="s">
        <v>192</v>
      </c>
      <c r="JPL75" s="124" t="s">
        <v>192</v>
      </c>
      <c r="JPM75" s="124" t="s">
        <v>192</v>
      </c>
      <c r="JPN75" s="124" t="s">
        <v>192</v>
      </c>
      <c r="JPO75" s="124" t="s">
        <v>192</v>
      </c>
      <c r="JPP75" s="124" t="s">
        <v>192</v>
      </c>
      <c r="JPQ75" s="124" t="s">
        <v>192</v>
      </c>
      <c r="JPR75" s="124" t="s">
        <v>192</v>
      </c>
      <c r="JPS75" s="124" t="s">
        <v>192</v>
      </c>
      <c r="JPT75" s="124" t="s">
        <v>192</v>
      </c>
      <c r="JPU75" s="124" t="s">
        <v>192</v>
      </c>
      <c r="JPV75" s="124" t="s">
        <v>192</v>
      </c>
      <c r="JPW75" s="124" t="s">
        <v>192</v>
      </c>
      <c r="JPX75" s="124" t="s">
        <v>192</v>
      </c>
      <c r="JPY75" s="124" t="s">
        <v>192</v>
      </c>
      <c r="JPZ75" s="124" t="s">
        <v>192</v>
      </c>
      <c r="JQA75" s="124" t="s">
        <v>192</v>
      </c>
      <c r="JQB75" s="124" t="s">
        <v>192</v>
      </c>
      <c r="JQC75" s="124" t="s">
        <v>192</v>
      </c>
      <c r="JQD75" s="124" t="s">
        <v>192</v>
      </c>
      <c r="JQE75" s="124" t="s">
        <v>192</v>
      </c>
      <c r="JQF75" s="124" t="s">
        <v>192</v>
      </c>
      <c r="JQG75" s="124" t="s">
        <v>192</v>
      </c>
      <c r="JQH75" s="124" t="s">
        <v>192</v>
      </c>
      <c r="JQI75" s="124" t="s">
        <v>192</v>
      </c>
      <c r="JQJ75" s="124" t="s">
        <v>192</v>
      </c>
      <c r="JQK75" s="124" t="s">
        <v>192</v>
      </c>
      <c r="JQL75" s="124" t="s">
        <v>192</v>
      </c>
      <c r="JQM75" s="124" t="s">
        <v>192</v>
      </c>
      <c r="JQN75" s="124" t="s">
        <v>192</v>
      </c>
      <c r="JQO75" s="124" t="s">
        <v>192</v>
      </c>
      <c r="JQP75" s="124" t="s">
        <v>192</v>
      </c>
      <c r="JQQ75" s="124" t="s">
        <v>192</v>
      </c>
      <c r="JQR75" s="124" t="s">
        <v>192</v>
      </c>
      <c r="JQS75" s="124" t="s">
        <v>192</v>
      </c>
      <c r="JQT75" s="124" t="s">
        <v>192</v>
      </c>
      <c r="JQU75" s="124" t="s">
        <v>192</v>
      </c>
      <c r="JQV75" s="124" t="s">
        <v>192</v>
      </c>
      <c r="JQW75" s="124" t="s">
        <v>192</v>
      </c>
      <c r="JQX75" s="124" t="s">
        <v>192</v>
      </c>
      <c r="JQY75" s="124" t="s">
        <v>192</v>
      </c>
      <c r="JQZ75" s="124" t="s">
        <v>192</v>
      </c>
      <c r="JRA75" s="124" t="s">
        <v>192</v>
      </c>
      <c r="JRB75" s="124" t="s">
        <v>192</v>
      </c>
      <c r="JRC75" s="124" t="s">
        <v>192</v>
      </c>
      <c r="JRD75" s="124" t="s">
        <v>192</v>
      </c>
      <c r="JRE75" s="124" t="s">
        <v>192</v>
      </c>
      <c r="JRF75" s="124" t="s">
        <v>192</v>
      </c>
      <c r="JRG75" s="124" t="s">
        <v>192</v>
      </c>
      <c r="JRH75" s="124" t="s">
        <v>192</v>
      </c>
      <c r="JRI75" s="124" t="s">
        <v>192</v>
      </c>
      <c r="JRJ75" s="124" t="s">
        <v>192</v>
      </c>
      <c r="JRK75" s="124" t="s">
        <v>192</v>
      </c>
      <c r="JRL75" s="124" t="s">
        <v>192</v>
      </c>
      <c r="JRM75" s="124" t="s">
        <v>192</v>
      </c>
      <c r="JRN75" s="124" t="s">
        <v>192</v>
      </c>
      <c r="JRO75" s="124" t="s">
        <v>192</v>
      </c>
      <c r="JRP75" s="124" t="s">
        <v>192</v>
      </c>
      <c r="JRQ75" s="124" t="s">
        <v>192</v>
      </c>
      <c r="JRR75" s="124" t="s">
        <v>192</v>
      </c>
      <c r="JRS75" s="124" t="s">
        <v>192</v>
      </c>
      <c r="JRT75" s="124" t="s">
        <v>192</v>
      </c>
      <c r="JRU75" s="124" t="s">
        <v>192</v>
      </c>
      <c r="JRV75" s="124" t="s">
        <v>192</v>
      </c>
      <c r="JRW75" s="124" t="s">
        <v>192</v>
      </c>
      <c r="JRX75" s="124" t="s">
        <v>192</v>
      </c>
      <c r="JRY75" s="124" t="s">
        <v>192</v>
      </c>
      <c r="JRZ75" s="124" t="s">
        <v>192</v>
      </c>
      <c r="JSA75" s="124" t="s">
        <v>192</v>
      </c>
      <c r="JSB75" s="124" t="s">
        <v>192</v>
      </c>
      <c r="JSC75" s="124" t="s">
        <v>192</v>
      </c>
      <c r="JSD75" s="124" t="s">
        <v>192</v>
      </c>
      <c r="JSE75" s="124" t="s">
        <v>192</v>
      </c>
      <c r="JSF75" s="124" t="s">
        <v>192</v>
      </c>
      <c r="JSG75" s="124" t="s">
        <v>192</v>
      </c>
      <c r="JSH75" s="124" t="s">
        <v>192</v>
      </c>
      <c r="JSI75" s="124" t="s">
        <v>192</v>
      </c>
      <c r="JSJ75" s="124" t="s">
        <v>192</v>
      </c>
      <c r="JSK75" s="124" t="s">
        <v>192</v>
      </c>
      <c r="JSL75" s="124" t="s">
        <v>192</v>
      </c>
      <c r="JSM75" s="124" t="s">
        <v>192</v>
      </c>
      <c r="JSN75" s="124" t="s">
        <v>192</v>
      </c>
      <c r="JSO75" s="124" t="s">
        <v>192</v>
      </c>
      <c r="JSP75" s="124" t="s">
        <v>192</v>
      </c>
      <c r="JSQ75" s="124" t="s">
        <v>192</v>
      </c>
      <c r="JSR75" s="124" t="s">
        <v>192</v>
      </c>
      <c r="JSS75" s="124" t="s">
        <v>192</v>
      </c>
      <c r="JST75" s="124" t="s">
        <v>192</v>
      </c>
      <c r="JSU75" s="124" t="s">
        <v>192</v>
      </c>
      <c r="JSV75" s="124" t="s">
        <v>192</v>
      </c>
      <c r="JSW75" s="124" t="s">
        <v>192</v>
      </c>
      <c r="JSX75" s="124" t="s">
        <v>192</v>
      </c>
      <c r="JSY75" s="124" t="s">
        <v>192</v>
      </c>
      <c r="JSZ75" s="124" t="s">
        <v>192</v>
      </c>
      <c r="JTA75" s="124" t="s">
        <v>192</v>
      </c>
      <c r="JTB75" s="124" t="s">
        <v>192</v>
      </c>
      <c r="JTC75" s="124" t="s">
        <v>192</v>
      </c>
      <c r="JTD75" s="124" t="s">
        <v>192</v>
      </c>
      <c r="JTE75" s="124" t="s">
        <v>192</v>
      </c>
      <c r="JTF75" s="124" t="s">
        <v>192</v>
      </c>
      <c r="JTG75" s="124" t="s">
        <v>192</v>
      </c>
      <c r="JTH75" s="124" t="s">
        <v>192</v>
      </c>
      <c r="JTI75" s="124" t="s">
        <v>192</v>
      </c>
      <c r="JTJ75" s="124" t="s">
        <v>192</v>
      </c>
      <c r="JTK75" s="124" t="s">
        <v>192</v>
      </c>
      <c r="JTL75" s="124" t="s">
        <v>192</v>
      </c>
      <c r="JTM75" s="124" t="s">
        <v>192</v>
      </c>
      <c r="JTN75" s="124" t="s">
        <v>192</v>
      </c>
      <c r="JTO75" s="124" t="s">
        <v>192</v>
      </c>
      <c r="JTP75" s="124" t="s">
        <v>192</v>
      </c>
      <c r="JTQ75" s="124" t="s">
        <v>192</v>
      </c>
      <c r="JTR75" s="124" t="s">
        <v>192</v>
      </c>
      <c r="JTS75" s="124" t="s">
        <v>192</v>
      </c>
      <c r="JTT75" s="124" t="s">
        <v>192</v>
      </c>
      <c r="JTU75" s="124" t="s">
        <v>192</v>
      </c>
      <c r="JTV75" s="124" t="s">
        <v>192</v>
      </c>
      <c r="JTW75" s="124" t="s">
        <v>192</v>
      </c>
      <c r="JTX75" s="124" t="s">
        <v>192</v>
      </c>
      <c r="JTY75" s="124" t="s">
        <v>192</v>
      </c>
      <c r="JTZ75" s="124" t="s">
        <v>192</v>
      </c>
      <c r="JUA75" s="124" t="s">
        <v>192</v>
      </c>
      <c r="JUB75" s="124" t="s">
        <v>192</v>
      </c>
      <c r="JUC75" s="124" t="s">
        <v>192</v>
      </c>
      <c r="JUD75" s="124" t="s">
        <v>192</v>
      </c>
      <c r="JUE75" s="124" t="s">
        <v>192</v>
      </c>
      <c r="JUF75" s="124" t="s">
        <v>192</v>
      </c>
      <c r="JUG75" s="124" t="s">
        <v>192</v>
      </c>
      <c r="JUH75" s="124" t="s">
        <v>192</v>
      </c>
      <c r="JUI75" s="124" t="s">
        <v>192</v>
      </c>
      <c r="JUJ75" s="124" t="s">
        <v>192</v>
      </c>
      <c r="JUK75" s="124" t="s">
        <v>192</v>
      </c>
      <c r="JUL75" s="124" t="s">
        <v>192</v>
      </c>
      <c r="JUM75" s="124" t="s">
        <v>192</v>
      </c>
      <c r="JUN75" s="124" t="s">
        <v>192</v>
      </c>
      <c r="JUO75" s="124" t="s">
        <v>192</v>
      </c>
      <c r="JUP75" s="124" t="s">
        <v>192</v>
      </c>
      <c r="JUQ75" s="124" t="s">
        <v>192</v>
      </c>
      <c r="JUR75" s="124" t="s">
        <v>192</v>
      </c>
      <c r="JUS75" s="124" t="s">
        <v>192</v>
      </c>
      <c r="JUT75" s="124" t="s">
        <v>192</v>
      </c>
      <c r="JUU75" s="124" t="s">
        <v>192</v>
      </c>
      <c r="JUV75" s="124" t="s">
        <v>192</v>
      </c>
      <c r="JUW75" s="124" t="s">
        <v>192</v>
      </c>
      <c r="JUX75" s="124" t="s">
        <v>192</v>
      </c>
      <c r="JUY75" s="124" t="s">
        <v>192</v>
      </c>
      <c r="JUZ75" s="124" t="s">
        <v>192</v>
      </c>
      <c r="JVA75" s="124" t="s">
        <v>192</v>
      </c>
      <c r="JVB75" s="124" t="s">
        <v>192</v>
      </c>
      <c r="JVC75" s="124" t="s">
        <v>192</v>
      </c>
      <c r="JVD75" s="124" t="s">
        <v>192</v>
      </c>
      <c r="JVE75" s="124" t="s">
        <v>192</v>
      </c>
      <c r="JVF75" s="124" t="s">
        <v>192</v>
      </c>
      <c r="JVG75" s="124" t="s">
        <v>192</v>
      </c>
      <c r="JVH75" s="124" t="s">
        <v>192</v>
      </c>
      <c r="JVI75" s="124" t="s">
        <v>192</v>
      </c>
      <c r="JVJ75" s="124" t="s">
        <v>192</v>
      </c>
      <c r="JVK75" s="124" t="s">
        <v>192</v>
      </c>
      <c r="JVL75" s="124" t="s">
        <v>192</v>
      </c>
      <c r="JVM75" s="124" t="s">
        <v>192</v>
      </c>
      <c r="JVN75" s="124" t="s">
        <v>192</v>
      </c>
      <c r="JVO75" s="124" t="s">
        <v>192</v>
      </c>
      <c r="JVP75" s="124" t="s">
        <v>192</v>
      </c>
      <c r="JVQ75" s="124" t="s">
        <v>192</v>
      </c>
      <c r="JVR75" s="124" t="s">
        <v>192</v>
      </c>
      <c r="JVS75" s="124" t="s">
        <v>192</v>
      </c>
      <c r="JVT75" s="124" t="s">
        <v>192</v>
      </c>
      <c r="JVU75" s="124" t="s">
        <v>192</v>
      </c>
      <c r="JVV75" s="124" t="s">
        <v>192</v>
      </c>
      <c r="JVW75" s="124" t="s">
        <v>192</v>
      </c>
      <c r="JVX75" s="124" t="s">
        <v>192</v>
      </c>
      <c r="JVY75" s="124" t="s">
        <v>192</v>
      </c>
      <c r="JVZ75" s="124" t="s">
        <v>192</v>
      </c>
      <c r="JWA75" s="124" t="s">
        <v>192</v>
      </c>
      <c r="JWB75" s="124" t="s">
        <v>192</v>
      </c>
      <c r="JWC75" s="124" t="s">
        <v>192</v>
      </c>
      <c r="JWD75" s="124" t="s">
        <v>192</v>
      </c>
      <c r="JWE75" s="124" t="s">
        <v>192</v>
      </c>
      <c r="JWF75" s="124" t="s">
        <v>192</v>
      </c>
      <c r="JWG75" s="124" t="s">
        <v>192</v>
      </c>
      <c r="JWH75" s="124" t="s">
        <v>192</v>
      </c>
      <c r="JWI75" s="124" t="s">
        <v>192</v>
      </c>
      <c r="JWJ75" s="124" t="s">
        <v>192</v>
      </c>
      <c r="JWK75" s="124" t="s">
        <v>192</v>
      </c>
      <c r="JWL75" s="124" t="s">
        <v>192</v>
      </c>
      <c r="JWM75" s="124" t="s">
        <v>192</v>
      </c>
      <c r="JWN75" s="124" t="s">
        <v>192</v>
      </c>
      <c r="JWO75" s="124" t="s">
        <v>192</v>
      </c>
      <c r="JWP75" s="124" t="s">
        <v>192</v>
      </c>
      <c r="JWQ75" s="124" t="s">
        <v>192</v>
      </c>
      <c r="JWR75" s="124" t="s">
        <v>192</v>
      </c>
      <c r="JWS75" s="124" t="s">
        <v>192</v>
      </c>
      <c r="JWT75" s="124" t="s">
        <v>192</v>
      </c>
      <c r="JWU75" s="124" t="s">
        <v>192</v>
      </c>
      <c r="JWV75" s="124" t="s">
        <v>192</v>
      </c>
      <c r="JWW75" s="124" t="s">
        <v>192</v>
      </c>
      <c r="JWX75" s="124" t="s">
        <v>192</v>
      </c>
      <c r="JWY75" s="124" t="s">
        <v>192</v>
      </c>
      <c r="JWZ75" s="124" t="s">
        <v>192</v>
      </c>
      <c r="JXA75" s="124" t="s">
        <v>192</v>
      </c>
      <c r="JXB75" s="124" t="s">
        <v>192</v>
      </c>
      <c r="JXC75" s="124" t="s">
        <v>192</v>
      </c>
      <c r="JXD75" s="124" t="s">
        <v>192</v>
      </c>
      <c r="JXE75" s="124" t="s">
        <v>192</v>
      </c>
      <c r="JXF75" s="124" t="s">
        <v>192</v>
      </c>
      <c r="JXG75" s="124" t="s">
        <v>192</v>
      </c>
      <c r="JXH75" s="124" t="s">
        <v>192</v>
      </c>
      <c r="JXI75" s="124" t="s">
        <v>192</v>
      </c>
      <c r="JXJ75" s="124" t="s">
        <v>192</v>
      </c>
      <c r="JXK75" s="124" t="s">
        <v>192</v>
      </c>
      <c r="JXL75" s="124" t="s">
        <v>192</v>
      </c>
      <c r="JXM75" s="124" t="s">
        <v>192</v>
      </c>
      <c r="JXN75" s="124" t="s">
        <v>192</v>
      </c>
      <c r="JXO75" s="124" t="s">
        <v>192</v>
      </c>
      <c r="JXP75" s="124" t="s">
        <v>192</v>
      </c>
      <c r="JXQ75" s="124" t="s">
        <v>192</v>
      </c>
      <c r="JXR75" s="124" t="s">
        <v>192</v>
      </c>
      <c r="JXS75" s="124" t="s">
        <v>192</v>
      </c>
      <c r="JXT75" s="124" t="s">
        <v>192</v>
      </c>
      <c r="JXU75" s="124" t="s">
        <v>192</v>
      </c>
      <c r="JXV75" s="124" t="s">
        <v>192</v>
      </c>
      <c r="JXW75" s="124" t="s">
        <v>192</v>
      </c>
      <c r="JXX75" s="124" t="s">
        <v>192</v>
      </c>
      <c r="JXY75" s="124" t="s">
        <v>192</v>
      </c>
      <c r="JXZ75" s="124" t="s">
        <v>192</v>
      </c>
      <c r="JYA75" s="124" t="s">
        <v>192</v>
      </c>
      <c r="JYB75" s="124" t="s">
        <v>192</v>
      </c>
      <c r="JYC75" s="124" t="s">
        <v>192</v>
      </c>
      <c r="JYD75" s="124" t="s">
        <v>192</v>
      </c>
      <c r="JYE75" s="124" t="s">
        <v>192</v>
      </c>
      <c r="JYF75" s="124" t="s">
        <v>192</v>
      </c>
      <c r="JYG75" s="124" t="s">
        <v>192</v>
      </c>
      <c r="JYH75" s="124" t="s">
        <v>192</v>
      </c>
      <c r="JYI75" s="124" t="s">
        <v>192</v>
      </c>
      <c r="JYJ75" s="124" t="s">
        <v>192</v>
      </c>
      <c r="JYK75" s="124" t="s">
        <v>192</v>
      </c>
      <c r="JYL75" s="124" t="s">
        <v>192</v>
      </c>
      <c r="JYM75" s="124" t="s">
        <v>192</v>
      </c>
      <c r="JYN75" s="124" t="s">
        <v>192</v>
      </c>
      <c r="JYO75" s="124" t="s">
        <v>192</v>
      </c>
      <c r="JYP75" s="124" t="s">
        <v>192</v>
      </c>
      <c r="JYQ75" s="124" t="s">
        <v>192</v>
      </c>
      <c r="JYR75" s="124" t="s">
        <v>192</v>
      </c>
      <c r="JYS75" s="124" t="s">
        <v>192</v>
      </c>
      <c r="JYT75" s="124" t="s">
        <v>192</v>
      </c>
      <c r="JYU75" s="124" t="s">
        <v>192</v>
      </c>
      <c r="JYV75" s="124" t="s">
        <v>192</v>
      </c>
      <c r="JYW75" s="124" t="s">
        <v>192</v>
      </c>
      <c r="JYX75" s="124" t="s">
        <v>192</v>
      </c>
      <c r="JYY75" s="124" t="s">
        <v>192</v>
      </c>
      <c r="JYZ75" s="124" t="s">
        <v>192</v>
      </c>
      <c r="JZA75" s="124" t="s">
        <v>192</v>
      </c>
      <c r="JZB75" s="124" t="s">
        <v>192</v>
      </c>
      <c r="JZC75" s="124" t="s">
        <v>192</v>
      </c>
      <c r="JZD75" s="124" t="s">
        <v>192</v>
      </c>
      <c r="JZE75" s="124" t="s">
        <v>192</v>
      </c>
      <c r="JZF75" s="124" t="s">
        <v>192</v>
      </c>
      <c r="JZG75" s="124" t="s">
        <v>192</v>
      </c>
      <c r="JZH75" s="124" t="s">
        <v>192</v>
      </c>
      <c r="JZI75" s="124" t="s">
        <v>192</v>
      </c>
      <c r="JZJ75" s="124" t="s">
        <v>192</v>
      </c>
      <c r="JZK75" s="124" t="s">
        <v>192</v>
      </c>
      <c r="JZL75" s="124" t="s">
        <v>192</v>
      </c>
      <c r="JZM75" s="124" t="s">
        <v>192</v>
      </c>
      <c r="JZN75" s="124" t="s">
        <v>192</v>
      </c>
      <c r="JZO75" s="124" t="s">
        <v>192</v>
      </c>
      <c r="JZP75" s="124" t="s">
        <v>192</v>
      </c>
      <c r="JZQ75" s="124" t="s">
        <v>192</v>
      </c>
      <c r="JZR75" s="124" t="s">
        <v>192</v>
      </c>
      <c r="JZS75" s="124" t="s">
        <v>192</v>
      </c>
      <c r="JZT75" s="124" t="s">
        <v>192</v>
      </c>
      <c r="JZU75" s="124" t="s">
        <v>192</v>
      </c>
      <c r="JZV75" s="124" t="s">
        <v>192</v>
      </c>
      <c r="JZW75" s="124" t="s">
        <v>192</v>
      </c>
      <c r="JZX75" s="124" t="s">
        <v>192</v>
      </c>
      <c r="JZY75" s="124" t="s">
        <v>192</v>
      </c>
      <c r="JZZ75" s="124" t="s">
        <v>192</v>
      </c>
      <c r="KAA75" s="124" t="s">
        <v>192</v>
      </c>
      <c r="KAB75" s="124" t="s">
        <v>192</v>
      </c>
      <c r="KAC75" s="124" t="s">
        <v>192</v>
      </c>
      <c r="KAD75" s="124" t="s">
        <v>192</v>
      </c>
      <c r="KAE75" s="124" t="s">
        <v>192</v>
      </c>
      <c r="KAF75" s="124" t="s">
        <v>192</v>
      </c>
      <c r="KAG75" s="124" t="s">
        <v>192</v>
      </c>
      <c r="KAH75" s="124" t="s">
        <v>192</v>
      </c>
      <c r="KAI75" s="124" t="s">
        <v>192</v>
      </c>
      <c r="KAJ75" s="124" t="s">
        <v>192</v>
      </c>
      <c r="KAK75" s="124" t="s">
        <v>192</v>
      </c>
      <c r="KAL75" s="124" t="s">
        <v>192</v>
      </c>
      <c r="KAM75" s="124" t="s">
        <v>192</v>
      </c>
      <c r="KAN75" s="124" t="s">
        <v>192</v>
      </c>
      <c r="KAO75" s="124" t="s">
        <v>192</v>
      </c>
      <c r="KAP75" s="124" t="s">
        <v>192</v>
      </c>
      <c r="KAQ75" s="124" t="s">
        <v>192</v>
      </c>
      <c r="KAR75" s="124" t="s">
        <v>192</v>
      </c>
      <c r="KAS75" s="124" t="s">
        <v>192</v>
      </c>
      <c r="KAT75" s="124" t="s">
        <v>192</v>
      </c>
      <c r="KAU75" s="124" t="s">
        <v>192</v>
      </c>
      <c r="KAV75" s="124" t="s">
        <v>192</v>
      </c>
      <c r="KAW75" s="124" t="s">
        <v>192</v>
      </c>
      <c r="KAX75" s="124" t="s">
        <v>192</v>
      </c>
      <c r="KAY75" s="124" t="s">
        <v>192</v>
      </c>
      <c r="KAZ75" s="124" t="s">
        <v>192</v>
      </c>
      <c r="KBA75" s="124" t="s">
        <v>192</v>
      </c>
      <c r="KBB75" s="124" t="s">
        <v>192</v>
      </c>
      <c r="KBC75" s="124" t="s">
        <v>192</v>
      </c>
      <c r="KBD75" s="124" t="s">
        <v>192</v>
      </c>
      <c r="KBE75" s="124" t="s">
        <v>192</v>
      </c>
      <c r="KBF75" s="124" t="s">
        <v>192</v>
      </c>
      <c r="KBG75" s="124" t="s">
        <v>192</v>
      </c>
      <c r="KBH75" s="124" t="s">
        <v>192</v>
      </c>
      <c r="KBI75" s="124" t="s">
        <v>192</v>
      </c>
      <c r="KBJ75" s="124" t="s">
        <v>192</v>
      </c>
      <c r="KBK75" s="124" t="s">
        <v>192</v>
      </c>
      <c r="KBL75" s="124" t="s">
        <v>192</v>
      </c>
      <c r="KBM75" s="124" t="s">
        <v>192</v>
      </c>
      <c r="KBN75" s="124" t="s">
        <v>192</v>
      </c>
      <c r="KBO75" s="124" t="s">
        <v>192</v>
      </c>
      <c r="KBP75" s="124" t="s">
        <v>192</v>
      </c>
      <c r="KBQ75" s="124" t="s">
        <v>192</v>
      </c>
      <c r="KBR75" s="124" t="s">
        <v>192</v>
      </c>
      <c r="KBS75" s="124" t="s">
        <v>192</v>
      </c>
      <c r="KBT75" s="124" t="s">
        <v>192</v>
      </c>
      <c r="KBU75" s="124" t="s">
        <v>192</v>
      </c>
      <c r="KBV75" s="124" t="s">
        <v>192</v>
      </c>
      <c r="KBW75" s="124" t="s">
        <v>192</v>
      </c>
      <c r="KBX75" s="124" t="s">
        <v>192</v>
      </c>
      <c r="KBY75" s="124" t="s">
        <v>192</v>
      </c>
      <c r="KBZ75" s="124" t="s">
        <v>192</v>
      </c>
      <c r="KCA75" s="124" t="s">
        <v>192</v>
      </c>
      <c r="KCB75" s="124" t="s">
        <v>192</v>
      </c>
      <c r="KCC75" s="124" t="s">
        <v>192</v>
      </c>
      <c r="KCD75" s="124" t="s">
        <v>192</v>
      </c>
      <c r="KCE75" s="124" t="s">
        <v>192</v>
      </c>
      <c r="KCF75" s="124" t="s">
        <v>192</v>
      </c>
      <c r="KCG75" s="124" t="s">
        <v>192</v>
      </c>
      <c r="KCH75" s="124" t="s">
        <v>192</v>
      </c>
      <c r="KCI75" s="124" t="s">
        <v>192</v>
      </c>
      <c r="KCJ75" s="124" t="s">
        <v>192</v>
      </c>
      <c r="KCK75" s="124" t="s">
        <v>192</v>
      </c>
      <c r="KCL75" s="124" t="s">
        <v>192</v>
      </c>
      <c r="KCM75" s="124" t="s">
        <v>192</v>
      </c>
      <c r="KCN75" s="124" t="s">
        <v>192</v>
      </c>
      <c r="KCO75" s="124" t="s">
        <v>192</v>
      </c>
      <c r="KCP75" s="124" t="s">
        <v>192</v>
      </c>
      <c r="KCQ75" s="124" t="s">
        <v>192</v>
      </c>
      <c r="KCR75" s="124" t="s">
        <v>192</v>
      </c>
      <c r="KCS75" s="124" t="s">
        <v>192</v>
      </c>
      <c r="KCT75" s="124" t="s">
        <v>192</v>
      </c>
      <c r="KCU75" s="124" t="s">
        <v>192</v>
      </c>
      <c r="KCV75" s="124" t="s">
        <v>192</v>
      </c>
      <c r="KCW75" s="124" t="s">
        <v>192</v>
      </c>
      <c r="KCX75" s="124" t="s">
        <v>192</v>
      </c>
      <c r="KCY75" s="124" t="s">
        <v>192</v>
      </c>
      <c r="KCZ75" s="124" t="s">
        <v>192</v>
      </c>
      <c r="KDA75" s="124" t="s">
        <v>192</v>
      </c>
      <c r="KDB75" s="124" t="s">
        <v>192</v>
      </c>
      <c r="KDC75" s="124" t="s">
        <v>192</v>
      </c>
      <c r="KDD75" s="124" t="s">
        <v>192</v>
      </c>
      <c r="KDE75" s="124" t="s">
        <v>192</v>
      </c>
      <c r="KDF75" s="124" t="s">
        <v>192</v>
      </c>
      <c r="KDG75" s="124" t="s">
        <v>192</v>
      </c>
      <c r="KDH75" s="124" t="s">
        <v>192</v>
      </c>
      <c r="KDI75" s="124" t="s">
        <v>192</v>
      </c>
      <c r="KDJ75" s="124" t="s">
        <v>192</v>
      </c>
      <c r="KDK75" s="124" t="s">
        <v>192</v>
      </c>
      <c r="KDL75" s="124" t="s">
        <v>192</v>
      </c>
      <c r="KDM75" s="124" t="s">
        <v>192</v>
      </c>
      <c r="KDN75" s="124" t="s">
        <v>192</v>
      </c>
      <c r="KDO75" s="124" t="s">
        <v>192</v>
      </c>
      <c r="KDP75" s="124" t="s">
        <v>192</v>
      </c>
      <c r="KDQ75" s="124" t="s">
        <v>192</v>
      </c>
      <c r="KDR75" s="124" t="s">
        <v>192</v>
      </c>
      <c r="KDS75" s="124" t="s">
        <v>192</v>
      </c>
      <c r="KDT75" s="124" t="s">
        <v>192</v>
      </c>
      <c r="KDU75" s="124" t="s">
        <v>192</v>
      </c>
      <c r="KDV75" s="124" t="s">
        <v>192</v>
      </c>
      <c r="KDW75" s="124" t="s">
        <v>192</v>
      </c>
      <c r="KDX75" s="124" t="s">
        <v>192</v>
      </c>
      <c r="KDY75" s="124" t="s">
        <v>192</v>
      </c>
      <c r="KDZ75" s="124" t="s">
        <v>192</v>
      </c>
      <c r="KEA75" s="124" t="s">
        <v>192</v>
      </c>
      <c r="KEB75" s="124" t="s">
        <v>192</v>
      </c>
      <c r="KEC75" s="124" t="s">
        <v>192</v>
      </c>
      <c r="KED75" s="124" t="s">
        <v>192</v>
      </c>
      <c r="KEE75" s="124" t="s">
        <v>192</v>
      </c>
      <c r="KEF75" s="124" t="s">
        <v>192</v>
      </c>
      <c r="KEG75" s="124" t="s">
        <v>192</v>
      </c>
      <c r="KEH75" s="124" t="s">
        <v>192</v>
      </c>
      <c r="KEI75" s="124" t="s">
        <v>192</v>
      </c>
      <c r="KEJ75" s="124" t="s">
        <v>192</v>
      </c>
      <c r="KEK75" s="124" t="s">
        <v>192</v>
      </c>
      <c r="KEL75" s="124" t="s">
        <v>192</v>
      </c>
      <c r="KEM75" s="124" t="s">
        <v>192</v>
      </c>
      <c r="KEN75" s="124" t="s">
        <v>192</v>
      </c>
      <c r="KEO75" s="124" t="s">
        <v>192</v>
      </c>
      <c r="KEP75" s="124" t="s">
        <v>192</v>
      </c>
      <c r="KEQ75" s="124" t="s">
        <v>192</v>
      </c>
      <c r="KER75" s="124" t="s">
        <v>192</v>
      </c>
      <c r="KES75" s="124" t="s">
        <v>192</v>
      </c>
      <c r="KET75" s="124" t="s">
        <v>192</v>
      </c>
      <c r="KEU75" s="124" t="s">
        <v>192</v>
      </c>
      <c r="KEV75" s="124" t="s">
        <v>192</v>
      </c>
      <c r="KEW75" s="124" t="s">
        <v>192</v>
      </c>
      <c r="KEX75" s="124" t="s">
        <v>192</v>
      </c>
      <c r="KEY75" s="124" t="s">
        <v>192</v>
      </c>
      <c r="KEZ75" s="124" t="s">
        <v>192</v>
      </c>
      <c r="KFA75" s="124" t="s">
        <v>192</v>
      </c>
      <c r="KFB75" s="124" t="s">
        <v>192</v>
      </c>
      <c r="KFC75" s="124" t="s">
        <v>192</v>
      </c>
      <c r="KFD75" s="124" t="s">
        <v>192</v>
      </c>
      <c r="KFE75" s="124" t="s">
        <v>192</v>
      </c>
      <c r="KFF75" s="124" t="s">
        <v>192</v>
      </c>
      <c r="KFG75" s="124" t="s">
        <v>192</v>
      </c>
      <c r="KFH75" s="124" t="s">
        <v>192</v>
      </c>
      <c r="KFI75" s="124" t="s">
        <v>192</v>
      </c>
      <c r="KFJ75" s="124" t="s">
        <v>192</v>
      </c>
      <c r="KFK75" s="124" t="s">
        <v>192</v>
      </c>
      <c r="KFL75" s="124" t="s">
        <v>192</v>
      </c>
      <c r="KFM75" s="124" t="s">
        <v>192</v>
      </c>
      <c r="KFN75" s="124" t="s">
        <v>192</v>
      </c>
      <c r="KFO75" s="124" t="s">
        <v>192</v>
      </c>
      <c r="KFP75" s="124" t="s">
        <v>192</v>
      </c>
      <c r="KFQ75" s="124" t="s">
        <v>192</v>
      </c>
      <c r="KFR75" s="124" t="s">
        <v>192</v>
      </c>
      <c r="KFS75" s="124" t="s">
        <v>192</v>
      </c>
      <c r="KFT75" s="124" t="s">
        <v>192</v>
      </c>
      <c r="KFU75" s="124" t="s">
        <v>192</v>
      </c>
      <c r="KFV75" s="124" t="s">
        <v>192</v>
      </c>
      <c r="KFW75" s="124" t="s">
        <v>192</v>
      </c>
      <c r="KFX75" s="124" t="s">
        <v>192</v>
      </c>
      <c r="KFY75" s="124" t="s">
        <v>192</v>
      </c>
      <c r="KFZ75" s="124" t="s">
        <v>192</v>
      </c>
      <c r="KGA75" s="124" t="s">
        <v>192</v>
      </c>
      <c r="KGB75" s="124" t="s">
        <v>192</v>
      </c>
      <c r="KGC75" s="124" t="s">
        <v>192</v>
      </c>
      <c r="KGD75" s="124" t="s">
        <v>192</v>
      </c>
      <c r="KGE75" s="124" t="s">
        <v>192</v>
      </c>
      <c r="KGF75" s="124" t="s">
        <v>192</v>
      </c>
      <c r="KGG75" s="124" t="s">
        <v>192</v>
      </c>
      <c r="KGH75" s="124" t="s">
        <v>192</v>
      </c>
      <c r="KGI75" s="124" t="s">
        <v>192</v>
      </c>
      <c r="KGJ75" s="124" t="s">
        <v>192</v>
      </c>
      <c r="KGK75" s="124" t="s">
        <v>192</v>
      </c>
      <c r="KGL75" s="124" t="s">
        <v>192</v>
      </c>
      <c r="KGM75" s="124" t="s">
        <v>192</v>
      </c>
      <c r="KGN75" s="124" t="s">
        <v>192</v>
      </c>
      <c r="KGO75" s="124" t="s">
        <v>192</v>
      </c>
      <c r="KGP75" s="124" t="s">
        <v>192</v>
      </c>
      <c r="KGQ75" s="124" t="s">
        <v>192</v>
      </c>
      <c r="KGR75" s="124" t="s">
        <v>192</v>
      </c>
      <c r="KGS75" s="124" t="s">
        <v>192</v>
      </c>
      <c r="KGT75" s="124" t="s">
        <v>192</v>
      </c>
      <c r="KGU75" s="124" t="s">
        <v>192</v>
      </c>
      <c r="KGV75" s="124" t="s">
        <v>192</v>
      </c>
      <c r="KGW75" s="124" t="s">
        <v>192</v>
      </c>
      <c r="KGX75" s="124" t="s">
        <v>192</v>
      </c>
      <c r="KGY75" s="124" t="s">
        <v>192</v>
      </c>
      <c r="KGZ75" s="124" t="s">
        <v>192</v>
      </c>
      <c r="KHA75" s="124" t="s">
        <v>192</v>
      </c>
      <c r="KHB75" s="124" t="s">
        <v>192</v>
      </c>
      <c r="KHC75" s="124" t="s">
        <v>192</v>
      </c>
      <c r="KHD75" s="124" t="s">
        <v>192</v>
      </c>
      <c r="KHE75" s="124" t="s">
        <v>192</v>
      </c>
      <c r="KHF75" s="124" t="s">
        <v>192</v>
      </c>
      <c r="KHG75" s="124" t="s">
        <v>192</v>
      </c>
      <c r="KHH75" s="124" t="s">
        <v>192</v>
      </c>
      <c r="KHI75" s="124" t="s">
        <v>192</v>
      </c>
      <c r="KHJ75" s="124" t="s">
        <v>192</v>
      </c>
      <c r="KHK75" s="124" t="s">
        <v>192</v>
      </c>
      <c r="KHL75" s="124" t="s">
        <v>192</v>
      </c>
      <c r="KHM75" s="124" t="s">
        <v>192</v>
      </c>
      <c r="KHN75" s="124" t="s">
        <v>192</v>
      </c>
      <c r="KHO75" s="124" t="s">
        <v>192</v>
      </c>
      <c r="KHP75" s="124" t="s">
        <v>192</v>
      </c>
      <c r="KHQ75" s="124" t="s">
        <v>192</v>
      </c>
      <c r="KHR75" s="124" t="s">
        <v>192</v>
      </c>
      <c r="KHS75" s="124" t="s">
        <v>192</v>
      </c>
      <c r="KHT75" s="124" t="s">
        <v>192</v>
      </c>
      <c r="KHU75" s="124" t="s">
        <v>192</v>
      </c>
      <c r="KHV75" s="124" t="s">
        <v>192</v>
      </c>
      <c r="KHW75" s="124" t="s">
        <v>192</v>
      </c>
      <c r="KHX75" s="124" t="s">
        <v>192</v>
      </c>
      <c r="KHY75" s="124" t="s">
        <v>192</v>
      </c>
      <c r="KHZ75" s="124" t="s">
        <v>192</v>
      </c>
      <c r="KIA75" s="124" t="s">
        <v>192</v>
      </c>
      <c r="KIB75" s="124" t="s">
        <v>192</v>
      </c>
      <c r="KIC75" s="124" t="s">
        <v>192</v>
      </c>
      <c r="KID75" s="124" t="s">
        <v>192</v>
      </c>
      <c r="KIE75" s="124" t="s">
        <v>192</v>
      </c>
      <c r="KIF75" s="124" t="s">
        <v>192</v>
      </c>
      <c r="KIG75" s="124" t="s">
        <v>192</v>
      </c>
      <c r="KIH75" s="124" t="s">
        <v>192</v>
      </c>
      <c r="KII75" s="124" t="s">
        <v>192</v>
      </c>
      <c r="KIJ75" s="124" t="s">
        <v>192</v>
      </c>
      <c r="KIK75" s="124" t="s">
        <v>192</v>
      </c>
      <c r="KIL75" s="124" t="s">
        <v>192</v>
      </c>
      <c r="KIM75" s="124" t="s">
        <v>192</v>
      </c>
      <c r="KIN75" s="124" t="s">
        <v>192</v>
      </c>
      <c r="KIO75" s="124" t="s">
        <v>192</v>
      </c>
      <c r="KIP75" s="124" t="s">
        <v>192</v>
      </c>
      <c r="KIQ75" s="124" t="s">
        <v>192</v>
      </c>
      <c r="KIR75" s="124" t="s">
        <v>192</v>
      </c>
      <c r="KIS75" s="124" t="s">
        <v>192</v>
      </c>
      <c r="KIT75" s="124" t="s">
        <v>192</v>
      </c>
      <c r="KIU75" s="124" t="s">
        <v>192</v>
      </c>
      <c r="KIV75" s="124" t="s">
        <v>192</v>
      </c>
      <c r="KIW75" s="124" t="s">
        <v>192</v>
      </c>
      <c r="KIX75" s="124" t="s">
        <v>192</v>
      </c>
      <c r="KIY75" s="124" t="s">
        <v>192</v>
      </c>
      <c r="KIZ75" s="124" t="s">
        <v>192</v>
      </c>
      <c r="KJA75" s="124" t="s">
        <v>192</v>
      </c>
      <c r="KJB75" s="124" t="s">
        <v>192</v>
      </c>
      <c r="KJC75" s="124" t="s">
        <v>192</v>
      </c>
      <c r="KJD75" s="124" t="s">
        <v>192</v>
      </c>
      <c r="KJE75" s="124" t="s">
        <v>192</v>
      </c>
      <c r="KJF75" s="124" t="s">
        <v>192</v>
      </c>
      <c r="KJG75" s="124" t="s">
        <v>192</v>
      </c>
      <c r="KJH75" s="124" t="s">
        <v>192</v>
      </c>
      <c r="KJI75" s="124" t="s">
        <v>192</v>
      </c>
      <c r="KJJ75" s="124" t="s">
        <v>192</v>
      </c>
      <c r="KJK75" s="124" t="s">
        <v>192</v>
      </c>
      <c r="KJL75" s="124" t="s">
        <v>192</v>
      </c>
      <c r="KJM75" s="124" t="s">
        <v>192</v>
      </c>
      <c r="KJN75" s="124" t="s">
        <v>192</v>
      </c>
      <c r="KJO75" s="124" t="s">
        <v>192</v>
      </c>
      <c r="KJP75" s="124" t="s">
        <v>192</v>
      </c>
      <c r="KJQ75" s="124" t="s">
        <v>192</v>
      </c>
      <c r="KJR75" s="124" t="s">
        <v>192</v>
      </c>
      <c r="KJS75" s="124" t="s">
        <v>192</v>
      </c>
      <c r="KJT75" s="124" t="s">
        <v>192</v>
      </c>
      <c r="KJU75" s="124" t="s">
        <v>192</v>
      </c>
      <c r="KJV75" s="124" t="s">
        <v>192</v>
      </c>
      <c r="KJW75" s="124" t="s">
        <v>192</v>
      </c>
      <c r="KJX75" s="124" t="s">
        <v>192</v>
      </c>
      <c r="KJY75" s="124" t="s">
        <v>192</v>
      </c>
      <c r="KJZ75" s="124" t="s">
        <v>192</v>
      </c>
      <c r="KKA75" s="124" t="s">
        <v>192</v>
      </c>
      <c r="KKB75" s="124" t="s">
        <v>192</v>
      </c>
      <c r="KKC75" s="124" t="s">
        <v>192</v>
      </c>
      <c r="KKD75" s="124" t="s">
        <v>192</v>
      </c>
      <c r="KKE75" s="124" t="s">
        <v>192</v>
      </c>
      <c r="KKF75" s="124" t="s">
        <v>192</v>
      </c>
      <c r="KKG75" s="124" t="s">
        <v>192</v>
      </c>
      <c r="KKH75" s="124" t="s">
        <v>192</v>
      </c>
      <c r="KKI75" s="124" t="s">
        <v>192</v>
      </c>
      <c r="KKJ75" s="124" t="s">
        <v>192</v>
      </c>
      <c r="KKK75" s="124" t="s">
        <v>192</v>
      </c>
      <c r="KKL75" s="124" t="s">
        <v>192</v>
      </c>
      <c r="KKM75" s="124" t="s">
        <v>192</v>
      </c>
      <c r="KKN75" s="124" t="s">
        <v>192</v>
      </c>
      <c r="KKO75" s="124" t="s">
        <v>192</v>
      </c>
      <c r="KKP75" s="124" t="s">
        <v>192</v>
      </c>
      <c r="KKQ75" s="124" t="s">
        <v>192</v>
      </c>
      <c r="KKR75" s="124" t="s">
        <v>192</v>
      </c>
      <c r="KKS75" s="124" t="s">
        <v>192</v>
      </c>
      <c r="KKT75" s="124" t="s">
        <v>192</v>
      </c>
      <c r="KKU75" s="124" t="s">
        <v>192</v>
      </c>
      <c r="KKV75" s="124" t="s">
        <v>192</v>
      </c>
      <c r="KKW75" s="124" t="s">
        <v>192</v>
      </c>
      <c r="KKX75" s="124" t="s">
        <v>192</v>
      </c>
      <c r="KKY75" s="124" t="s">
        <v>192</v>
      </c>
      <c r="KKZ75" s="124" t="s">
        <v>192</v>
      </c>
      <c r="KLA75" s="124" t="s">
        <v>192</v>
      </c>
      <c r="KLB75" s="124" t="s">
        <v>192</v>
      </c>
      <c r="KLC75" s="124" t="s">
        <v>192</v>
      </c>
      <c r="KLD75" s="124" t="s">
        <v>192</v>
      </c>
      <c r="KLE75" s="124" t="s">
        <v>192</v>
      </c>
      <c r="KLF75" s="124" t="s">
        <v>192</v>
      </c>
      <c r="KLG75" s="124" t="s">
        <v>192</v>
      </c>
      <c r="KLH75" s="124" t="s">
        <v>192</v>
      </c>
      <c r="KLI75" s="124" t="s">
        <v>192</v>
      </c>
      <c r="KLJ75" s="124" t="s">
        <v>192</v>
      </c>
      <c r="KLK75" s="124" t="s">
        <v>192</v>
      </c>
      <c r="KLL75" s="124" t="s">
        <v>192</v>
      </c>
      <c r="KLM75" s="124" t="s">
        <v>192</v>
      </c>
      <c r="KLN75" s="124" t="s">
        <v>192</v>
      </c>
      <c r="KLO75" s="124" t="s">
        <v>192</v>
      </c>
      <c r="KLP75" s="124" t="s">
        <v>192</v>
      </c>
      <c r="KLQ75" s="124" t="s">
        <v>192</v>
      </c>
      <c r="KLR75" s="124" t="s">
        <v>192</v>
      </c>
      <c r="KLS75" s="124" t="s">
        <v>192</v>
      </c>
      <c r="KLT75" s="124" t="s">
        <v>192</v>
      </c>
      <c r="KLU75" s="124" t="s">
        <v>192</v>
      </c>
      <c r="KLV75" s="124" t="s">
        <v>192</v>
      </c>
      <c r="KLW75" s="124" t="s">
        <v>192</v>
      </c>
      <c r="KLX75" s="124" t="s">
        <v>192</v>
      </c>
      <c r="KLY75" s="124" t="s">
        <v>192</v>
      </c>
      <c r="KLZ75" s="124" t="s">
        <v>192</v>
      </c>
      <c r="KMA75" s="124" t="s">
        <v>192</v>
      </c>
      <c r="KMB75" s="124" t="s">
        <v>192</v>
      </c>
      <c r="KMC75" s="124" t="s">
        <v>192</v>
      </c>
      <c r="KMD75" s="124" t="s">
        <v>192</v>
      </c>
      <c r="KME75" s="124" t="s">
        <v>192</v>
      </c>
      <c r="KMF75" s="124" t="s">
        <v>192</v>
      </c>
      <c r="KMG75" s="124" t="s">
        <v>192</v>
      </c>
      <c r="KMH75" s="124" t="s">
        <v>192</v>
      </c>
      <c r="KMI75" s="124" t="s">
        <v>192</v>
      </c>
      <c r="KMJ75" s="124" t="s">
        <v>192</v>
      </c>
      <c r="KMK75" s="124" t="s">
        <v>192</v>
      </c>
      <c r="KML75" s="124" t="s">
        <v>192</v>
      </c>
      <c r="KMM75" s="124" t="s">
        <v>192</v>
      </c>
      <c r="KMN75" s="124" t="s">
        <v>192</v>
      </c>
      <c r="KMO75" s="124" t="s">
        <v>192</v>
      </c>
      <c r="KMP75" s="124" t="s">
        <v>192</v>
      </c>
      <c r="KMQ75" s="124" t="s">
        <v>192</v>
      </c>
      <c r="KMR75" s="124" t="s">
        <v>192</v>
      </c>
      <c r="KMS75" s="124" t="s">
        <v>192</v>
      </c>
      <c r="KMT75" s="124" t="s">
        <v>192</v>
      </c>
      <c r="KMU75" s="124" t="s">
        <v>192</v>
      </c>
      <c r="KMV75" s="124" t="s">
        <v>192</v>
      </c>
      <c r="KMW75" s="124" t="s">
        <v>192</v>
      </c>
      <c r="KMX75" s="124" t="s">
        <v>192</v>
      </c>
      <c r="KMY75" s="124" t="s">
        <v>192</v>
      </c>
      <c r="KMZ75" s="124" t="s">
        <v>192</v>
      </c>
      <c r="KNA75" s="124" t="s">
        <v>192</v>
      </c>
      <c r="KNB75" s="124" t="s">
        <v>192</v>
      </c>
      <c r="KNC75" s="124" t="s">
        <v>192</v>
      </c>
      <c r="KND75" s="124" t="s">
        <v>192</v>
      </c>
      <c r="KNE75" s="124" t="s">
        <v>192</v>
      </c>
      <c r="KNF75" s="124" t="s">
        <v>192</v>
      </c>
      <c r="KNG75" s="124" t="s">
        <v>192</v>
      </c>
      <c r="KNH75" s="124" t="s">
        <v>192</v>
      </c>
      <c r="KNI75" s="124" t="s">
        <v>192</v>
      </c>
      <c r="KNJ75" s="124" t="s">
        <v>192</v>
      </c>
      <c r="KNK75" s="124" t="s">
        <v>192</v>
      </c>
      <c r="KNL75" s="124" t="s">
        <v>192</v>
      </c>
      <c r="KNM75" s="124" t="s">
        <v>192</v>
      </c>
      <c r="KNN75" s="124" t="s">
        <v>192</v>
      </c>
      <c r="KNO75" s="124" t="s">
        <v>192</v>
      </c>
      <c r="KNP75" s="124" t="s">
        <v>192</v>
      </c>
      <c r="KNQ75" s="124" t="s">
        <v>192</v>
      </c>
      <c r="KNR75" s="124" t="s">
        <v>192</v>
      </c>
      <c r="KNS75" s="124" t="s">
        <v>192</v>
      </c>
      <c r="KNT75" s="124" t="s">
        <v>192</v>
      </c>
      <c r="KNU75" s="124" t="s">
        <v>192</v>
      </c>
      <c r="KNV75" s="124" t="s">
        <v>192</v>
      </c>
      <c r="KNW75" s="124" t="s">
        <v>192</v>
      </c>
      <c r="KNX75" s="124" t="s">
        <v>192</v>
      </c>
      <c r="KNY75" s="124" t="s">
        <v>192</v>
      </c>
      <c r="KNZ75" s="124" t="s">
        <v>192</v>
      </c>
      <c r="KOA75" s="124" t="s">
        <v>192</v>
      </c>
      <c r="KOB75" s="124" t="s">
        <v>192</v>
      </c>
      <c r="KOC75" s="124" t="s">
        <v>192</v>
      </c>
      <c r="KOD75" s="124" t="s">
        <v>192</v>
      </c>
      <c r="KOE75" s="124" t="s">
        <v>192</v>
      </c>
      <c r="KOF75" s="124" t="s">
        <v>192</v>
      </c>
      <c r="KOG75" s="124" t="s">
        <v>192</v>
      </c>
      <c r="KOH75" s="124" t="s">
        <v>192</v>
      </c>
      <c r="KOI75" s="124" t="s">
        <v>192</v>
      </c>
      <c r="KOJ75" s="124" t="s">
        <v>192</v>
      </c>
      <c r="KOK75" s="124" t="s">
        <v>192</v>
      </c>
      <c r="KOL75" s="124" t="s">
        <v>192</v>
      </c>
      <c r="KOM75" s="124" t="s">
        <v>192</v>
      </c>
      <c r="KON75" s="124" t="s">
        <v>192</v>
      </c>
      <c r="KOO75" s="124" t="s">
        <v>192</v>
      </c>
      <c r="KOP75" s="124" t="s">
        <v>192</v>
      </c>
      <c r="KOQ75" s="124" t="s">
        <v>192</v>
      </c>
      <c r="KOR75" s="124" t="s">
        <v>192</v>
      </c>
      <c r="KOS75" s="124" t="s">
        <v>192</v>
      </c>
      <c r="KOT75" s="124" t="s">
        <v>192</v>
      </c>
      <c r="KOU75" s="124" t="s">
        <v>192</v>
      </c>
      <c r="KOV75" s="124" t="s">
        <v>192</v>
      </c>
      <c r="KOW75" s="124" t="s">
        <v>192</v>
      </c>
      <c r="KOX75" s="124" t="s">
        <v>192</v>
      </c>
      <c r="KOY75" s="124" t="s">
        <v>192</v>
      </c>
      <c r="KOZ75" s="124" t="s">
        <v>192</v>
      </c>
      <c r="KPA75" s="124" t="s">
        <v>192</v>
      </c>
      <c r="KPB75" s="124" t="s">
        <v>192</v>
      </c>
      <c r="KPC75" s="124" t="s">
        <v>192</v>
      </c>
      <c r="KPD75" s="124" t="s">
        <v>192</v>
      </c>
      <c r="KPE75" s="124" t="s">
        <v>192</v>
      </c>
      <c r="KPF75" s="124" t="s">
        <v>192</v>
      </c>
      <c r="KPG75" s="124" t="s">
        <v>192</v>
      </c>
      <c r="KPH75" s="124" t="s">
        <v>192</v>
      </c>
      <c r="KPI75" s="124" t="s">
        <v>192</v>
      </c>
      <c r="KPJ75" s="124" t="s">
        <v>192</v>
      </c>
      <c r="KPK75" s="124" t="s">
        <v>192</v>
      </c>
      <c r="KPL75" s="124" t="s">
        <v>192</v>
      </c>
      <c r="KPM75" s="124" t="s">
        <v>192</v>
      </c>
      <c r="KPN75" s="124" t="s">
        <v>192</v>
      </c>
      <c r="KPO75" s="124" t="s">
        <v>192</v>
      </c>
      <c r="KPP75" s="124" t="s">
        <v>192</v>
      </c>
      <c r="KPQ75" s="124" t="s">
        <v>192</v>
      </c>
      <c r="KPR75" s="124" t="s">
        <v>192</v>
      </c>
      <c r="KPS75" s="124" t="s">
        <v>192</v>
      </c>
      <c r="KPT75" s="124" t="s">
        <v>192</v>
      </c>
      <c r="KPU75" s="124" t="s">
        <v>192</v>
      </c>
      <c r="KPV75" s="124" t="s">
        <v>192</v>
      </c>
      <c r="KPW75" s="124" t="s">
        <v>192</v>
      </c>
      <c r="KPX75" s="124" t="s">
        <v>192</v>
      </c>
      <c r="KPY75" s="124" t="s">
        <v>192</v>
      </c>
      <c r="KPZ75" s="124" t="s">
        <v>192</v>
      </c>
      <c r="KQA75" s="124" t="s">
        <v>192</v>
      </c>
      <c r="KQB75" s="124" t="s">
        <v>192</v>
      </c>
      <c r="KQC75" s="124" t="s">
        <v>192</v>
      </c>
      <c r="KQD75" s="124" t="s">
        <v>192</v>
      </c>
      <c r="KQE75" s="124" t="s">
        <v>192</v>
      </c>
      <c r="KQF75" s="124" t="s">
        <v>192</v>
      </c>
      <c r="KQG75" s="124" t="s">
        <v>192</v>
      </c>
      <c r="KQH75" s="124" t="s">
        <v>192</v>
      </c>
      <c r="KQI75" s="124" t="s">
        <v>192</v>
      </c>
      <c r="KQJ75" s="124" t="s">
        <v>192</v>
      </c>
      <c r="KQK75" s="124" t="s">
        <v>192</v>
      </c>
      <c r="KQL75" s="124" t="s">
        <v>192</v>
      </c>
      <c r="KQM75" s="124" t="s">
        <v>192</v>
      </c>
      <c r="KQN75" s="124" t="s">
        <v>192</v>
      </c>
      <c r="KQO75" s="124" t="s">
        <v>192</v>
      </c>
      <c r="KQP75" s="124" t="s">
        <v>192</v>
      </c>
      <c r="KQQ75" s="124" t="s">
        <v>192</v>
      </c>
      <c r="KQR75" s="124" t="s">
        <v>192</v>
      </c>
      <c r="KQS75" s="124" t="s">
        <v>192</v>
      </c>
      <c r="KQT75" s="124" t="s">
        <v>192</v>
      </c>
      <c r="KQU75" s="124" t="s">
        <v>192</v>
      </c>
      <c r="KQV75" s="124" t="s">
        <v>192</v>
      </c>
      <c r="KQW75" s="124" t="s">
        <v>192</v>
      </c>
      <c r="KQX75" s="124" t="s">
        <v>192</v>
      </c>
      <c r="KQY75" s="124" t="s">
        <v>192</v>
      </c>
      <c r="KQZ75" s="124" t="s">
        <v>192</v>
      </c>
      <c r="KRA75" s="124" t="s">
        <v>192</v>
      </c>
      <c r="KRB75" s="124" t="s">
        <v>192</v>
      </c>
      <c r="KRC75" s="124" t="s">
        <v>192</v>
      </c>
      <c r="KRD75" s="124" t="s">
        <v>192</v>
      </c>
      <c r="KRE75" s="124" t="s">
        <v>192</v>
      </c>
      <c r="KRF75" s="124" t="s">
        <v>192</v>
      </c>
      <c r="KRG75" s="124" t="s">
        <v>192</v>
      </c>
      <c r="KRH75" s="124" t="s">
        <v>192</v>
      </c>
      <c r="KRI75" s="124" t="s">
        <v>192</v>
      </c>
      <c r="KRJ75" s="124" t="s">
        <v>192</v>
      </c>
      <c r="KRK75" s="124" t="s">
        <v>192</v>
      </c>
      <c r="KRL75" s="124" t="s">
        <v>192</v>
      </c>
      <c r="KRM75" s="124" t="s">
        <v>192</v>
      </c>
      <c r="KRN75" s="124" t="s">
        <v>192</v>
      </c>
      <c r="KRO75" s="124" t="s">
        <v>192</v>
      </c>
      <c r="KRP75" s="124" t="s">
        <v>192</v>
      </c>
      <c r="KRQ75" s="124" t="s">
        <v>192</v>
      </c>
      <c r="KRR75" s="124" t="s">
        <v>192</v>
      </c>
      <c r="KRS75" s="124" t="s">
        <v>192</v>
      </c>
      <c r="KRT75" s="124" t="s">
        <v>192</v>
      </c>
      <c r="KRU75" s="124" t="s">
        <v>192</v>
      </c>
      <c r="KRV75" s="124" t="s">
        <v>192</v>
      </c>
      <c r="KRW75" s="124" t="s">
        <v>192</v>
      </c>
      <c r="KRX75" s="124" t="s">
        <v>192</v>
      </c>
      <c r="KRY75" s="124" t="s">
        <v>192</v>
      </c>
      <c r="KRZ75" s="124" t="s">
        <v>192</v>
      </c>
      <c r="KSA75" s="124" t="s">
        <v>192</v>
      </c>
      <c r="KSB75" s="124" t="s">
        <v>192</v>
      </c>
      <c r="KSC75" s="124" t="s">
        <v>192</v>
      </c>
      <c r="KSD75" s="124" t="s">
        <v>192</v>
      </c>
      <c r="KSE75" s="124" t="s">
        <v>192</v>
      </c>
      <c r="KSF75" s="124" t="s">
        <v>192</v>
      </c>
      <c r="KSG75" s="124" t="s">
        <v>192</v>
      </c>
      <c r="KSH75" s="124" t="s">
        <v>192</v>
      </c>
      <c r="KSI75" s="124" t="s">
        <v>192</v>
      </c>
      <c r="KSJ75" s="124" t="s">
        <v>192</v>
      </c>
      <c r="KSK75" s="124" t="s">
        <v>192</v>
      </c>
      <c r="KSL75" s="124" t="s">
        <v>192</v>
      </c>
      <c r="KSM75" s="124" t="s">
        <v>192</v>
      </c>
      <c r="KSN75" s="124" t="s">
        <v>192</v>
      </c>
      <c r="KSO75" s="124" t="s">
        <v>192</v>
      </c>
      <c r="KSP75" s="124" t="s">
        <v>192</v>
      </c>
      <c r="KSQ75" s="124" t="s">
        <v>192</v>
      </c>
      <c r="KSR75" s="124" t="s">
        <v>192</v>
      </c>
      <c r="KSS75" s="124" t="s">
        <v>192</v>
      </c>
      <c r="KST75" s="124" t="s">
        <v>192</v>
      </c>
      <c r="KSU75" s="124" t="s">
        <v>192</v>
      </c>
      <c r="KSV75" s="124" t="s">
        <v>192</v>
      </c>
      <c r="KSW75" s="124" t="s">
        <v>192</v>
      </c>
      <c r="KSX75" s="124" t="s">
        <v>192</v>
      </c>
      <c r="KSY75" s="124" t="s">
        <v>192</v>
      </c>
      <c r="KSZ75" s="124" t="s">
        <v>192</v>
      </c>
      <c r="KTA75" s="124" t="s">
        <v>192</v>
      </c>
      <c r="KTB75" s="124" t="s">
        <v>192</v>
      </c>
      <c r="KTC75" s="124" t="s">
        <v>192</v>
      </c>
      <c r="KTD75" s="124" t="s">
        <v>192</v>
      </c>
      <c r="KTE75" s="124" t="s">
        <v>192</v>
      </c>
      <c r="KTF75" s="124" t="s">
        <v>192</v>
      </c>
      <c r="KTG75" s="124" t="s">
        <v>192</v>
      </c>
      <c r="KTH75" s="124" t="s">
        <v>192</v>
      </c>
      <c r="KTI75" s="124" t="s">
        <v>192</v>
      </c>
      <c r="KTJ75" s="124" t="s">
        <v>192</v>
      </c>
      <c r="KTK75" s="124" t="s">
        <v>192</v>
      </c>
      <c r="KTL75" s="124" t="s">
        <v>192</v>
      </c>
      <c r="KTM75" s="124" t="s">
        <v>192</v>
      </c>
      <c r="KTN75" s="124" t="s">
        <v>192</v>
      </c>
      <c r="KTO75" s="124" t="s">
        <v>192</v>
      </c>
      <c r="KTP75" s="124" t="s">
        <v>192</v>
      </c>
      <c r="KTQ75" s="124" t="s">
        <v>192</v>
      </c>
      <c r="KTR75" s="124" t="s">
        <v>192</v>
      </c>
      <c r="KTS75" s="124" t="s">
        <v>192</v>
      </c>
      <c r="KTT75" s="124" t="s">
        <v>192</v>
      </c>
      <c r="KTU75" s="124" t="s">
        <v>192</v>
      </c>
      <c r="KTV75" s="124" t="s">
        <v>192</v>
      </c>
      <c r="KTW75" s="124" t="s">
        <v>192</v>
      </c>
      <c r="KTX75" s="124" t="s">
        <v>192</v>
      </c>
      <c r="KTY75" s="124" t="s">
        <v>192</v>
      </c>
      <c r="KTZ75" s="124" t="s">
        <v>192</v>
      </c>
      <c r="KUA75" s="124" t="s">
        <v>192</v>
      </c>
      <c r="KUB75" s="124" t="s">
        <v>192</v>
      </c>
      <c r="KUC75" s="124" t="s">
        <v>192</v>
      </c>
      <c r="KUD75" s="124" t="s">
        <v>192</v>
      </c>
      <c r="KUE75" s="124" t="s">
        <v>192</v>
      </c>
      <c r="KUF75" s="124" t="s">
        <v>192</v>
      </c>
      <c r="KUG75" s="124" t="s">
        <v>192</v>
      </c>
      <c r="KUH75" s="124" t="s">
        <v>192</v>
      </c>
      <c r="KUI75" s="124" t="s">
        <v>192</v>
      </c>
      <c r="KUJ75" s="124" t="s">
        <v>192</v>
      </c>
      <c r="KUK75" s="124" t="s">
        <v>192</v>
      </c>
      <c r="KUL75" s="124" t="s">
        <v>192</v>
      </c>
      <c r="KUM75" s="124" t="s">
        <v>192</v>
      </c>
      <c r="KUN75" s="124" t="s">
        <v>192</v>
      </c>
      <c r="KUO75" s="124" t="s">
        <v>192</v>
      </c>
      <c r="KUP75" s="124" t="s">
        <v>192</v>
      </c>
      <c r="KUQ75" s="124" t="s">
        <v>192</v>
      </c>
      <c r="KUR75" s="124" t="s">
        <v>192</v>
      </c>
      <c r="KUS75" s="124" t="s">
        <v>192</v>
      </c>
      <c r="KUT75" s="124" t="s">
        <v>192</v>
      </c>
      <c r="KUU75" s="124" t="s">
        <v>192</v>
      </c>
      <c r="KUV75" s="124" t="s">
        <v>192</v>
      </c>
      <c r="KUW75" s="124" t="s">
        <v>192</v>
      </c>
      <c r="KUX75" s="124" t="s">
        <v>192</v>
      </c>
      <c r="KUY75" s="124" t="s">
        <v>192</v>
      </c>
      <c r="KUZ75" s="124" t="s">
        <v>192</v>
      </c>
      <c r="KVA75" s="124" t="s">
        <v>192</v>
      </c>
      <c r="KVB75" s="124" t="s">
        <v>192</v>
      </c>
      <c r="KVC75" s="124" t="s">
        <v>192</v>
      </c>
      <c r="KVD75" s="124" t="s">
        <v>192</v>
      </c>
      <c r="KVE75" s="124" t="s">
        <v>192</v>
      </c>
      <c r="KVF75" s="124" t="s">
        <v>192</v>
      </c>
      <c r="KVG75" s="124" t="s">
        <v>192</v>
      </c>
      <c r="KVH75" s="124" t="s">
        <v>192</v>
      </c>
      <c r="KVI75" s="124" t="s">
        <v>192</v>
      </c>
      <c r="KVJ75" s="124" t="s">
        <v>192</v>
      </c>
      <c r="KVK75" s="124" t="s">
        <v>192</v>
      </c>
      <c r="KVL75" s="124" t="s">
        <v>192</v>
      </c>
      <c r="KVM75" s="124" t="s">
        <v>192</v>
      </c>
      <c r="KVN75" s="124" t="s">
        <v>192</v>
      </c>
      <c r="KVO75" s="124" t="s">
        <v>192</v>
      </c>
      <c r="KVP75" s="124" t="s">
        <v>192</v>
      </c>
      <c r="KVQ75" s="124" t="s">
        <v>192</v>
      </c>
      <c r="KVR75" s="124" t="s">
        <v>192</v>
      </c>
      <c r="KVS75" s="124" t="s">
        <v>192</v>
      </c>
      <c r="KVT75" s="124" t="s">
        <v>192</v>
      </c>
      <c r="KVU75" s="124" t="s">
        <v>192</v>
      </c>
      <c r="KVV75" s="124" t="s">
        <v>192</v>
      </c>
      <c r="KVW75" s="124" t="s">
        <v>192</v>
      </c>
      <c r="KVX75" s="124" t="s">
        <v>192</v>
      </c>
      <c r="KVY75" s="124" t="s">
        <v>192</v>
      </c>
      <c r="KVZ75" s="124" t="s">
        <v>192</v>
      </c>
      <c r="KWA75" s="124" t="s">
        <v>192</v>
      </c>
      <c r="KWB75" s="124" t="s">
        <v>192</v>
      </c>
      <c r="KWC75" s="124" t="s">
        <v>192</v>
      </c>
      <c r="KWD75" s="124" t="s">
        <v>192</v>
      </c>
      <c r="KWE75" s="124" t="s">
        <v>192</v>
      </c>
      <c r="KWF75" s="124" t="s">
        <v>192</v>
      </c>
      <c r="KWG75" s="124" t="s">
        <v>192</v>
      </c>
      <c r="KWH75" s="124" t="s">
        <v>192</v>
      </c>
      <c r="KWI75" s="124" t="s">
        <v>192</v>
      </c>
      <c r="KWJ75" s="124" t="s">
        <v>192</v>
      </c>
      <c r="KWK75" s="124" t="s">
        <v>192</v>
      </c>
      <c r="KWL75" s="124" t="s">
        <v>192</v>
      </c>
      <c r="KWM75" s="124" t="s">
        <v>192</v>
      </c>
      <c r="KWN75" s="124" t="s">
        <v>192</v>
      </c>
      <c r="KWO75" s="124" t="s">
        <v>192</v>
      </c>
      <c r="KWP75" s="124" t="s">
        <v>192</v>
      </c>
      <c r="KWQ75" s="124" t="s">
        <v>192</v>
      </c>
      <c r="KWR75" s="124" t="s">
        <v>192</v>
      </c>
      <c r="KWS75" s="124" t="s">
        <v>192</v>
      </c>
      <c r="KWT75" s="124" t="s">
        <v>192</v>
      </c>
      <c r="KWU75" s="124" t="s">
        <v>192</v>
      </c>
      <c r="KWV75" s="124" t="s">
        <v>192</v>
      </c>
      <c r="KWW75" s="124" t="s">
        <v>192</v>
      </c>
      <c r="KWX75" s="124" t="s">
        <v>192</v>
      </c>
      <c r="KWY75" s="124" t="s">
        <v>192</v>
      </c>
      <c r="KWZ75" s="124" t="s">
        <v>192</v>
      </c>
      <c r="KXA75" s="124" t="s">
        <v>192</v>
      </c>
      <c r="KXB75" s="124" t="s">
        <v>192</v>
      </c>
      <c r="KXC75" s="124" t="s">
        <v>192</v>
      </c>
      <c r="KXD75" s="124" t="s">
        <v>192</v>
      </c>
      <c r="KXE75" s="124" t="s">
        <v>192</v>
      </c>
      <c r="KXF75" s="124" t="s">
        <v>192</v>
      </c>
      <c r="KXG75" s="124" t="s">
        <v>192</v>
      </c>
      <c r="KXH75" s="124" t="s">
        <v>192</v>
      </c>
      <c r="KXI75" s="124" t="s">
        <v>192</v>
      </c>
      <c r="KXJ75" s="124" t="s">
        <v>192</v>
      </c>
      <c r="KXK75" s="124" t="s">
        <v>192</v>
      </c>
      <c r="KXL75" s="124" t="s">
        <v>192</v>
      </c>
      <c r="KXM75" s="124" t="s">
        <v>192</v>
      </c>
      <c r="KXN75" s="124" t="s">
        <v>192</v>
      </c>
      <c r="KXO75" s="124" t="s">
        <v>192</v>
      </c>
      <c r="KXP75" s="124" t="s">
        <v>192</v>
      </c>
      <c r="KXQ75" s="124" t="s">
        <v>192</v>
      </c>
      <c r="KXR75" s="124" t="s">
        <v>192</v>
      </c>
      <c r="KXS75" s="124" t="s">
        <v>192</v>
      </c>
      <c r="KXT75" s="124" t="s">
        <v>192</v>
      </c>
      <c r="KXU75" s="124" t="s">
        <v>192</v>
      </c>
      <c r="KXV75" s="124" t="s">
        <v>192</v>
      </c>
      <c r="KXW75" s="124" t="s">
        <v>192</v>
      </c>
      <c r="KXX75" s="124" t="s">
        <v>192</v>
      </c>
      <c r="KXY75" s="124" t="s">
        <v>192</v>
      </c>
      <c r="KXZ75" s="124" t="s">
        <v>192</v>
      </c>
      <c r="KYA75" s="124" t="s">
        <v>192</v>
      </c>
      <c r="KYB75" s="124" t="s">
        <v>192</v>
      </c>
      <c r="KYC75" s="124" t="s">
        <v>192</v>
      </c>
      <c r="KYD75" s="124" t="s">
        <v>192</v>
      </c>
      <c r="KYE75" s="124" t="s">
        <v>192</v>
      </c>
      <c r="KYF75" s="124" t="s">
        <v>192</v>
      </c>
      <c r="KYG75" s="124" t="s">
        <v>192</v>
      </c>
      <c r="KYH75" s="124" t="s">
        <v>192</v>
      </c>
      <c r="KYI75" s="124" t="s">
        <v>192</v>
      </c>
      <c r="KYJ75" s="124" t="s">
        <v>192</v>
      </c>
      <c r="KYK75" s="124" t="s">
        <v>192</v>
      </c>
      <c r="KYL75" s="124" t="s">
        <v>192</v>
      </c>
      <c r="KYM75" s="124" t="s">
        <v>192</v>
      </c>
      <c r="KYN75" s="124" t="s">
        <v>192</v>
      </c>
      <c r="KYO75" s="124" t="s">
        <v>192</v>
      </c>
      <c r="KYP75" s="124" t="s">
        <v>192</v>
      </c>
      <c r="KYQ75" s="124" t="s">
        <v>192</v>
      </c>
      <c r="KYR75" s="124" t="s">
        <v>192</v>
      </c>
      <c r="KYS75" s="124" t="s">
        <v>192</v>
      </c>
      <c r="KYT75" s="124" t="s">
        <v>192</v>
      </c>
      <c r="KYU75" s="124" t="s">
        <v>192</v>
      </c>
      <c r="KYV75" s="124" t="s">
        <v>192</v>
      </c>
      <c r="KYW75" s="124" t="s">
        <v>192</v>
      </c>
      <c r="KYX75" s="124" t="s">
        <v>192</v>
      </c>
      <c r="KYY75" s="124" t="s">
        <v>192</v>
      </c>
      <c r="KYZ75" s="124" t="s">
        <v>192</v>
      </c>
      <c r="KZA75" s="124" t="s">
        <v>192</v>
      </c>
      <c r="KZB75" s="124" t="s">
        <v>192</v>
      </c>
      <c r="KZC75" s="124" t="s">
        <v>192</v>
      </c>
      <c r="KZD75" s="124" t="s">
        <v>192</v>
      </c>
      <c r="KZE75" s="124" t="s">
        <v>192</v>
      </c>
      <c r="KZF75" s="124" t="s">
        <v>192</v>
      </c>
      <c r="KZG75" s="124" t="s">
        <v>192</v>
      </c>
      <c r="KZH75" s="124" t="s">
        <v>192</v>
      </c>
      <c r="KZI75" s="124" t="s">
        <v>192</v>
      </c>
      <c r="KZJ75" s="124" t="s">
        <v>192</v>
      </c>
      <c r="KZK75" s="124" t="s">
        <v>192</v>
      </c>
      <c r="KZL75" s="124" t="s">
        <v>192</v>
      </c>
      <c r="KZM75" s="124" t="s">
        <v>192</v>
      </c>
      <c r="KZN75" s="124" t="s">
        <v>192</v>
      </c>
      <c r="KZO75" s="124" t="s">
        <v>192</v>
      </c>
      <c r="KZP75" s="124" t="s">
        <v>192</v>
      </c>
      <c r="KZQ75" s="124" t="s">
        <v>192</v>
      </c>
      <c r="KZR75" s="124" t="s">
        <v>192</v>
      </c>
      <c r="KZS75" s="124" t="s">
        <v>192</v>
      </c>
      <c r="KZT75" s="124" t="s">
        <v>192</v>
      </c>
      <c r="KZU75" s="124" t="s">
        <v>192</v>
      </c>
      <c r="KZV75" s="124" t="s">
        <v>192</v>
      </c>
      <c r="KZW75" s="124" t="s">
        <v>192</v>
      </c>
      <c r="KZX75" s="124" t="s">
        <v>192</v>
      </c>
      <c r="KZY75" s="124" t="s">
        <v>192</v>
      </c>
      <c r="KZZ75" s="124" t="s">
        <v>192</v>
      </c>
      <c r="LAA75" s="124" t="s">
        <v>192</v>
      </c>
      <c r="LAB75" s="124" t="s">
        <v>192</v>
      </c>
      <c r="LAC75" s="124" t="s">
        <v>192</v>
      </c>
      <c r="LAD75" s="124" t="s">
        <v>192</v>
      </c>
      <c r="LAE75" s="124" t="s">
        <v>192</v>
      </c>
      <c r="LAF75" s="124" t="s">
        <v>192</v>
      </c>
      <c r="LAG75" s="124" t="s">
        <v>192</v>
      </c>
      <c r="LAH75" s="124" t="s">
        <v>192</v>
      </c>
      <c r="LAI75" s="124" t="s">
        <v>192</v>
      </c>
      <c r="LAJ75" s="124" t="s">
        <v>192</v>
      </c>
      <c r="LAK75" s="124" t="s">
        <v>192</v>
      </c>
      <c r="LAL75" s="124" t="s">
        <v>192</v>
      </c>
      <c r="LAM75" s="124" t="s">
        <v>192</v>
      </c>
      <c r="LAN75" s="124" t="s">
        <v>192</v>
      </c>
      <c r="LAO75" s="124" t="s">
        <v>192</v>
      </c>
      <c r="LAP75" s="124" t="s">
        <v>192</v>
      </c>
      <c r="LAQ75" s="124" t="s">
        <v>192</v>
      </c>
      <c r="LAR75" s="124" t="s">
        <v>192</v>
      </c>
      <c r="LAS75" s="124" t="s">
        <v>192</v>
      </c>
      <c r="LAT75" s="124" t="s">
        <v>192</v>
      </c>
      <c r="LAU75" s="124" t="s">
        <v>192</v>
      </c>
      <c r="LAV75" s="124" t="s">
        <v>192</v>
      </c>
      <c r="LAW75" s="124" t="s">
        <v>192</v>
      </c>
      <c r="LAX75" s="124" t="s">
        <v>192</v>
      </c>
      <c r="LAY75" s="124" t="s">
        <v>192</v>
      </c>
      <c r="LAZ75" s="124" t="s">
        <v>192</v>
      </c>
      <c r="LBA75" s="124" t="s">
        <v>192</v>
      </c>
      <c r="LBB75" s="124" t="s">
        <v>192</v>
      </c>
      <c r="LBC75" s="124" t="s">
        <v>192</v>
      </c>
      <c r="LBD75" s="124" t="s">
        <v>192</v>
      </c>
      <c r="LBE75" s="124" t="s">
        <v>192</v>
      </c>
      <c r="LBF75" s="124" t="s">
        <v>192</v>
      </c>
      <c r="LBG75" s="124" t="s">
        <v>192</v>
      </c>
      <c r="LBH75" s="124" t="s">
        <v>192</v>
      </c>
      <c r="LBI75" s="124" t="s">
        <v>192</v>
      </c>
      <c r="LBJ75" s="124" t="s">
        <v>192</v>
      </c>
      <c r="LBK75" s="124" t="s">
        <v>192</v>
      </c>
      <c r="LBL75" s="124" t="s">
        <v>192</v>
      </c>
      <c r="LBM75" s="124" t="s">
        <v>192</v>
      </c>
      <c r="LBN75" s="124" t="s">
        <v>192</v>
      </c>
      <c r="LBO75" s="124" t="s">
        <v>192</v>
      </c>
      <c r="LBP75" s="124" t="s">
        <v>192</v>
      </c>
      <c r="LBQ75" s="124" t="s">
        <v>192</v>
      </c>
      <c r="LBR75" s="124" t="s">
        <v>192</v>
      </c>
      <c r="LBS75" s="124" t="s">
        <v>192</v>
      </c>
      <c r="LBT75" s="124" t="s">
        <v>192</v>
      </c>
      <c r="LBU75" s="124" t="s">
        <v>192</v>
      </c>
      <c r="LBV75" s="124" t="s">
        <v>192</v>
      </c>
      <c r="LBW75" s="124" t="s">
        <v>192</v>
      </c>
      <c r="LBX75" s="124" t="s">
        <v>192</v>
      </c>
      <c r="LBY75" s="124" t="s">
        <v>192</v>
      </c>
      <c r="LBZ75" s="124" t="s">
        <v>192</v>
      </c>
      <c r="LCA75" s="124" t="s">
        <v>192</v>
      </c>
      <c r="LCB75" s="124" t="s">
        <v>192</v>
      </c>
      <c r="LCC75" s="124" t="s">
        <v>192</v>
      </c>
      <c r="LCD75" s="124" t="s">
        <v>192</v>
      </c>
      <c r="LCE75" s="124" t="s">
        <v>192</v>
      </c>
      <c r="LCF75" s="124" t="s">
        <v>192</v>
      </c>
      <c r="LCG75" s="124" t="s">
        <v>192</v>
      </c>
      <c r="LCH75" s="124" t="s">
        <v>192</v>
      </c>
      <c r="LCI75" s="124" t="s">
        <v>192</v>
      </c>
      <c r="LCJ75" s="124" t="s">
        <v>192</v>
      </c>
      <c r="LCK75" s="124" t="s">
        <v>192</v>
      </c>
      <c r="LCL75" s="124" t="s">
        <v>192</v>
      </c>
      <c r="LCM75" s="124" t="s">
        <v>192</v>
      </c>
      <c r="LCN75" s="124" t="s">
        <v>192</v>
      </c>
      <c r="LCO75" s="124" t="s">
        <v>192</v>
      </c>
      <c r="LCP75" s="124" t="s">
        <v>192</v>
      </c>
      <c r="LCQ75" s="124" t="s">
        <v>192</v>
      </c>
      <c r="LCR75" s="124" t="s">
        <v>192</v>
      </c>
      <c r="LCS75" s="124" t="s">
        <v>192</v>
      </c>
      <c r="LCT75" s="124" t="s">
        <v>192</v>
      </c>
      <c r="LCU75" s="124" t="s">
        <v>192</v>
      </c>
      <c r="LCV75" s="124" t="s">
        <v>192</v>
      </c>
      <c r="LCW75" s="124" t="s">
        <v>192</v>
      </c>
      <c r="LCX75" s="124" t="s">
        <v>192</v>
      </c>
      <c r="LCY75" s="124" t="s">
        <v>192</v>
      </c>
      <c r="LCZ75" s="124" t="s">
        <v>192</v>
      </c>
      <c r="LDA75" s="124" t="s">
        <v>192</v>
      </c>
      <c r="LDB75" s="124" t="s">
        <v>192</v>
      </c>
      <c r="LDC75" s="124" t="s">
        <v>192</v>
      </c>
      <c r="LDD75" s="124" t="s">
        <v>192</v>
      </c>
      <c r="LDE75" s="124" t="s">
        <v>192</v>
      </c>
      <c r="LDF75" s="124" t="s">
        <v>192</v>
      </c>
      <c r="LDG75" s="124" t="s">
        <v>192</v>
      </c>
      <c r="LDH75" s="124" t="s">
        <v>192</v>
      </c>
      <c r="LDI75" s="124" t="s">
        <v>192</v>
      </c>
      <c r="LDJ75" s="124" t="s">
        <v>192</v>
      </c>
      <c r="LDK75" s="124" t="s">
        <v>192</v>
      </c>
      <c r="LDL75" s="124" t="s">
        <v>192</v>
      </c>
      <c r="LDM75" s="124" t="s">
        <v>192</v>
      </c>
      <c r="LDN75" s="124" t="s">
        <v>192</v>
      </c>
      <c r="LDO75" s="124" t="s">
        <v>192</v>
      </c>
      <c r="LDP75" s="124" t="s">
        <v>192</v>
      </c>
      <c r="LDQ75" s="124" t="s">
        <v>192</v>
      </c>
      <c r="LDR75" s="124" t="s">
        <v>192</v>
      </c>
      <c r="LDS75" s="124" t="s">
        <v>192</v>
      </c>
      <c r="LDT75" s="124" t="s">
        <v>192</v>
      </c>
      <c r="LDU75" s="124" t="s">
        <v>192</v>
      </c>
      <c r="LDV75" s="124" t="s">
        <v>192</v>
      </c>
      <c r="LDW75" s="124" t="s">
        <v>192</v>
      </c>
      <c r="LDX75" s="124" t="s">
        <v>192</v>
      </c>
      <c r="LDY75" s="124" t="s">
        <v>192</v>
      </c>
      <c r="LDZ75" s="124" t="s">
        <v>192</v>
      </c>
      <c r="LEA75" s="124" t="s">
        <v>192</v>
      </c>
      <c r="LEB75" s="124" t="s">
        <v>192</v>
      </c>
      <c r="LEC75" s="124" t="s">
        <v>192</v>
      </c>
      <c r="LED75" s="124" t="s">
        <v>192</v>
      </c>
      <c r="LEE75" s="124" t="s">
        <v>192</v>
      </c>
      <c r="LEF75" s="124" t="s">
        <v>192</v>
      </c>
      <c r="LEG75" s="124" t="s">
        <v>192</v>
      </c>
      <c r="LEH75" s="124" t="s">
        <v>192</v>
      </c>
      <c r="LEI75" s="124" t="s">
        <v>192</v>
      </c>
      <c r="LEJ75" s="124" t="s">
        <v>192</v>
      </c>
      <c r="LEK75" s="124" t="s">
        <v>192</v>
      </c>
      <c r="LEL75" s="124" t="s">
        <v>192</v>
      </c>
      <c r="LEM75" s="124" t="s">
        <v>192</v>
      </c>
      <c r="LEN75" s="124" t="s">
        <v>192</v>
      </c>
      <c r="LEO75" s="124" t="s">
        <v>192</v>
      </c>
      <c r="LEP75" s="124" t="s">
        <v>192</v>
      </c>
      <c r="LEQ75" s="124" t="s">
        <v>192</v>
      </c>
      <c r="LER75" s="124" t="s">
        <v>192</v>
      </c>
      <c r="LES75" s="124" t="s">
        <v>192</v>
      </c>
      <c r="LET75" s="124" t="s">
        <v>192</v>
      </c>
      <c r="LEU75" s="124" t="s">
        <v>192</v>
      </c>
      <c r="LEV75" s="124" t="s">
        <v>192</v>
      </c>
      <c r="LEW75" s="124" t="s">
        <v>192</v>
      </c>
      <c r="LEX75" s="124" t="s">
        <v>192</v>
      </c>
      <c r="LEY75" s="124" t="s">
        <v>192</v>
      </c>
      <c r="LEZ75" s="124" t="s">
        <v>192</v>
      </c>
      <c r="LFA75" s="124" t="s">
        <v>192</v>
      </c>
      <c r="LFB75" s="124" t="s">
        <v>192</v>
      </c>
      <c r="LFC75" s="124" t="s">
        <v>192</v>
      </c>
      <c r="LFD75" s="124" t="s">
        <v>192</v>
      </c>
      <c r="LFE75" s="124" t="s">
        <v>192</v>
      </c>
      <c r="LFF75" s="124" t="s">
        <v>192</v>
      </c>
      <c r="LFG75" s="124" t="s">
        <v>192</v>
      </c>
      <c r="LFH75" s="124" t="s">
        <v>192</v>
      </c>
      <c r="LFI75" s="124" t="s">
        <v>192</v>
      </c>
      <c r="LFJ75" s="124" t="s">
        <v>192</v>
      </c>
      <c r="LFK75" s="124" t="s">
        <v>192</v>
      </c>
      <c r="LFL75" s="124" t="s">
        <v>192</v>
      </c>
      <c r="LFM75" s="124" t="s">
        <v>192</v>
      </c>
      <c r="LFN75" s="124" t="s">
        <v>192</v>
      </c>
      <c r="LFO75" s="124" t="s">
        <v>192</v>
      </c>
      <c r="LFP75" s="124" t="s">
        <v>192</v>
      </c>
      <c r="LFQ75" s="124" t="s">
        <v>192</v>
      </c>
      <c r="LFR75" s="124" t="s">
        <v>192</v>
      </c>
      <c r="LFS75" s="124" t="s">
        <v>192</v>
      </c>
      <c r="LFT75" s="124" t="s">
        <v>192</v>
      </c>
      <c r="LFU75" s="124" t="s">
        <v>192</v>
      </c>
      <c r="LFV75" s="124" t="s">
        <v>192</v>
      </c>
      <c r="LFW75" s="124" t="s">
        <v>192</v>
      </c>
      <c r="LFX75" s="124" t="s">
        <v>192</v>
      </c>
      <c r="LFY75" s="124" t="s">
        <v>192</v>
      </c>
      <c r="LFZ75" s="124" t="s">
        <v>192</v>
      </c>
      <c r="LGA75" s="124" t="s">
        <v>192</v>
      </c>
      <c r="LGB75" s="124" t="s">
        <v>192</v>
      </c>
      <c r="LGC75" s="124" t="s">
        <v>192</v>
      </c>
      <c r="LGD75" s="124" t="s">
        <v>192</v>
      </c>
      <c r="LGE75" s="124" t="s">
        <v>192</v>
      </c>
      <c r="LGF75" s="124" t="s">
        <v>192</v>
      </c>
      <c r="LGG75" s="124" t="s">
        <v>192</v>
      </c>
      <c r="LGH75" s="124" t="s">
        <v>192</v>
      </c>
      <c r="LGI75" s="124" t="s">
        <v>192</v>
      </c>
      <c r="LGJ75" s="124" t="s">
        <v>192</v>
      </c>
      <c r="LGK75" s="124" t="s">
        <v>192</v>
      </c>
      <c r="LGL75" s="124" t="s">
        <v>192</v>
      </c>
      <c r="LGM75" s="124" t="s">
        <v>192</v>
      </c>
      <c r="LGN75" s="124" t="s">
        <v>192</v>
      </c>
      <c r="LGO75" s="124" t="s">
        <v>192</v>
      </c>
      <c r="LGP75" s="124" t="s">
        <v>192</v>
      </c>
      <c r="LGQ75" s="124" t="s">
        <v>192</v>
      </c>
      <c r="LGR75" s="124" t="s">
        <v>192</v>
      </c>
      <c r="LGS75" s="124" t="s">
        <v>192</v>
      </c>
      <c r="LGT75" s="124" t="s">
        <v>192</v>
      </c>
      <c r="LGU75" s="124" t="s">
        <v>192</v>
      </c>
      <c r="LGV75" s="124" t="s">
        <v>192</v>
      </c>
      <c r="LGW75" s="124" t="s">
        <v>192</v>
      </c>
      <c r="LGX75" s="124" t="s">
        <v>192</v>
      </c>
      <c r="LGY75" s="124" t="s">
        <v>192</v>
      </c>
      <c r="LGZ75" s="124" t="s">
        <v>192</v>
      </c>
      <c r="LHA75" s="124" t="s">
        <v>192</v>
      </c>
      <c r="LHB75" s="124" t="s">
        <v>192</v>
      </c>
      <c r="LHC75" s="124" t="s">
        <v>192</v>
      </c>
      <c r="LHD75" s="124" t="s">
        <v>192</v>
      </c>
      <c r="LHE75" s="124" t="s">
        <v>192</v>
      </c>
      <c r="LHF75" s="124" t="s">
        <v>192</v>
      </c>
      <c r="LHG75" s="124" t="s">
        <v>192</v>
      </c>
      <c r="LHH75" s="124" t="s">
        <v>192</v>
      </c>
      <c r="LHI75" s="124" t="s">
        <v>192</v>
      </c>
      <c r="LHJ75" s="124" t="s">
        <v>192</v>
      </c>
      <c r="LHK75" s="124" t="s">
        <v>192</v>
      </c>
      <c r="LHL75" s="124" t="s">
        <v>192</v>
      </c>
      <c r="LHM75" s="124" t="s">
        <v>192</v>
      </c>
      <c r="LHN75" s="124" t="s">
        <v>192</v>
      </c>
      <c r="LHO75" s="124" t="s">
        <v>192</v>
      </c>
      <c r="LHP75" s="124" t="s">
        <v>192</v>
      </c>
      <c r="LHQ75" s="124" t="s">
        <v>192</v>
      </c>
      <c r="LHR75" s="124" t="s">
        <v>192</v>
      </c>
      <c r="LHS75" s="124" t="s">
        <v>192</v>
      </c>
      <c r="LHT75" s="124" t="s">
        <v>192</v>
      </c>
      <c r="LHU75" s="124" t="s">
        <v>192</v>
      </c>
      <c r="LHV75" s="124" t="s">
        <v>192</v>
      </c>
      <c r="LHW75" s="124" t="s">
        <v>192</v>
      </c>
      <c r="LHX75" s="124" t="s">
        <v>192</v>
      </c>
      <c r="LHY75" s="124" t="s">
        <v>192</v>
      </c>
      <c r="LHZ75" s="124" t="s">
        <v>192</v>
      </c>
      <c r="LIA75" s="124" t="s">
        <v>192</v>
      </c>
      <c r="LIB75" s="124" t="s">
        <v>192</v>
      </c>
      <c r="LIC75" s="124" t="s">
        <v>192</v>
      </c>
      <c r="LID75" s="124" t="s">
        <v>192</v>
      </c>
      <c r="LIE75" s="124" t="s">
        <v>192</v>
      </c>
      <c r="LIF75" s="124" t="s">
        <v>192</v>
      </c>
      <c r="LIG75" s="124" t="s">
        <v>192</v>
      </c>
      <c r="LIH75" s="124" t="s">
        <v>192</v>
      </c>
      <c r="LII75" s="124" t="s">
        <v>192</v>
      </c>
      <c r="LIJ75" s="124" t="s">
        <v>192</v>
      </c>
      <c r="LIK75" s="124" t="s">
        <v>192</v>
      </c>
      <c r="LIL75" s="124" t="s">
        <v>192</v>
      </c>
      <c r="LIM75" s="124" t="s">
        <v>192</v>
      </c>
      <c r="LIN75" s="124" t="s">
        <v>192</v>
      </c>
      <c r="LIO75" s="124" t="s">
        <v>192</v>
      </c>
      <c r="LIP75" s="124" t="s">
        <v>192</v>
      </c>
      <c r="LIQ75" s="124" t="s">
        <v>192</v>
      </c>
      <c r="LIR75" s="124" t="s">
        <v>192</v>
      </c>
      <c r="LIS75" s="124" t="s">
        <v>192</v>
      </c>
      <c r="LIT75" s="124" t="s">
        <v>192</v>
      </c>
      <c r="LIU75" s="124" t="s">
        <v>192</v>
      </c>
      <c r="LIV75" s="124" t="s">
        <v>192</v>
      </c>
      <c r="LIW75" s="124" t="s">
        <v>192</v>
      </c>
      <c r="LIX75" s="124" t="s">
        <v>192</v>
      </c>
      <c r="LIY75" s="124" t="s">
        <v>192</v>
      </c>
      <c r="LIZ75" s="124" t="s">
        <v>192</v>
      </c>
      <c r="LJA75" s="124" t="s">
        <v>192</v>
      </c>
      <c r="LJB75" s="124" t="s">
        <v>192</v>
      </c>
      <c r="LJC75" s="124" t="s">
        <v>192</v>
      </c>
      <c r="LJD75" s="124" t="s">
        <v>192</v>
      </c>
      <c r="LJE75" s="124" t="s">
        <v>192</v>
      </c>
      <c r="LJF75" s="124" t="s">
        <v>192</v>
      </c>
      <c r="LJG75" s="124" t="s">
        <v>192</v>
      </c>
      <c r="LJH75" s="124" t="s">
        <v>192</v>
      </c>
      <c r="LJI75" s="124" t="s">
        <v>192</v>
      </c>
      <c r="LJJ75" s="124" t="s">
        <v>192</v>
      </c>
      <c r="LJK75" s="124" t="s">
        <v>192</v>
      </c>
      <c r="LJL75" s="124" t="s">
        <v>192</v>
      </c>
      <c r="LJM75" s="124" t="s">
        <v>192</v>
      </c>
      <c r="LJN75" s="124" t="s">
        <v>192</v>
      </c>
      <c r="LJO75" s="124" t="s">
        <v>192</v>
      </c>
      <c r="LJP75" s="124" t="s">
        <v>192</v>
      </c>
      <c r="LJQ75" s="124" t="s">
        <v>192</v>
      </c>
      <c r="LJR75" s="124" t="s">
        <v>192</v>
      </c>
      <c r="LJS75" s="124" t="s">
        <v>192</v>
      </c>
      <c r="LJT75" s="124" t="s">
        <v>192</v>
      </c>
      <c r="LJU75" s="124" t="s">
        <v>192</v>
      </c>
      <c r="LJV75" s="124" t="s">
        <v>192</v>
      </c>
      <c r="LJW75" s="124" t="s">
        <v>192</v>
      </c>
      <c r="LJX75" s="124" t="s">
        <v>192</v>
      </c>
      <c r="LJY75" s="124" t="s">
        <v>192</v>
      </c>
      <c r="LJZ75" s="124" t="s">
        <v>192</v>
      </c>
      <c r="LKA75" s="124" t="s">
        <v>192</v>
      </c>
      <c r="LKB75" s="124" t="s">
        <v>192</v>
      </c>
      <c r="LKC75" s="124" t="s">
        <v>192</v>
      </c>
      <c r="LKD75" s="124" t="s">
        <v>192</v>
      </c>
      <c r="LKE75" s="124" t="s">
        <v>192</v>
      </c>
      <c r="LKF75" s="124" t="s">
        <v>192</v>
      </c>
      <c r="LKG75" s="124" t="s">
        <v>192</v>
      </c>
      <c r="LKH75" s="124" t="s">
        <v>192</v>
      </c>
      <c r="LKI75" s="124" t="s">
        <v>192</v>
      </c>
      <c r="LKJ75" s="124" t="s">
        <v>192</v>
      </c>
      <c r="LKK75" s="124" t="s">
        <v>192</v>
      </c>
      <c r="LKL75" s="124" t="s">
        <v>192</v>
      </c>
      <c r="LKM75" s="124" t="s">
        <v>192</v>
      </c>
      <c r="LKN75" s="124" t="s">
        <v>192</v>
      </c>
      <c r="LKO75" s="124" t="s">
        <v>192</v>
      </c>
      <c r="LKP75" s="124" t="s">
        <v>192</v>
      </c>
      <c r="LKQ75" s="124" t="s">
        <v>192</v>
      </c>
      <c r="LKR75" s="124" t="s">
        <v>192</v>
      </c>
      <c r="LKS75" s="124" t="s">
        <v>192</v>
      </c>
      <c r="LKT75" s="124" t="s">
        <v>192</v>
      </c>
      <c r="LKU75" s="124" t="s">
        <v>192</v>
      </c>
      <c r="LKV75" s="124" t="s">
        <v>192</v>
      </c>
      <c r="LKW75" s="124" t="s">
        <v>192</v>
      </c>
      <c r="LKX75" s="124" t="s">
        <v>192</v>
      </c>
      <c r="LKY75" s="124" t="s">
        <v>192</v>
      </c>
      <c r="LKZ75" s="124" t="s">
        <v>192</v>
      </c>
      <c r="LLA75" s="124" t="s">
        <v>192</v>
      </c>
      <c r="LLB75" s="124" t="s">
        <v>192</v>
      </c>
      <c r="LLC75" s="124" t="s">
        <v>192</v>
      </c>
      <c r="LLD75" s="124" t="s">
        <v>192</v>
      </c>
      <c r="LLE75" s="124" t="s">
        <v>192</v>
      </c>
      <c r="LLF75" s="124" t="s">
        <v>192</v>
      </c>
      <c r="LLG75" s="124" t="s">
        <v>192</v>
      </c>
      <c r="LLH75" s="124" t="s">
        <v>192</v>
      </c>
      <c r="LLI75" s="124" t="s">
        <v>192</v>
      </c>
      <c r="LLJ75" s="124" t="s">
        <v>192</v>
      </c>
      <c r="LLK75" s="124" t="s">
        <v>192</v>
      </c>
      <c r="LLL75" s="124" t="s">
        <v>192</v>
      </c>
      <c r="LLM75" s="124" t="s">
        <v>192</v>
      </c>
      <c r="LLN75" s="124" t="s">
        <v>192</v>
      </c>
      <c r="LLO75" s="124" t="s">
        <v>192</v>
      </c>
      <c r="LLP75" s="124" t="s">
        <v>192</v>
      </c>
      <c r="LLQ75" s="124" t="s">
        <v>192</v>
      </c>
      <c r="LLR75" s="124" t="s">
        <v>192</v>
      </c>
      <c r="LLS75" s="124" t="s">
        <v>192</v>
      </c>
      <c r="LLT75" s="124" t="s">
        <v>192</v>
      </c>
      <c r="LLU75" s="124" t="s">
        <v>192</v>
      </c>
      <c r="LLV75" s="124" t="s">
        <v>192</v>
      </c>
      <c r="LLW75" s="124" t="s">
        <v>192</v>
      </c>
      <c r="LLX75" s="124" t="s">
        <v>192</v>
      </c>
      <c r="LLY75" s="124" t="s">
        <v>192</v>
      </c>
      <c r="LLZ75" s="124" t="s">
        <v>192</v>
      </c>
      <c r="LMA75" s="124" t="s">
        <v>192</v>
      </c>
      <c r="LMB75" s="124" t="s">
        <v>192</v>
      </c>
      <c r="LMC75" s="124" t="s">
        <v>192</v>
      </c>
      <c r="LMD75" s="124" t="s">
        <v>192</v>
      </c>
      <c r="LME75" s="124" t="s">
        <v>192</v>
      </c>
      <c r="LMF75" s="124" t="s">
        <v>192</v>
      </c>
      <c r="LMG75" s="124" t="s">
        <v>192</v>
      </c>
      <c r="LMH75" s="124" t="s">
        <v>192</v>
      </c>
      <c r="LMI75" s="124" t="s">
        <v>192</v>
      </c>
      <c r="LMJ75" s="124" t="s">
        <v>192</v>
      </c>
      <c r="LMK75" s="124" t="s">
        <v>192</v>
      </c>
      <c r="LML75" s="124" t="s">
        <v>192</v>
      </c>
      <c r="LMM75" s="124" t="s">
        <v>192</v>
      </c>
      <c r="LMN75" s="124" t="s">
        <v>192</v>
      </c>
      <c r="LMO75" s="124" t="s">
        <v>192</v>
      </c>
      <c r="LMP75" s="124" t="s">
        <v>192</v>
      </c>
      <c r="LMQ75" s="124" t="s">
        <v>192</v>
      </c>
      <c r="LMR75" s="124" t="s">
        <v>192</v>
      </c>
      <c r="LMS75" s="124" t="s">
        <v>192</v>
      </c>
      <c r="LMT75" s="124" t="s">
        <v>192</v>
      </c>
      <c r="LMU75" s="124" t="s">
        <v>192</v>
      </c>
      <c r="LMV75" s="124" t="s">
        <v>192</v>
      </c>
      <c r="LMW75" s="124" t="s">
        <v>192</v>
      </c>
      <c r="LMX75" s="124" t="s">
        <v>192</v>
      </c>
      <c r="LMY75" s="124" t="s">
        <v>192</v>
      </c>
      <c r="LMZ75" s="124" t="s">
        <v>192</v>
      </c>
      <c r="LNA75" s="124" t="s">
        <v>192</v>
      </c>
      <c r="LNB75" s="124" t="s">
        <v>192</v>
      </c>
      <c r="LNC75" s="124" t="s">
        <v>192</v>
      </c>
      <c r="LND75" s="124" t="s">
        <v>192</v>
      </c>
      <c r="LNE75" s="124" t="s">
        <v>192</v>
      </c>
      <c r="LNF75" s="124" t="s">
        <v>192</v>
      </c>
      <c r="LNG75" s="124" t="s">
        <v>192</v>
      </c>
      <c r="LNH75" s="124" t="s">
        <v>192</v>
      </c>
      <c r="LNI75" s="124" t="s">
        <v>192</v>
      </c>
      <c r="LNJ75" s="124" t="s">
        <v>192</v>
      </c>
      <c r="LNK75" s="124" t="s">
        <v>192</v>
      </c>
      <c r="LNL75" s="124" t="s">
        <v>192</v>
      </c>
      <c r="LNM75" s="124" t="s">
        <v>192</v>
      </c>
      <c r="LNN75" s="124" t="s">
        <v>192</v>
      </c>
      <c r="LNO75" s="124" t="s">
        <v>192</v>
      </c>
      <c r="LNP75" s="124" t="s">
        <v>192</v>
      </c>
      <c r="LNQ75" s="124" t="s">
        <v>192</v>
      </c>
      <c r="LNR75" s="124" t="s">
        <v>192</v>
      </c>
      <c r="LNS75" s="124" t="s">
        <v>192</v>
      </c>
      <c r="LNT75" s="124" t="s">
        <v>192</v>
      </c>
      <c r="LNU75" s="124" t="s">
        <v>192</v>
      </c>
      <c r="LNV75" s="124" t="s">
        <v>192</v>
      </c>
      <c r="LNW75" s="124" t="s">
        <v>192</v>
      </c>
      <c r="LNX75" s="124" t="s">
        <v>192</v>
      </c>
      <c r="LNY75" s="124" t="s">
        <v>192</v>
      </c>
      <c r="LNZ75" s="124" t="s">
        <v>192</v>
      </c>
      <c r="LOA75" s="124" t="s">
        <v>192</v>
      </c>
      <c r="LOB75" s="124" t="s">
        <v>192</v>
      </c>
      <c r="LOC75" s="124" t="s">
        <v>192</v>
      </c>
      <c r="LOD75" s="124" t="s">
        <v>192</v>
      </c>
      <c r="LOE75" s="124" t="s">
        <v>192</v>
      </c>
      <c r="LOF75" s="124" t="s">
        <v>192</v>
      </c>
      <c r="LOG75" s="124" t="s">
        <v>192</v>
      </c>
      <c r="LOH75" s="124" t="s">
        <v>192</v>
      </c>
      <c r="LOI75" s="124" t="s">
        <v>192</v>
      </c>
      <c r="LOJ75" s="124" t="s">
        <v>192</v>
      </c>
      <c r="LOK75" s="124" t="s">
        <v>192</v>
      </c>
      <c r="LOL75" s="124" t="s">
        <v>192</v>
      </c>
      <c r="LOM75" s="124" t="s">
        <v>192</v>
      </c>
      <c r="LON75" s="124" t="s">
        <v>192</v>
      </c>
      <c r="LOO75" s="124" t="s">
        <v>192</v>
      </c>
      <c r="LOP75" s="124" t="s">
        <v>192</v>
      </c>
      <c r="LOQ75" s="124" t="s">
        <v>192</v>
      </c>
      <c r="LOR75" s="124" t="s">
        <v>192</v>
      </c>
      <c r="LOS75" s="124" t="s">
        <v>192</v>
      </c>
      <c r="LOT75" s="124" t="s">
        <v>192</v>
      </c>
      <c r="LOU75" s="124" t="s">
        <v>192</v>
      </c>
      <c r="LOV75" s="124" t="s">
        <v>192</v>
      </c>
      <c r="LOW75" s="124" t="s">
        <v>192</v>
      </c>
      <c r="LOX75" s="124" t="s">
        <v>192</v>
      </c>
      <c r="LOY75" s="124" t="s">
        <v>192</v>
      </c>
      <c r="LOZ75" s="124" t="s">
        <v>192</v>
      </c>
      <c r="LPA75" s="124" t="s">
        <v>192</v>
      </c>
      <c r="LPB75" s="124" t="s">
        <v>192</v>
      </c>
      <c r="LPC75" s="124" t="s">
        <v>192</v>
      </c>
      <c r="LPD75" s="124" t="s">
        <v>192</v>
      </c>
      <c r="LPE75" s="124" t="s">
        <v>192</v>
      </c>
      <c r="LPF75" s="124" t="s">
        <v>192</v>
      </c>
      <c r="LPG75" s="124" t="s">
        <v>192</v>
      </c>
      <c r="LPH75" s="124" t="s">
        <v>192</v>
      </c>
      <c r="LPI75" s="124" t="s">
        <v>192</v>
      </c>
      <c r="LPJ75" s="124" t="s">
        <v>192</v>
      </c>
      <c r="LPK75" s="124" t="s">
        <v>192</v>
      </c>
      <c r="LPL75" s="124" t="s">
        <v>192</v>
      </c>
      <c r="LPM75" s="124" t="s">
        <v>192</v>
      </c>
      <c r="LPN75" s="124" t="s">
        <v>192</v>
      </c>
      <c r="LPO75" s="124" t="s">
        <v>192</v>
      </c>
      <c r="LPP75" s="124" t="s">
        <v>192</v>
      </c>
      <c r="LPQ75" s="124" t="s">
        <v>192</v>
      </c>
      <c r="LPR75" s="124" t="s">
        <v>192</v>
      </c>
      <c r="LPS75" s="124" t="s">
        <v>192</v>
      </c>
      <c r="LPT75" s="124" t="s">
        <v>192</v>
      </c>
      <c r="LPU75" s="124" t="s">
        <v>192</v>
      </c>
      <c r="LPV75" s="124" t="s">
        <v>192</v>
      </c>
      <c r="LPW75" s="124" t="s">
        <v>192</v>
      </c>
      <c r="LPX75" s="124" t="s">
        <v>192</v>
      </c>
      <c r="LPY75" s="124" t="s">
        <v>192</v>
      </c>
      <c r="LPZ75" s="124" t="s">
        <v>192</v>
      </c>
      <c r="LQA75" s="124" t="s">
        <v>192</v>
      </c>
      <c r="LQB75" s="124" t="s">
        <v>192</v>
      </c>
      <c r="LQC75" s="124" t="s">
        <v>192</v>
      </c>
      <c r="LQD75" s="124" t="s">
        <v>192</v>
      </c>
      <c r="LQE75" s="124" t="s">
        <v>192</v>
      </c>
      <c r="LQF75" s="124" t="s">
        <v>192</v>
      </c>
      <c r="LQG75" s="124" t="s">
        <v>192</v>
      </c>
      <c r="LQH75" s="124" t="s">
        <v>192</v>
      </c>
      <c r="LQI75" s="124" t="s">
        <v>192</v>
      </c>
      <c r="LQJ75" s="124" t="s">
        <v>192</v>
      </c>
      <c r="LQK75" s="124" t="s">
        <v>192</v>
      </c>
      <c r="LQL75" s="124" t="s">
        <v>192</v>
      </c>
      <c r="LQM75" s="124" t="s">
        <v>192</v>
      </c>
      <c r="LQN75" s="124" t="s">
        <v>192</v>
      </c>
      <c r="LQO75" s="124" t="s">
        <v>192</v>
      </c>
      <c r="LQP75" s="124" t="s">
        <v>192</v>
      </c>
      <c r="LQQ75" s="124" t="s">
        <v>192</v>
      </c>
      <c r="LQR75" s="124" t="s">
        <v>192</v>
      </c>
      <c r="LQS75" s="124" t="s">
        <v>192</v>
      </c>
      <c r="LQT75" s="124" t="s">
        <v>192</v>
      </c>
      <c r="LQU75" s="124" t="s">
        <v>192</v>
      </c>
      <c r="LQV75" s="124" t="s">
        <v>192</v>
      </c>
      <c r="LQW75" s="124" t="s">
        <v>192</v>
      </c>
      <c r="LQX75" s="124" t="s">
        <v>192</v>
      </c>
      <c r="LQY75" s="124" t="s">
        <v>192</v>
      </c>
      <c r="LQZ75" s="124" t="s">
        <v>192</v>
      </c>
      <c r="LRA75" s="124" t="s">
        <v>192</v>
      </c>
      <c r="LRB75" s="124" t="s">
        <v>192</v>
      </c>
      <c r="LRC75" s="124" t="s">
        <v>192</v>
      </c>
      <c r="LRD75" s="124" t="s">
        <v>192</v>
      </c>
      <c r="LRE75" s="124" t="s">
        <v>192</v>
      </c>
      <c r="LRF75" s="124" t="s">
        <v>192</v>
      </c>
      <c r="LRG75" s="124" t="s">
        <v>192</v>
      </c>
      <c r="LRH75" s="124" t="s">
        <v>192</v>
      </c>
      <c r="LRI75" s="124" t="s">
        <v>192</v>
      </c>
      <c r="LRJ75" s="124" t="s">
        <v>192</v>
      </c>
      <c r="LRK75" s="124" t="s">
        <v>192</v>
      </c>
      <c r="LRL75" s="124" t="s">
        <v>192</v>
      </c>
      <c r="LRM75" s="124" t="s">
        <v>192</v>
      </c>
      <c r="LRN75" s="124" t="s">
        <v>192</v>
      </c>
      <c r="LRO75" s="124" t="s">
        <v>192</v>
      </c>
      <c r="LRP75" s="124" t="s">
        <v>192</v>
      </c>
      <c r="LRQ75" s="124" t="s">
        <v>192</v>
      </c>
      <c r="LRR75" s="124" t="s">
        <v>192</v>
      </c>
      <c r="LRS75" s="124" t="s">
        <v>192</v>
      </c>
      <c r="LRT75" s="124" t="s">
        <v>192</v>
      </c>
      <c r="LRU75" s="124" t="s">
        <v>192</v>
      </c>
      <c r="LRV75" s="124" t="s">
        <v>192</v>
      </c>
      <c r="LRW75" s="124" t="s">
        <v>192</v>
      </c>
      <c r="LRX75" s="124" t="s">
        <v>192</v>
      </c>
      <c r="LRY75" s="124" t="s">
        <v>192</v>
      </c>
      <c r="LRZ75" s="124" t="s">
        <v>192</v>
      </c>
      <c r="LSA75" s="124" t="s">
        <v>192</v>
      </c>
      <c r="LSB75" s="124" t="s">
        <v>192</v>
      </c>
      <c r="LSC75" s="124" t="s">
        <v>192</v>
      </c>
      <c r="LSD75" s="124" t="s">
        <v>192</v>
      </c>
      <c r="LSE75" s="124" t="s">
        <v>192</v>
      </c>
      <c r="LSF75" s="124" t="s">
        <v>192</v>
      </c>
      <c r="LSG75" s="124" t="s">
        <v>192</v>
      </c>
      <c r="LSH75" s="124" t="s">
        <v>192</v>
      </c>
      <c r="LSI75" s="124" t="s">
        <v>192</v>
      </c>
      <c r="LSJ75" s="124" t="s">
        <v>192</v>
      </c>
      <c r="LSK75" s="124" t="s">
        <v>192</v>
      </c>
      <c r="LSL75" s="124" t="s">
        <v>192</v>
      </c>
      <c r="LSM75" s="124" t="s">
        <v>192</v>
      </c>
      <c r="LSN75" s="124" t="s">
        <v>192</v>
      </c>
      <c r="LSO75" s="124" t="s">
        <v>192</v>
      </c>
      <c r="LSP75" s="124" t="s">
        <v>192</v>
      </c>
      <c r="LSQ75" s="124" t="s">
        <v>192</v>
      </c>
      <c r="LSR75" s="124" t="s">
        <v>192</v>
      </c>
      <c r="LSS75" s="124" t="s">
        <v>192</v>
      </c>
      <c r="LST75" s="124" t="s">
        <v>192</v>
      </c>
      <c r="LSU75" s="124" t="s">
        <v>192</v>
      </c>
      <c r="LSV75" s="124" t="s">
        <v>192</v>
      </c>
      <c r="LSW75" s="124" t="s">
        <v>192</v>
      </c>
      <c r="LSX75" s="124" t="s">
        <v>192</v>
      </c>
      <c r="LSY75" s="124" t="s">
        <v>192</v>
      </c>
      <c r="LSZ75" s="124" t="s">
        <v>192</v>
      </c>
      <c r="LTA75" s="124" t="s">
        <v>192</v>
      </c>
      <c r="LTB75" s="124" t="s">
        <v>192</v>
      </c>
      <c r="LTC75" s="124" t="s">
        <v>192</v>
      </c>
      <c r="LTD75" s="124" t="s">
        <v>192</v>
      </c>
      <c r="LTE75" s="124" t="s">
        <v>192</v>
      </c>
      <c r="LTF75" s="124" t="s">
        <v>192</v>
      </c>
      <c r="LTG75" s="124" t="s">
        <v>192</v>
      </c>
      <c r="LTH75" s="124" t="s">
        <v>192</v>
      </c>
      <c r="LTI75" s="124" t="s">
        <v>192</v>
      </c>
      <c r="LTJ75" s="124" t="s">
        <v>192</v>
      </c>
      <c r="LTK75" s="124" t="s">
        <v>192</v>
      </c>
      <c r="LTL75" s="124" t="s">
        <v>192</v>
      </c>
      <c r="LTM75" s="124" t="s">
        <v>192</v>
      </c>
      <c r="LTN75" s="124" t="s">
        <v>192</v>
      </c>
      <c r="LTO75" s="124" t="s">
        <v>192</v>
      </c>
      <c r="LTP75" s="124" t="s">
        <v>192</v>
      </c>
      <c r="LTQ75" s="124" t="s">
        <v>192</v>
      </c>
      <c r="LTR75" s="124" t="s">
        <v>192</v>
      </c>
      <c r="LTS75" s="124" t="s">
        <v>192</v>
      </c>
      <c r="LTT75" s="124" t="s">
        <v>192</v>
      </c>
      <c r="LTU75" s="124" t="s">
        <v>192</v>
      </c>
      <c r="LTV75" s="124" t="s">
        <v>192</v>
      </c>
      <c r="LTW75" s="124" t="s">
        <v>192</v>
      </c>
      <c r="LTX75" s="124" t="s">
        <v>192</v>
      </c>
      <c r="LTY75" s="124" t="s">
        <v>192</v>
      </c>
      <c r="LTZ75" s="124" t="s">
        <v>192</v>
      </c>
      <c r="LUA75" s="124" t="s">
        <v>192</v>
      </c>
      <c r="LUB75" s="124" t="s">
        <v>192</v>
      </c>
      <c r="LUC75" s="124" t="s">
        <v>192</v>
      </c>
      <c r="LUD75" s="124" t="s">
        <v>192</v>
      </c>
      <c r="LUE75" s="124" t="s">
        <v>192</v>
      </c>
      <c r="LUF75" s="124" t="s">
        <v>192</v>
      </c>
      <c r="LUG75" s="124" t="s">
        <v>192</v>
      </c>
      <c r="LUH75" s="124" t="s">
        <v>192</v>
      </c>
      <c r="LUI75" s="124" t="s">
        <v>192</v>
      </c>
      <c r="LUJ75" s="124" t="s">
        <v>192</v>
      </c>
      <c r="LUK75" s="124" t="s">
        <v>192</v>
      </c>
      <c r="LUL75" s="124" t="s">
        <v>192</v>
      </c>
      <c r="LUM75" s="124" t="s">
        <v>192</v>
      </c>
      <c r="LUN75" s="124" t="s">
        <v>192</v>
      </c>
      <c r="LUO75" s="124" t="s">
        <v>192</v>
      </c>
      <c r="LUP75" s="124" t="s">
        <v>192</v>
      </c>
      <c r="LUQ75" s="124" t="s">
        <v>192</v>
      </c>
      <c r="LUR75" s="124" t="s">
        <v>192</v>
      </c>
      <c r="LUS75" s="124" t="s">
        <v>192</v>
      </c>
      <c r="LUT75" s="124" t="s">
        <v>192</v>
      </c>
      <c r="LUU75" s="124" t="s">
        <v>192</v>
      </c>
      <c r="LUV75" s="124" t="s">
        <v>192</v>
      </c>
      <c r="LUW75" s="124" t="s">
        <v>192</v>
      </c>
      <c r="LUX75" s="124" t="s">
        <v>192</v>
      </c>
      <c r="LUY75" s="124" t="s">
        <v>192</v>
      </c>
      <c r="LUZ75" s="124" t="s">
        <v>192</v>
      </c>
      <c r="LVA75" s="124" t="s">
        <v>192</v>
      </c>
      <c r="LVB75" s="124" t="s">
        <v>192</v>
      </c>
      <c r="LVC75" s="124" t="s">
        <v>192</v>
      </c>
      <c r="LVD75" s="124" t="s">
        <v>192</v>
      </c>
      <c r="LVE75" s="124" t="s">
        <v>192</v>
      </c>
      <c r="LVF75" s="124" t="s">
        <v>192</v>
      </c>
      <c r="LVG75" s="124" t="s">
        <v>192</v>
      </c>
      <c r="LVH75" s="124" t="s">
        <v>192</v>
      </c>
      <c r="LVI75" s="124" t="s">
        <v>192</v>
      </c>
      <c r="LVJ75" s="124" t="s">
        <v>192</v>
      </c>
      <c r="LVK75" s="124" t="s">
        <v>192</v>
      </c>
      <c r="LVL75" s="124" t="s">
        <v>192</v>
      </c>
      <c r="LVM75" s="124" t="s">
        <v>192</v>
      </c>
      <c r="LVN75" s="124" t="s">
        <v>192</v>
      </c>
      <c r="LVO75" s="124" t="s">
        <v>192</v>
      </c>
      <c r="LVP75" s="124" t="s">
        <v>192</v>
      </c>
      <c r="LVQ75" s="124" t="s">
        <v>192</v>
      </c>
      <c r="LVR75" s="124" t="s">
        <v>192</v>
      </c>
      <c r="LVS75" s="124" t="s">
        <v>192</v>
      </c>
      <c r="LVT75" s="124" t="s">
        <v>192</v>
      </c>
      <c r="LVU75" s="124" t="s">
        <v>192</v>
      </c>
      <c r="LVV75" s="124" t="s">
        <v>192</v>
      </c>
      <c r="LVW75" s="124" t="s">
        <v>192</v>
      </c>
      <c r="LVX75" s="124" t="s">
        <v>192</v>
      </c>
      <c r="LVY75" s="124" t="s">
        <v>192</v>
      </c>
      <c r="LVZ75" s="124" t="s">
        <v>192</v>
      </c>
      <c r="LWA75" s="124" t="s">
        <v>192</v>
      </c>
      <c r="LWB75" s="124" t="s">
        <v>192</v>
      </c>
      <c r="LWC75" s="124" t="s">
        <v>192</v>
      </c>
      <c r="LWD75" s="124" t="s">
        <v>192</v>
      </c>
      <c r="LWE75" s="124" t="s">
        <v>192</v>
      </c>
      <c r="LWF75" s="124" t="s">
        <v>192</v>
      </c>
      <c r="LWG75" s="124" t="s">
        <v>192</v>
      </c>
      <c r="LWH75" s="124" t="s">
        <v>192</v>
      </c>
      <c r="LWI75" s="124" t="s">
        <v>192</v>
      </c>
      <c r="LWJ75" s="124" t="s">
        <v>192</v>
      </c>
      <c r="LWK75" s="124" t="s">
        <v>192</v>
      </c>
      <c r="LWL75" s="124" t="s">
        <v>192</v>
      </c>
      <c r="LWM75" s="124" t="s">
        <v>192</v>
      </c>
      <c r="LWN75" s="124" t="s">
        <v>192</v>
      </c>
      <c r="LWO75" s="124" t="s">
        <v>192</v>
      </c>
      <c r="LWP75" s="124" t="s">
        <v>192</v>
      </c>
      <c r="LWQ75" s="124" t="s">
        <v>192</v>
      </c>
      <c r="LWR75" s="124" t="s">
        <v>192</v>
      </c>
      <c r="LWS75" s="124" t="s">
        <v>192</v>
      </c>
      <c r="LWT75" s="124" t="s">
        <v>192</v>
      </c>
      <c r="LWU75" s="124" t="s">
        <v>192</v>
      </c>
      <c r="LWV75" s="124" t="s">
        <v>192</v>
      </c>
      <c r="LWW75" s="124" t="s">
        <v>192</v>
      </c>
      <c r="LWX75" s="124" t="s">
        <v>192</v>
      </c>
      <c r="LWY75" s="124" t="s">
        <v>192</v>
      </c>
      <c r="LWZ75" s="124" t="s">
        <v>192</v>
      </c>
      <c r="LXA75" s="124" t="s">
        <v>192</v>
      </c>
      <c r="LXB75" s="124" t="s">
        <v>192</v>
      </c>
      <c r="LXC75" s="124" t="s">
        <v>192</v>
      </c>
      <c r="LXD75" s="124" t="s">
        <v>192</v>
      </c>
      <c r="LXE75" s="124" t="s">
        <v>192</v>
      </c>
      <c r="LXF75" s="124" t="s">
        <v>192</v>
      </c>
      <c r="LXG75" s="124" t="s">
        <v>192</v>
      </c>
      <c r="LXH75" s="124" t="s">
        <v>192</v>
      </c>
      <c r="LXI75" s="124" t="s">
        <v>192</v>
      </c>
      <c r="LXJ75" s="124" t="s">
        <v>192</v>
      </c>
      <c r="LXK75" s="124" t="s">
        <v>192</v>
      </c>
      <c r="LXL75" s="124" t="s">
        <v>192</v>
      </c>
      <c r="LXM75" s="124" t="s">
        <v>192</v>
      </c>
      <c r="LXN75" s="124" t="s">
        <v>192</v>
      </c>
      <c r="LXO75" s="124" t="s">
        <v>192</v>
      </c>
      <c r="LXP75" s="124" t="s">
        <v>192</v>
      </c>
      <c r="LXQ75" s="124" t="s">
        <v>192</v>
      </c>
      <c r="LXR75" s="124" t="s">
        <v>192</v>
      </c>
      <c r="LXS75" s="124" t="s">
        <v>192</v>
      </c>
      <c r="LXT75" s="124" t="s">
        <v>192</v>
      </c>
      <c r="LXU75" s="124" t="s">
        <v>192</v>
      </c>
      <c r="LXV75" s="124" t="s">
        <v>192</v>
      </c>
      <c r="LXW75" s="124" t="s">
        <v>192</v>
      </c>
      <c r="LXX75" s="124" t="s">
        <v>192</v>
      </c>
      <c r="LXY75" s="124" t="s">
        <v>192</v>
      </c>
      <c r="LXZ75" s="124" t="s">
        <v>192</v>
      </c>
      <c r="LYA75" s="124" t="s">
        <v>192</v>
      </c>
      <c r="LYB75" s="124" t="s">
        <v>192</v>
      </c>
      <c r="LYC75" s="124" t="s">
        <v>192</v>
      </c>
      <c r="LYD75" s="124" t="s">
        <v>192</v>
      </c>
      <c r="LYE75" s="124" t="s">
        <v>192</v>
      </c>
      <c r="LYF75" s="124" t="s">
        <v>192</v>
      </c>
      <c r="LYG75" s="124" t="s">
        <v>192</v>
      </c>
      <c r="LYH75" s="124" t="s">
        <v>192</v>
      </c>
      <c r="LYI75" s="124" t="s">
        <v>192</v>
      </c>
      <c r="LYJ75" s="124" t="s">
        <v>192</v>
      </c>
      <c r="LYK75" s="124" t="s">
        <v>192</v>
      </c>
      <c r="LYL75" s="124" t="s">
        <v>192</v>
      </c>
      <c r="LYM75" s="124" t="s">
        <v>192</v>
      </c>
      <c r="LYN75" s="124" t="s">
        <v>192</v>
      </c>
      <c r="LYO75" s="124" t="s">
        <v>192</v>
      </c>
      <c r="LYP75" s="124" t="s">
        <v>192</v>
      </c>
      <c r="LYQ75" s="124" t="s">
        <v>192</v>
      </c>
      <c r="LYR75" s="124" t="s">
        <v>192</v>
      </c>
      <c r="LYS75" s="124" t="s">
        <v>192</v>
      </c>
      <c r="LYT75" s="124" t="s">
        <v>192</v>
      </c>
      <c r="LYU75" s="124" t="s">
        <v>192</v>
      </c>
      <c r="LYV75" s="124" t="s">
        <v>192</v>
      </c>
      <c r="LYW75" s="124" t="s">
        <v>192</v>
      </c>
      <c r="LYX75" s="124" t="s">
        <v>192</v>
      </c>
      <c r="LYY75" s="124" t="s">
        <v>192</v>
      </c>
      <c r="LYZ75" s="124" t="s">
        <v>192</v>
      </c>
      <c r="LZA75" s="124" t="s">
        <v>192</v>
      </c>
      <c r="LZB75" s="124" t="s">
        <v>192</v>
      </c>
      <c r="LZC75" s="124" t="s">
        <v>192</v>
      </c>
      <c r="LZD75" s="124" t="s">
        <v>192</v>
      </c>
      <c r="LZE75" s="124" t="s">
        <v>192</v>
      </c>
      <c r="LZF75" s="124" t="s">
        <v>192</v>
      </c>
      <c r="LZG75" s="124" t="s">
        <v>192</v>
      </c>
      <c r="LZH75" s="124" t="s">
        <v>192</v>
      </c>
      <c r="LZI75" s="124" t="s">
        <v>192</v>
      </c>
      <c r="LZJ75" s="124" t="s">
        <v>192</v>
      </c>
      <c r="LZK75" s="124" t="s">
        <v>192</v>
      </c>
      <c r="LZL75" s="124" t="s">
        <v>192</v>
      </c>
      <c r="LZM75" s="124" t="s">
        <v>192</v>
      </c>
      <c r="LZN75" s="124" t="s">
        <v>192</v>
      </c>
      <c r="LZO75" s="124" t="s">
        <v>192</v>
      </c>
      <c r="LZP75" s="124" t="s">
        <v>192</v>
      </c>
      <c r="LZQ75" s="124" t="s">
        <v>192</v>
      </c>
      <c r="LZR75" s="124" t="s">
        <v>192</v>
      </c>
      <c r="LZS75" s="124" t="s">
        <v>192</v>
      </c>
      <c r="LZT75" s="124" t="s">
        <v>192</v>
      </c>
      <c r="LZU75" s="124" t="s">
        <v>192</v>
      </c>
      <c r="LZV75" s="124" t="s">
        <v>192</v>
      </c>
      <c r="LZW75" s="124" t="s">
        <v>192</v>
      </c>
      <c r="LZX75" s="124" t="s">
        <v>192</v>
      </c>
      <c r="LZY75" s="124" t="s">
        <v>192</v>
      </c>
      <c r="LZZ75" s="124" t="s">
        <v>192</v>
      </c>
      <c r="MAA75" s="124" t="s">
        <v>192</v>
      </c>
      <c r="MAB75" s="124" t="s">
        <v>192</v>
      </c>
      <c r="MAC75" s="124" t="s">
        <v>192</v>
      </c>
      <c r="MAD75" s="124" t="s">
        <v>192</v>
      </c>
      <c r="MAE75" s="124" t="s">
        <v>192</v>
      </c>
      <c r="MAF75" s="124" t="s">
        <v>192</v>
      </c>
      <c r="MAG75" s="124" t="s">
        <v>192</v>
      </c>
      <c r="MAH75" s="124" t="s">
        <v>192</v>
      </c>
      <c r="MAI75" s="124" t="s">
        <v>192</v>
      </c>
      <c r="MAJ75" s="124" t="s">
        <v>192</v>
      </c>
      <c r="MAK75" s="124" t="s">
        <v>192</v>
      </c>
      <c r="MAL75" s="124" t="s">
        <v>192</v>
      </c>
      <c r="MAM75" s="124" t="s">
        <v>192</v>
      </c>
      <c r="MAN75" s="124" t="s">
        <v>192</v>
      </c>
      <c r="MAO75" s="124" t="s">
        <v>192</v>
      </c>
      <c r="MAP75" s="124" t="s">
        <v>192</v>
      </c>
      <c r="MAQ75" s="124" t="s">
        <v>192</v>
      </c>
      <c r="MAR75" s="124" t="s">
        <v>192</v>
      </c>
      <c r="MAS75" s="124" t="s">
        <v>192</v>
      </c>
      <c r="MAT75" s="124" t="s">
        <v>192</v>
      </c>
      <c r="MAU75" s="124" t="s">
        <v>192</v>
      </c>
      <c r="MAV75" s="124" t="s">
        <v>192</v>
      </c>
      <c r="MAW75" s="124" t="s">
        <v>192</v>
      </c>
      <c r="MAX75" s="124" t="s">
        <v>192</v>
      </c>
      <c r="MAY75" s="124" t="s">
        <v>192</v>
      </c>
      <c r="MAZ75" s="124" t="s">
        <v>192</v>
      </c>
      <c r="MBA75" s="124" t="s">
        <v>192</v>
      </c>
      <c r="MBB75" s="124" t="s">
        <v>192</v>
      </c>
      <c r="MBC75" s="124" t="s">
        <v>192</v>
      </c>
      <c r="MBD75" s="124" t="s">
        <v>192</v>
      </c>
      <c r="MBE75" s="124" t="s">
        <v>192</v>
      </c>
      <c r="MBF75" s="124" t="s">
        <v>192</v>
      </c>
      <c r="MBG75" s="124" t="s">
        <v>192</v>
      </c>
      <c r="MBH75" s="124" t="s">
        <v>192</v>
      </c>
      <c r="MBI75" s="124" t="s">
        <v>192</v>
      </c>
      <c r="MBJ75" s="124" t="s">
        <v>192</v>
      </c>
      <c r="MBK75" s="124" t="s">
        <v>192</v>
      </c>
      <c r="MBL75" s="124" t="s">
        <v>192</v>
      </c>
      <c r="MBM75" s="124" t="s">
        <v>192</v>
      </c>
      <c r="MBN75" s="124" t="s">
        <v>192</v>
      </c>
      <c r="MBO75" s="124" t="s">
        <v>192</v>
      </c>
      <c r="MBP75" s="124" t="s">
        <v>192</v>
      </c>
      <c r="MBQ75" s="124" t="s">
        <v>192</v>
      </c>
      <c r="MBR75" s="124" t="s">
        <v>192</v>
      </c>
      <c r="MBS75" s="124" t="s">
        <v>192</v>
      </c>
      <c r="MBT75" s="124" t="s">
        <v>192</v>
      </c>
      <c r="MBU75" s="124" t="s">
        <v>192</v>
      </c>
      <c r="MBV75" s="124" t="s">
        <v>192</v>
      </c>
      <c r="MBW75" s="124" t="s">
        <v>192</v>
      </c>
      <c r="MBX75" s="124" t="s">
        <v>192</v>
      </c>
      <c r="MBY75" s="124" t="s">
        <v>192</v>
      </c>
      <c r="MBZ75" s="124" t="s">
        <v>192</v>
      </c>
      <c r="MCA75" s="124" t="s">
        <v>192</v>
      </c>
      <c r="MCB75" s="124" t="s">
        <v>192</v>
      </c>
      <c r="MCC75" s="124" t="s">
        <v>192</v>
      </c>
      <c r="MCD75" s="124" t="s">
        <v>192</v>
      </c>
      <c r="MCE75" s="124" t="s">
        <v>192</v>
      </c>
      <c r="MCF75" s="124" t="s">
        <v>192</v>
      </c>
      <c r="MCG75" s="124" t="s">
        <v>192</v>
      </c>
      <c r="MCH75" s="124" t="s">
        <v>192</v>
      </c>
      <c r="MCI75" s="124" t="s">
        <v>192</v>
      </c>
      <c r="MCJ75" s="124" t="s">
        <v>192</v>
      </c>
      <c r="MCK75" s="124" t="s">
        <v>192</v>
      </c>
      <c r="MCL75" s="124" t="s">
        <v>192</v>
      </c>
      <c r="MCM75" s="124" t="s">
        <v>192</v>
      </c>
      <c r="MCN75" s="124" t="s">
        <v>192</v>
      </c>
      <c r="MCO75" s="124" t="s">
        <v>192</v>
      </c>
      <c r="MCP75" s="124" t="s">
        <v>192</v>
      </c>
      <c r="MCQ75" s="124" t="s">
        <v>192</v>
      </c>
      <c r="MCR75" s="124" t="s">
        <v>192</v>
      </c>
      <c r="MCS75" s="124" t="s">
        <v>192</v>
      </c>
      <c r="MCT75" s="124" t="s">
        <v>192</v>
      </c>
      <c r="MCU75" s="124" t="s">
        <v>192</v>
      </c>
      <c r="MCV75" s="124" t="s">
        <v>192</v>
      </c>
      <c r="MCW75" s="124" t="s">
        <v>192</v>
      </c>
      <c r="MCX75" s="124" t="s">
        <v>192</v>
      </c>
      <c r="MCY75" s="124" t="s">
        <v>192</v>
      </c>
      <c r="MCZ75" s="124" t="s">
        <v>192</v>
      </c>
      <c r="MDA75" s="124" t="s">
        <v>192</v>
      </c>
      <c r="MDB75" s="124" t="s">
        <v>192</v>
      </c>
      <c r="MDC75" s="124" t="s">
        <v>192</v>
      </c>
      <c r="MDD75" s="124" t="s">
        <v>192</v>
      </c>
      <c r="MDE75" s="124" t="s">
        <v>192</v>
      </c>
      <c r="MDF75" s="124" t="s">
        <v>192</v>
      </c>
      <c r="MDG75" s="124" t="s">
        <v>192</v>
      </c>
      <c r="MDH75" s="124" t="s">
        <v>192</v>
      </c>
      <c r="MDI75" s="124" t="s">
        <v>192</v>
      </c>
      <c r="MDJ75" s="124" t="s">
        <v>192</v>
      </c>
      <c r="MDK75" s="124" t="s">
        <v>192</v>
      </c>
      <c r="MDL75" s="124" t="s">
        <v>192</v>
      </c>
      <c r="MDM75" s="124" t="s">
        <v>192</v>
      </c>
      <c r="MDN75" s="124" t="s">
        <v>192</v>
      </c>
      <c r="MDO75" s="124" t="s">
        <v>192</v>
      </c>
      <c r="MDP75" s="124" t="s">
        <v>192</v>
      </c>
      <c r="MDQ75" s="124" t="s">
        <v>192</v>
      </c>
      <c r="MDR75" s="124" t="s">
        <v>192</v>
      </c>
      <c r="MDS75" s="124" t="s">
        <v>192</v>
      </c>
      <c r="MDT75" s="124" t="s">
        <v>192</v>
      </c>
      <c r="MDU75" s="124" t="s">
        <v>192</v>
      </c>
      <c r="MDV75" s="124" t="s">
        <v>192</v>
      </c>
      <c r="MDW75" s="124" t="s">
        <v>192</v>
      </c>
      <c r="MDX75" s="124" t="s">
        <v>192</v>
      </c>
      <c r="MDY75" s="124" t="s">
        <v>192</v>
      </c>
      <c r="MDZ75" s="124" t="s">
        <v>192</v>
      </c>
      <c r="MEA75" s="124" t="s">
        <v>192</v>
      </c>
      <c r="MEB75" s="124" t="s">
        <v>192</v>
      </c>
      <c r="MEC75" s="124" t="s">
        <v>192</v>
      </c>
      <c r="MED75" s="124" t="s">
        <v>192</v>
      </c>
      <c r="MEE75" s="124" t="s">
        <v>192</v>
      </c>
      <c r="MEF75" s="124" t="s">
        <v>192</v>
      </c>
      <c r="MEG75" s="124" t="s">
        <v>192</v>
      </c>
      <c r="MEH75" s="124" t="s">
        <v>192</v>
      </c>
      <c r="MEI75" s="124" t="s">
        <v>192</v>
      </c>
      <c r="MEJ75" s="124" t="s">
        <v>192</v>
      </c>
      <c r="MEK75" s="124" t="s">
        <v>192</v>
      </c>
      <c r="MEL75" s="124" t="s">
        <v>192</v>
      </c>
      <c r="MEM75" s="124" t="s">
        <v>192</v>
      </c>
      <c r="MEN75" s="124" t="s">
        <v>192</v>
      </c>
      <c r="MEO75" s="124" t="s">
        <v>192</v>
      </c>
      <c r="MEP75" s="124" t="s">
        <v>192</v>
      </c>
      <c r="MEQ75" s="124" t="s">
        <v>192</v>
      </c>
      <c r="MER75" s="124" t="s">
        <v>192</v>
      </c>
      <c r="MES75" s="124" t="s">
        <v>192</v>
      </c>
      <c r="MET75" s="124" t="s">
        <v>192</v>
      </c>
      <c r="MEU75" s="124" t="s">
        <v>192</v>
      </c>
      <c r="MEV75" s="124" t="s">
        <v>192</v>
      </c>
      <c r="MEW75" s="124" t="s">
        <v>192</v>
      </c>
      <c r="MEX75" s="124" t="s">
        <v>192</v>
      </c>
      <c r="MEY75" s="124" t="s">
        <v>192</v>
      </c>
      <c r="MEZ75" s="124" t="s">
        <v>192</v>
      </c>
      <c r="MFA75" s="124" t="s">
        <v>192</v>
      </c>
      <c r="MFB75" s="124" t="s">
        <v>192</v>
      </c>
      <c r="MFC75" s="124" t="s">
        <v>192</v>
      </c>
      <c r="MFD75" s="124" t="s">
        <v>192</v>
      </c>
      <c r="MFE75" s="124" t="s">
        <v>192</v>
      </c>
      <c r="MFF75" s="124" t="s">
        <v>192</v>
      </c>
      <c r="MFG75" s="124" t="s">
        <v>192</v>
      </c>
      <c r="MFH75" s="124" t="s">
        <v>192</v>
      </c>
      <c r="MFI75" s="124" t="s">
        <v>192</v>
      </c>
      <c r="MFJ75" s="124" t="s">
        <v>192</v>
      </c>
      <c r="MFK75" s="124" t="s">
        <v>192</v>
      </c>
      <c r="MFL75" s="124" t="s">
        <v>192</v>
      </c>
      <c r="MFM75" s="124" t="s">
        <v>192</v>
      </c>
      <c r="MFN75" s="124" t="s">
        <v>192</v>
      </c>
      <c r="MFO75" s="124" t="s">
        <v>192</v>
      </c>
      <c r="MFP75" s="124" t="s">
        <v>192</v>
      </c>
      <c r="MFQ75" s="124" t="s">
        <v>192</v>
      </c>
      <c r="MFR75" s="124" t="s">
        <v>192</v>
      </c>
      <c r="MFS75" s="124" t="s">
        <v>192</v>
      </c>
      <c r="MFT75" s="124" t="s">
        <v>192</v>
      </c>
      <c r="MFU75" s="124" t="s">
        <v>192</v>
      </c>
      <c r="MFV75" s="124" t="s">
        <v>192</v>
      </c>
      <c r="MFW75" s="124" t="s">
        <v>192</v>
      </c>
      <c r="MFX75" s="124" t="s">
        <v>192</v>
      </c>
      <c r="MFY75" s="124" t="s">
        <v>192</v>
      </c>
      <c r="MFZ75" s="124" t="s">
        <v>192</v>
      </c>
      <c r="MGA75" s="124" t="s">
        <v>192</v>
      </c>
      <c r="MGB75" s="124" t="s">
        <v>192</v>
      </c>
      <c r="MGC75" s="124" t="s">
        <v>192</v>
      </c>
      <c r="MGD75" s="124" t="s">
        <v>192</v>
      </c>
      <c r="MGE75" s="124" t="s">
        <v>192</v>
      </c>
      <c r="MGF75" s="124" t="s">
        <v>192</v>
      </c>
      <c r="MGG75" s="124" t="s">
        <v>192</v>
      </c>
      <c r="MGH75" s="124" t="s">
        <v>192</v>
      </c>
      <c r="MGI75" s="124" t="s">
        <v>192</v>
      </c>
      <c r="MGJ75" s="124" t="s">
        <v>192</v>
      </c>
      <c r="MGK75" s="124" t="s">
        <v>192</v>
      </c>
      <c r="MGL75" s="124" t="s">
        <v>192</v>
      </c>
      <c r="MGM75" s="124" t="s">
        <v>192</v>
      </c>
      <c r="MGN75" s="124" t="s">
        <v>192</v>
      </c>
      <c r="MGO75" s="124" t="s">
        <v>192</v>
      </c>
      <c r="MGP75" s="124" t="s">
        <v>192</v>
      </c>
      <c r="MGQ75" s="124" t="s">
        <v>192</v>
      </c>
      <c r="MGR75" s="124" t="s">
        <v>192</v>
      </c>
      <c r="MGS75" s="124" t="s">
        <v>192</v>
      </c>
      <c r="MGT75" s="124" t="s">
        <v>192</v>
      </c>
      <c r="MGU75" s="124" t="s">
        <v>192</v>
      </c>
      <c r="MGV75" s="124" t="s">
        <v>192</v>
      </c>
      <c r="MGW75" s="124" t="s">
        <v>192</v>
      </c>
      <c r="MGX75" s="124" t="s">
        <v>192</v>
      </c>
      <c r="MGY75" s="124" t="s">
        <v>192</v>
      </c>
      <c r="MGZ75" s="124" t="s">
        <v>192</v>
      </c>
      <c r="MHA75" s="124" t="s">
        <v>192</v>
      </c>
      <c r="MHB75" s="124" t="s">
        <v>192</v>
      </c>
      <c r="MHC75" s="124" t="s">
        <v>192</v>
      </c>
      <c r="MHD75" s="124" t="s">
        <v>192</v>
      </c>
      <c r="MHE75" s="124" t="s">
        <v>192</v>
      </c>
      <c r="MHF75" s="124" t="s">
        <v>192</v>
      </c>
      <c r="MHG75" s="124" t="s">
        <v>192</v>
      </c>
      <c r="MHH75" s="124" t="s">
        <v>192</v>
      </c>
      <c r="MHI75" s="124" t="s">
        <v>192</v>
      </c>
      <c r="MHJ75" s="124" t="s">
        <v>192</v>
      </c>
      <c r="MHK75" s="124" t="s">
        <v>192</v>
      </c>
      <c r="MHL75" s="124" t="s">
        <v>192</v>
      </c>
      <c r="MHM75" s="124" t="s">
        <v>192</v>
      </c>
      <c r="MHN75" s="124" t="s">
        <v>192</v>
      </c>
      <c r="MHO75" s="124" t="s">
        <v>192</v>
      </c>
      <c r="MHP75" s="124" t="s">
        <v>192</v>
      </c>
      <c r="MHQ75" s="124" t="s">
        <v>192</v>
      </c>
      <c r="MHR75" s="124" t="s">
        <v>192</v>
      </c>
      <c r="MHS75" s="124" t="s">
        <v>192</v>
      </c>
      <c r="MHT75" s="124" t="s">
        <v>192</v>
      </c>
      <c r="MHU75" s="124" t="s">
        <v>192</v>
      </c>
      <c r="MHV75" s="124" t="s">
        <v>192</v>
      </c>
      <c r="MHW75" s="124" t="s">
        <v>192</v>
      </c>
      <c r="MHX75" s="124" t="s">
        <v>192</v>
      </c>
      <c r="MHY75" s="124" t="s">
        <v>192</v>
      </c>
      <c r="MHZ75" s="124" t="s">
        <v>192</v>
      </c>
      <c r="MIA75" s="124" t="s">
        <v>192</v>
      </c>
      <c r="MIB75" s="124" t="s">
        <v>192</v>
      </c>
      <c r="MIC75" s="124" t="s">
        <v>192</v>
      </c>
      <c r="MID75" s="124" t="s">
        <v>192</v>
      </c>
      <c r="MIE75" s="124" t="s">
        <v>192</v>
      </c>
      <c r="MIF75" s="124" t="s">
        <v>192</v>
      </c>
      <c r="MIG75" s="124" t="s">
        <v>192</v>
      </c>
      <c r="MIH75" s="124" t="s">
        <v>192</v>
      </c>
      <c r="MII75" s="124" t="s">
        <v>192</v>
      </c>
      <c r="MIJ75" s="124" t="s">
        <v>192</v>
      </c>
      <c r="MIK75" s="124" t="s">
        <v>192</v>
      </c>
      <c r="MIL75" s="124" t="s">
        <v>192</v>
      </c>
      <c r="MIM75" s="124" t="s">
        <v>192</v>
      </c>
      <c r="MIN75" s="124" t="s">
        <v>192</v>
      </c>
      <c r="MIO75" s="124" t="s">
        <v>192</v>
      </c>
      <c r="MIP75" s="124" t="s">
        <v>192</v>
      </c>
      <c r="MIQ75" s="124" t="s">
        <v>192</v>
      </c>
      <c r="MIR75" s="124" t="s">
        <v>192</v>
      </c>
      <c r="MIS75" s="124" t="s">
        <v>192</v>
      </c>
      <c r="MIT75" s="124" t="s">
        <v>192</v>
      </c>
      <c r="MIU75" s="124" t="s">
        <v>192</v>
      </c>
      <c r="MIV75" s="124" t="s">
        <v>192</v>
      </c>
      <c r="MIW75" s="124" t="s">
        <v>192</v>
      </c>
      <c r="MIX75" s="124" t="s">
        <v>192</v>
      </c>
      <c r="MIY75" s="124" t="s">
        <v>192</v>
      </c>
      <c r="MIZ75" s="124" t="s">
        <v>192</v>
      </c>
      <c r="MJA75" s="124" t="s">
        <v>192</v>
      </c>
      <c r="MJB75" s="124" t="s">
        <v>192</v>
      </c>
      <c r="MJC75" s="124" t="s">
        <v>192</v>
      </c>
      <c r="MJD75" s="124" t="s">
        <v>192</v>
      </c>
      <c r="MJE75" s="124" t="s">
        <v>192</v>
      </c>
      <c r="MJF75" s="124" t="s">
        <v>192</v>
      </c>
      <c r="MJG75" s="124" t="s">
        <v>192</v>
      </c>
      <c r="MJH75" s="124" t="s">
        <v>192</v>
      </c>
      <c r="MJI75" s="124" t="s">
        <v>192</v>
      </c>
      <c r="MJJ75" s="124" t="s">
        <v>192</v>
      </c>
      <c r="MJK75" s="124" t="s">
        <v>192</v>
      </c>
      <c r="MJL75" s="124" t="s">
        <v>192</v>
      </c>
      <c r="MJM75" s="124" t="s">
        <v>192</v>
      </c>
      <c r="MJN75" s="124" t="s">
        <v>192</v>
      </c>
      <c r="MJO75" s="124" t="s">
        <v>192</v>
      </c>
      <c r="MJP75" s="124" t="s">
        <v>192</v>
      </c>
      <c r="MJQ75" s="124" t="s">
        <v>192</v>
      </c>
      <c r="MJR75" s="124" t="s">
        <v>192</v>
      </c>
      <c r="MJS75" s="124" t="s">
        <v>192</v>
      </c>
      <c r="MJT75" s="124" t="s">
        <v>192</v>
      </c>
      <c r="MJU75" s="124" t="s">
        <v>192</v>
      </c>
      <c r="MJV75" s="124" t="s">
        <v>192</v>
      </c>
      <c r="MJW75" s="124" t="s">
        <v>192</v>
      </c>
      <c r="MJX75" s="124" t="s">
        <v>192</v>
      </c>
      <c r="MJY75" s="124" t="s">
        <v>192</v>
      </c>
      <c r="MJZ75" s="124" t="s">
        <v>192</v>
      </c>
      <c r="MKA75" s="124" t="s">
        <v>192</v>
      </c>
      <c r="MKB75" s="124" t="s">
        <v>192</v>
      </c>
      <c r="MKC75" s="124" t="s">
        <v>192</v>
      </c>
      <c r="MKD75" s="124" t="s">
        <v>192</v>
      </c>
      <c r="MKE75" s="124" t="s">
        <v>192</v>
      </c>
      <c r="MKF75" s="124" t="s">
        <v>192</v>
      </c>
      <c r="MKG75" s="124" t="s">
        <v>192</v>
      </c>
      <c r="MKH75" s="124" t="s">
        <v>192</v>
      </c>
      <c r="MKI75" s="124" t="s">
        <v>192</v>
      </c>
      <c r="MKJ75" s="124" t="s">
        <v>192</v>
      </c>
      <c r="MKK75" s="124" t="s">
        <v>192</v>
      </c>
      <c r="MKL75" s="124" t="s">
        <v>192</v>
      </c>
      <c r="MKM75" s="124" t="s">
        <v>192</v>
      </c>
      <c r="MKN75" s="124" t="s">
        <v>192</v>
      </c>
      <c r="MKO75" s="124" t="s">
        <v>192</v>
      </c>
      <c r="MKP75" s="124" t="s">
        <v>192</v>
      </c>
      <c r="MKQ75" s="124" t="s">
        <v>192</v>
      </c>
      <c r="MKR75" s="124" t="s">
        <v>192</v>
      </c>
      <c r="MKS75" s="124" t="s">
        <v>192</v>
      </c>
      <c r="MKT75" s="124" t="s">
        <v>192</v>
      </c>
      <c r="MKU75" s="124" t="s">
        <v>192</v>
      </c>
      <c r="MKV75" s="124" t="s">
        <v>192</v>
      </c>
      <c r="MKW75" s="124" t="s">
        <v>192</v>
      </c>
      <c r="MKX75" s="124" t="s">
        <v>192</v>
      </c>
      <c r="MKY75" s="124" t="s">
        <v>192</v>
      </c>
      <c r="MKZ75" s="124" t="s">
        <v>192</v>
      </c>
      <c r="MLA75" s="124" t="s">
        <v>192</v>
      </c>
      <c r="MLB75" s="124" t="s">
        <v>192</v>
      </c>
      <c r="MLC75" s="124" t="s">
        <v>192</v>
      </c>
      <c r="MLD75" s="124" t="s">
        <v>192</v>
      </c>
      <c r="MLE75" s="124" t="s">
        <v>192</v>
      </c>
      <c r="MLF75" s="124" t="s">
        <v>192</v>
      </c>
      <c r="MLG75" s="124" t="s">
        <v>192</v>
      </c>
      <c r="MLH75" s="124" t="s">
        <v>192</v>
      </c>
      <c r="MLI75" s="124" t="s">
        <v>192</v>
      </c>
      <c r="MLJ75" s="124" t="s">
        <v>192</v>
      </c>
      <c r="MLK75" s="124" t="s">
        <v>192</v>
      </c>
      <c r="MLL75" s="124" t="s">
        <v>192</v>
      </c>
      <c r="MLM75" s="124" t="s">
        <v>192</v>
      </c>
      <c r="MLN75" s="124" t="s">
        <v>192</v>
      </c>
      <c r="MLO75" s="124" t="s">
        <v>192</v>
      </c>
      <c r="MLP75" s="124" t="s">
        <v>192</v>
      </c>
      <c r="MLQ75" s="124" t="s">
        <v>192</v>
      </c>
      <c r="MLR75" s="124" t="s">
        <v>192</v>
      </c>
      <c r="MLS75" s="124" t="s">
        <v>192</v>
      </c>
      <c r="MLT75" s="124" t="s">
        <v>192</v>
      </c>
      <c r="MLU75" s="124" t="s">
        <v>192</v>
      </c>
      <c r="MLV75" s="124" t="s">
        <v>192</v>
      </c>
      <c r="MLW75" s="124" t="s">
        <v>192</v>
      </c>
      <c r="MLX75" s="124" t="s">
        <v>192</v>
      </c>
      <c r="MLY75" s="124" t="s">
        <v>192</v>
      </c>
      <c r="MLZ75" s="124" t="s">
        <v>192</v>
      </c>
      <c r="MMA75" s="124" t="s">
        <v>192</v>
      </c>
      <c r="MMB75" s="124" t="s">
        <v>192</v>
      </c>
      <c r="MMC75" s="124" t="s">
        <v>192</v>
      </c>
      <c r="MMD75" s="124" t="s">
        <v>192</v>
      </c>
      <c r="MME75" s="124" t="s">
        <v>192</v>
      </c>
      <c r="MMF75" s="124" t="s">
        <v>192</v>
      </c>
      <c r="MMG75" s="124" t="s">
        <v>192</v>
      </c>
      <c r="MMH75" s="124" t="s">
        <v>192</v>
      </c>
      <c r="MMI75" s="124" t="s">
        <v>192</v>
      </c>
      <c r="MMJ75" s="124" t="s">
        <v>192</v>
      </c>
      <c r="MMK75" s="124" t="s">
        <v>192</v>
      </c>
      <c r="MML75" s="124" t="s">
        <v>192</v>
      </c>
      <c r="MMM75" s="124" t="s">
        <v>192</v>
      </c>
      <c r="MMN75" s="124" t="s">
        <v>192</v>
      </c>
      <c r="MMO75" s="124" t="s">
        <v>192</v>
      </c>
      <c r="MMP75" s="124" t="s">
        <v>192</v>
      </c>
      <c r="MMQ75" s="124" t="s">
        <v>192</v>
      </c>
      <c r="MMR75" s="124" t="s">
        <v>192</v>
      </c>
      <c r="MMS75" s="124" t="s">
        <v>192</v>
      </c>
      <c r="MMT75" s="124" t="s">
        <v>192</v>
      </c>
      <c r="MMU75" s="124" t="s">
        <v>192</v>
      </c>
      <c r="MMV75" s="124" t="s">
        <v>192</v>
      </c>
      <c r="MMW75" s="124" t="s">
        <v>192</v>
      </c>
      <c r="MMX75" s="124" t="s">
        <v>192</v>
      </c>
      <c r="MMY75" s="124" t="s">
        <v>192</v>
      </c>
      <c r="MMZ75" s="124" t="s">
        <v>192</v>
      </c>
      <c r="MNA75" s="124" t="s">
        <v>192</v>
      </c>
      <c r="MNB75" s="124" t="s">
        <v>192</v>
      </c>
      <c r="MNC75" s="124" t="s">
        <v>192</v>
      </c>
      <c r="MND75" s="124" t="s">
        <v>192</v>
      </c>
      <c r="MNE75" s="124" t="s">
        <v>192</v>
      </c>
      <c r="MNF75" s="124" t="s">
        <v>192</v>
      </c>
      <c r="MNG75" s="124" t="s">
        <v>192</v>
      </c>
      <c r="MNH75" s="124" t="s">
        <v>192</v>
      </c>
      <c r="MNI75" s="124" t="s">
        <v>192</v>
      </c>
      <c r="MNJ75" s="124" t="s">
        <v>192</v>
      </c>
      <c r="MNK75" s="124" t="s">
        <v>192</v>
      </c>
      <c r="MNL75" s="124" t="s">
        <v>192</v>
      </c>
      <c r="MNM75" s="124" t="s">
        <v>192</v>
      </c>
      <c r="MNN75" s="124" t="s">
        <v>192</v>
      </c>
      <c r="MNO75" s="124" t="s">
        <v>192</v>
      </c>
      <c r="MNP75" s="124" t="s">
        <v>192</v>
      </c>
      <c r="MNQ75" s="124" t="s">
        <v>192</v>
      </c>
      <c r="MNR75" s="124" t="s">
        <v>192</v>
      </c>
      <c r="MNS75" s="124" t="s">
        <v>192</v>
      </c>
      <c r="MNT75" s="124" t="s">
        <v>192</v>
      </c>
      <c r="MNU75" s="124" t="s">
        <v>192</v>
      </c>
      <c r="MNV75" s="124" t="s">
        <v>192</v>
      </c>
      <c r="MNW75" s="124" t="s">
        <v>192</v>
      </c>
      <c r="MNX75" s="124" t="s">
        <v>192</v>
      </c>
      <c r="MNY75" s="124" t="s">
        <v>192</v>
      </c>
      <c r="MNZ75" s="124" t="s">
        <v>192</v>
      </c>
      <c r="MOA75" s="124" t="s">
        <v>192</v>
      </c>
      <c r="MOB75" s="124" t="s">
        <v>192</v>
      </c>
      <c r="MOC75" s="124" t="s">
        <v>192</v>
      </c>
      <c r="MOD75" s="124" t="s">
        <v>192</v>
      </c>
      <c r="MOE75" s="124" t="s">
        <v>192</v>
      </c>
      <c r="MOF75" s="124" t="s">
        <v>192</v>
      </c>
      <c r="MOG75" s="124" t="s">
        <v>192</v>
      </c>
      <c r="MOH75" s="124" t="s">
        <v>192</v>
      </c>
      <c r="MOI75" s="124" t="s">
        <v>192</v>
      </c>
      <c r="MOJ75" s="124" t="s">
        <v>192</v>
      </c>
      <c r="MOK75" s="124" t="s">
        <v>192</v>
      </c>
      <c r="MOL75" s="124" t="s">
        <v>192</v>
      </c>
      <c r="MOM75" s="124" t="s">
        <v>192</v>
      </c>
      <c r="MON75" s="124" t="s">
        <v>192</v>
      </c>
      <c r="MOO75" s="124" t="s">
        <v>192</v>
      </c>
      <c r="MOP75" s="124" t="s">
        <v>192</v>
      </c>
      <c r="MOQ75" s="124" t="s">
        <v>192</v>
      </c>
      <c r="MOR75" s="124" t="s">
        <v>192</v>
      </c>
      <c r="MOS75" s="124" t="s">
        <v>192</v>
      </c>
      <c r="MOT75" s="124" t="s">
        <v>192</v>
      </c>
      <c r="MOU75" s="124" t="s">
        <v>192</v>
      </c>
      <c r="MOV75" s="124" t="s">
        <v>192</v>
      </c>
      <c r="MOW75" s="124" t="s">
        <v>192</v>
      </c>
      <c r="MOX75" s="124" t="s">
        <v>192</v>
      </c>
      <c r="MOY75" s="124" t="s">
        <v>192</v>
      </c>
      <c r="MOZ75" s="124" t="s">
        <v>192</v>
      </c>
      <c r="MPA75" s="124" t="s">
        <v>192</v>
      </c>
      <c r="MPB75" s="124" t="s">
        <v>192</v>
      </c>
      <c r="MPC75" s="124" t="s">
        <v>192</v>
      </c>
      <c r="MPD75" s="124" t="s">
        <v>192</v>
      </c>
      <c r="MPE75" s="124" t="s">
        <v>192</v>
      </c>
      <c r="MPF75" s="124" t="s">
        <v>192</v>
      </c>
      <c r="MPG75" s="124" t="s">
        <v>192</v>
      </c>
      <c r="MPH75" s="124" t="s">
        <v>192</v>
      </c>
      <c r="MPI75" s="124" t="s">
        <v>192</v>
      </c>
      <c r="MPJ75" s="124" t="s">
        <v>192</v>
      </c>
      <c r="MPK75" s="124" t="s">
        <v>192</v>
      </c>
      <c r="MPL75" s="124" t="s">
        <v>192</v>
      </c>
      <c r="MPM75" s="124" t="s">
        <v>192</v>
      </c>
      <c r="MPN75" s="124" t="s">
        <v>192</v>
      </c>
      <c r="MPO75" s="124" t="s">
        <v>192</v>
      </c>
      <c r="MPP75" s="124" t="s">
        <v>192</v>
      </c>
      <c r="MPQ75" s="124" t="s">
        <v>192</v>
      </c>
      <c r="MPR75" s="124" t="s">
        <v>192</v>
      </c>
      <c r="MPS75" s="124" t="s">
        <v>192</v>
      </c>
      <c r="MPT75" s="124" t="s">
        <v>192</v>
      </c>
      <c r="MPU75" s="124" t="s">
        <v>192</v>
      </c>
      <c r="MPV75" s="124" t="s">
        <v>192</v>
      </c>
      <c r="MPW75" s="124" t="s">
        <v>192</v>
      </c>
      <c r="MPX75" s="124" t="s">
        <v>192</v>
      </c>
      <c r="MPY75" s="124" t="s">
        <v>192</v>
      </c>
      <c r="MPZ75" s="124" t="s">
        <v>192</v>
      </c>
      <c r="MQA75" s="124" t="s">
        <v>192</v>
      </c>
      <c r="MQB75" s="124" t="s">
        <v>192</v>
      </c>
      <c r="MQC75" s="124" t="s">
        <v>192</v>
      </c>
      <c r="MQD75" s="124" t="s">
        <v>192</v>
      </c>
      <c r="MQE75" s="124" t="s">
        <v>192</v>
      </c>
      <c r="MQF75" s="124" t="s">
        <v>192</v>
      </c>
      <c r="MQG75" s="124" t="s">
        <v>192</v>
      </c>
      <c r="MQH75" s="124" t="s">
        <v>192</v>
      </c>
      <c r="MQI75" s="124" t="s">
        <v>192</v>
      </c>
      <c r="MQJ75" s="124" t="s">
        <v>192</v>
      </c>
      <c r="MQK75" s="124" t="s">
        <v>192</v>
      </c>
      <c r="MQL75" s="124" t="s">
        <v>192</v>
      </c>
      <c r="MQM75" s="124" t="s">
        <v>192</v>
      </c>
      <c r="MQN75" s="124" t="s">
        <v>192</v>
      </c>
      <c r="MQO75" s="124" t="s">
        <v>192</v>
      </c>
      <c r="MQP75" s="124" t="s">
        <v>192</v>
      </c>
      <c r="MQQ75" s="124" t="s">
        <v>192</v>
      </c>
      <c r="MQR75" s="124" t="s">
        <v>192</v>
      </c>
      <c r="MQS75" s="124" t="s">
        <v>192</v>
      </c>
      <c r="MQT75" s="124" t="s">
        <v>192</v>
      </c>
      <c r="MQU75" s="124" t="s">
        <v>192</v>
      </c>
      <c r="MQV75" s="124" t="s">
        <v>192</v>
      </c>
      <c r="MQW75" s="124" t="s">
        <v>192</v>
      </c>
      <c r="MQX75" s="124" t="s">
        <v>192</v>
      </c>
      <c r="MQY75" s="124" t="s">
        <v>192</v>
      </c>
      <c r="MQZ75" s="124" t="s">
        <v>192</v>
      </c>
      <c r="MRA75" s="124" t="s">
        <v>192</v>
      </c>
      <c r="MRB75" s="124" t="s">
        <v>192</v>
      </c>
      <c r="MRC75" s="124" t="s">
        <v>192</v>
      </c>
      <c r="MRD75" s="124" t="s">
        <v>192</v>
      </c>
      <c r="MRE75" s="124" t="s">
        <v>192</v>
      </c>
      <c r="MRF75" s="124" t="s">
        <v>192</v>
      </c>
      <c r="MRG75" s="124" t="s">
        <v>192</v>
      </c>
      <c r="MRH75" s="124" t="s">
        <v>192</v>
      </c>
      <c r="MRI75" s="124" t="s">
        <v>192</v>
      </c>
      <c r="MRJ75" s="124" t="s">
        <v>192</v>
      </c>
      <c r="MRK75" s="124" t="s">
        <v>192</v>
      </c>
      <c r="MRL75" s="124" t="s">
        <v>192</v>
      </c>
      <c r="MRM75" s="124" t="s">
        <v>192</v>
      </c>
      <c r="MRN75" s="124" t="s">
        <v>192</v>
      </c>
      <c r="MRO75" s="124" t="s">
        <v>192</v>
      </c>
      <c r="MRP75" s="124" t="s">
        <v>192</v>
      </c>
      <c r="MRQ75" s="124" t="s">
        <v>192</v>
      </c>
      <c r="MRR75" s="124" t="s">
        <v>192</v>
      </c>
      <c r="MRS75" s="124" t="s">
        <v>192</v>
      </c>
      <c r="MRT75" s="124" t="s">
        <v>192</v>
      </c>
      <c r="MRU75" s="124" t="s">
        <v>192</v>
      </c>
      <c r="MRV75" s="124" t="s">
        <v>192</v>
      </c>
      <c r="MRW75" s="124" t="s">
        <v>192</v>
      </c>
      <c r="MRX75" s="124" t="s">
        <v>192</v>
      </c>
      <c r="MRY75" s="124" t="s">
        <v>192</v>
      </c>
      <c r="MRZ75" s="124" t="s">
        <v>192</v>
      </c>
      <c r="MSA75" s="124" t="s">
        <v>192</v>
      </c>
      <c r="MSB75" s="124" t="s">
        <v>192</v>
      </c>
      <c r="MSC75" s="124" t="s">
        <v>192</v>
      </c>
      <c r="MSD75" s="124" t="s">
        <v>192</v>
      </c>
      <c r="MSE75" s="124" t="s">
        <v>192</v>
      </c>
      <c r="MSF75" s="124" t="s">
        <v>192</v>
      </c>
      <c r="MSG75" s="124" t="s">
        <v>192</v>
      </c>
      <c r="MSH75" s="124" t="s">
        <v>192</v>
      </c>
      <c r="MSI75" s="124" t="s">
        <v>192</v>
      </c>
      <c r="MSJ75" s="124" t="s">
        <v>192</v>
      </c>
      <c r="MSK75" s="124" t="s">
        <v>192</v>
      </c>
      <c r="MSL75" s="124" t="s">
        <v>192</v>
      </c>
      <c r="MSM75" s="124" t="s">
        <v>192</v>
      </c>
      <c r="MSN75" s="124" t="s">
        <v>192</v>
      </c>
      <c r="MSO75" s="124" t="s">
        <v>192</v>
      </c>
      <c r="MSP75" s="124" t="s">
        <v>192</v>
      </c>
      <c r="MSQ75" s="124" t="s">
        <v>192</v>
      </c>
      <c r="MSR75" s="124" t="s">
        <v>192</v>
      </c>
      <c r="MSS75" s="124" t="s">
        <v>192</v>
      </c>
      <c r="MST75" s="124" t="s">
        <v>192</v>
      </c>
      <c r="MSU75" s="124" t="s">
        <v>192</v>
      </c>
      <c r="MSV75" s="124" t="s">
        <v>192</v>
      </c>
      <c r="MSW75" s="124" t="s">
        <v>192</v>
      </c>
      <c r="MSX75" s="124" t="s">
        <v>192</v>
      </c>
      <c r="MSY75" s="124" t="s">
        <v>192</v>
      </c>
      <c r="MSZ75" s="124" t="s">
        <v>192</v>
      </c>
      <c r="MTA75" s="124" t="s">
        <v>192</v>
      </c>
      <c r="MTB75" s="124" t="s">
        <v>192</v>
      </c>
      <c r="MTC75" s="124" t="s">
        <v>192</v>
      </c>
      <c r="MTD75" s="124" t="s">
        <v>192</v>
      </c>
      <c r="MTE75" s="124" t="s">
        <v>192</v>
      </c>
      <c r="MTF75" s="124" t="s">
        <v>192</v>
      </c>
      <c r="MTG75" s="124" t="s">
        <v>192</v>
      </c>
      <c r="MTH75" s="124" t="s">
        <v>192</v>
      </c>
      <c r="MTI75" s="124" t="s">
        <v>192</v>
      </c>
      <c r="MTJ75" s="124" t="s">
        <v>192</v>
      </c>
      <c r="MTK75" s="124" t="s">
        <v>192</v>
      </c>
      <c r="MTL75" s="124" t="s">
        <v>192</v>
      </c>
      <c r="MTM75" s="124" t="s">
        <v>192</v>
      </c>
      <c r="MTN75" s="124" t="s">
        <v>192</v>
      </c>
      <c r="MTO75" s="124" t="s">
        <v>192</v>
      </c>
      <c r="MTP75" s="124" t="s">
        <v>192</v>
      </c>
      <c r="MTQ75" s="124" t="s">
        <v>192</v>
      </c>
      <c r="MTR75" s="124" t="s">
        <v>192</v>
      </c>
      <c r="MTS75" s="124" t="s">
        <v>192</v>
      </c>
      <c r="MTT75" s="124" t="s">
        <v>192</v>
      </c>
      <c r="MTU75" s="124" t="s">
        <v>192</v>
      </c>
      <c r="MTV75" s="124" t="s">
        <v>192</v>
      </c>
      <c r="MTW75" s="124" t="s">
        <v>192</v>
      </c>
      <c r="MTX75" s="124" t="s">
        <v>192</v>
      </c>
      <c r="MTY75" s="124" t="s">
        <v>192</v>
      </c>
      <c r="MTZ75" s="124" t="s">
        <v>192</v>
      </c>
      <c r="MUA75" s="124" t="s">
        <v>192</v>
      </c>
      <c r="MUB75" s="124" t="s">
        <v>192</v>
      </c>
      <c r="MUC75" s="124" t="s">
        <v>192</v>
      </c>
      <c r="MUD75" s="124" t="s">
        <v>192</v>
      </c>
      <c r="MUE75" s="124" t="s">
        <v>192</v>
      </c>
      <c r="MUF75" s="124" t="s">
        <v>192</v>
      </c>
      <c r="MUG75" s="124" t="s">
        <v>192</v>
      </c>
      <c r="MUH75" s="124" t="s">
        <v>192</v>
      </c>
      <c r="MUI75" s="124" t="s">
        <v>192</v>
      </c>
      <c r="MUJ75" s="124" t="s">
        <v>192</v>
      </c>
      <c r="MUK75" s="124" t="s">
        <v>192</v>
      </c>
      <c r="MUL75" s="124" t="s">
        <v>192</v>
      </c>
      <c r="MUM75" s="124" t="s">
        <v>192</v>
      </c>
      <c r="MUN75" s="124" t="s">
        <v>192</v>
      </c>
      <c r="MUO75" s="124" t="s">
        <v>192</v>
      </c>
      <c r="MUP75" s="124" t="s">
        <v>192</v>
      </c>
      <c r="MUQ75" s="124" t="s">
        <v>192</v>
      </c>
      <c r="MUR75" s="124" t="s">
        <v>192</v>
      </c>
      <c r="MUS75" s="124" t="s">
        <v>192</v>
      </c>
      <c r="MUT75" s="124" t="s">
        <v>192</v>
      </c>
      <c r="MUU75" s="124" t="s">
        <v>192</v>
      </c>
      <c r="MUV75" s="124" t="s">
        <v>192</v>
      </c>
      <c r="MUW75" s="124" t="s">
        <v>192</v>
      </c>
      <c r="MUX75" s="124" t="s">
        <v>192</v>
      </c>
      <c r="MUY75" s="124" t="s">
        <v>192</v>
      </c>
      <c r="MUZ75" s="124" t="s">
        <v>192</v>
      </c>
      <c r="MVA75" s="124" t="s">
        <v>192</v>
      </c>
      <c r="MVB75" s="124" t="s">
        <v>192</v>
      </c>
      <c r="MVC75" s="124" t="s">
        <v>192</v>
      </c>
      <c r="MVD75" s="124" t="s">
        <v>192</v>
      </c>
      <c r="MVE75" s="124" t="s">
        <v>192</v>
      </c>
      <c r="MVF75" s="124" t="s">
        <v>192</v>
      </c>
      <c r="MVG75" s="124" t="s">
        <v>192</v>
      </c>
      <c r="MVH75" s="124" t="s">
        <v>192</v>
      </c>
      <c r="MVI75" s="124" t="s">
        <v>192</v>
      </c>
      <c r="MVJ75" s="124" t="s">
        <v>192</v>
      </c>
      <c r="MVK75" s="124" t="s">
        <v>192</v>
      </c>
      <c r="MVL75" s="124" t="s">
        <v>192</v>
      </c>
      <c r="MVM75" s="124" t="s">
        <v>192</v>
      </c>
      <c r="MVN75" s="124" t="s">
        <v>192</v>
      </c>
      <c r="MVO75" s="124" t="s">
        <v>192</v>
      </c>
      <c r="MVP75" s="124" t="s">
        <v>192</v>
      </c>
      <c r="MVQ75" s="124" t="s">
        <v>192</v>
      </c>
      <c r="MVR75" s="124" t="s">
        <v>192</v>
      </c>
      <c r="MVS75" s="124" t="s">
        <v>192</v>
      </c>
      <c r="MVT75" s="124" t="s">
        <v>192</v>
      </c>
      <c r="MVU75" s="124" t="s">
        <v>192</v>
      </c>
      <c r="MVV75" s="124" t="s">
        <v>192</v>
      </c>
      <c r="MVW75" s="124" t="s">
        <v>192</v>
      </c>
      <c r="MVX75" s="124" t="s">
        <v>192</v>
      </c>
      <c r="MVY75" s="124" t="s">
        <v>192</v>
      </c>
      <c r="MVZ75" s="124" t="s">
        <v>192</v>
      </c>
      <c r="MWA75" s="124" t="s">
        <v>192</v>
      </c>
      <c r="MWB75" s="124" t="s">
        <v>192</v>
      </c>
      <c r="MWC75" s="124" t="s">
        <v>192</v>
      </c>
      <c r="MWD75" s="124" t="s">
        <v>192</v>
      </c>
      <c r="MWE75" s="124" t="s">
        <v>192</v>
      </c>
      <c r="MWF75" s="124" t="s">
        <v>192</v>
      </c>
      <c r="MWG75" s="124" t="s">
        <v>192</v>
      </c>
      <c r="MWH75" s="124" t="s">
        <v>192</v>
      </c>
      <c r="MWI75" s="124" t="s">
        <v>192</v>
      </c>
      <c r="MWJ75" s="124" t="s">
        <v>192</v>
      </c>
      <c r="MWK75" s="124" t="s">
        <v>192</v>
      </c>
      <c r="MWL75" s="124" t="s">
        <v>192</v>
      </c>
      <c r="MWM75" s="124" t="s">
        <v>192</v>
      </c>
      <c r="MWN75" s="124" t="s">
        <v>192</v>
      </c>
      <c r="MWO75" s="124" t="s">
        <v>192</v>
      </c>
      <c r="MWP75" s="124" t="s">
        <v>192</v>
      </c>
      <c r="MWQ75" s="124" t="s">
        <v>192</v>
      </c>
      <c r="MWR75" s="124" t="s">
        <v>192</v>
      </c>
      <c r="MWS75" s="124" t="s">
        <v>192</v>
      </c>
      <c r="MWT75" s="124" t="s">
        <v>192</v>
      </c>
      <c r="MWU75" s="124" t="s">
        <v>192</v>
      </c>
      <c r="MWV75" s="124" t="s">
        <v>192</v>
      </c>
      <c r="MWW75" s="124" t="s">
        <v>192</v>
      </c>
      <c r="MWX75" s="124" t="s">
        <v>192</v>
      </c>
      <c r="MWY75" s="124" t="s">
        <v>192</v>
      </c>
      <c r="MWZ75" s="124" t="s">
        <v>192</v>
      </c>
      <c r="MXA75" s="124" t="s">
        <v>192</v>
      </c>
      <c r="MXB75" s="124" t="s">
        <v>192</v>
      </c>
      <c r="MXC75" s="124" t="s">
        <v>192</v>
      </c>
      <c r="MXD75" s="124" t="s">
        <v>192</v>
      </c>
      <c r="MXE75" s="124" t="s">
        <v>192</v>
      </c>
      <c r="MXF75" s="124" t="s">
        <v>192</v>
      </c>
      <c r="MXG75" s="124" t="s">
        <v>192</v>
      </c>
      <c r="MXH75" s="124" t="s">
        <v>192</v>
      </c>
      <c r="MXI75" s="124" t="s">
        <v>192</v>
      </c>
      <c r="MXJ75" s="124" t="s">
        <v>192</v>
      </c>
      <c r="MXK75" s="124" t="s">
        <v>192</v>
      </c>
      <c r="MXL75" s="124" t="s">
        <v>192</v>
      </c>
      <c r="MXM75" s="124" t="s">
        <v>192</v>
      </c>
      <c r="MXN75" s="124" t="s">
        <v>192</v>
      </c>
      <c r="MXO75" s="124" t="s">
        <v>192</v>
      </c>
      <c r="MXP75" s="124" t="s">
        <v>192</v>
      </c>
      <c r="MXQ75" s="124" t="s">
        <v>192</v>
      </c>
      <c r="MXR75" s="124" t="s">
        <v>192</v>
      </c>
      <c r="MXS75" s="124" t="s">
        <v>192</v>
      </c>
      <c r="MXT75" s="124" t="s">
        <v>192</v>
      </c>
      <c r="MXU75" s="124" t="s">
        <v>192</v>
      </c>
      <c r="MXV75" s="124" t="s">
        <v>192</v>
      </c>
      <c r="MXW75" s="124" t="s">
        <v>192</v>
      </c>
      <c r="MXX75" s="124" t="s">
        <v>192</v>
      </c>
      <c r="MXY75" s="124" t="s">
        <v>192</v>
      </c>
      <c r="MXZ75" s="124" t="s">
        <v>192</v>
      </c>
      <c r="MYA75" s="124" t="s">
        <v>192</v>
      </c>
      <c r="MYB75" s="124" t="s">
        <v>192</v>
      </c>
      <c r="MYC75" s="124" t="s">
        <v>192</v>
      </c>
      <c r="MYD75" s="124" t="s">
        <v>192</v>
      </c>
      <c r="MYE75" s="124" t="s">
        <v>192</v>
      </c>
      <c r="MYF75" s="124" t="s">
        <v>192</v>
      </c>
      <c r="MYG75" s="124" t="s">
        <v>192</v>
      </c>
      <c r="MYH75" s="124" t="s">
        <v>192</v>
      </c>
      <c r="MYI75" s="124" t="s">
        <v>192</v>
      </c>
      <c r="MYJ75" s="124" t="s">
        <v>192</v>
      </c>
      <c r="MYK75" s="124" t="s">
        <v>192</v>
      </c>
      <c r="MYL75" s="124" t="s">
        <v>192</v>
      </c>
      <c r="MYM75" s="124" t="s">
        <v>192</v>
      </c>
      <c r="MYN75" s="124" t="s">
        <v>192</v>
      </c>
      <c r="MYO75" s="124" t="s">
        <v>192</v>
      </c>
      <c r="MYP75" s="124" t="s">
        <v>192</v>
      </c>
      <c r="MYQ75" s="124" t="s">
        <v>192</v>
      </c>
      <c r="MYR75" s="124" t="s">
        <v>192</v>
      </c>
      <c r="MYS75" s="124" t="s">
        <v>192</v>
      </c>
      <c r="MYT75" s="124" t="s">
        <v>192</v>
      </c>
      <c r="MYU75" s="124" t="s">
        <v>192</v>
      </c>
      <c r="MYV75" s="124" t="s">
        <v>192</v>
      </c>
      <c r="MYW75" s="124" t="s">
        <v>192</v>
      </c>
      <c r="MYX75" s="124" t="s">
        <v>192</v>
      </c>
      <c r="MYY75" s="124" t="s">
        <v>192</v>
      </c>
      <c r="MYZ75" s="124" t="s">
        <v>192</v>
      </c>
      <c r="MZA75" s="124" t="s">
        <v>192</v>
      </c>
      <c r="MZB75" s="124" t="s">
        <v>192</v>
      </c>
      <c r="MZC75" s="124" t="s">
        <v>192</v>
      </c>
      <c r="MZD75" s="124" t="s">
        <v>192</v>
      </c>
      <c r="MZE75" s="124" t="s">
        <v>192</v>
      </c>
      <c r="MZF75" s="124" t="s">
        <v>192</v>
      </c>
      <c r="MZG75" s="124" t="s">
        <v>192</v>
      </c>
      <c r="MZH75" s="124" t="s">
        <v>192</v>
      </c>
      <c r="MZI75" s="124" t="s">
        <v>192</v>
      </c>
      <c r="MZJ75" s="124" t="s">
        <v>192</v>
      </c>
      <c r="MZK75" s="124" t="s">
        <v>192</v>
      </c>
      <c r="MZL75" s="124" t="s">
        <v>192</v>
      </c>
      <c r="MZM75" s="124" t="s">
        <v>192</v>
      </c>
      <c r="MZN75" s="124" t="s">
        <v>192</v>
      </c>
      <c r="MZO75" s="124" t="s">
        <v>192</v>
      </c>
      <c r="MZP75" s="124" t="s">
        <v>192</v>
      </c>
      <c r="MZQ75" s="124" t="s">
        <v>192</v>
      </c>
      <c r="MZR75" s="124" t="s">
        <v>192</v>
      </c>
      <c r="MZS75" s="124" t="s">
        <v>192</v>
      </c>
      <c r="MZT75" s="124" t="s">
        <v>192</v>
      </c>
      <c r="MZU75" s="124" t="s">
        <v>192</v>
      </c>
      <c r="MZV75" s="124" t="s">
        <v>192</v>
      </c>
      <c r="MZW75" s="124" t="s">
        <v>192</v>
      </c>
      <c r="MZX75" s="124" t="s">
        <v>192</v>
      </c>
      <c r="MZY75" s="124" t="s">
        <v>192</v>
      </c>
      <c r="MZZ75" s="124" t="s">
        <v>192</v>
      </c>
      <c r="NAA75" s="124" t="s">
        <v>192</v>
      </c>
      <c r="NAB75" s="124" t="s">
        <v>192</v>
      </c>
      <c r="NAC75" s="124" t="s">
        <v>192</v>
      </c>
      <c r="NAD75" s="124" t="s">
        <v>192</v>
      </c>
      <c r="NAE75" s="124" t="s">
        <v>192</v>
      </c>
      <c r="NAF75" s="124" t="s">
        <v>192</v>
      </c>
      <c r="NAG75" s="124" t="s">
        <v>192</v>
      </c>
      <c r="NAH75" s="124" t="s">
        <v>192</v>
      </c>
      <c r="NAI75" s="124" t="s">
        <v>192</v>
      </c>
      <c r="NAJ75" s="124" t="s">
        <v>192</v>
      </c>
      <c r="NAK75" s="124" t="s">
        <v>192</v>
      </c>
      <c r="NAL75" s="124" t="s">
        <v>192</v>
      </c>
      <c r="NAM75" s="124" t="s">
        <v>192</v>
      </c>
      <c r="NAN75" s="124" t="s">
        <v>192</v>
      </c>
      <c r="NAO75" s="124" t="s">
        <v>192</v>
      </c>
      <c r="NAP75" s="124" t="s">
        <v>192</v>
      </c>
      <c r="NAQ75" s="124" t="s">
        <v>192</v>
      </c>
      <c r="NAR75" s="124" t="s">
        <v>192</v>
      </c>
      <c r="NAS75" s="124" t="s">
        <v>192</v>
      </c>
      <c r="NAT75" s="124" t="s">
        <v>192</v>
      </c>
      <c r="NAU75" s="124" t="s">
        <v>192</v>
      </c>
      <c r="NAV75" s="124" t="s">
        <v>192</v>
      </c>
      <c r="NAW75" s="124" t="s">
        <v>192</v>
      </c>
      <c r="NAX75" s="124" t="s">
        <v>192</v>
      </c>
      <c r="NAY75" s="124" t="s">
        <v>192</v>
      </c>
      <c r="NAZ75" s="124" t="s">
        <v>192</v>
      </c>
      <c r="NBA75" s="124" t="s">
        <v>192</v>
      </c>
      <c r="NBB75" s="124" t="s">
        <v>192</v>
      </c>
      <c r="NBC75" s="124" t="s">
        <v>192</v>
      </c>
      <c r="NBD75" s="124" t="s">
        <v>192</v>
      </c>
      <c r="NBE75" s="124" t="s">
        <v>192</v>
      </c>
      <c r="NBF75" s="124" t="s">
        <v>192</v>
      </c>
      <c r="NBG75" s="124" t="s">
        <v>192</v>
      </c>
      <c r="NBH75" s="124" t="s">
        <v>192</v>
      </c>
      <c r="NBI75" s="124" t="s">
        <v>192</v>
      </c>
      <c r="NBJ75" s="124" t="s">
        <v>192</v>
      </c>
      <c r="NBK75" s="124" t="s">
        <v>192</v>
      </c>
      <c r="NBL75" s="124" t="s">
        <v>192</v>
      </c>
      <c r="NBM75" s="124" t="s">
        <v>192</v>
      </c>
      <c r="NBN75" s="124" t="s">
        <v>192</v>
      </c>
      <c r="NBO75" s="124" t="s">
        <v>192</v>
      </c>
      <c r="NBP75" s="124" t="s">
        <v>192</v>
      </c>
      <c r="NBQ75" s="124" t="s">
        <v>192</v>
      </c>
      <c r="NBR75" s="124" t="s">
        <v>192</v>
      </c>
      <c r="NBS75" s="124" t="s">
        <v>192</v>
      </c>
      <c r="NBT75" s="124" t="s">
        <v>192</v>
      </c>
      <c r="NBU75" s="124" t="s">
        <v>192</v>
      </c>
      <c r="NBV75" s="124" t="s">
        <v>192</v>
      </c>
      <c r="NBW75" s="124" t="s">
        <v>192</v>
      </c>
      <c r="NBX75" s="124" t="s">
        <v>192</v>
      </c>
      <c r="NBY75" s="124" t="s">
        <v>192</v>
      </c>
      <c r="NBZ75" s="124" t="s">
        <v>192</v>
      </c>
      <c r="NCA75" s="124" t="s">
        <v>192</v>
      </c>
      <c r="NCB75" s="124" t="s">
        <v>192</v>
      </c>
      <c r="NCC75" s="124" t="s">
        <v>192</v>
      </c>
      <c r="NCD75" s="124" t="s">
        <v>192</v>
      </c>
      <c r="NCE75" s="124" t="s">
        <v>192</v>
      </c>
      <c r="NCF75" s="124" t="s">
        <v>192</v>
      </c>
      <c r="NCG75" s="124" t="s">
        <v>192</v>
      </c>
      <c r="NCH75" s="124" t="s">
        <v>192</v>
      </c>
      <c r="NCI75" s="124" t="s">
        <v>192</v>
      </c>
      <c r="NCJ75" s="124" t="s">
        <v>192</v>
      </c>
      <c r="NCK75" s="124" t="s">
        <v>192</v>
      </c>
      <c r="NCL75" s="124" t="s">
        <v>192</v>
      </c>
      <c r="NCM75" s="124" t="s">
        <v>192</v>
      </c>
      <c r="NCN75" s="124" t="s">
        <v>192</v>
      </c>
      <c r="NCO75" s="124" t="s">
        <v>192</v>
      </c>
      <c r="NCP75" s="124" t="s">
        <v>192</v>
      </c>
      <c r="NCQ75" s="124" t="s">
        <v>192</v>
      </c>
      <c r="NCR75" s="124" t="s">
        <v>192</v>
      </c>
      <c r="NCS75" s="124" t="s">
        <v>192</v>
      </c>
      <c r="NCT75" s="124" t="s">
        <v>192</v>
      </c>
      <c r="NCU75" s="124" t="s">
        <v>192</v>
      </c>
      <c r="NCV75" s="124" t="s">
        <v>192</v>
      </c>
      <c r="NCW75" s="124" t="s">
        <v>192</v>
      </c>
      <c r="NCX75" s="124" t="s">
        <v>192</v>
      </c>
      <c r="NCY75" s="124" t="s">
        <v>192</v>
      </c>
      <c r="NCZ75" s="124" t="s">
        <v>192</v>
      </c>
      <c r="NDA75" s="124" t="s">
        <v>192</v>
      </c>
      <c r="NDB75" s="124" t="s">
        <v>192</v>
      </c>
      <c r="NDC75" s="124" t="s">
        <v>192</v>
      </c>
      <c r="NDD75" s="124" t="s">
        <v>192</v>
      </c>
      <c r="NDE75" s="124" t="s">
        <v>192</v>
      </c>
      <c r="NDF75" s="124" t="s">
        <v>192</v>
      </c>
      <c r="NDG75" s="124" t="s">
        <v>192</v>
      </c>
      <c r="NDH75" s="124" t="s">
        <v>192</v>
      </c>
      <c r="NDI75" s="124" t="s">
        <v>192</v>
      </c>
      <c r="NDJ75" s="124" t="s">
        <v>192</v>
      </c>
      <c r="NDK75" s="124" t="s">
        <v>192</v>
      </c>
      <c r="NDL75" s="124" t="s">
        <v>192</v>
      </c>
      <c r="NDM75" s="124" t="s">
        <v>192</v>
      </c>
      <c r="NDN75" s="124" t="s">
        <v>192</v>
      </c>
      <c r="NDO75" s="124" t="s">
        <v>192</v>
      </c>
      <c r="NDP75" s="124" t="s">
        <v>192</v>
      </c>
      <c r="NDQ75" s="124" t="s">
        <v>192</v>
      </c>
      <c r="NDR75" s="124" t="s">
        <v>192</v>
      </c>
      <c r="NDS75" s="124" t="s">
        <v>192</v>
      </c>
      <c r="NDT75" s="124" t="s">
        <v>192</v>
      </c>
      <c r="NDU75" s="124" t="s">
        <v>192</v>
      </c>
      <c r="NDV75" s="124" t="s">
        <v>192</v>
      </c>
      <c r="NDW75" s="124" t="s">
        <v>192</v>
      </c>
      <c r="NDX75" s="124" t="s">
        <v>192</v>
      </c>
      <c r="NDY75" s="124" t="s">
        <v>192</v>
      </c>
      <c r="NDZ75" s="124" t="s">
        <v>192</v>
      </c>
      <c r="NEA75" s="124" t="s">
        <v>192</v>
      </c>
      <c r="NEB75" s="124" t="s">
        <v>192</v>
      </c>
      <c r="NEC75" s="124" t="s">
        <v>192</v>
      </c>
      <c r="NED75" s="124" t="s">
        <v>192</v>
      </c>
      <c r="NEE75" s="124" t="s">
        <v>192</v>
      </c>
      <c r="NEF75" s="124" t="s">
        <v>192</v>
      </c>
      <c r="NEG75" s="124" t="s">
        <v>192</v>
      </c>
      <c r="NEH75" s="124" t="s">
        <v>192</v>
      </c>
      <c r="NEI75" s="124" t="s">
        <v>192</v>
      </c>
      <c r="NEJ75" s="124" t="s">
        <v>192</v>
      </c>
      <c r="NEK75" s="124" t="s">
        <v>192</v>
      </c>
      <c r="NEL75" s="124" t="s">
        <v>192</v>
      </c>
      <c r="NEM75" s="124" t="s">
        <v>192</v>
      </c>
      <c r="NEN75" s="124" t="s">
        <v>192</v>
      </c>
      <c r="NEO75" s="124" t="s">
        <v>192</v>
      </c>
      <c r="NEP75" s="124" t="s">
        <v>192</v>
      </c>
      <c r="NEQ75" s="124" t="s">
        <v>192</v>
      </c>
      <c r="NER75" s="124" t="s">
        <v>192</v>
      </c>
      <c r="NES75" s="124" t="s">
        <v>192</v>
      </c>
      <c r="NET75" s="124" t="s">
        <v>192</v>
      </c>
      <c r="NEU75" s="124" t="s">
        <v>192</v>
      </c>
      <c r="NEV75" s="124" t="s">
        <v>192</v>
      </c>
      <c r="NEW75" s="124" t="s">
        <v>192</v>
      </c>
      <c r="NEX75" s="124" t="s">
        <v>192</v>
      </c>
      <c r="NEY75" s="124" t="s">
        <v>192</v>
      </c>
      <c r="NEZ75" s="124" t="s">
        <v>192</v>
      </c>
      <c r="NFA75" s="124" t="s">
        <v>192</v>
      </c>
      <c r="NFB75" s="124" t="s">
        <v>192</v>
      </c>
      <c r="NFC75" s="124" t="s">
        <v>192</v>
      </c>
      <c r="NFD75" s="124" t="s">
        <v>192</v>
      </c>
      <c r="NFE75" s="124" t="s">
        <v>192</v>
      </c>
      <c r="NFF75" s="124" t="s">
        <v>192</v>
      </c>
      <c r="NFG75" s="124" t="s">
        <v>192</v>
      </c>
      <c r="NFH75" s="124" t="s">
        <v>192</v>
      </c>
      <c r="NFI75" s="124" t="s">
        <v>192</v>
      </c>
      <c r="NFJ75" s="124" t="s">
        <v>192</v>
      </c>
      <c r="NFK75" s="124" t="s">
        <v>192</v>
      </c>
      <c r="NFL75" s="124" t="s">
        <v>192</v>
      </c>
      <c r="NFM75" s="124" t="s">
        <v>192</v>
      </c>
      <c r="NFN75" s="124" t="s">
        <v>192</v>
      </c>
      <c r="NFO75" s="124" t="s">
        <v>192</v>
      </c>
      <c r="NFP75" s="124" t="s">
        <v>192</v>
      </c>
      <c r="NFQ75" s="124" t="s">
        <v>192</v>
      </c>
      <c r="NFR75" s="124" t="s">
        <v>192</v>
      </c>
      <c r="NFS75" s="124" t="s">
        <v>192</v>
      </c>
      <c r="NFT75" s="124" t="s">
        <v>192</v>
      </c>
      <c r="NFU75" s="124" t="s">
        <v>192</v>
      </c>
      <c r="NFV75" s="124" t="s">
        <v>192</v>
      </c>
      <c r="NFW75" s="124" t="s">
        <v>192</v>
      </c>
      <c r="NFX75" s="124" t="s">
        <v>192</v>
      </c>
      <c r="NFY75" s="124" t="s">
        <v>192</v>
      </c>
      <c r="NFZ75" s="124" t="s">
        <v>192</v>
      </c>
      <c r="NGA75" s="124" t="s">
        <v>192</v>
      </c>
      <c r="NGB75" s="124" t="s">
        <v>192</v>
      </c>
      <c r="NGC75" s="124" t="s">
        <v>192</v>
      </c>
      <c r="NGD75" s="124" t="s">
        <v>192</v>
      </c>
      <c r="NGE75" s="124" t="s">
        <v>192</v>
      </c>
      <c r="NGF75" s="124" t="s">
        <v>192</v>
      </c>
      <c r="NGG75" s="124" t="s">
        <v>192</v>
      </c>
      <c r="NGH75" s="124" t="s">
        <v>192</v>
      </c>
      <c r="NGI75" s="124" t="s">
        <v>192</v>
      </c>
      <c r="NGJ75" s="124" t="s">
        <v>192</v>
      </c>
      <c r="NGK75" s="124" t="s">
        <v>192</v>
      </c>
      <c r="NGL75" s="124" t="s">
        <v>192</v>
      </c>
      <c r="NGM75" s="124" t="s">
        <v>192</v>
      </c>
      <c r="NGN75" s="124" t="s">
        <v>192</v>
      </c>
      <c r="NGO75" s="124" t="s">
        <v>192</v>
      </c>
      <c r="NGP75" s="124" t="s">
        <v>192</v>
      </c>
      <c r="NGQ75" s="124" t="s">
        <v>192</v>
      </c>
      <c r="NGR75" s="124" t="s">
        <v>192</v>
      </c>
      <c r="NGS75" s="124" t="s">
        <v>192</v>
      </c>
      <c r="NGT75" s="124" t="s">
        <v>192</v>
      </c>
      <c r="NGU75" s="124" t="s">
        <v>192</v>
      </c>
      <c r="NGV75" s="124" t="s">
        <v>192</v>
      </c>
      <c r="NGW75" s="124" t="s">
        <v>192</v>
      </c>
      <c r="NGX75" s="124" t="s">
        <v>192</v>
      </c>
      <c r="NGY75" s="124" t="s">
        <v>192</v>
      </c>
      <c r="NGZ75" s="124" t="s">
        <v>192</v>
      </c>
      <c r="NHA75" s="124" t="s">
        <v>192</v>
      </c>
      <c r="NHB75" s="124" t="s">
        <v>192</v>
      </c>
      <c r="NHC75" s="124" t="s">
        <v>192</v>
      </c>
      <c r="NHD75" s="124" t="s">
        <v>192</v>
      </c>
      <c r="NHE75" s="124" t="s">
        <v>192</v>
      </c>
      <c r="NHF75" s="124" t="s">
        <v>192</v>
      </c>
      <c r="NHG75" s="124" t="s">
        <v>192</v>
      </c>
      <c r="NHH75" s="124" t="s">
        <v>192</v>
      </c>
      <c r="NHI75" s="124" t="s">
        <v>192</v>
      </c>
      <c r="NHJ75" s="124" t="s">
        <v>192</v>
      </c>
      <c r="NHK75" s="124" t="s">
        <v>192</v>
      </c>
      <c r="NHL75" s="124" t="s">
        <v>192</v>
      </c>
      <c r="NHM75" s="124" t="s">
        <v>192</v>
      </c>
      <c r="NHN75" s="124" t="s">
        <v>192</v>
      </c>
      <c r="NHO75" s="124" t="s">
        <v>192</v>
      </c>
      <c r="NHP75" s="124" t="s">
        <v>192</v>
      </c>
      <c r="NHQ75" s="124" t="s">
        <v>192</v>
      </c>
      <c r="NHR75" s="124" t="s">
        <v>192</v>
      </c>
      <c r="NHS75" s="124" t="s">
        <v>192</v>
      </c>
      <c r="NHT75" s="124" t="s">
        <v>192</v>
      </c>
      <c r="NHU75" s="124" t="s">
        <v>192</v>
      </c>
      <c r="NHV75" s="124" t="s">
        <v>192</v>
      </c>
      <c r="NHW75" s="124" t="s">
        <v>192</v>
      </c>
      <c r="NHX75" s="124" t="s">
        <v>192</v>
      </c>
      <c r="NHY75" s="124" t="s">
        <v>192</v>
      </c>
      <c r="NHZ75" s="124" t="s">
        <v>192</v>
      </c>
      <c r="NIA75" s="124" t="s">
        <v>192</v>
      </c>
      <c r="NIB75" s="124" t="s">
        <v>192</v>
      </c>
      <c r="NIC75" s="124" t="s">
        <v>192</v>
      </c>
      <c r="NID75" s="124" t="s">
        <v>192</v>
      </c>
      <c r="NIE75" s="124" t="s">
        <v>192</v>
      </c>
      <c r="NIF75" s="124" t="s">
        <v>192</v>
      </c>
      <c r="NIG75" s="124" t="s">
        <v>192</v>
      </c>
      <c r="NIH75" s="124" t="s">
        <v>192</v>
      </c>
      <c r="NII75" s="124" t="s">
        <v>192</v>
      </c>
      <c r="NIJ75" s="124" t="s">
        <v>192</v>
      </c>
      <c r="NIK75" s="124" t="s">
        <v>192</v>
      </c>
      <c r="NIL75" s="124" t="s">
        <v>192</v>
      </c>
      <c r="NIM75" s="124" t="s">
        <v>192</v>
      </c>
      <c r="NIN75" s="124" t="s">
        <v>192</v>
      </c>
      <c r="NIO75" s="124" t="s">
        <v>192</v>
      </c>
      <c r="NIP75" s="124" t="s">
        <v>192</v>
      </c>
      <c r="NIQ75" s="124" t="s">
        <v>192</v>
      </c>
      <c r="NIR75" s="124" t="s">
        <v>192</v>
      </c>
      <c r="NIS75" s="124" t="s">
        <v>192</v>
      </c>
      <c r="NIT75" s="124" t="s">
        <v>192</v>
      </c>
      <c r="NIU75" s="124" t="s">
        <v>192</v>
      </c>
      <c r="NIV75" s="124" t="s">
        <v>192</v>
      </c>
      <c r="NIW75" s="124" t="s">
        <v>192</v>
      </c>
      <c r="NIX75" s="124" t="s">
        <v>192</v>
      </c>
      <c r="NIY75" s="124" t="s">
        <v>192</v>
      </c>
      <c r="NIZ75" s="124" t="s">
        <v>192</v>
      </c>
      <c r="NJA75" s="124" t="s">
        <v>192</v>
      </c>
      <c r="NJB75" s="124" t="s">
        <v>192</v>
      </c>
      <c r="NJC75" s="124" t="s">
        <v>192</v>
      </c>
      <c r="NJD75" s="124" t="s">
        <v>192</v>
      </c>
      <c r="NJE75" s="124" t="s">
        <v>192</v>
      </c>
      <c r="NJF75" s="124" t="s">
        <v>192</v>
      </c>
      <c r="NJG75" s="124" t="s">
        <v>192</v>
      </c>
      <c r="NJH75" s="124" t="s">
        <v>192</v>
      </c>
      <c r="NJI75" s="124" t="s">
        <v>192</v>
      </c>
      <c r="NJJ75" s="124" t="s">
        <v>192</v>
      </c>
      <c r="NJK75" s="124" t="s">
        <v>192</v>
      </c>
      <c r="NJL75" s="124" t="s">
        <v>192</v>
      </c>
      <c r="NJM75" s="124" t="s">
        <v>192</v>
      </c>
      <c r="NJN75" s="124" t="s">
        <v>192</v>
      </c>
      <c r="NJO75" s="124" t="s">
        <v>192</v>
      </c>
      <c r="NJP75" s="124" t="s">
        <v>192</v>
      </c>
      <c r="NJQ75" s="124" t="s">
        <v>192</v>
      </c>
      <c r="NJR75" s="124" t="s">
        <v>192</v>
      </c>
      <c r="NJS75" s="124" t="s">
        <v>192</v>
      </c>
      <c r="NJT75" s="124" t="s">
        <v>192</v>
      </c>
      <c r="NJU75" s="124" t="s">
        <v>192</v>
      </c>
      <c r="NJV75" s="124" t="s">
        <v>192</v>
      </c>
      <c r="NJW75" s="124" t="s">
        <v>192</v>
      </c>
      <c r="NJX75" s="124" t="s">
        <v>192</v>
      </c>
      <c r="NJY75" s="124" t="s">
        <v>192</v>
      </c>
      <c r="NJZ75" s="124" t="s">
        <v>192</v>
      </c>
      <c r="NKA75" s="124" t="s">
        <v>192</v>
      </c>
      <c r="NKB75" s="124" t="s">
        <v>192</v>
      </c>
      <c r="NKC75" s="124" t="s">
        <v>192</v>
      </c>
      <c r="NKD75" s="124" t="s">
        <v>192</v>
      </c>
      <c r="NKE75" s="124" t="s">
        <v>192</v>
      </c>
      <c r="NKF75" s="124" t="s">
        <v>192</v>
      </c>
      <c r="NKG75" s="124" t="s">
        <v>192</v>
      </c>
      <c r="NKH75" s="124" t="s">
        <v>192</v>
      </c>
      <c r="NKI75" s="124" t="s">
        <v>192</v>
      </c>
      <c r="NKJ75" s="124" t="s">
        <v>192</v>
      </c>
      <c r="NKK75" s="124" t="s">
        <v>192</v>
      </c>
      <c r="NKL75" s="124" t="s">
        <v>192</v>
      </c>
      <c r="NKM75" s="124" t="s">
        <v>192</v>
      </c>
      <c r="NKN75" s="124" t="s">
        <v>192</v>
      </c>
      <c r="NKO75" s="124" t="s">
        <v>192</v>
      </c>
      <c r="NKP75" s="124" t="s">
        <v>192</v>
      </c>
      <c r="NKQ75" s="124" t="s">
        <v>192</v>
      </c>
      <c r="NKR75" s="124" t="s">
        <v>192</v>
      </c>
      <c r="NKS75" s="124" t="s">
        <v>192</v>
      </c>
      <c r="NKT75" s="124" t="s">
        <v>192</v>
      </c>
      <c r="NKU75" s="124" t="s">
        <v>192</v>
      </c>
      <c r="NKV75" s="124" t="s">
        <v>192</v>
      </c>
      <c r="NKW75" s="124" t="s">
        <v>192</v>
      </c>
      <c r="NKX75" s="124" t="s">
        <v>192</v>
      </c>
      <c r="NKY75" s="124" t="s">
        <v>192</v>
      </c>
      <c r="NKZ75" s="124" t="s">
        <v>192</v>
      </c>
      <c r="NLA75" s="124" t="s">
        <v>192</v>
      </c>
      <c r="NLB75" s="124" t="s">
        <v>192</v>
      </c>
      <c r="NLC75" s="124" t="s">
        <v>192</v>
      </c>
      <c r="NLD75" s="124" t="s">
        <v>192</v>
      </c>
      <c r="NLE75" s="124" t="s">
        <v>192</v>
      </c>
      <c r="NLF75" s="124" t="s">
        <v>192</v>
      </c>
      <c r="NLG75" s="124" t="s">
        <v>192</v>
      </c>
      <c r="NLH75" s="124" t="s">
        <v>192</v>
      </c>
      <c r="NLI75" s="124" t="s">
        <v>192</v>
      </c>
      <c r="NLJ75" s="124" t="s">
        <v>192</v>
      </c>
      <c r="NLK75" s="124" t="s">
        <v>192</v>
      </c>
      <c r="NLL75" s="124" t="s">
        <v>192</v>
      </c>
      <c r="NLM75" s="124" t="s">
        <v>192</v>
      </c>
      <c r="NLN75" s="124" t="s">
        <v>192</v>
      </c>
      <c r="NLO75" s="124" t="s">
        <v>192</v>
      </c>
      <c r="NLP75" s="124" t="s">
        <v>192</v>
      </c>
      <c r="NLQ75" s="124" t="s">
        <v>192</v>
      </c>
      <c r="NLR75" s="124" t="s">
        <v>192</v>
      </c>
      <c r="NLS75" s="124" t="s">
        <v>192</v>
      </c>
      <c r="NLT75" s="124" t="s">
        <v>192</v>
      </c>
      <c r="NLU75" s="124" t="s">
        <v>192</v>
      </c>
      <c r="NLV75" s="124" t="s">
        <v>192</v>
      </c>
      <c r="NLW75" s="124" t="s">
        <v>192</v>
      </c>
      <c r="NLX75" s="124" t="s">
        <v>192</v>
      </c>
      <c r="NLY75" s="124" t="s">
        <v>192</v>
      </c>
      <c r="NLZ75" s="124" t="s">
        <v>192</v>
      </c>
      <c r="NMA75" s="124" t="s">
        <v>192</v>
      </c>
      <c r="NMB75" s="124" t="s">
        <v>192</v>
      </c>
      <c r="NMC75" s="124" t="s">
        <v>192</v>
      </c>
      <c r="NMD75" s="124" t="s">
        <v>192</v>
      </c>
      <c r="NME75" s="124" t="s">
        <v>192</v>
      </c>
      <c r="NMF75" s="124" t="s">
        <v>192</v>
      </c>
      <c r="NMG75" s="124" t="s">
        <v>192</v>
      </c>
      <c r="NMH75" s="124" t="s">
        <v>192</v>
      </c>
      <c r="NMI75" s="124" t="s">
        <v>192</v>
      </c>
      <c r="NMJ75" s="124" t="s">
        <v>192</v>
      </c>
      <c r="NMK75" s="124" t="s">
        <v>192</v>
      </c>
      <c r="NML75" s="124" t="s">
        <v>192</v>
      </c>
      <c r="NMM75" s="124" t="s">
        <v>192</v>
      </c>
      <c r="NMN75" s="124" t="s">
        <v>192</v>
      </c>
      <c r="NMO75" s="124" t="s">
        <v>192</v>
      </c>
      <c r="NMP75" s="124" t="s">
        <v>192</v>
      </c>
      <c r="NMQ75" s="124" t="s">
        <v>192</v>
      </c>
      <c r="NMR75" s="124" t="s">
        <v>192</v>
      </c>
      <c r="NMS75" s="124" t="s">
        <v>192</v>
      </c>
      <c r="NMT75" s="124" t="s">
        <v>192</v>
      </c>
      <c r="NMU75" s="124" t="s">
        <v>192</v>
      </c>
      <c r="NMV75" s="124" t="s">
        <v>192</v>
      </c>
      <c r="NMW75" s="124" t="s">
        <v>192</v>
      </c>
      <c r="NMX75" s="124" t="s">
        <v>192</v>
      </c>
      <c r="NMY75" s="124" t="s">
        <v>192</v>
      </c>
      <c r="NMZ75" s="124" t="s">
        <v>192</v>
      </c>
      <c r="NNA75" s="124" t="s">
        <v>192</v>
      </c>
      <c r="NNB75" s="124" t="s">
        <v>192</v>
      </c>
      <c r="NNC75" s="124" t="s">
        <v>192</v>
      </c>
      <c r="NND75" s="124" t="s">
        <v>192</v>
      </c>
      <c r="NNE75" s="124" t="s">
        <v>192</v>
      </c>
      <c r="NNF75" s="124" t="s">
        <v>192</v>
      </c>
      <c r="NNG75" s="124" t="s">
        <v>192</v>
      </c>
      <c r="NNH75" s="124" t="s">
        <v>192</v>
      </c>
      <c r="NNI75" s="124" t="s">
        <v>192</v>
      </c>
      <c r="NNJ75" s="124" t="s">
        <v>192</v>
      </c>
      <c r="NNK75" s="124" t="s">
        <v>192</v>
      </c>
      <c r="NNL75" s="124" t="s">
        <v>192</v>
      </c>
      <c r="NNM75" s="124" t="s">
        <v>192</v>
      </c>
      <c r="NNN75" s="124" t="s">
        <v>192</v>
      </c>
      <c r="NNO75" s="124" t="s">
        <v>192</v>
      </c>
      <c r="NNP75" s="124" t="s">
        <v>192</v>
      </c>
      <c r="NNQ75" s="124" t="s">
        <v>192</v>
      </c>
      <c r="NNR75" s="124" t="s">
        <v>192</v>
      </c>
      <c r="NNS75" s="124" t="s">
        <v>192</v>
      </c>
      <c r="NNT75" s="124" t="s">
        <v>192</v>
      </c>
      <c r="NNU75" s="124" t="s">
        <v>192</v>
      </c>
      <c r="NNV75" s="124" t="s">
        <v>192</v>
      </c>
      <c r="NNW75" s="124" t="s">
        <v>192</v>
      </c>
      <c r="NNX75" s="124" t="s">
        <v>192</v>
      </c>
      <c r="NNY75" s="124" t="s">
        <v>192</v>
      </c>
      <c r="NNZ75" s="124" t="s">
        <v>192</v>
      </c>
      <c r="NOA75" s="124" t="s">
        <v>192</v>
      </c>
      <c r="NOB75" s="124" t="s">
        <v>192</v>
      </c>
      <c r="NOC75" s="124" t="s">
        <v>192</v>
      </c>
      <c r="NOD75" s="124" t="s">
        <v>192</v>
      </c>
      <c r="NOE75" s="124" t="s">
        <v>192</v>
      </c>
      <c r="NOF75" s="124" t="s">
        <v>192</v>
      </c>
      <c r="NOG75" s="124" t="s">
        <v>192</v>
      </c>
      <c r="NOH75" s="124" t="s">
        <v>192</v>
      </c>
      <c r="NOI75" s="124" t="s">
        <v>192</v>
      </c>
      <c r="NOJ75" s="124" t="s">
        <v>192</v>
      </c>
      <c r="NOK75" s="124" t="s">
        <v>192</v>
      </c>
      <c r="NOL75" s="124" t="s">
        <v>192</v>
      </c>
      <c r="NOM75" s="124" t="s">
        <v>192</v>
      </c>
      <c r="NON75" s="124" t="s">
        <v>192</v>
      </c>
      <c r="NOO75" s="124" t="s">
        <v>192</v>
      </c>
      <c r="NOP75" s="124" t="s">
        <v>192</v>
      </c>
      <c r="NOQ75" s="124" t="s">
        <v>192</v>
      </c>
      <c r="NOR75" s="124" t="s">
        <v>192</v>
      </c>
      <c r="NOS75" s="124" t="s">
        <v>192</v>
      </c>
      <c r="NOT75" s="124" t="s">
        <v>192</v>
      </c>
      <c r="NOU75" s="124" t="s">
        <v>192</v>
      </c>
      <c r="NOV75" s="124" t="s">
        <v>192</v>
      </c>
      <c r="NOW75" s="124" t="s">
        <v>192</v>
      </c>
      <c r="NOX75" s="124" t="s">
        <v>192</v>
      </c>
      <c r="NOY75" s="124" t="s">
        <v>192</v>
      </c>
      <c r="NOZ75" s="124" t="s">
        <v>192</v>
      </c>
      <c r="NPA75" s="124" t="s">
        <v>192</v>
      </c>
      <c r="NPB75" s="124" t="s">
        <v>192</v>
      </c>
      <c r="NPC75" s="124" t="s">
        <v>192</v>
      </c>
      <c r="NPD75" s="124" t="s">
        <v>192</v>
      </c>
      <c r="NPE75" s="124" t="s">
        <v>192</v>
      </c>
      <c r="NPF75" s="124" t="s">
        <v>192</v>
      </c>
      <c r="NPG75" s="124" t="s">
        <v>192</v>
      </c>
      <c r="NPH75" s="124" t="s">
        <v>192</v>
      </c>
      <c r="NPI75" s="124" t="s">
        <v>192</v>
      </c>
      <c r="NPJ75" s="124" t="s">
        <v>192</v>
      </c>
      <c r="NPK75" s="124" t="s">
        <v>192</v>
      </c>
      <c r="NPL75" s="124" t="s">
        <v>192</v>
      </c>
      <c r="NPM75" s="124" t="s">
        <v>192</v>
      </c>
      <c r="NPN75" s="124" t="s">
        <v>192</v>
      </c>
      <c r="NPO75" s="124" t="s">
        <v>192</v>
      </c>
      <c r="NPP75" s="124" t="s">
        <v>192</v>
      </c>
      <c r="NPQ75" s="124" t="s">
        <v>192</v>
      </c>
      <c r="NPR75" s="124" t="s">
        <v>192</v>
      </c>
      <c r="NPS75" s="124" t="s">
        <v>192</v>
      </c>
      <c r="NPT75" s="124" t="s">
        <v>192</v>
      </c>
      <c r="NPU75" s="124" t="s">
        <v>192</v>
      </c>
      <c r="NPV75" s="124" t="s">
        <v>192</v>
      </c>
      <c r="NPW75" s="124" t="s">
        <v>192</v>
      </c>
      <c r="NPX75" s="124" t="s">
        <v>192</v>
      </c>
      <c r="NPY75" s="124" t="s">
        <v>192</v>
      </c>
      <c r="NPZ75" s="124" t="s">
        <v>192</v>
      </c>
      <c r="NQA75" s="124" t="s">
        <v>192</v>
      </c>
      <c r="NQB75" s="124" t="s">
        <v>192</v>
      </c>
      <c r="NQC75" s="124" t="s">
        <v>192</v>
      </c>
      <c r="NQD75" s="124" t="s">
        <v>192</v>
      </c>
      <c r="NQE75" s="124" t="s">
        <v>192</v>
      </c>
      <c r="NQF75" s="124" t="s">
        <v>192</v>
      </c>
      <c r="NQG75" s="124" t="s">
        <v>192</v>
      </c>
      <c r="NQH75" s="124" t="s">
        <v>192</v>
      </c>
      <c r="NQI75" s="124" t="s">
        <v>192</v>
      </c>
      <c r="NQJ75" s="124" t="s">
        <v>192</v>
      </c>
      <c r="NQK75" s="124" t="s">
        <v>192</v>
      </c>
      <c r="NQL75" s="124" t="s">
        <v>192</v>
      </c>
      <c r="NQM75" s="124" t="s">
        <v>192</v>
      </c>
      <c r="NQN75" s="124" t="s">
        <v>192</v>
      </c>
      <c r="NQO75" s="124" t="s">
        <v>192</v>
      </c>
      <c r="NQP75" s="124" t="s">
        <v>192</v>
      </c>
      <c r="NQQ75" s="124" t="s">
        <v>192</v>
      </c>
      <c r="NQR75" s="124" t="s">
        <v>192</v>
      </c>
      <c r="NQS75" s="124" t="s">
        <v>192</v>
      </c>
      <c r="NQT75" s="124" t="s">
        <v>192</v>
      </c>
      <c r="NQU75" s="124" t="s">
        <v>192</v>
      </c>
      <c r="NQV75" s="124" t="s">
        <v>192</v>
      </c>
      <c r="NQW75" s="124" t="s">
        <v>192</v>
      </c>
      <c r="NQX75" s="124" t="s">
        <v>192</v>
      </c>
      <c r="NQY75" s="124" t="s">
        <v>192</v>
      </c>
      <c r="NQZ75" s="124" t="s">
        <v>192</v>
      </c>
      <c r="NRA75" s="124" t="s">
        <v>192</v>
      </c>
      <c r="NRB75" s="124" t="s">
        <v>192</v>
      </c>
      <c r="NRC75" s="124" t="s">
        <v>192</v>
      </c>
      <c r="NRD75" s="124" t="s">
        <v>192</v>
      </c>
      <c r="NRE75" s="124" t="s">
        <v>192</v>
      </c>
      <c r="NRF75" s="124" t="s">
        <v>192</v>
      </c>
      <c r="NRG75" s="124" t="s">
        <v>192</v>
      </c>
      <c r="NRH75" s="124" t="s">
        <v>192</v>
      </c>
      <c r="NRI75" s="124" t="s">
        <v>192</v>
      </c>
      <c r="NRJ75" s="124" t="s">
        <v>192</v>
      </c>
      <c r="NRK75" s="124" t="s">
        <v>192</v>
      </c>
      <c r="NRL75" s="124" t="s">
        <v>192</v>
      </c>
      <c r="NRM75" s="124" t="s">
        <v>192</v>
      </c>
      <c r="NRN75" s="124" t="s">
        <v>192</v>
      </c>
      <c r="NRO75" s="124" t="s">
        <v>192</v>
      </c>
      <c r="NRP75" s="124" t="s">
        <v>192</v>
      </c>
      <c r="NRQ75" s="124" t="s">
        <v>192</v>
      </c>
      <c r="NRR75" s="124" t="s">
        <v>192</v>
      </c>
      <c r="NRS75" s="124" t="s">
        <v>192</v>
      </c>
      <c r="NRT75" s="124" t="s">
        <v>192</v>
      </c>
      <c r="NRU75" s="124" t="s">
        <v>192</v>
      </c>
      <c r="NRV75" s="124" t="s">
        <v>192</v>
      </c>
      <c r="NRW75" s="124" t="s">
        <v>192</v>
      </c>
      <c r="NRX75" s="124" t="s">
        <v>192</v>
      </c>
      <c r="NRY75" s="124" t="s">
        <v>192</v>
      </c>
      <c r="NRZ75" s="124" t="s">
        <v>192</v>
      </c>
      <c r="NSA75" s="124" t="s">
        <v>192</v>
      </c>
      <c r="NSB75" s="124" t="s">
        <v>192</v>
      </c>
      <c r="NSC75" s="124" t="s">
        <v>192</v>
      </c>
      <c r="NSD75" s="124" t="s">
        <v>192</v>
      </c>
      <c r="NSE75" s="124" t="s">
        <v>192</v>
      </c>
      <c r="NSF75" s="124" t="s">
        <v>192</v>
      </c>
      <c r="NSG75" s="124" t="s">
        <v>192</v>
      </c>
      <c r="NSH75" s="124" t="s">
        <v>192</v>
      </c>
      <c r="NSI75" s="124" t="s">
        <v>192</v>
      </c>
      <c r="NSJ75" s="124" t="s">
        <v>192</v>
      </c>
      <c r="NSK75" s="124" t="s">
        <v>192</v>
      </c>
      <c r="NSL75" s="124" t="s">
        <v>192</v>
      </c>
      <c r="NSM75" s="124" t="s">
        <v>192</v>
      </c>
      <c r="NSN75" s="124" t="s">
        <v>192</v>
      </c>
      <c r="NSO75" s="124" t="s">
        <v>192</v>
      </c>
      <c r="NSP75" s="124" t="s">
        <v>192</v>
      </c>
      <c r="NSQ75" s="124" t="s">
        <v>192</v>
      </c>
      <c r="NSR75" s="124" t="s">
        <v>192</v>
      </c>
      <c r="NSS75" s="124" t="s">
        <v>192</v>
      </c>
      <c r="NST75" s="124" t="s">
        <v>192</v>
      </c>
      <c r="NSU75" s="124" t="s">
        <v>192</v>
      </c>
      <c r="NSV75" s="124" t="s">
        <v>192</v>
      </c>
      <c r="NSW75" s="124" t="s">
        <v>192</v>
      </c>
      <c r="NSX75" s="124" t="s">
        <v>192</v>
      </c>
      <c r="NSY75" s="124" t="s">
        <v>192</v>
      </c>
      <c r="NSZ75" s="124" t="s">
        <v>192</v>
      </c>
      <c r="NTA75" s="124" t="s">
        <v>192</v>
      </c>
      <c r="NTB75" s="124" t="s">
        <v>192</v>
      </c>
      <c r="NTC75" s="124" t="s">
        <v>192</v>
      </c>
      <c r="NTD75" s="124" t="s">
        <v>192</v>
      </c>
      <c r="NTE75" s="124" t="s">
        <v>192</v>
      </c>
      <c r="NTF75" s="124" t="s">
        <v>192</v>
      </c>
      <c r="NTG75" s="124" t="s">
        <v>192</v>
      </c>
      <c r="NTH75" s="124" t="s">
        <v>192</v>
      </c>
      <c r="NTI75" s="124" t="s">
        <v>192</v>
      </c>
      <c r="NTJ75" s="124" t="s">
        <v>192</v>
      </c>
      <c r="NTK75" s="124" t="s">
        <v>192</v>
      </c>
      <c r="NTL75" s="124" t="s">
        <v>192</v>
      </c>
      <c r="NTM75" s="124" t="s">
        <v>192</v>
      </c>
      <c r="NTN75" s="124" t="s">
        <v>192</v>
      </c>
      <c r="NTO75" s="124" t="s">
        <v>192</v>
      </c>
      <c r="NTP75" s="124" t="s">
        <v>192</v>
      </c>
      <c r="NTQ75" s="124" t="s">
        <v>192</v>
      </c>
      <c r="NTR75" s="124" t="s">
        <v>192</v>
      </c>
      <c r="NTS75" s="124" t="s">
        <v>192</v>
      </c>
      <c r="NTT75" s="124" t="s">
        <v>192</v>
      </c>
      <c r="NTU75" s="124" t="s">
        <v>192</v>
      </c>
      <c r="NTV75" s="124" t="s">
        <v>192</v>
      </c>
      <c r="NTW75" s="124" t="s">
        <v>192</v>
      </c>
      <c r="NTX75" s="124" t="s">
        <v>192</v>
      </c>
      <c r="NTY75" s="124" t="s">
        <v>192</v>
      </c>
      <c r="NTZ75" s="124" t="s">
        <v>192</v>
      </c>
      <c r="NUA75" s="124" t="s">
        <v>192</v>
      </c>
      <c r="NUB75" s="124" t="s">
        <v>192</v>
      </c>
      <c r="NUC75" s="124" t="s">
        <v>192</v>
      </c>
      <c r="NUD75" s="124" t="s">
        <v>192</v>
      </c>
      <c r="NUE75" s="124" t="s">
        <v>192</v>
      </c>
      <c r="NUF75" s="124" t="s">
        <v>192</v>
      </c>
      <c r="NUG75" s="124" t="s">
        <v>192</v>
      </c>
      <c r="NUH75" s="124" t="s">
        <v>192</v>
      </c>
      <c r="NUI75" s="124" t="s">
        <v>192</v>
      </c>
      <c r="NUJ75" s="124" t="s">
        <v>192</v>
      </c>
      <c r="NUK75" s="124" t="s">
        <v>192</v>
      </c>
      <c r="NUL75" s="124" t="s">
        <v>192</v>
      </c>
      <c r="NUM75" s="124" t="s">
        <v>192</v>
      </c>
      <c r="NUN75" s="124" t="s">
        <v>192</v>
      </c>
      <c r="NUO75" s="124" t="s">
        <v>192</v>
      </c>
      <c r="NUP75" s="124" t="s">
        <v>192</v>
      </c>
      <c r="NUQ75" s="124" t="s">
        <v>192</v>
      </c>
      <c r="NUR75" s="124" t="s">
        <v>192</v>
      </c>
      <c r="NUS75" s="124" t="s">
        <v>192</v>
      </c>
      <c r="NUT75" s="124" t="s">
        <v>192</v>
      </c>
      <c r="NUU75" s="124" t="s">
        <v>192</v>
      </c>
      <c r="NUV75" s="124" t="s">
        <v>192</v>
      </c>
      <c r="NUW75" s="124" t="s">
        <v>192</v>
      </c>
      <c r="NUX75" s="124" t="s">
        <v>192</v>
      </c>
      <c r="NUY75" s="124" t="s">
        <v>192</v>
      </c>
      <c r="NUZ75" s="124" t="s">
        <v>192</v>
      </c>
      <c r="NVA75" s="124" t="s">
        <v>192</v>
      </c>
      <c r="NVB75" s="124" t="s">
        <v>192</v>
      </c>
      <c r="NVC75" s="124" t="s">
        <v>192</v>
      </c>
      <c r="NVD75" s="124" t="s">
        <v>192</v>
      </c>
      <c r="NVE75" s="124" t="s">
        <v>192</v>
      </c>
      <c r="NVF75" s="124" t="s">
        <v>192</v>
      </c>
      <c r="NVG75" s="124" t="s">
        <v>192</v>
      </c>
      <c r="NVH75" s="124" t="s">
        <v>192</v>
      </c>
      <c r="NVI75" s="124" t="s">
        <v>192</v>
      </c>
      <c r="NVJ75" s="124" t="s">
        <v>192</v>
      </c>
      <c r="NVK75" s="124" t="s">
        <v>192</v>
      </c>
      <c r="NVL75" s="124" t="s">
        <v>192</v>
      </c>
      <c r="NVM75" s="124" t="s">
        <v>192</v>
      </c>
      <c r="NVN75" s="124" t="s">
        <v>192</v>
      </c>
      <c r="NVO75" s="124" t="s">
        <v>192</v>
      </c>
      <c r="NVP75" s="124" t="s">
        <v>192</v>
      </c>
      <c r="NVQ75" s="124" t="s">
        <v>192</v>
      </c>
      <c r="NVR75" s="124" t="s">
        <v>192</v>
      </c>
      <c r="NVS75" s="124" t="s">
        <v>192</v>
      </c>
      <c r="NVT75" s="124" t="s">
        <v>192</v>
      </c>
      <c r="NVU75" s="124" t="s">
        <v>192</v>
      </c>
      <c r="NVV75" s="124" t="s">
        <v>192</v>
      </c>
      <c r="NVW75" s="124" t="s">
        <v>192</v>
      </c>
      <c r="NVX75" s="124" t="s">
        <v>192</v>
      </c>
      <c r="NVY75" s="124" t="s">
        <v>192</v>
      </c>
      <c r="NVZ75" s="124" t="s">
        <v>192</v>
      </c>
      <c r="NWA75" s="124" t="s">
        <v>192</v>
      </c>
      <c r="NWB75" s="124" t="s">
        <v>192</v>
      </c>
      <c r="NWC75" s="124" t="s">
        <v>192</v>
      </c>
      <c r="NWD75" s="124" t="s">
        <v>192</v>
      </c>
      <c r="NWE75" s="124" t="s">
        <v>192</v>
      </c>
      <c r="NWF75" s="124" t="s">
        <v>192</v>
      </c>
      <c r="NWG75" s="124" t="s">
        <v>192</v>
      </c>
      <c r="NWH75" s="124" t="s">
        <v>192</v>
      </c>
      <c r="NWI75" s="124" t="s">
        <v>192</v>
      </c>
      <c r="NWJ75" s="124" t="s">
        <v>192</v>
      </c>
      <c r="NWK75" s="124" t="s">
        <v>192</v>
      </c>
      <c r="NWL75" s="124" t="s">
        <v>192</v>
      </c>
      <c r="NWM75" s="124" t="s">
        <v>192</v>
      </c>
      <c r="NWN75" s="124" t="s">
        <v>192</v>
      </c>
      <c r="NWO75" s="124" t="s">
        <v>192</v>
      </c>
      <c r="NWP75" s="124" t="s">
        <v>192</v>
      </c>
      <c r="NWQ75" s="124" t="s">
        <v>192</v>
      </c>
      <c r="NWR75" s="124" t="s">
        <v>192</v>
      </c>
      <c r="NWS75" s="124" t="s">
        <v>192</v>
      </c>
      <c r="NWT75" s="124" t="s">
        <v>192</v>
      </c>
      <c r="NWU75" s="124" t="s">
        <v>192</v>
      </c>
      <c r="NWV75" s="124" t="s">
        <v>192</v>
      </c>
      <c r="NWW75" s="124" t="s">
        <v>192</v>
      </c>
      <c r="NWX75" s="124" t="s">
        <v>192</v>
      </c>
      <c r="NWY75" s="124" t="s">
        <v>192</v>
      </c>
      <c r="NWZ75" s="124" t="s">
        <v>192</v>
      </c>
      <c r="NXA75" s="124" t="s">
        <v>192</v>
      </c>
      <c r="NXB75" s="124" t="s">
        <v>192</v>
      </c>
      <c r="NXC75" s="124" t="s">
        <v>192</v>
      </c>
      <c r="NXD75" s="124" t="s">
        <v>192</v>
      </c>
      <c r="NXE75" s="124" t="s">
        <v>192</v>
      </c>
      <c r="NXF75" s="124" t="s">
        <v>192</v>
      </c>
      <c r="NXG75" s="124" t="s">
        <v>192</v>
      </c>
      <c r="NXH75" s="124" t="s">
        <v>192</v>
      </c>
      <c r="NXI75" s="124" t="s">
        <v>192</v>
      </c>
      <c r="NXJ75" s="124" t="s">
        <v>192</v>
      </c>
      <c r="NXK75" s="124" t="s">
        <v>192</v>
      </c>
      <c r="NXL75" s="124" t="s">
        <v>192</v>
      </c>
      <c r="NXM75" s="124" t="s">
        <v>192</v>
      </c>
      <c r="NXN75" s="124" t="s">
        <v>192</v>
      </c>
      <c r="NXO75" s="124" t="s">
        <v>192</v>
      </c>
      <c r="NXP75" s="124" t="s">
        <v>192</v>
      </c>
      <c r="NXQ75" s="124" t="s">
        <v>192</v>
      </c>
      <c r="NXR75" s="124" t="s">
        <v>192</v>
      </c>
      <c r="NXS75" s="124" t="s">
        <v>192</v>
      </c>
      <c r="NXT75" s="124" t="s">
        <v>192</v>
      </c>
      <c r="NXU75" s="124" t="s">
        <v>192</v>
      </c>
      <c r="NXV75" s="124" t="s">
        <v>192</v>
      </c>
      <c r="NXW75" s="124" t="s">
        <v>192</v>
      </c>
      <c r="NXX75" s="124" t="s">
        <v>192</v>
      </c>
      <c r="NXY75" s="124" t="s">
        <v>192</v>
      </c>
      <c r="NXZ75" s="124" t="s">
        <v>192</v>
      </c>
      <c r="NYA75" s="124" t="s">
        <v>192</v>
      </c>
      <c r="NYB75" s="124" t="s">
        <v>192</v>
      </c>
      <c r="NYC75" s="124" t="s">
        <v>192</v>
      </c>
      <c r="NYD75" s="124" t="s">
        <v>192</v>
      </c>
      <c r="NYE75" s="124" t="s">
        <v>192</v>
      </c>
      <c r="NYF75" s="124" t="s">
        <v>192</v>
      </c>
      <c r="NYG75" s="124" t="s">
        <v>192</v>
      </c>
      <c r="NYH75" s="124" t="s">
        <v>192</v>
      </c>
      <c r="NYI75" s="124" t="s">
        <v>192</v>
      </c>
      <c r="NYJ75" s="124" t="s">
        <v>192</v>
      </c>
      <c r="NYK75" s="124" t="s">
        <v>192</v>
      </c>
      <c r="NYL75" s="124" t="s">
        <v>192</v>
      </c>
      <c r="NYM75" s="124" t="s">
        <v>192</v>
      </c>
      <c r="NYN75" s="124" t="s">
        <v>192</v>
      </c>
      <c r="NYO75" s="124" t="s">
        <v>192</v>
      </c>
      <c r="NYP75" s="124" t="s">
        <v>192</v>
      </c>
      <c r="NYQ75" s="124" t="s">
        <v>192</v>
      </c>
      <c r="NYR75" s="124" t="s">
        <v>192</v>
      </c>
      <c r="NYS75" s="124" t="s">
        <v>192</v>
      </c>
      <c r="NYT75" s="124" t="s">
        <v>192</v>
      </c>
      <c r="NYU75" s="124" t="s">
        <v>192</v>
      </c>
      <c r="NYV75" s="124" t="s">
        <v>192</v>
      </c>
      <c r="NYW75" s="124" t="s">
        <v>192</v>
      </c>
      <c r="NYX75" s="124" t="s">
        <v>192</v>
      </c>
      <c r="NYY75" s="124" t="s">
        <v>192</v>
      </c>
      <c r="NYZ75" s="124" t="s">
        <v>192</v>
      </c>
      <c r="NZA75" s="124" t="s">
        <v>192</v>
      </c>
      <c r="NZB75" s="124" t="s">
        <v>192</v>
      </c>
      <c r="NZC75" s="124" t="s">
        <v>192</v>
      </c>
      <c r="NZD75" s="124" t="s">
        <v>192</v>
      </c>
      <c r="NZE75" s="124" t="s">
        <v>192</v>
      </c>
      <c r="NZF75" s="124" t="s">
        <v>192</v>
      </c>
      <c r="NZG75" s="124" t="s">
        <v>192</v>
      </c>
      <c r="NZH75" s="124" t="s">
        <v>192</v>
      </c>
      <c r="NZI75" s="124" t="s">
        <v>192</v>
      </c>
      <c r="NZJ75" s="124" t="s">
        <v>192</v>
      </c>
      <c r="NZK75" s="124" t="s">
        <v>192</v>
      </c>
      <c r="NZL75" s="124" t="s">
        <v>192</v>
      </c>
      <c r="NZM75" s="124" t="s">
        <v>192</v>
      </c>
      <c r="NZN75" s="124" t="s">
        <v>192</v>
      </c>
      <c r="NZO75" s="124" t="s">
        <v>192</v>
      </c>
      <c r="NZP75" s="124" t="s">
        <v>192</v>
      </c>
      <c r="NZQ75" s="124" t="s">
        <v>192</v>
      </c>
      <c r="NZR75" s="124" t="s">
        <v>192</v>
      </c>
      <c r="NZS75" s="124" t="s">
        <v>192</v>
      </c>
      <c r="NZT75" s="124" t="s">
        <v>192</v>
      </c>
      <c r="NZU75" s="124" t="s">
        <v>192</v>
      </c>
      <c r="NZV75" s="124" t="s">
        <v>192</v>
      </c>
      <c r="NZW75" s="124" t="s">
        <v>192</v>
      </c>
      <c r="NZX75" s="124" t="s">
        <v>192</v>
      </c>
      <c r="NZY75" s="124" t="s">
        <v>192</v>
      </c>
      <c r="NZZ75" s="124" t="s">
        <v>192</v>
      </c>
      <c r="OAA75" s="124" t="s">
        <v>192</v>
      </c>
      <c r="OAB75" s="124" t="s">
        <v>192</v>
      </c>
      <c r="OAC75" s="124" t="s">
        <v>192</v>
      </c>
      <c r="OAD75" s="124" t="s">
        <v>192</v>
      </c>
      <c r="OAE75" s="124" t="s">
        <v>192</v>
      </c>
      <c r="OAF75" s="124" t="s">
        <v>192</v>
      </c>
      <c r="OAG75" s="124" t="s">
        <v>192</v>
      </c>
      <c r="OAH75" s="124" t="s">
        <v>192</v>
      </c>
      <c r="OAI75" s="124" t="s">
        <v>192</v>
      </c>
      <c r="OAJ75" s="124" t="s">
        <v>192</v>
      </c>
      <c r="OAK75" s="124" t="s">
        <v>192</v>
      </c>
      <c r="OAL75" s="124" t="s">
        <v>192</v>
      </c>
      <c r="OAM75" s="124" t="s">
        <v>192</v>
      </c>
      <c r="OAN75" s="124" t="s">
        <v>192</v>
      </c>
      <c r="OAO75" s="124" t="s">
        <v>192</v>
      </c>
      <c r="OAP75" s="124" t="s">
        <v>192</v>
      </c>
      <c r="OAQ75" s="124" t="s">
        <v>192</v>
      </c>
      <c r="OAR75" s="124" t="s">
        <v>192</v>
      </c>
      <c r="OAS75" s="124" t="s">
        <v>192</v>
      </c>
      <c r="OAT75" s="124" t="s">
        <v>192</v>
      </c>
      <c r="OAU75" s="124" t="s">
        <v>192</v>
      </c>
      <c r="OAV75" s="124" t="s">
        <v>192</v>
      </c>
      <c r="OAW75" s="124" t="s">
        <v>192</v>
      </c>
      <c r="OAX75" s="124" t="s">
        <v>192</v>
      </c>
      <c r="OAY75" s="124" t="s">
        <v>192</v>
      </c>
      <c r="OAZ75" s="124" t="s">
        <v>192</v>
      </c>
      <c r="OBA75" s="124" t="s">
        <v>192</v>
      </c>
      <c r="OBB75" s="124" t="s">
        <v>192</v>
      </c>
      <c r="OBC75" s="124" t="s">
        <v>192</v>
      </c>
      <c r="OBD75" s="124" t="s">
        <v>192</v>
      </c>
      <c r="OBE75" s="124" t="s">
        <v>192</v>
      </c>
      <c r="OBF75" s="124" t="s">
        <v>192</v>
      </c>
      <c r="OBG75" s="124" t="s">
        <v>192</v>
      </c>
      <c r="OBH75" s="124" t="s">
        <v>192</v>
      </c>
      <c r="OBI75" s="124" t="s">
        <v>192</v>
      </c>
      <c r="OBJ75" s="124" t="s">
        <v>192</v>
      </c>
      <c r="OBK75" s="124" t="s">
        <v>192</v>
      </c>
      <c r="OBL75" s="124" t="s">
        <v>192</v>
      </c>
      <c r="OBM75" s="124" t="s">
        <v>192</v>
      </c>
      <c r="OBN75" s="124" t="s">
        <v>192</v>
      </c>
      <c r="OBO75" s="124" t="s">
        <v>192</v>
      </c>
      <c r="OBP75" s="124" t="s">
        <v>192</v>
      </c>
      <c r="OBQ75" s="124" t="s">
        <v>192</v>
      </c>
      <c r="OBR75" s="124" t="s">
        <v>192</v>
      </c>
      <c r="OBS75" s="124" t="s">
        <v>192</v>
      </c>
      <c r="OBT75" s="124" t="s">
        <v>192</v>
      </c>
      <c r="OBU75" s="124" t="s">
        <v>192</v>
      </c>
      <c r="OBV75" s="124" t="s">
        <v>192</v>
      </c>
      <c r="OBW75" s="124" t="s">
        <v>192</v>
      </c>
      <c r="OBX75" s="124" t="s">
        <v>192</v>
      </c>
      <c r="OBY75" s="124" t="s">
        <v>192</v>
      </c>
      <c r="OBZ75" s="124" t="s">
        <v>192</v>
      </c>
      <c r="OCA75" s="124" t="s">
        <v>192</v>
      </c>
      <c r="OCB75" s="124" t="s">
        <v>192</v>
      </c>
      <c r="OCC75" s="124" t="s">
        <v>192</v>
      </c>
      <c r="OCD75" s="124" t="s">
        <v>192</v>
      </c>
      <c r="OCE75" s="124" t="s">
        <v>192</v>
      </c>
      <c r="OCF75" s="124" t="s">
        <v>192</v>
      </c>
      <c r="OCG75" s="124" t="s">
        <v>192</v>
      </c>
      <c r="OCH75" s="124" t="s">
        <v>192</v>
      </c>
      <c r="OCI75" s="124" t="s">
        <v>192</v>
      </c>
      <c r="OCJ75" s="124" t="s">
        <v>192</v>
      </c>
      <c r="OCK75" s="124" t="s">
        <v>192</v>
      </c>
      <c r="OCL75" s="124" t="s">
        <v>192</v>
      </c>
      <c r="OCM75" s="124" t="s">
        <v>192</v>
      </c>
      <c r="OCN75" s="124" t="s">
        <v>192</v>
      </c>
      <c r="OCO75" s="124" t="s">
        <v>192</v>
      </c>
      <c r="OCP75" s="124" t="s">
        <v>192</v>
      </c>
      <c r="OCQ75" s="124" t="s">
        <v>192</v>
      </c>
      <c r="OCR75" s="124" t="s">
        <v>192</v>
      </c>
      <c r="OCS75" s="124" t="s">
        <v>192</v>
      </c>
      <c r="OCT75" s="124" t="s">
        <v>192</v>
      </c>
      <c r="OCU75" s="124" t="s">
        <v>192</v>
      </c>
      <c r="OCV75" s="124" t="s">
        <v>192</v>
      </c>
      <c r="OCW75" s="124" t="s">
        <v>192</v>
      </c>
      <c r="OCX75" s="124" t="s">
        <v>192</v>
      </c>
      <c r="OCY75" s="124" t="s">
        <v>192</v>
      </c>
      <c r="OCZ75" s="124" t="s">
        <v>192</v>
      </c>
      <c r="ODA75" s="124" t="s">
        <v>192</v>
      </c>
      <c r="ODB75" s="124" t="s">
        <v>192</v>
      </c>
      <c r="ODC75" s="124" t="s">
        <v>192</v>
      </c>
      <c r="ODD75" s="124" t="s">
        <v>192</v>
      </c>
      <c r="ODE75" s="124" t="s">
        <v>192</v>
      </c>
      <c r="ODF75" s="124" t="s">
        <v>192</v>
      </c>
      <c r="ODG75" s="124" t="s">
        <v>192</v>
      </c>
      <c r="ODH75" s="124" t="s">
        <v>192</v>
      </c>
      <c r="ODI75" s="124" t="s">
        <v>192</v>
      </c>
      <c r="ODJ75" s="124" t="s">
        <v>192</v>
      </c>
      <c r="ODK75" s="124" t="s">
        <v>192</v>
      </c>
      <c r="ODL75" s="124" t="s">
        <v>192</v>
      </c>
      <c r="ODM75" s="124" t="s">
        <v>192</v>
      </c>
      <c r="ODN75" s="124" t="s">
        <v>192</v>
      </c>
      <c r="ODO75" s="124" t="s">
        <v>192</v>
      </c>
      <c r="ODP75" s="124" t="s">
        <v>192</v>
      </c>
      <c r="ODQ75" s="124" t="s">
        <v>192</v>
      </c>
      <c r="ODR75" s="124" t="s">
        <v>192</v>
      </c>
      <c r="ODS75" s="124" t="s">
        <v>192</v>
      </c>
      <c r="ODT75" s="124" t="s">
        <v>192</v>
      </c>
      <c r="ODU75" s="124" t="s">
        <v>192</v>
      </c>
      <c r="ODV75" s="124" t="s">
        <v>192</v>
      </c>
      <c r="ODW75" s="124" t="s">
        <v>192</v>
      </c>
      <c r="ODX75" s="124" t="s">
        <v>192</v>
      </c>
      <c r="ODY75" s="124" t="s">
        <v>192</v>
      </c>
      <c r="ODZ75" s="124" t="s">
        <v>192</v>
      </c>
      <c r="OEA75" s="124" t="s">
        <v>192</v>
      </c>
      <c r="OEB75" s="124" t="s">
        <v>192</v>
      </c>
      <c r="OEC75" s="124" t="s">
        <v>192</v>
      </c>
      <c r="OED75" s="124" t="s">
        <v>192</v>
      </c>
      <c r="OEE75" s="124" t="s">
        <v>192</v>
      </c>
      <c r="OEF75" s="124" t="s">
        <v>192</v>
      </c>
      <c r="OEG75" s="124" t="s">
        <v>192</v>
      </c>
      <c r="OEH75" s="124" t="s">
        <v>192</v>
      </c>
      <c r="OEI75" s="124" t="s">
        <v>192</v>
      </c>
      <c r="OEJ75" s="124" t="s">
        <v>192</v>
      </c>
      <c r="OEK75" s="124" t="s">
        <v>192</v>
      </c>
      <c r="OEL75" s="124" t="s">
        <v>192</v>
      </c>
      <c r="OEM75" s="124" t="s">
        <v>192</v>
      </c>
      <c r="OEN75" s="124" t="s">
        <v>192</v>
      </c>
      <c r="OEO75" s="124" t="s">
        <v>192</v>
      </c>
      <c r="OEP75" s="124" t="s">
        <v>192</v>
      </c>
      <c r="OEQ75" s="124" t="s">
        <v>192</v>
      </c>
      <c r="OER75" s="124" t="s">
        <v>192</v>
      </c>
      <c r="OES75" s="124" t="s">
        <v>192</v>
      </c>
      <c r="OET75" s="124" t="s">
        <v>192</v>
      </c>
      <c r="OEU75" s="124" t="s">
        <v>192</v>
      </c>
      <c r="OEV75" s="124" t="s">
        <v>192</v>
      </c>
      <c r="OEW75" s="124" t="s">
        <v>192</v>
      </c>
      <c r="OEX75" s="124" t="s">
        <v>192</v>
      </c>
      <c r="OEY75" s="124" t="s">
        <v>192</v>
      </c>
      <c r="OEZ75" s="124" t="s">
        <v>192</v>
      </c>
      <c r="OFA75" s="124" t="s">
        <v>192</v>
      </c>
      <c r="OFB75" s="124" t="s">
        <v>192</v>
      </c>
      <c r="OFC75" s="124" t="s">
        <v>192</v>
      </c>
      <c r="OFD75" s="124" t="s">
        <v>192</v>
      </c>
      <c r="OFE75" s="124" t="s">
        <v>192</v>
      </c>
      <c r="OFF75" s="124" t="s">
        <v>192</v>
      </c>
      <c r="OFG75" s="124" t="s">
        <v>192</v>
      </c>
      <c r="OFH75" s="124" t="s">
        <v>192</v>
      </c>
      <c r="OFI75" s="124" t="s">
        <v>192</v>
      </c>
      <c r="OFJ75" s="124" t="s">
        <v>192</v>
      </c>
      <c r="OFK75" s="124" t="s">
        <v>192</v>
      </c>
      <c r="OFL75" s="124" t="s">
        <v>192</v>
      </c>
      <c r="OFM75" s="124" t="s">
        <v>192</v>
      </c>
      <c r="OFN75" s="124" t="s">
        <v>192</v>
      </c>
      <c r="OFO75" s="124" t="s">
        <v>192</v>
      </c>
      <c r="OFP75" s="124" t="s">
        <v>192</v>
      </c>
      <c r="OFQ75" s="124" t="s">
        <v>192</v>
      </c>
      <c r="OFR75" s="124" t="s">
        <v>192</v>
      </c>
      <c r="OFS75" s="124" t="s">
        <v>192</v>
      </c>
      <c r="OFT75" s="124" t="s">
        <v>192</v>
      </c>
      <c r="OFU75" s="124" t="s">
        <v>192</v>
      </c>
      <c r="OFV75" s="124" t="s">
        <v>192</v>
      </c>
      <c r="OFW75" s="124" t="s">
        <v>192</v>
      </c>
      <c r="OFX75" s="124" t="s">
        <v>192</v>
      </c>
      <c r="OFY75" s="124" t="s">
        <v>192</v>
      </c>
      <c r="OFZ75" s="124" t="s">
        <v>192</v>
      </c>
      <c r="OGA75" s="124" t="s">
        <v>192</v>
      </c>
      <c r="OGB75" s="124" t="s">
        <v>192</v>
      </c>
      <c r="OGC75" s="124" t="s">
        <v>192</v>
      </c>
      <c r="OGD75" s="124" t="s">
        <v>192</v>
      </c>
      <c r="OGE75" s="124" t="s">
        <v>192</v>
      </c>
      <c r="OGF75" s="124" t="s">
        <v>192</v>
      </c>
      <c r="OGG75" s="124" t="s">
        <v>192</v>
      </c>
      <c r="OGH75" s="124" t="s">
        <v>192</v>
      </c>
      <c r="OGI75" s="124" t="s">
        <v>192</v>
      </c>
      <c r="OGJ75" s="124" t="s">
        <v>192</v>
      </c>
      <c r="OGK75" s="124" t="s">
        <v>192</v>
      </c>
      <c r="OGL75" s="124" t="s">
        <v>192</v>
      </c>
      <c r="OGM75" s="124" t="s">
        <v>192</v>
      </c>
      <c r="OGN75" s="124" t="s">
        <v>192</v>
      </c>
      <c r="OGO75" s="124" t="s">
        <v>192</v>
      </c>
      <c r="OGP75" s="124" t="s">
        <v>192</v>
      </c>
      <c r="OGQ75" s="124" t="s">
        <v>192</v>
      </c>
      <c r="OGR75" s="124" t="s">
        <v>192</v>
      </c>
      <c r="OGS75" s="124" t="s">
        <v>192</v>
      </c>
      <c r="OGT75" s="124" t="s">
        <v>192</v>
      </c>
      <c r="OGU75" s="124" t="s">
        <v>192</v>
      </c>
      <c r="OGV75" s="124" t="s">
        <v>192</v>
      </c>
      <c r="OGW75" s="124" t="s">
        <v>192</v>
      </c>
      <c r="OGX75" s="124" t="s">
        <v>192</v>
      </c>
      <c r="OGY75" s="124" t="s">
        <v>192</v>
      </c>
      <c r="OGZ75" s="124" t="s">
        <v>192</v>
      </c>
      <c r="OHA75" s="124" t="s">
        <v>192</v>
      </c>
      <c r="OHB75" s="124" t="s">
        <v>192</v>
      </c>
      <c r="OHC75" s="124" t="s">
        <v>192</v>
      </c>
      <c r="OHD75" s="124" t="s">
        <v>192</v>
      </c>
      <c r="OHE75" s="124" t="s">
        <v>192</v>
      </c>
      <c r="OHF75" s="124" t="s">
        <v>192</v>
      </c>
      <c r="OHG75" s="124" t="s">
        <v>192</v>
      </c>
      <c r="OHH75" s="124" t="s">
        <v>192</v>
      </c>
      <c r="OHI75" s="124" t="s">
        <v>192</v>
      </c>
      <c r="OHJ75" s="124" t="s">
        <v>192</v>
      </c>
      <c r="OHK75" s="124" t="s">
        <v>192</v>
      </c>
      <c r="OHL75" s="124" t="s">
        <v>192</v>
      </c>
      <c r="OHM75" s="124" t="s">
        <v>192</v>
      </c>
      <c r="OHN75" s="124" t="s">
        <v>192</v>
      </c>
      <c r="OHO75" s="124" t="s">
        <v>192</v>
      </c>
      <c r="OHP75" s="124" t="s">
        <v>192</v>
      </c>
      <c r="OHQ75" s="124" t="s">
        <v>192</v>
      </c>
      <c r="OHR75" s="124" t="s">
        <v>192</v>
      </c>
      <c r="OHS75" s="124" t="s">
        <v>192</v>
      </c>
      <c r="OHT75" s="124" t="s">
        <v>192</v>
      </c>
      <c r="OHU75" s="124" t="s">
        <v>192</v>
      </c>
      <c r="OHV75" s="124" t="s">
        <v>192</v>
      </c>
      <c r="OHW75" s="124" t="s">
        <v>192</v>
      </c>
      <c r="OHX75" s="124" t="s">
        <v>192</v>
      </c>
      <c r="OHY75" s="124" t="s">
        <v>192</v>
      </c>
      <c r="OHZ75" s="124" t="s">
        <v>192</v>
      </c>
      <c r="OIA75" s="124" t="s">
        <v>192</v>
      </c>
      <c r="OIB75" s="124" t="s">
        <v>192</v>
      </c>
      <c r="OIC75" s="124" t="s">
        <v>192</v>
      </c>
      <c r="OID75" s="124" t="s">
        <v>192</v>
      </c>
      <c r="OIE75" s="124" t="s">
        <v>192</v>
      </c>
      <c r="OIF75" s="124" t="s">
        <v>192</v>
      </c>
      <c r="OIG75" s="124" t="s">
        <v>192</v>
      </c>
      <c r="OIH75" s="124" t="s">
        <v>192</v>
      </c>
      <c r="OII75" s="124" t="s">
        <v>192</v>
      </c>
      <c r="OIJ75" s="124" t="s">
        <v>192</v>
      </c>
      <c r="OIK75" s="124" t="s">
        <v>192</v>
      </c>
      <c r="OIL75" s="124" t="s">
        <v>192</v>
      </c>
      <c r="OIM75" s="124" t="s">
        <v>192</v>
      </c>
      <c r="OIN75" s="124" t="s">
        <v>192</v>
      </c>
      <c r="OIO75" s="124" t="s">
        <v>192</v>
      </c>
      <c r="OIP75" s="124" t="s">
        <v>192</v>
      </c>
      <c r="OIQ75" s="124" t="s">
        <v>192</v>
      </c>
      <c r="OIR75" s="124" t="s">
        <v>192</v>
      </c>
      <c r="OIS75" s="124" t="s">
        <v>192</v>
      </c>
      <c r="OIT75" s="124" t="s">
        <v>192</v>
      </c>
      <c r="OIU75" s="124" t="s">
        <v>192</v>
      </c>
      <c r="OIV75" s="124" t="s">
        <v>192</v>
      </c>
      <c r="OIW75" s="124" t="s">
        <v>192</v>
      </c>
      <c r="OIX75" s="124" t="s">
        <v>192</v>
      </c>
      <c r="OIY75" s="124" t="s">
        <v>192</v>
      </c>
      <c r="OIZ75" s="124" t="s">
        <v>192</v>
      </c>
      <c r="OJA75" s="124" t="s">
        <v>192</v>
      </c>
      <c r="OJB75" s="124" t="s">
        <v>192</v>
      </c>
      <c r="OJC75" s="124" t="s">
        <v>192</v>
      </c>
      <c r="OJD75" s="124" t="s">
        <v>192</v>
      </c>
      <c r="OJE75" s="124" t="s">
        <v>192</v>
      </c>
      <c r="OJF75" s="124" t="s">
        <v>192</v>
      </c>
      <c r="OJG75" s="124" t="s">
        <v>192</v>
      </c>
      <c r="OJH75" s="124" t="s">
        <v>192</v>
      </c>
      <c r="OJI75" s="124" t="s">
        <v>192</v>
      </c>
      <c r="OJJ75" s="124" t="s">
        <v>192</v>
      </c>
      <c r="OJK75" s="124" t="s">
        <v>192</v>
      </c>
      <c r="OJL75" s="124" t="s">
        <v>192</v>
      </c>
      <c r="OJM75" s="124" t="s">
        <v>192</v>
      </c>
      <c r="OJN75" s="124" t="s">
        <v>192</v>
      </c>
      <c r="OJO75" s="124" t="s">
        <v>192</v>
      </c>
      <c r="OJP75" s="124" t="s">
        <v>192</v>
      </c>
      <c r="OJQ75" s="124" t="s">
        <v>192</v>
      </c>
      <c r="OJR75" s="124" t="s">
        <v>192</v>
      </c>
      <c r="OJS75" s="124" t="s">
        <v>192</v>
      </c>
      <c r="OJT75" s="124" t="s">
        <v>192</v>
      </c>
      <c r="OJU75" s="124" t="s">
        <v>192</v>
      </c>
      <c r="OJV75" s="124" t="s">
        <v>192</v>
      </c>
      <c r="OJW75" s="124" t="s">
        <v>192</v>
      </c>
      <c r="OJX75" s="124" t="s">
        <v>192</v>
      </c>
      <c r="OJY75" s="124" t="s">
        <v>192</v>
      </c>
      <c r="OJZ75" s="124" t="s">
        <v>192</v>
      </c>
      <c r="OKA75" s="124" t="s">
        <v>192</v>
      </c>
      <c r="OKB75" s="124" t="s">
        <v>192</v>
      </c>
      <c r="OKC75" s="124" t="s">
        <v>192</v>
      </c>
      <c r="OKD75" s="124" t="s">
        <v>192</v>
      </c>
      <c r="OKE75" s="124" t="s">
        <v>192</v>
      </c>
      <c r="OKF75" s="124" t="s">
        <v>192</v>
      </c>
      <c r="OKG75" s="124" t="s">
        <v>192</v>
      </c>
      <c r="OKH75" s="124" t="s">
        <v>192</v>
      </c>
      <c r="OKI75" s="124" t="s">
        <v>192</v>
      </c>
      <c r="OKJ75" s="124" t="s">
        <v>192</v>
      </c>
      <c r="OKK75" s="124" t="s">
        <v>192</v>
      </c>
      <c r="OKL75" s="124" t="s">
        <v>192</v>
      </c>
      <c r="OKM75" s="124" t="s">
        <v>192</v>
      </c>
      <c r="OKN75" s="124" t="s">
        <v>192</v>
      </c>
      <c r="OKO75" s="124" t="s">
        <v>192</v>
      </c>
      <c r="OKP75" s="124" t="s">
        <v>192</v>
      </c>
      <c r="OKQ75" s="124" t="s">
        <v>192</v>
      </c>
      <c r="OKR75" s="124" t="s">
        <v>192</v>
      </c>
      <c r="OKS75" s="124" t="s">
        <v>192</v>
      </c>
      <c r="OKT75" s="124" t="s">
        <v>192</v>
      </c>
      <c r="OKU75" s="124" t="s">
        <v>192</v>
      </c>
      <c r="OKV75" s="124" t="s">
        <v>192</v>
      </c>
      <c r="OKW75" s="124" t="s">
        <v>192</v>
      </c>
      <c r="OKX75" s="124" t="s">
        <v>192</v>
      </c>
      <c r="OKY75" s="124" t="s">
        <v>192</v>
      </c>
      <c r="OKZ75" s="124" t="s">
        <v>192</v>
      </c>
      <c r="OLA75" s="124" t="s">
        <v>192</v>
      </c>
      <c r="OLB75" s="124" t="s">
        <v>192</v>
      </c>
      <c r="OLC75" s="124" t="s">
        <v>192</v>
      </c>
      <c r="OLD75" s="124" t="s">
        <v>192</v>
      </c>
      <c r="OLE75" s="124" t="s">
        <v>192</v>
      </c>
      <c r="OLF75" s="124" t="s">
        <v>192</v>
      </c>
      <c r="OLG75" s="124" t="s">
        <v>192</v>
      </c>
      <c r="OLH75" s="124" t="s">
        <v>192</v>
      </c>
      <c r="OLI75" s="124" t="s">
        <v>192</v>
      </c>
      <c r="OLJ75" s="124" t="s">
        <v>192</v>
      </c>
      <c r="OLK75" s="124" t="s">
        <v>192</v>
      </c>
      <c r="OLL75" s="124" t="s">
        <v>192</v>
      </c>
      <c r="OLM75" s="124" t="s">
        <v>192</v>
      </c>
      <c r="OLN75" s="124" t="s">
        <v>192</v>
      </c>
      <c r="OLO75" s="124" t="s">
        <v>192</v>
      </c>
      <c r="OLP75" s="124" t="s">
        <v>192</v>
      </c>
      <c r="OLQ75" s="124" t="s">
        <v>192</v>
      </c>
      <c r="OLR75" s="124" t="s">
        <v>192</v>
      </c>
      <c r="OLS75" s="124" t="s">
        <v>192</v>
      </c>
      <c r="OLT75" s="124" t="s">
        <v>192</v>
      </c>
      <c r="OLU75" s="124" t="s">
        <v>192</v>
      </c>
      <c r="OLV75" s="124" t="s">
        <v>192</v>
      </c>
      <c r="OLW75" s="124" t="s">
        <v>192</v>
      </c>
      <c r="OLX75" s="124" t="s">
        <v>192</v>
      </c>
      <c r="OLY75" s="124" t="s">
        <v>192</v>
      </c>
      <c r="OLZ75" s="124" t="s">
        <v>192</v>
      </c>
      <c r="OMA75" s="124" t="s">
        <v>192</v>
      </c>
      <c r="OMB75" s="124" t="s">
        <v>192</v>
      </c>
      <c r="OMC75" s="124" t="s">
        <v>192</v>
      </c>
      <c r="OMD75" s="124" t="s">
        <v>192</v>
      </c>
      <c r="OME75" s="124" t="s">
        <v>192</v>
      </c>
      <c r="OMF75" s="124" t="s">
        <v>192</v>
      </c>
      <c r="OMG75" s="124" t="s">
        <v>192</v>
      </c>
      <c r="OMH75" s="124" t="s">
        <v>192</v>
      </c>
      <c r="OMI75" s="124" t="s">
        <v>192</v>
      </c>
      <c r="OMJ75" s="124" t="s">
        <v>192</v>
      </c>
      <c r="OMK75" s="124" t="s">
        <v>192</v>
      </c>
      <c r="OML75" s="124" t="s">
        <v>192</v>
      </c>
      <c r="OMM75" s="124" t="s">
        <v>192</v>
      </c>
      <c r="OMN75" s="124" t="s">
        <v>192</v>
      </c>
      <c r="OMO75" s="124" t="s">
        <v>192</v>
      </c>
      <c r="OMP75" s="124" t="s">
        <v>192</v>
      </c>
      <c r="OMQ75" s="124" t="s">
        <v>192</v>
      </c>
      <c r="OMR75" s="124" t="s">
        <v>192</v>
      </c>
      <c r="OMS75" s="124" t="s">
        <v>192</v>
      </c>
      <c r="OMT75" s="124" t="s">
        <v>192</v>
      </c>
      <c r="OMU75" s="124" t="s">
        <v>192</v>
      </c>
      <c r="OMV75" s="124" t="s">
        <v>192</v>
      </c>
      <c r="OMW75" s="124" t="s">
        <v>192</v>
      </c>
      <c r="OMX75" s="124" t="s">
        <v>192</v>
      </c>
      <c r="OMY75" s="124" t="s">
        <v>192</v>
      </c>
      <c r="OMZ75" s="124" t="s">
        <v>192</v>
      </c>
      <c r="ONA75" s="124" t="s">
        <v>192</v>
      </c>
      <c r="ONB75" s="124" t="s">
        <v>192</v>
      </c>
      <c r="ONC75" s="124" t="s">
        <v>192</v>
      </c>
      <c r="OND75" s="124" t="s">
        <v>192</v>
      </c>
      <c r="ONE75" s="124" t="s">
        <v>192</v>
      </c>
      <c r="ONF75" s="124" t="s">
        <v>192</v>
      </c>
      <c r="ONG75" s="124" t="s">
        <v>192</v>
      </c>
      <c r="ONH75" s="124" t="s">
        <v>192</v>
      </c>
      <c r="ONI75" s="124" t="s">
        <v>192</v>
      </c>
      <c r="ONJ75" s="124" t="s">
        <v>192</v>
      </c>
      <c r="ONK75" s="124" t="s">
        <v>192</v>
      </c>
      <c r="ONL75" s="124" t="s">
        <v>192</v>
      </c>
      <c r="ONM75" s="124" t="s">
        <v>192</v>
      </c>
      <c r="ONN75" s="124" t="s">
        <v>192</v>
      </c>
      <c r="ONO75" s="124" t="s">
        <v>192</v>
      </c>
      <c r="ONP75" s="124" t="s">
        <v>192</v>
      </c>
      <c r="ONQ75" s="124" t="s">
        <v>192</v>
      </c>
      <c r="ONR75" s="124" t="s">
        <v>192</v>
      </c>
      <c r="ONS75" s="124" t="s">
        <v>192</v>
      </c>
      <c r="ONT75" s="124" t="s">
        <v>192</v>
      </c>
      <c r="ONU75" s="124" t="s">
        <v>192</v>
      </c>
      <c r="ONV75" s="124" t="s">
        <v>192</v>
      </c>
      <c r="ONW75" s="124" t="s">
        <v>192</v>
      </c>
      <c r="ONX75" s="124" t="s">
        <v>192</v>
      </c>
      <c r="ONY75" s="124" t="s">
        <v>192</v>
      </c>
      <c r="ONZ75" s="124" t="s">
        <v>192</v>
      </c>
      <c r="OOA75" s="124" t="s">
        <v>192</v>
      </c>
      <c r="OOB75" s="124" t="s">
        <v>192</v>
      </c>
      <c r="OOC75" s="124" t="s">
        <v>192</v>
      </c>
      <c r="OOD75" s="124" t="s">
        <v>192</v>
      </c>
      <c r="OOE75" s="124" t="s">
        <v>192</v>
      </c>
      <c r="OOF75" s="124" t="s">
        <v>192</v>
      </c>
      <c r="OOG75" s="124" t="s">
        <v>192</v>
      </c>
      <c r="OOH75" s="124" t="s">
        <v>192</v>
      </c>
      <c r="OOI75" s="124" t="s">
        <v>192</v>
      </c>
      <c r="OOJ75" s="124" t="s">
        <v>192</v>
      </c>
      <c r="OOK75" s="124" t="s">
        <v>192</v>
      </c>
      <c r="OOL75" s="124" t="s">
        <v>192</v>
      </c>
      <c r="OOM75" s="124" t="s">
        <v>192</v>
      </c>
      <c r="OON75" s="124" t="s">
        <v>192</v>
      </c>
      <c r="OOO75" s="124" t="s">
        <v>192</v>
      </c>
      <c r="OOP75" s="124" t="s">
        <v>192</v>
      </c>
      <c r="OOQ75" s="124" t="s">
        <v>192</v>
      </c>
      <c r="OOR75" s="124" t="s">
        <v>192</v>
      </c>
      <c r="OOS75" s="124" t="s">
        <v>192</v>
      </c>
      <c r="OOT75" s="124" t="s">
        <v>192</v>
      </c>
      <c r="OOU75" s="124" t="s">
        <v>192</v>
      </c>
      <c r="OOV75" s="124" t="s">
        <v>192</v>
      </c>
      <c r="OOW75" s="124" t="s">
        <v>192</v>
      </c>
      <c r="OOX75" s="124" t="s">
        <v>192</v>
      </c>
      <c r="OOY75" s="124" t="s">
        <v>192</v>
      </c>
      <c r="OOZ75" s="124" t="s">
        <v>192</v>
      </c>
      <c r="OPA75" s="124" t="s">
        <v>192</v>
      </c>
      <c r="OPB75" s="124" t="s">
        <v>192</v>
      </c>
      <c r="OPC75" s="124" t="s">
        <v>192</v>
      </c>
      <c r="OPD75" s="124" t="s">
        <v>192</v>
      </c>
      <c r="OPE75" s="124" t="s">
        <v>192</v>
      </c>
      <c r="OPF75" s="124" t="s">
        <v>192</v>
      </c>
      <c r="OPG75" s="124" t="s">
        <v>192</v>
      </c>
      <c r="OPH75" s="124" t="s">
        <v>192</v>
      </c>
      <c r="OPI75" s="124" t="s">
        <v>192</v>
      </c>
      <c r="OPJ75" s="124" t="s">
        <v>192</v>
      </c>
      <c r="OPK75" s="124" t="s">
        <v>192</v>
      </c>
      <c r="OPL75" s="124" t="s">
        <v>192</v>
      </c>
      <c r="OPM75" s="124" t="s">
        <v>192</v>
      </c>
      <c r="OPN75" s="124" t="s">
        <v>192</v>
      </c>
      <c r="OPO75" s="124" t="s">
        <v>192</v>
      </c>
      <c r="OPP75" s="124" t="s">
        <v>192</v>
      </c>
      <c r="OPQ75" s="124" t="s">
        <v>192</v>
      </c>
      <c r="OPR75" s="124" t="s">
        <v>192</v>
      </c>
      <c r="OPS75" s="124" t="s">
        <v>192</v>
      </c>
      <c r="OPT75" s="124" t="s">
        <v>192</v>
      </c>
      <c r="OPU75" s="124" t="s">
        <v>192</v>
      </c>
      <c r="OPV75" s="124" t="s">
        <v>192</v>
      </c>
      <c r="OPW75" s="124" t="s">
        <v>192</v>
      </c>
      <c r="OPX75" s="124" t="s">
        <v>192</v>
      </c>
      <c r="OPY75" s="124" t="s">
        <v>192</v>
      </c>
      <c r="OPZ75" s="124" t="s">
        <v>192</v>
      </c>
      <c r="OQA75" s="124" t="s">
        <v>192</v>
      </c>
      <c r="OQB75" s="124" t="s">
        <v>192</v>
      </c>
      <c r="OQC75" s="124" t="s">
        <v>192</v>
      </c>
      <c r="OQD75" s="124" t="s">
        <v>192</v>
      </c>
      <c r="OQE75" s="124" t="s">
        <v>192</v>
      </c>
      <c r="OQF75" s="124" t="s">
        <v>192</v>
      </c>
      <c r="OQG75" s="124" t="s">
        <v>192</v>
      </c>
      <c r="OQH75" s="124" t="s">
        <v>192</v>
      </c>
      <c r="OQI75" s="124" t="s">
        <v>192</v>
      </c>
      <c r="OQJ75" s="124" t="s">
        <v>192</v>
      </c>
      <c r="OQK75" s="124" t="s">
        <v>192</v>
      </c>
      <c r="OQL75" s="124" t="s">
        <v>192</v>
      </c>
      <c r="OQM75" s="124" t="s">
        <v>192</v>
      </c>
      <c r="OQN75" s="124" t="s">
        <v>192</v>
      </c>
      <c r="OQO75" s="124" t="s">
        <v>192</v>
      </c>
      <c r="OQP75" s="124" t="s">
        <v>192</v>
      </c>
      <c r="OQQ75" s="124" t="s">
        <v>192</v>
      </c>
      <c r="OQR75" s="124" t="s">
        <v>192</v>
      </c>
      <c r="OQS75" s="124" t="s">
        <v>192</v>
      </c>
      <c r="OQT75" s="124" t="s">
        <v>192</v>
      </c>
      <c r="OQU75" s="124" t="s">
        <v>192</v>
      </c>
      <c r="OQV75" s="124" t="s">
        <v>192</v>
      </c>
      <c r="OQW75" s="124" t="s">
        <v>192</v>
      </c>
      <c r="OQX75" s="124" t="s">
        <v>192</v>
      </c>
      <c r="OQY75" s="124" t="s">
        <v>192</v>
      </c>
      <c r="OQZ75" s="124" t="s">
        <v>192</v>
      </c>
      <c r="ORA75" s="124" t="s">
        <v>192</v>
      </c>
      <c r="ORB75" s="124" t="s">
        <v>192</v>
      </c>
      <c r="ORC75" s="124" t="s">
        <v>192</v>
      </c>
      <c r="ORD75" s="124" t="s">
        <v>192</v>
      </c>
      <c r="ORE75" s="124" t="s">
        <v>192</v>
      </c>
      <c r="ORF75" s="124" t="s">
        <v>192</v>
      </c>
      <c r="ORG75" s="124" t="s">
        <v>192</v>
      </c>
      <c r="ORH75" s="124" t="s">
        <v>192</v>
      </c>
      <c r="ORI75" s="124" t="s">
        <v>192</v>
      </c>
      <c r="ORJ75" s="124" t="s">
        <v>192</v>
      </c>
      <c r="ORK75" s="124" t="s">
        <v>192</v>
      </c>
      <c r="ORL75" s="124" t="s">
        <v>192</v>
      </c>
      <c r="ORM75" s="124" t="s">
        <v>192</v>
      </c>
      <c r="ORN75" s="124" t="s">
        <v>192</v>
      </c>
      <c r="ORO75" s="124" t="s">
        <v>192</v>
      </c>
      <c r="ORP75" s="124" t="s">
        <v>192</v>
      </c>
      <c r="ORQ75" s="124" t="s">
        <v>192</v>
      </c>
      <c r="ORR75" s="124" t="s">
        <v>192</v>
      </c>
      <c r="ORS75" s="124" t="s">
        <v>192</v>
      </c>
      <c r="ORT75" s="124" t="s">
        <v>192</v>
      </c>
      <c r="ORU75" s="124" t="s">
        <v>192</v>
      </c>
      <c r="ORV75" s="124" t="s">
        <v>192</v>
      </c>
      <c r="ORW75" s="124" t="s">
        <v>192</v>
      </c>
      <c r="ORX75" s="124" t="s">
        <v>192</v>
      </c>
      <c r="ORY75" s="124" t="s">
        <v>192</v>
      </c>
      <c r="ORZ75" s="124" t="s">
        <v>192</v>
      </c>
      <c r="OSA75" s="124" t="s">
        <v>192</v>
      </c>
      <c r="OSB75" s="124" t="s">
        <v>192</v>
      </c>
      <c r="OSC75" s="124" t="s">
        <v>192</v>
      </c>
      <c r="OSD75" s="124" t="s">
        <v>192</v>
      </c>
      <c r="OSE75" s="124" t="s">
        <v>192</v>
      </c>
      <c r="OSF75" s="124" t="s">
        <v>192</v>
      </c>
      <c r="OSG75" s="124" t="s">
        <v>192</v>
      </c>
      <c r="OSH75" s="124" t="s">
        <v>192</v>
      </c>
      <c r="OSI75" s="124" t="s">
        <v>192</v>
      </c>
      <c r="OSJ75" s="124" t="s">
        <v>192</v>
      </c>
      <c r="OSK75" s="124" t="s">
        <v>192</v>
      </c>
      <c r="OSL75" s="124" t="s">
        <v>192</v>
      </c>
      <c r="OSM75" s="124" t="s">
        <v>192</v>
      </c>
      <c r="OSN75" s="124" t="s">
        <v>192</v>
      </c>
      <c r="OSO75" s="124" t="s">
        <v>192</v>
      </c>
      <c r="OSP75" s="124" t="s">
        <v>192</v>
      </c>
      <c r="OSQ75" s="124" t="s">
        <v>192</v>
      </c>
      <c r="OSR75" s="124" t="s">
        <v>192</v>
      </c>
      <c r="OSS75" s="124" t="s">
        <v>192</v>
      </c>
      <c r="OST75" s="124" t="s">
        <v>192</v>
      </c>
      <c r="OSU75" s="124" t="s">
        <v>192</v>
      </c>
      <c r="OSV75" s="124" t="s">
        <v>192</v>
      </c>
      <c r="OSW75" s="124" t="s">
        <v>192</v>
      </c>
      <c r="OSX75" s="124" t="s">
        <v>192</v>
      </c>
      <c r="OSY75" s="124" t="s">
        <v>192</v>
      </c>
      <c r="OSZ75" s="124" t="s">
        <v>192</v>
      </c>
      <c r="OTA75" s="124" t="s">
        <v>192</v>
      </c>
      <c r="OTB75" s="124" t="s">
        <v>192</v>
      </c>
      <c r="OTC75" s="124" t="s">
        <v>192</v>
      </c>
      <c r="OTD75" s="124" t="s">
        <v>192</v>
      </c>
      <c r="OTE75" s="124" t="s">
        <v>192</v>
      </c>
      <c r="OTF75" s="124" t="s">
        <v>192</v>
      </c>
      <c r="OTG75" s="124" t="s">
        <v>192</v>
      </c>
      <c r="OTH75" s="124" t="s">
        <v>192</v>
      </c>
      <c r="OTI75" s="124" t="s">
        <v>192</v>
      </c>
      <c r="OTJ75" s="124" t="s">
        <v>192</v>
      </c>
      <c r="OTK75" s="124" t="s">
        <v>192</v>
      </c>
      <c r="OTL75" s="124" t="s">
        <v>192</v>
      </c>
      <c r="OTM75" s="124" t="s">
        <v>192</v>
      </c>
      <c r="OTN75" s="124" t="s">
        <v>192</v>
      </c>
      <c r="OTO75" s="124" t="s">
        <v>192</v>
      </c>
      <c r="OTP75" s="124" t="s">
        <v>192</v>
      </c>
      <c r="OTQ75" s="124" t="s">
        <v>192</v>
      </c>
      <c r="OTR75" s="124" t="s">
        <v>192</v>
      </c>
      <c r="OTS75" s="124" t="s">
        <v>192</v>
      </c>
      <c r="OTT75" s="124" t="s">
        <v>192</v>
      </c>
      <c r="OTU75" s="124" t="s">
        <v>192</v>
      </c>
      <c r="OTV75" s="124" t="s">
        <v>192</v>
      </c>
      <c r="OTW75" s="124" t="s">
        <v>192</v>
      </c>
      <c r="OTX75" s="124" t="s">
        <v>192</v>
      </c>
      <c r="OTY75" s="124" t="s">
        <v>192</v>
      </c>
      <c r="OTZ75" s="124" t="s">
        <v>192</v>
      </c>
      <c r="OUA75" s="124" t="s">
        <v>192</v>
      </c>
      <c r="OUB75" s="124" t="s">
        <v>192</v>
      </c>
      <c r="OUC75" s="124" t="s">
        <v>192</v>
      </c>
      <c r="OUD75" s="124" t="s">
        <v>192</v>
      </c>
      <c r="OUE75" s="124" t="s">
        <v>192</v>
      </c>
      <c r="OUF75" s="124" t="s">
        <v>192</v>
      </c>
      <c r="OUG75" s="124" t="s">
        <v>192</v>
      </c>
      <c r="OUH75" s="124" t="s">
        <v>192</v>
      </c>
      <c r="OUI75" s="124" t="s">
        <v>192</v>
      </c>
      <c r="OUJ75" s="124" t="s">
        <v>192</v>
      </c>
      <c r="OUK75" s="124" t="s">
        <v>192</v>
      </c>
      <c r="OUL75" s="124" t="s">
        <v>192</v>
      </c>
      <c r="OUM75" s="124" t="s">
        <v>192</v>
      </c>
      <c r="OUN75" s="124" t="s">
        <v>192</v>
      </c>
      <c r="OUO75" s="124" t="s">
        <v>192</v>
      </c>
      <c r="OUP75" s="124" t="s">
        <v>192</v>
      </c>
      <c r="OUQ75" s="124" t="s">
        <v>192</v>
      </c>
      <c r="OUR75" s="124" t="s">
        <v>192</v>
      </c>
      <c r="OUS75" s="124" t="s">
        <v>192</v>
      </c>
      <c r="OUT75" s="124" t="s">
        <v>192</v>
      </c>
      <c r="OUU75" s="124" t="s">
        <v>192</v>
      </c>
      <c r="OUV75" s="124" t="s">
        <v>192</v>
      </c>
      <c r="OUW75" s="124" t="s">
        <v>192</v>
      </c>
      <c r="OUX75" s="124" t="s">
        <v>192</v>
      </c>
      <c r="OUY75" s="124" t="s">
        <v>192</v>
      </c>
      <c r="OUZ75" s="124" t="s">
        <v>192</v>
      </c>
      <c r="OVA75" s="124" t="s">
        <v>192</v>
      </c>
      <c r="OVB75" s="124" t="s">
        <v>192</v>
      </c>
      <c r="OVC75" s="124" t="s">
        <v>192</v>
      </c>
      <c r="OVD75" s="124" t="s">
        <v>192</v>
      </c>
      <c r="OVE75" s="124" t="s">
        <v>192</v>
      </c>
      <c r="OVF75" s="124" t="s">
        <v>192</v>
      </c>
      <c r="OVG75" s="124" t="s">
        <v>192</v>
      </c>
      <c r="OVH75" s="124" t="s">
        <v>192</v>
      </c>
      <c r="OVI75" s="124" t="s">
        <v>192</v>
      </c>
      <c r="OVJ75" s="124" t="s">
        <v>192</v>
      </c>
      <c r="OVK75" s="124" t="s">
        <v>192</v>
      </c>
      <c r="OVL75" s="124" t="s">
        <v>192</v>
      </c>
      <c r="OVM75" s="124" t="s">
        <v>192</v>
      </c>
      <c r="OVN75" s="124" t="s">
        <v>192</v>
      </c>
      <c r="OVO75" s="124" t="s">
        <v>192</v>
      </c>
      <c r="OVP75" s="124" t="s">
        <v>192</v>
      </c>
      <c r="OVQ75" s="124" t="s">
        <v>192</v>
      </c>
      <c r="OVR75" s="124" t="s">
        <v>192</v>
      </c>
      <c r="OVS75" s="124" t="s">
        <v>192</v>
      </c>
      <c r="OVT75" s="124" t="s">
        <v>192</v>
      </c>
      <c r="OVU75" s="124" t="s">
        <v>192</v>
      </c>
      <c r="OVV75" s="124" t="s">
        <v>192</v>
      </c>
      <c r="OVW75" s="124" t="s">
        <v>192</v>
      </c>
      <c r="OVX75" s="124" t="s">
        <v>192</v>
      </c>
      <c r="OVY75" s="124" t="s">
        <v>192</v>
      </c>
      <c r="OVZ75" s="124" t="s">
        <v>192</v>
      </c>
      <c r="OWA75" s="124" t="s">
        <v>192</v>
      </c>
      <c r="OWB75" s="124" t="s">
        <v>192</v>
      </c>
      <c r="OWC75" s="124" t="s">
        <v>192</v>
      </c>
      <c r="OWD75" s="124" t="s">
        <v>192</v>
      </c>
      <c r="OWE75" s="124" t="s">
        <v>192</v>
      </c>
      <c r="OWF75" s="124" t="s">
        <v>192</v>
      </c>
      <c r="OWG75" s="124" t="s">
        <v>192</v>
      </c>
      <c r="OWH75" s="124" t="s">
        <v>192</v>
      </c>
      <c r="OWI75" s="124" t="s">
        <v>192</v>
      </c>
      <c r="OWJ75" s="124" t="s">
        <v>192</v>
      </c>
      <c r="OWK75" s="124" t="s">
        <v>192</v>
      </c>
      <c r="OWL75" s="124" t="s">
        <v>192</v>
      </c>
      <c r="OWM75" s="124" t="s">
        <v>192</v>
      </c>
      <c r="OWN75" s="124" t="s">
        <v>192</v>
      </c>
      <c r="OWO75" s="124" t="s">
        <v>192</v>
      </c>
      <c r="OWP75" s="124" t="s">
        <v>192</v>
      </c>
      <c r="OWQ75" s="124" t="s">
        <v>192</v>
      </c>
      <c r="OWR75" s="124" t="s">
        <v>192</v>
      </c>
      <c r="OWS75" s="124" t="s">
        <v>192</v>
      </c>
      <c r="OWT75" s="124" t="s">
        <v>192</v>
      </c>
      <c r="OWU75" s="124" t="s">
        <v>192</v>
      </c>
      <c r="OWV75" s="124" t="s">
        <v>192</v>
      </c>
      <c r="OWW75" s="124" t="s">
        <v>192</v>
      </c>
      <c r="OWX75" s="124" t="s">
        <v>192</v>
      </c>
      <c r="OWY75" s="124" t="s">
        <v>192</v>
      </c>
      <c r="OWZ75" s="124" t="s">
        <v>192</v>
      </c>
      <c r="OXA75" s="124" t="s">
        <v>192</v>
      </c>
      <c r="OXB75" s="124" t="s">
        <v>192</v>
      </c>
      <c r="OXC75" s="124" t="s">
        <v>192</v>
      </c>
      <c r="OXD75" s="124" t="s">
        <v>192</v>
      </c>
      <c r="OXE75" s="124" t="s">
        <v>192</v>
      </c>
      <c r="OXF75" s="124" t="s">
        <v>192</v>
      </c>
      <c r="OXG75" s="124" t="s">
        <v>192</v>
      </c>
      <c r="OXH75" s="124" t="s">
        <v>192</v>
      </c>
      <c r="OXI75" s="124" t="s">
        <v>192</v>
      </c>
      <c r="OXJ75" s="124" t="s">
        <v>192</v>
      </c>
      <c r="OXK75" s="124" t="s">
        <v>192</v>
      </c>
      <c r="OXL75" s="124" t="s">
        <v>192</v>
      </c>
      <c r="OXM75" s="124" t="s">
        <v>192</v>
      </c>
      <c r="OXN75" s="124" t="s">
        <v>192</v>
      </c>
      <c r="OXO75" s="124" t="s">
        <v>192</v>
      </c>
      <c r="OXP75" s="124" t="s">
        <v>192</v>
      </c>
      <c r="OXQ75" s="124" t="s">
        <v>192</v>
      </c>
      <c r="OXR75" s="124" t="s">
        <v>192</v>
      </c>
      <c r="OXS75" s="124" t="s">
        <v>192</v>
      </c>
      <c r="OXT75" s="124" t="s">
        <v>192</v>
      </c>
      <c r="OXU75" s="124" t="s">
        <v>192</v>
      </c>
      <c r="OXV75" s="124" t="s">
        <v>192</v>
      </c>
      <c r="OXW75" s="124" t="s">
        <v>192</v>
      </c>
      <c r="OXX75" s="124" t="s">
        <v>192</v>
      </c>
      <c r="OXY75" s="124" t="s">
        <v>192</v>
      </c>
      <c r="OXZ75" s="124" t="s">
        <v>192</v>
      </c>
      <c r="OYA75" s="124" t="s">
        <v>192</v>
      </c>
      <c r="OYB75" s="124" t="s">
        <v>192</v>
      </c>
      <c r="OYC75" s="124" t="s">
        <v>192</v>
      </c>
      <c r="OYD75" s="124" t="s">
        <v>192</v>
      </c>
      <c r="OYE75" s="124" t="s">
        <v>192</v>
      </c>
      <c r="OYF75" s="124" t="s">
        <v>192</v>
      </c>
      <c r="OYG75" s="124" t="s">
        <v>192</v>
      </c>
      <c r="OYH75" s="124" t="s">
        <v>192</v>
      </c>
      <c r="OYI75" s="124" t="s">
        <v>192</v>
      </c>
      <c r="OYJ75" s="124" t="s">
        <v>192</v>
      </c>
      <c r="OYK75" s="124" t="s">
        <v>192</v>
      </c>
      <c r="OYL75" s="124" t="s">
        <v>192</v>
      </c>
      <c r="OYM75" s="124" t="s">
        <v>192</v>
      </c>
      <c r="OYN75" s="124" t="s">
        <v>192</v>
      </c>
      <c r="OYO75" s="124" t="s">
        <v>192</v>
      </c>
      <c r="OYP75" s="124" t="s">
        <v>192</v>
      </c>
      <c r="OYQ75" s="124" t="s">
        <v>192</v>
      </c>
      <c r="OYR75" s="124" t="s">
        <v>192</v>
      </c>
      <c r="OYS75" s="124" t="s">
        <v>192</v>
      </c>
      <c r="OYT75" s="124" t="s">
        <v>192</v>
      </c>
      <c r="OYU75" s="124" t="s">
        <v>192</v>
      </c>
      <c r="OYV75" s="124" t="s">
        <v>192</v>
      </c>
      <c r="OYW75" s="124" t="s">
        <v>192</v>
      </c>
      <c r="OYX75" s="124" t="s">
        <v>192</v>
      </c>
      <c r="OYY75" s="124" t="s">
        <v>192</v>
      </c>
      <c r="OYZ75" s="124" t="s">
        <v>192</v>
      </c>
      <c r="OZA75" s="124" t="s">
        <v>192</v>
      </c>
      <c r="OZB75" s="124" t="s">
        <v>192</v>
      </c>
      <c r="OZC75" s="124" t="s">
        <v>192</v>
      </c>
      <c r="OZD75" s="124" t="s">
        <v>192</v>
      </c>
      <c r="OZE75" s="124" t="s">
        <v>192</v>
      </c>
      <c r="OZF75" s="124" t="s">
        <v>192</v>
      </c>
      <c r="OZG75" s="124" t="s">
        <v>192</v>
      </c>
      <c r="OZH75" s="124" t="s">
        <v>192</v>
      </c>
      <c r="OZI75" s="124" t="s">
        <v>192</v>
      </c>
      <c r="OZJ75" s="124" t="s">
        <v>192</v>
      </c>
      <c r="OZK75" s="124" t="s">
        <v>192</v>
      </c>
      <c r="OZL75" s="124" t="s">
        <v>192</v>
      </c>
      <c r="OZM75" s="124" t="s">
        <v>192</v>
      </c>
      <c r="OZN75" s="124" t="s">
        <v>192</v>
      </c>
      <c r="OZO75" s="124" t="s">
        <v>192</v>
      </c>
      <c r="OZP75" s="124" t="s">
        <v>192</v>
      </c>
      <c r="OZQ75" s="124" t="s">
        <v>192</v>
      </c>
      <c r="OZR75" s="124" t="s">
        <v>192</v>
      </c>
      <c r="OZS75" s="124" t="s">
        <v>192</v>
      </c>
      <c r="OZT75" s="124" t="s">
        <v>192</v>
      </c>
      <c r="OZU75" s="124" t="s">
        <v>192</v>
      </c>
      <c r="OZV75" s="124" t="s">
        <v>192</v>
      </c>
      <c r="OZW75" s="124" t="s">
        <v>192</v>
      </c>
      <c r="OZX75" s="124" t="s">
        <v>192</v>
      </c>
      <c r="OZY75" s="124" t="s">
        <v>192</v>
      </c>
      <c r="OZZ75" s="124" t="s">
        <v>192</v>
      </c>
      <c r="PAA75" s="124" t="s">
        <v>192</v>
      </c>
      <c r="PAB75" s="124" t="s">
        <v>192</v>
      </c>
      <c r="PAC75" s="124" t="s">
        <v>192</v>
      </c>
      <c r="PAD75" s="124" t="s">
        <v>192</v>
      </c>
      <c r="PAE75" s="124" t="s">
        <v>192</v>
      </c>
      <c r="PAF75" s="124" t="s">
        <v>192</v>
      </c>
      <c r="PAG75" s="124" t="s">
        <v>192</v>
      </c>
      <c r="PAH75" s="124" t="s">
        <v>192</v>
      </c>
      <c r="PAI75" s="124" t="s">
        <v>192</v>
      </c>
      <c r="PAJ75" s="124" t="s">
        <v>192</v>
      </c>
      <c r="PAK75" s="124" t="s">
        <v>192</v>
      </c>
      <c r="PAL75" s="124" t="s">
        <v>192</v>
      </c>
      <c r="PAM75" s="124" t="s">
        <v>192</v>
      </c>
      <c r="PAN75" s="124" t="s">
        <v>192</v>
      </c>
      <c r="PAO75" s="124" t="s">
        <v>192</v>
      </c>
      <c r="PAP75" s="124" t="s">
        <v>192</v>
      </c>
      <c r="PAQ75" s="124" t="s">
        <v>192</v>
      </c>
      <c r="PAR75" s="124" t="s">
        <v>192</v>
      </c>
      <c r="PAS75" s="124" t="s">
        <v>192</v>
      </c>
      <c r="PAT75" s="124" t="s">
        <v>192</v>
      </c>
      <c r="PAU75" s="124" t="s">
        <v>192</v>
      </c>
      <c r="PAV75" s="124" t="s">
        <v>192</v>
      </c>
      <c r="PAW75" s="124" t="s">
        <v>192</v>
      </c>
      <c r="PAX75" s="124" t="s">
        <v>192</v>
      </c>
      <c r="PAY75" s="124" t="s">
        <v>192</v>
      </c>
      <c r="PAZ75" s="124" t="s">
        <v>192</v>
      </c>
      <c r="PBA75" s="124" t="s">
        <v>192</v>
      </c>
      <c r="PBB75" s="124" t="s">
        <v>192</v>
      </c>
      <c r="PBC75" s="124" t="s">
        <v>192</v>
      </c>
      <c r="PBD75" s="124" t="s">
        <v>192</v>
      </c>
      <c r="PBE75" s="124" t="s">
        <v>192</v>
      </c>
      <c r="PBF75" s="124" t="s">
        <v>192</v>
      </c>
      <c r="PBG75" s="124" t="s">
        <v>192</v>
      </c>
      <c r="PBH75" s="124" t="s">
        <v>192</v>
      </c>
      <c r="PBI75" s="124" t="s">
        <v>192</v>
      </c>
      <c r="PBJ75" s="124" t="s">
        <v>192</v>
      </c>
      <c r="PBK75" s="124" t="s">
        <v>192</v>
      </c>
      <c r="PBL75" s="124" t="s">
        <v>192</v>
      </c>
      <c r="PBM75" s="124" t="s">
        <v>192</v>
      </c>
      <c r="PBN75" s="124" t="s">
        <v>192</v>
      </c>
      <c r="PBO75" s="124" t="s">
        <v>192</v>
      </c>
      <c r="PBP75" s="124" t="s">
        <v>192</v>
      </c>
      <c r="PBQ75" s="124" t="s">
        <v>192</v>
      </c>
      <c r="PBR75" s="124" t="s">
        <v>192</v>
      </c>
      <c r="PBS75" s="124" t="s">
        <v>192</v>
      </c>
      <c r="PBT75" s="124" t="s">
        <v>192</v>
      </c>
      <c r="PBU75" s="124" t="s">
        <v>192</v>
      </c>
      <c r="PBV75" s="124" t="s">
        <v>192</v>
      </c>
      <c r="PBW75" s="124" t="s">
        <v>192</v>
      </c>
      <c r="PBX75" s="124" t="s">
        <v>192</v>
      </c>
      <c r="PBY75" s="124" t="s">
        <v>192</v>
      </c>
      <c r="PBZ75" s="124" t="s">
        <v>192</v>
      </c>
      <c r="PCA75" s="124" t="s">
        <v>192</v>
      </c>
      <c r="PCB75" s="124" t="s">
        <v>192</v>
      </c>
      <c r="PCC75" s="124" t="s">
        <v>192</v>
      </c>
      <c r="PCD75" s="124" t="s">
        <v>192</v>
      </c>
      <c r="PCE75" s="124" t="s">
        <v>192</v>
      </c>
      <c r="PCF75" s="124" t="s">
        <v>192</v>
      </c>
      <c r="PCG75" s="124" t="s">
        <v>192</v>
      </c>
      <c r="PCH75" s="124" t="s">
        <v>192</v>
      </c>
      <c r="PCI75" s="124" t="s">
        <v>192</v>
      </c>
      <c r="PCJ75" s="124" t="s">
        <v>192</v>
      </c>
      <c r="PCK75" s="124" t="s">
        <v>192</v>
      </c>
      <c r="PCL75" s="124" t="s">
        <v>192</v>
      </c>
      <c r="PCM75" s="124" t="s">
        <v>192</v>
      </c>
      <c r="PCN75" s="124" t="s">
        <v>192</v>
      </c>
      <c r="PCO75" s="124" t="s">
        <v>192</v>
      </c>
      <c r="PCP75" s="124" t="s">
        <v>192</v>
      </c>
      <c r="PCQ75" s="124" t="s">
        <v>192</v>
      </c>
      <c r="PCR75" s="124" t="s">
        <v>192</v>
      </c>
      <c r="PCS75" s="124" t="s">
        <v>192</v>
      </c>
      <c r="PCT75" s="124" t="s">
        <v>192</v>
      </c>
      <c r="PCU75" s="124" t="s">
        <v>192</v>
      </c>
      <c r="PCV75" s="124" t="s">
        <v>192</v>
      </c>
      <c r="PCW75" s="124" t="s">
        <v>192</v>
      </c>
      <c r="PCX75" s="124" t="s">
        <v>192</v>
      </c>
      <c r="PCY75" s="124" t="s">
        <v>192</v>
      </c>
      <c r="PCZ75" s="124" t="s">
        <v>192</v>
      </c>
      <c r="PDA75" s="124" t="s">
        <v>192</v>
      </c>
      <c r="PDB75" s="124" t="s">
        <v>192</v>
      </c>
      <c r="PDC75" s="124" t="s">
        <v>192</v>
      </c>
      <c r="PDD75" s="124" t="s">
        <v>192</v>
      </c>
      <c r="PDE75" s="124" t="s">
        <v>192</v>
      </c>
      <c r="PDF75" s="124" t="s">
        <v>192</v>
      </c>
      <c r="PDG75" s="124" t="s">
        <v>192</v>
      </c>
      <c r="PDH75" s="124" t="s">
        <v>192</v>
      </c>
      <c r="PDI75" s="124" t="s">
        <v>192</v>
      </c>
      <c r="PDJ75" s="124" t="s">
        <v>192</v>
      </c>
      <c r="PDK75" s="124" t="s">
        <v>192</v>
      </c>
      <c r="PDL75" s="124" t="s">
        <v>192</v>
      </c>
      <c r="PDM75" s="124" t="s">
        <v>192</v>
      </c>
      <c r="PDN75" s="124" t="s">
        <v>192</v>
      </c>
      <c r="PDO75" s="124" t="s">
        <v>192</v>
      </c>
      <c r="PDP75" s="124" t="s">
        <v>192</v>
      </c>
      <c r="PDQ75" s="124" t="s">
        <v>192</v>
      </c>
      <c r="PDR75" s="124" t="s">
        <v>192</v>
      </c>
      <c r="PDS75" s="124" t="s">
        <v>192</v>
      </c>
      <c r="PDT75" s="124" t="s">
        <v>192</v>
      </c>
      <c r="PDU75" s="124" t="s">
        <v>192</v>
      </c>
      <c r="PDV75" s="124" t="s">
        <v>192</v>
      </c>
      <c r="PDW75" s="124" t="s">
        <v>192</v>
      </c>
      <c r="PDX75" s="124" t="s">
        <v>192</v>
      </c>
      <c r="PDY75" s="124" t="s">
        <v>192</v>
      </c>
      <c r="PDZ75" s="124" t="s">
        <v>192</v>
      </c>
      <c r="PEA75" s="124" t="s">
        <v>192</v>
      </c>
      <c r="PEB75" s="124" t="s">
        <v>192</v>
      </c>
      <c r="PEC75" s="124" t="s">
        <v>192</v>
      </c>
      <c r="PED75" s="124" t="s">
        <v>192</v>
      </c>
      <c r="PEE75" s="124" t="s">
        <v>192</v>
      </c>
      <c r="PEF75" s="124" t="s">
        <v>192</v>
      </c>
      <c r="PEG75" s="124" t="s">
        <v>192</v>
      </c>
      <c r="PEH75" s="124" t="s">
        <v>192</v>
      </c>
      <c r="PEI75" s="124" t="s">
        <v>192</v>
      </c>
      <c r="PEJ75" s="124" t="s">
        <v>192</v>
      </c>
      <c r="PEK75" s="124" t="s">
        <v>192</v>
      </c>
      <c r="PEL75" s="124" t="s">
        <v>192</v>
      </c>
      <c r="PEM75" s="124" t="s">
        <v>192</v>
      </c>
      <c r="PEN75" s="124" t="s">
        <v>192</v>
      </c>
      <c r="PEO75" s="124" t="s">
        <v>192</v>
      </c>
      <c r="PEP75" s="124" t="s">
        <v>192</v>
      </c>
      <c r="PEQ75" s="124" t="s">
        <v>192</v>
      </c>
      <c r="PER75" s="124" t="s">
        <v>192</v>
      </c>
      <c r="PES75" s="124" t="s">
        <v>192</v>
      </c>
      <c r="PET75" s="124" t="s">
        <v>192</v>
      </c>
      <c r="PEU75" s="124" t="s">
        <v>192</v>
      </c>
      <c r="PEV75" s="124" t="s">
        <v>192</v>
      </c>
      <c r="PEW75" s="124" t="s">
        <v>192</v>
      </c>
      <c r="PEX75" s="124" t="s">
        <v>192</v>
      </c>
      <c r="PEY75" s="124" t="s">
        <v>192</v>
      </c>
      <c r="PEZ75" s="124" t="s">
        <v>192</v>
      </c>
      <c r="PFA75" s="124" t="s">
        <v>192</v>
      </c>
      <c r="PFB75" s="124" t="s">
        <v>192</v>
      </c>
      <c r="PFC75" s="124" t="s">
        <v>192</v>
      </c>
      <c r="PFD75" s="124" t="s">
        <v>192</v>
      </c>
      <c r="PFE75" s="124" t="s">
        <v>192</v>
      </c>
      <c r="PFF75" s="124" t="s">
        <v>192</v>
      </c>
      <c r="PFG75" s="124" t="s">
        <v>192</v>
      </c>
      <c r="PFH75" s="124" t="s">
        <v>192</v>
      </c>
      <c r="PFI75" s="124" t="s">
        <v>192</v>
      </c>
      <c r="PFJ75" s="124" t="s">
        <v>192</v>
      </c>
      <c r="PFK75" s="124" t="s">
        <v>192</v>
      </c>
      <c r="PFL75" s="124" t="s">
        <v>192</v>
      </c>
      <c r="PFM75" s="124" t="s">
        <v>192</v>
      </c>
      <c r="PFN75" s="124" t="s">
        <v>192</v>
      </c>
      <c r="PFO75" s="124" t="s">
        <v>192</v>
      </c>
      <c r="PFP75" s="124" t="s">
        <v>192</v>
      </c>
      <c r="PFQ75" s="124" t="s">
        <v>192</v>
      </c>
      <c r="PFR75" s="124" t="s">
        <v>192</v>
      </c>
      <c r="PFS75" s="124" t="s">
        <v>192</v>
      </c>
      <c r="PFT75" s="124" t="s">
        <v>192</v>
      </c>
      <c r="PFU75" s="124" t="s">
        <v>192</v>
      </c>
      <c r="PFV75" s="124" t="s">
        <v>192</v>
      </c>
      <c r="PFW75" s="124" t="s">
        <v>192</v>
      </c>
      <c r="PFX75" s="124" t="s">
        <v>192</v>
      </c>
      <c r="PFY75" s="124" t="s">
        <v>192</v>
      </c>
      <c r="PFZ75" s="124" t="s">
        <v>192</v>
      </c>
      <c r="PGA75" s="124" t="s">
        <v>192</v>
      </c>
      <c r="PGB75" s="124" t="s">
        <v>192</v>
      </c>
      <c r="PGC75" s="124" t="s">
        <v>192</v>
      </c>
      <c r="PGD75" s="124" t="s">
        <v>192</v>
      </c>
      <c r="PGE75" s="124" t="s">
        <v>192</v>
      </c>
      <c r="PGF75" s="124" t="s">
        <v>192</v>
      </c>
      <c r="PGG75" s="124" t="s">
        <v>192</v>
      </c>
      <c r="PGH75" s="124" t="s">
        <v>192</v>
      </c>
      <c r="PGI75" s="124" t="s">
        <v>192</v>
      </c>
      <c r="PGJ75" s="124" t="s">
        <v>192</v>
      </c>
      <c r="PGK75" s="124" t="s">
        <v>192</v>
      </c>
      <c r="PGL75" s="124" t="s">
        <v>192</v>
      </c>
      <c r="PGM75" s="124" t="s">
        <v>192</v>
      </c>
      <c r="PGN75" s="124" t="s">
        <v>192</v>
      </c>
      <c r="PGO75" s="124" t="s">
        <v>192</v>
      </c>
      <c r="PGP75" s="124" t="s">
        <v>192</v>
      </c>
      <c r="PGQ75" s="124" t="s">
        <v>192</v>
      </c>
      <c r="PGR75" s="124" t="s">
        <v>192</v>
      </c>
      <c r="PGS75" s="124" t="s">
        <v>192</v>
      </c>
      <c r="PGT75" s="124" t="s">
        <v>192</v>
      </c>
      <c r="PGU75" s="124" t="s">
        <v>192</v>
      </c>
      <c r="PGV75" s="124" t="s">
        <v>192</v>
      </c>
      <c r="PGW75" s="124" t="s">
        <v>192</v>
      </c>
      <c r="PGX75" s="124" t="s">
        <v>192</v>
      </c>
      <c r="PGY75" s="124" t="s">
        <v>192</v>
      </c>
      <c r="PGZ75" s="124" t="s">
        <v>192</v>
      </c>
      <c r="PHA75" s="124" t="s">
        <v>192</v>
      </c>
      <c r="PHB75" s="124" t="s">
        <v>192</v>
      </c>
      <c r="PHC75" s="124" t="s">
        <v>192</v>
      </c>
      <c r="PHD75" s="124" t="s">
        <v>192</v>
      </c>
      <c r="PHE75" s="124" t="s">
        <v>192</v>
      </c>
      <c r="PHF75" s="124" t="s">
        <v>192</v>
      </c>
      <c r="PHG75" s="124" t="s">
        <v>192</v>
      </c>
      <c r="PHH75" s="124" t="s">
        <v>192</v>
      </c>
      <c r="PHI75" s="124" t="s">
        <v>192</v>
      </c>
      <c r="PHJ75" s="124" t="s">
        <v>192</v>
      </c>
      <c r="PHK75" s="124" t="s">
        <v>192</v>
      </c>
      <c r="PHL75" s="124" t="s">
        <v>192</v>
      </c>
      <c r="PHM75" s="124" t="s">
        <v>192</v>
      </c>
      <c r="PHN75" s="124" t="s">
        <v>192</v>
      </c>
      <c r="PHO75" s="124" t="s">
        <v>192</v>
      </c>
      <c r="PHP75" s="124" t="s">
        <v>192</v>
      </c>
      <c r="PHQ75" s="124" t="s">
        <v>192</v>
      </c>
      <c r="PHR75" s="124" t="s">
        <v>192</v>
      </c>
      <c r="PHS75" s="124" t="s">
        <v>192</v>
      </c>
      <c r="PHT75" s="124" t="s">
        <v>192</v>
      </c>
      <c r="PHU75" s="124" t="s">
        <v>192</v>
      </c>
      <c r="PHV75" s="124" t="s">
        <v>192</v>
      </c>
      <c r="PHW75" s="124" t="s">
        <v>192</v>
      </c>
      <c r="PHX75" s="124" t="s">
        <v>192</v>
      </c>
      <c r="PHY75" s="124" t="s">
        <v>192</v>
      </c>
      <c r="PHZ75" s="124" t="s">
        <v>192</v>
      </c>
      <c r="PIA75" s="124" t="s">
        <v>192</v>
      </c>
      <c r="PIB75" s="124" t="s">
        <v>192</v>
      </c>
      <c r="PIC75" s="124" t="s">
        <v>192</v>
      </c>
      <c r="PID75" s="124" t="s">
        <v>192</v>
      </c>
      <c r="PIE75" s="124" t="s">
        <v>192</v>
      </c>
      <c r="PIF75" s="124" t="s">
        <v>192</v>
      </c>
      <c r="PIG75" s="124" t="s">
        <v>192</v>
      </c>
      <c r="PIH75" s="124" t="s">
        <v>192</v>
      </c>
      <c r="PII75" s="124" t="s">
        <v>192</v>
      </c>
      <c r="PIJ75" s="124" t="s">
        <v>192</v>
      </c>
      <c r="PIK75" s="124" t="s">
        <v>192</v>
      </c>
      <c r="PIL75" s="124" t="s">
        <v>192</v>
      </c>
      <c r="PIM75" s="124" t="s">
        <v>192</v>
      </c>
      <c r="PIN75" s="124" t="s">
        <v>192</v>
      </c>
      <c r="PIO75" s="124" t="s">
        <v>192</v>
      </c>
      <c r="PIP75" s="124" t="s">
        <v>192</v>
      </c>
      <c r="PIQ75" s="124" t="s">
        <v>192</v>
      </c>
      <c r="PIR75" s="124" t="s">
        <v>192</v>
      </c>
      <c r="PIS75" s="124" t="s">
        <v>192</v>
      </c>
      <c r="PIT75" s="124" t="s">
        <v>192</v>
      </c>
      <c r="PIU75" s="124" t="s">
        <v>192</v>
      </c>
      <c r="PIV75" s="124" t="s">
        <v>192</v>
      </c>
      <c r="PIW75" s="124" t="s">
        <v>192</v>
      </c>
      <c r="PIX75" s="124" t="s">
        <v>192</v>
      </c>
      <c r="PIY75" s="124" t="s">
        <v>192</v>
      </c>
      <c r="PIZ75" s="124" t="s">
        <v>192</v>
      </c>
      <c r="PJA75" s="124" t="s">
        <v>192</v>
      </c>
      <c r="PJB75" s="124" t="s">
        <v>192</v>
      </c>
      <c r="PJC75" s="124" t="s">
        <v>192</v>
      </c>
      <c r="PJD75" s="124" t="s">
        <v>192</v>
      </c>
      <c r="PJE75" s="124" t="s">
        <v>192</v>
      </c>
      <c r="PJF75" s="124" t="s">
        <v>192</v>
      </c>
      <c r="PJG75" s="124" t="s">
        <v>192</v>
      </c>
      <c r="PJH75" s="124" t="s">
        <v>192</v>
      </c>
      <c r="PJI75" s="124" t="s">
        <v>192</v>
      </c>
      <c r="PJJ75" s="124" t="s">
        <v>192</v>
      </c>
      <c r="PJK75" s="124" t="s">
        <v>192</v>
      </c>
      <c r="PJL75" s="124" t="s">
        <v>192</v>
      </c>
      <c r="PJM75" s="124" t="s">
        <v>192</v>
      </c>
      <c r="PJN75" s="124" t="s">
        <v>192</v>
      </c>
      <c r="PJO75" s="124" t="s">
        <v>192</v>
      </c>
      <c r="PJP75" s="124" t="s">
        <v>192</v>
      </c>
      <c r="PJQ75" s="124" t="s">
        <v>192</v>
      </c>
      <c r="PJR75" s="124" t="s">
        <v>192</v>
      </c>
      <c r="PJS75" s="124" t="s">
        <v>192</v>
      </c>
      <c r="PJT75" s="124" t="s">
        <v>192</v>
      </c>
      <c r="PJU75" s="124" t="s">
        <v>192</v>
      </c>
      <c r="PJV75" s="124" t="s">
        <v>192</v>
      </c>
      <c r="PJW75" s="124" t="s">
        <v>192</v>
      </c>
      <c r="PJX75" s="124" t="s">
        <v>192</v>
      </c>
      <c r="PJY75" s="124" t="s">
        <v>192</v>
      </c>
      <c r="PJZ75" s="124" t="s">
        <v>192</v>
      </c>
      <c r="PKA75" s="124" t="s">
        <v>192</v>
      </c>
      <c r="PKB75" s="124" t="s">
        <v>192</v>
      </c>
      <c r="PKC75" s="124" t="s">
        <v>192</v>
      </c>
      <c r="PKD75" s="124" t="s">
        <v>192</v>
      </c>
      <c r="PKE75" s="124" t="s">
        <v>192</v>
      </c>
      <c r="PKF75" s="124" t="s">
        <v>192</v>
      </c>
      <c r="PKG75" s="124" t="s">
        <v>192</v>
      </c>
      <c r="PKH75" s="124" t="s">
        <v>192</v>
      </c>
      <c r="PKI75" s="124" t="s">
        <v>192</v>
      </c>
      <c r="PKJ75" s="124" t="s">
        <v>192</v>
      </c>
      <c r="PKK75" s="124" t="s">
        <v>192</v>
      </c>
      <c r="PKL75" s="124" t="s">
        <v>192</v>
      </c>
      <c r="PKM75" s="124" t="s">
        <v>192</v>
      </c>
      <c r="PKN75" s="124" t="s">
        <v>192</v>
      </c>
      <c r="PKO75" s="124" t="s">
        <v>192</v>
      </c>
      <c r="PKP75" s="124" t="s">
        <v>192</v>
      </c>
      <c r="PKQ75" s="124" t="s">
        <v>192</v>
      </c>
      <c r="PKR75" s="124" t="s">
        <v>192</v>
      </c>
      <c r="PKS75" s="124" t="s">
        <v>192</v>
      </c>
      <c r="PKT75" s="124" t="s">
        <v>192</v>
      </c>
      <c r="PKU75" s="124" t="s">
        <v>192</v>
      </c>
      <c r="PKV75" s="124" t="s">
        <v>192</v>
      </c>
      <c r="PKW75" s="124" t="s">
        <v>192</v>
      </c>
      <c r="PKX75" s="124" t="s">
        <v>192</v>
      </c>
      <c r="PKY75" s="124" t="s">
        <v>192</v>
      </c>
      <c r="PKZ75" s="124" t="s">
        <v>192</v>
      </c>
      <c r="PLA75" s="124" t="s">
        <v>192</v>
      </c>
      <c r="PLB75" s="124" t="s">
        <v>192</v>
      </c>
      <c r="PLC75" s="124" t="s">
        <v>192</v>
      </c>
      <c r="PLD75" s="124" t="s">
        <v>192</v>
      </c>
      <c r="PLE75" s="124" t="s">
        <v>192</v>
      </c>
      <c r="PLF75" s="124" t="s">
        <v>192</v>
      </c>
      <c r="PLG75" s="124" t="s">
        <v>192</v>
      </c>
      <c r="PLH75" s="124" t="s">
        <v>192</v>
      </c>
      <c r="PLI75" s="124" t="s">
        <v>192</v>
      </c>
      <c r="PLJ75" s="124" t="s">
        <v>192</v>
      </c>
      <c r="PLK75" s="124" t="s">
        <v>192</v>
      </c>
      <c r="PLL75" s="124" t="s">
        <v>192</v>
      </c>
      <c r="PLM75" s="124" t="s">
        <v>192</v>
      </c>
      <c r="PLN75" s="124" t="s">
        <v>192</v>
      </c>
      <c r="PLO75" s="124" t="s">
        <v>192</v>
      </c>
      <c r="PLP75" s="124" t="s">
        <v>192</v>
      </c>
      <c r="PLQ75" s="124" t="s">
        <v>192</v>
      </c>
      <c r="PLR75" s="124" t="s">
        <v>192</v>
      </c>
      <c r="PLS75" s="124" t="s">
        <v>192</v>
      </c>
      <c r="PLT75" s="124" t="s">
        <v>192</v>
      </c>
      <c r="PLU75" s="124" t="s">
        <v>192</v>
      </c>
      <c r="PLV75" s="124" t="s">
        <v>192</v>
      </c>
      <c r="PLW75" s="124" t="s">
        <v>192</v>
      </c>
      <c r="PLX75" s="124" t="s">
        <v>192</v>
      </c>
      <c r="PLY75" s="124" t="s">
        <v>192</v>
      </c>
      <c r="PLZ75" s="124" t="s">
        <v>192</v>
      </c>
      <c r="PMA75" s="124" t="s">
        <v>192</v>
      </c>
      <c r="PMB75" s="124" t="s">
        <v>192</v>
      </c>
      <c r="PMC75" s="124" t="s">
        <v>192</v>
      </c>
      <c r="PMD75" s="124" t="s">
        <v>192</v>
      </c>
      <c r="PME75" s="124" t="s">
        <v>192</v>
      </c>
      <c r="PMF75" s="124" t="s">
        <v>192</v>
      </c>
      <c r="PMG75" s="124" t="s">
        <v>192</v>
      </c>
      <c r="PMH75" s="124" t="s">
        <v>192</v>
      </c>
      <c r="PMI75" s="124" t="s">
        <v>192</v>
      </c>
      <c r="PMJ75" s="124" t="s">
        <v>192</v>
      </c>
      <c r="PMK75" s="124" t="s">
        <v>192</v>
      </c>
      <c r="PML75" s="124" t="s">
        <v>192</v>
      </c>
      <c r="PMM75" s="124" t="s">
        <v>192</v>
      </c>
      <c r="PMN75" s="124" t="s">
        <v>192</v>
      </c>
      <c r="PMO75" s="124" t="s">
        <v>192</v>
      </c>
      <c r="PMP75" s="124" t="s">
        <v>192</v>
      </c>
      <c r="PMQ75" s="124" t="s">
        <v>192</v>
      </c>
      <c r="PMR75" s="124" t="s">
        <v>192</v>
      </c>
      <c r="PMS75" s="124" t="s">
        <v>192</v>
      </c>
      <c r="PMT75" s="124" t="s">
        <v>192</v>
      </c>
      <c r="PMU75" s="124" t="s">
        <v>192</v>
      </c>
      <c r="PMV75" s="124" t="s">
        <v>192</v>
      </c>
      <c r="PMW75" s="124" t="s">
        <v>192</v>
      </c>
      <c r="PMX75" s="124" t="s">
        <v>192</v>
      </c>
      <c r="PMY75" s="124" t="s">
        <v>192</v>
      </c>
      <c r="PMZ75" s="124" t="s">
        <v>192</v>
      </c>
      <c r="PNA75" s="124" t="s">
        <v>192</v>
      </c>
      <c r="PNB75" s="124" t="s">
        <v>192</v>
      </c>
      <c r="PNC75" s="124" t="s">
        <v>192</v>
      </c>
      <c r="PND75" s="124" t="s">
        <v>192</v>
      </c>
      <c r="PNE75" s="124" t="s">
        <v>192</v>
      </c>
      <c r="PNF75" s="124" t="s">
        <v>192</v>
      </c>
      <c r="PNG75" s="124" t="s">
        <v>192</v>
      </c>
      <c r="PNH75" s="124" t="s">
        <v>192</v>
      </c>
      <c r="PNI75" s="124" t="s">
        <v>192</v>
      </c>
      <c r="PNJ75" s="124" t="s">
        <v>192</v>
      </c>
      <c r="PNK75" s="124" t="s">
        <v>192</v>
      </c>
      <c r="PNL75" s="124" t="s">
        <v>192</v>
      </c>
      <c r="PNM75" s="124" t="s">
        <v>192</v>
      </c>
      <c r="PNN75" s="124" t="s">
        <v>192</v>
      </c>
      <c r="PNO75" s="124" t="s">
        <v>192</v>
      </c>
      <c r="PNP75" s="124" t="s">
        <v>192</v>
      </c>
      <c r="PNQ75" s="124" t="s">
        <v>192</v>
      </c>
      <c r="PNR75" s="124" t="s">
        <v>192</v>
      </c>
      <c r="PNS75" s="124" t="s">
        <v>192</v>
      </c>
      <c r="PNT75" s="124" t="s">
        <v>192</v>
      </c>
      <c r="PNU75" s="124" t="s">
        <v>192</v>
      </c>
      <c r="PNV75" s="124" t="s">
        <v>192</v>
      </c>
      <c r="PNW75" s="124" t="s">
        <v>192</v>
      </c>
      <c r="PNX75" s="124" t="s">
        <v>192</v>
      </c>
      <c r="PNY75" s="124" t="s">
        <v>192</v>
      </c>
      <c r="PNZ75" s="124" t="s">
        <v>192</v>
      </c>
      <c r="POA75" s="124" t="s">
        <v>192</v>
      </c>
      <c r="POB75" s="124" t="s">
        <v>192</v>
      </c>
      <c r="POC75" s="124" t="s">
        <v>192</v>
      </c>
      <c r="POD75" s="124" t="s">
        <v>192</v>
      </c>
      <c r="POE75" s="124" t="s">
        <v>192</v>
      </c>
      <c r="POF75" s="124" t="s">
        <v>192</v>
      </c>
      <c r="POG75" s="124" t="s">
        <v>192</v>
      </c>
      <c r="POH75" s="124" t="s">
        <v>192</v>
      </c>
      <c r="POI75" s="124" t="s">
        <v>192</v>
      </c>
      <c r="POJ75" s="124" t="s">
        <v>192</v>
      </c>
      <c r="POK75" s="124" t="s">
        <v>192</v>
      </c>
      <c r="POL75" s="124" t="s">
        <v>192</v>
      </c>
      <c r="POM75" s="124" t="s">
        <v>192</v>
      </c>
      <c r="PON75" s="124" t="s">
        <v>192</v>
      </c>
      <c r="POO75" s="124" t="s">
        <v>192</v>
      </c>
      <c r="POP75" s="124" t="s">
        <v>192</v>
      </c>
      <c r="POQ75" s="124" t="s">
        <v>192</v>
      </c>
      <c r="POR75" s="124" t="s">
        <v>192</v>
      </c>
      <c r="POS75" s="124" t="s">
        <v>192</v>
      </c>
      <c r="POT75" s="124" t="s">
        <v>192</v>
      </c>
      <c r="POU75" s="124" t="s">
        <v>192</v>
      </c>
      <c r="POV75" s="124" t="s">
        <v>192</v>
      </c>
      <c r="POW75" s="124" t="s">
        <v>192</v>
      </c>
      <c r="POX75" s="124" t="s">
        <v>192</v>
      </c>
      <c r="POY75" s="124" t="s">
        <v>192</v>
      </c>
      <c r="POZ75" s="124" t="s">
        <v>192</v>
      </c>
      <c r="PPA75" s="124" t="s">
        <v>192</v>
      </c>
      <c r="PPB75" s="124" t="s">
        <v>192</v>
      </c>
      <c r="PPC75" s="124" t="s">
        <v>192</v>
      </c>
      <c r="PPD75" s="124" t="s">
        <v>192</v>
      </c>
      <c r="PPE75" s="124" t="s">
        <v>192</v>
      </c>
      <c r="PPF75" s="124" t="s">
        <v>192</v>
      </c>
      <c r="PPG75" s="124" t="s">
        <v>192</v>
      </c>
      <c r="PPH75" s="124" t="s">
        <v>192</v>
      </c>
      <c r="PPI75" s="124" t="s">
        <v>192</v>
      </c>
      <c r="PPJ75" s="124" t="s">
        <v>192</v>
      </c>
      <c r="PPK75" s="124" t="s">
        <v>192</v>
      </c>
      <c r="PPL75" s="124" t="s">
        <v>192</v>
      </c>
      <c r="PPM75" s="124" t="s">
        <v>192</v>
      </c>
      <c r="PPN75" s="124" t="s">
        <v>192</v>
      </c>
      <c r="PPO75" s="124" t="s">
        <v>192</v>
      </c>
      <c r="PPP75" s="124" t="s">
        <v>192</v>
      </c>
      <c r="PPQ75" s="124" t="s">
        <v>192</v>
      </c>
      <c r="PPR75" s="124" t="s">
        <v>192</v>
      </c>
      <c r="PPS75" s="124" t="s">
        <v>192</v>
      </c>
      <c r="PPT75" s="124" t="s">
        <v>192</v>
      </c>
      <c r="PPU75" s="124" t="s">
        <v>192</v>
      </c>
      <c r="PPV75" s="124" t="s">
        <v>192</v>
      </c>
      <c r="PPW75" s="124" t="s">
        <v>192</v>
      </c>
      <c r="PPX75" s="124" t="s">
        <v>192</v>
      </c>
      <c r="PPY75" s="124" t="s">
        <v>192</v>
      </c>
      <c r="PPZ75" s="124" t="s">
        <v>192</v>
      </c>
      <c r="PQA75" s="124" t="s">
        <v>192</v>
      </c>
      <c r="PQB75" s="124" t="s">
        <v>192</v>
      </c>
      <c r="PQC75" s="124" t="s">
        <v>192</v>
      </c>
      <c r="PQD75" s="124" t="s">
        <v>192</v>
      </c>
      <c r="PQE75" s="124" t="s">
        <v>192</v>
      </c>
      <c r="PQF75" s="124" t="s">
        <v>192</v>
      </c>
      <c r="PQG75" s="124" t="s">
        <v>192</v>
      </c>
      <c r="PQH75" s="124" t="s">
        <v>192</v>
      </c>
      <c r="PQI75" s="124" t="s">
        <v>192</v>
      </c>
      <c r="PQJ75" s="124" t="s">
        <v>192</v>
      </c>
      <c r="PQK75" s="124" t="s">
        <v>192</v>
      </c>
      <c r="PQL75" s="124" t="s">
        <v>192</v>
      </c>
      <c r="PQM75" s="124" t="s">
        <v>192</v>
      </c>
      <c r="PQN75" s="124" t="s">
        <v>192</v>
      </c>
      <c r="PQO75" s="124" t="s">
        <v>192</v>
      </c>
      <c r="PQP75" s="124" t="s">
        <v>192</v>
      </c>
      <c r="PQQ75" s="124" t="s">
        <v>192</v>
      </c>
      <c r="PQR75" s="124" t="s">
        <v>192</v>
      </c>
      <c r="PQS75" s="124" t="s">
        <v>192</v>
      </c>
      <c r="PQT75" s="124" t="s">
        <v>192</v>
      </c>
      <c r="PQU75" s="124" t="s">
        <v>192</v>
      </c>
      <c r="PQV75" s="124" t="s">
        <v>192</v>
      </c>
      <c r="PQW75" s="124" t="s">
        <v>192</v>
      </c>
      <c r="PQX75" s="124" t="s">
        <v>192</v>
      </c>
      <c r="PQY75" s="124" t="s">
        <v>192</v>
      </c>
      <c r="PQZ75" s="124" t="s">
        <v>192</v>
      </c>
      <c r="PRA75" s="124" t="s">
        <v>192</v>
      </c>
      <c r="PRB75" s="124" t="s">
        <v>192</v>
      </c>
      <c r="PRC75" s="124" t="s">
        <v>192</v>
      </c>
      <c r="PRD75" s="124" t="s">
        <v>192</v>
      </c>
      <c r="PRE75" s="124" t="s">
        <v>192</v>
      </c>
      <c r="PRF75" s="124" t="s">
        <v>192</v>
      </c>
      <c r="PRG75" s="124" t="s">
        <v>192</v>
      </c>
      <c r="PRH75" s="124" t="s">
        <v>192</v>
      </c>
      <c r="PRI75" s="124" t="s">
        <v>192</v>
      </c>
      <c r="PRJ75" s="124" t="s">
        <v>192</v>
      </c>
      <c r="PRK75" s="124" t="s">
        <v>192</v>
      </c>
      <c r="PRL75" s="124" t="s">
        <v>192</v>
      </c>
      <c r="PRM75" s="124" t="s">
        <v>192</v>
      </c>
      <c r="PRN75" s="124" t="s">
        <v>192</v>
      </c>
      <c r="PRO75" s="124" t="s">
        <v>192</v>
      </c>
      <c r="PRP75" s="124" t="s">
        <v>192</v>
      </c>
      <c r="PRQ75" s="124" t="s">
        <v>192</v>
      </c>
      <c r="PRR75" s="124" t="s">
        <v>192</v>
      </c>
      <c r="PRS75" s="124" t="s">
        <v>192</v>
      </c>
      <c r="PRT75" s="124" t="s">
        <v>192</v>
      </c>
      <c r="PRU75" s="124" t="s">
        <v>192</v>
      </c>
      <c r="PRV75" s="124" t="s">
        <v>192</v>
      </c>
      <c r="PRW75" s="124" t="s">
        <v>192</v>
      </c>
      <c r="PRX75" s="124" t="s">
        <v>192</v>
      </c>
      <c r="PRY75" s="124" t="s">
        <v>192</v>
      </c>
      <c r="PRZ75" s="124" t="s">
        <v>192</v>
      </c>
      <c r="PSA75" s="124" t="s">
        <v>192</v>
      </c>
      <c r="PSB75" s="124" t="s">
        <v>192</v>
      </c>
      <c r="PSC75" s="124" t="s">
        <v>192</v>
      </c>
      <c r="PSD75" s="124" t="s">
        <v>192</v>
      </c>
      <c r="PSE75" s="124" t="s">
        <v>192</v>
      </c>
      <c r="PSF75" s="124" t="s">
        <v>192</v>
      </c>
      <c r="PSG75" s="124" t="s">
        <v>192</v>
      </c>
      <c r="PSH75" s="124" t="s">
        <v>192</v>
      </c>
      <c r="PSI75" s="124" t="s">
        <v>192</v>
      </c>
      <c r="PSJ75" s="124" t="s">
        <v>192</v>
      </c>
      <c r="PSK75" s="124" t="s">
        <v>192</v>
      </c>
      <c r="PSL75" s="124" t="s">
        <v>192</v>
      </c>
      <c r="PSM75" s="124" t="s">
        <v>192</v>
      </c>
      <c r="PSN75" s="124" t="s">
        <v>192</v>
      </c>
      <c r="PSO75" s="124" t="s">
        <v>192</v>
      </c>
      <c r="PSP75" s="124" t="s">
        <v>192</v>
      </c>
      <c r="PSQ75" s="124" t="s">
        <v>192</v>
      </c>
      <c r="PSR75" s="124" t="s">
        <v>192</v>
      </c>
      <c r="PSS75" s="124" t="s">
        <v>192</v>
      </c>
      <c r="PST75" s="124" t="s">
        <v>192</v>
      </c>
      <c r="PSU75" s="124" t="s">
        <v>192</v>
      </c>
      <c r="PSV75" s="124" t="s">
        <v>192</v>
      </c>
      <c r="PSW75" s="124" t="s">
        <v>192</v>
      </c>
      <c r="PSX75" s="124" t="s">
        <v>192</v>
      </c>
      <c r="PSY75" s="124" t="s">
        <v>192</v>
      </c>
      <c r="PSZ75" s="124" t="s">
        <v>192</v>
      </c>
      <c r="PTA75" s="124" t="s">
        <v>192</v>
      </c>
      <c r="PTB75" s="124" t="s">
        <v>192</v>
      </c>
      <c r="PTC75" s="124" t="s">
        <v>192</v>
      </c>
      <c r="PTD75" s="124" t="s">
        <v>192</v>
      </c>
      <c r="PTE75" s="124" t="s">
        <v>192</v>
      </c>
      <c r="PTF75" s="124" t="s">
        <v>192</v>
      </c>
      <c r="PTG75" s="124" t="s">
        <v>192</v>
      </c>
      <c r="PTH75" s="124" t="s">
        <v>192</v>
      </c>
      <c r="PTI75" s="124" t="s">
        <v>192</v>
      </c>
      <c r="PTJ75" s="124" t="s">
        <v>192</v>
      </c>
      <c r="PTK75" s="124" t="s">
        <v>192</v>
      </c>
      <c r="PTL75" s="124" t="s">
        <v>192</v>
      </c>
      <c r="PTM75" s="124" t="s">
        <v>192</v>
      </c>
      <c r="PTN75" s="124" t="s">
        <v>192</v>
      </c>
      <c r="PTO75" s="124" t="s">
        <v>192</v>
      </c>
      <c r="PTP75" s="124" t="s">
        <v>192</v>
      </c>
      <c r="PTQ75" s="124" t="s">
        <v>192</v>
      </c>
      <c r="PTR75" s="124" t="s">
        <v>192</v>
      </c>
      <c r="PTS75" s="124" t="s">
        <v>192</v>
      </c>
      <c r="PTT75" s="124" t="s">
        <v>192</v>
      </c>
      <c r="PTU75" s="124" t="s">
        <v>192</v>
      </c>
      <c r="PTV75" s="124" t="s">
        <v>192</v>
      </c>
      <c r="PTW75" s="124" t="s">
        <v>192</v>
      </c>
      <c r="PTX75" s="124" t="s">
        <v>192</v>
      </c>
      <c r="PTY75" s="124" t="s">
        <v>192</v>
      </c>
      <c r="PTZ75" s="124" t="s">
        <v>192</v>
      </c>
      <c r="PUA75" s="124" t="s">
        <v>192</v>
      </c>
      <c r="PUB75" s="124" t="s">
        <v>192</v>
      </c>
      <c r="PUC75" s="124" t="s">
        <v>192</v>
      </c>
      <c r="PUD75" s="124" t="s">
        <v>192</v>
      </c>
      <c r="PUE75" s="124" t="s">
        <v>192</v>
      </c>
      <c r="PUF75" s="124" t="s">
        <v>192</v>
      </c>
      <c r="PUG75" s="124" t="s">
        <v>192</v>
      </c>
      <c r="PUH75" s="124" t="s">
        <v>192</v>
      </c>
      <c r="PUI75" s="124" t="s">
        <v>192</v>
      </c>
      <c r="PUJ75" s="124" t="s">
        <v>192</v>
      </c>
      <c r="PUK75" s="124" t="s">
        <v>192</v>
      </c>
      <c r="PUL75" s="124" t="s">
        <v>192</v>
      </c>
      <c r="PUM75" s="124" t="s">
        <v>192</v>
      </c>
      <c r="PUN75" s="124" t="s">
        <v>192</v>
      </c>
      <c r="PUO75" s="124" t="s">
        <v>192</v>
      </c>
      <c r="PUP75" s="124" t="s">
        <v>192</v>
      </c>
      <c r="PUQ75" s="124" t="s">
        <v>192</v>
      </c>
      <c r="PUR75" s="124" t="s">
        <v>192</v>
      </c>
      <c r="PUS75" s="124" t="s">
        <v>192</v>
      </c>
      <c r="PUT75" s="124" t="s">
        <v>192</v>
      </c>
      <c r="PUU75" s="124" t="s">
        <v>192</v>
      </c>
      <c r="PUV75" s="124" t="s">
        <v>192</v>
      </c>
      <c r="PUW75" s="124" t="s">
        <v>192</v>
      </c>
      <c r="PUX75" s="124" t="s">
        <v>192</v>
      </c>
      <c r="PUY75" s="124" t="s">
        <v>192</v>
      </c>
      <c r="PUZ75" s="124" t="s">
        <v>192</v>
      </c>
      <c r="PVA75" s="124" t="s">
        <v>192</v>
      </c>
      <c r="PVB75" s="124" t="s">
        <v>192</v>
      </c>
      <c r="PVC75" s="124" t="s">
        <v>192</v>
      </c>
      <c r="PVD75" s="124" t="s">
        <v>192</v>
      </c>
      <c r="PVE75" s="124" t="s">
        <v>192</v>
      </c>
      <c r="PVF75" s="124" t="s">
        <v>192</v>
      </c>
      <c r="PVG75" s="124" t="s">
        <v>192</v>
      </c>
      <c r="PVH75" s="124" t="s">
        <v>192</v>
      </c>
      <c r="PVI75" s="124" t="s">
        <v>192</v>
      </c>
      <c r="PVJ75" s="124" t="s">
        <v>192</v>
      </c>
      <c r="PVK75" s="124" t="s">
        <v>192</v>
      </c>
      <c r="PVL75" s="124" t="s">
        <v>192</v>
      </c>
      <c r="PVM75" s="124" t="s">
        <v>192</v>
      </c>
      <c r="PVN75" s="124" t="s">
        <v>192</v>
      </c>
      <c r="PVO75" s="124" t="s">
        <v>192</v>
      </c>
      <c r="PVP75" s="124" t="s">
        <v>192</v>
      </c>
      <c r="PVQ75" s="124" t="s">
        <v>192</v>
      </c>
      <c r="PVR75" s="124" t="s">
        <v>192</v>
      </c>
      <c r="PVS75" s="124" t="s">
        <v>192</v>
      </c>
      <c r="PVT75" s="124" t="s">
        <v>192</v>
      </c>
      <c r="PVU75" s="124" t="s">
        <v>192</v>
      </c>
      <c r="PVV75" s="124" t="s">
        <v>192</v>
      </c>
      <c r="PVW75" s="124" t="s">
        <v>192</v>
      </c>
      <c r="PVX75" s="124" t="s">
        <v>192</v>
      </c>
      <c r="PVY75" s="124" t="s">
        <v>192</v>
      </c>
      <c r="PVZ75" s="124" t="s">
        <v>192</v>
      </c>
      <c r="PWA75" s="124" t="s">
        <v>192</v>
      </c>
      <c r="PWB75" s="124" t="s">
        <v>192</v>
      </c>
      <c r="PWC75" s="124" t="s">
        <v>192</v>
      </c>
      <c r="PWD75" s="124" t="s">
        <v>192</v>
      </c>
      <c r="PWE75" s="124" t="s">
        <v>192</v>
      </c>
      <c r="PWF75" s="124" t="s">
        <v>192</v>
      </c>
      <c r="PWG75" s="124" t="s">
        <v>192</v>
      </c>
      <c r="PWH75" s="124" t="s">
        <v>192</v>
      </c>
      <c r="PWI75" s="124" t="s">
        <v>192</v>
      </c>
      <c r="PWJ75" s="124" t="s">
        <v>192</v>
      </c>
      <c r="PWK75" s="124" t="s">
        <v>192</v>
      </c>
      <c r="PWL75" s="124" t="s">
        <v>192</v>
      </c>
      <c r="PWM75" s="124" t="s">
        <v>192</v>
      </c>
      <c r="PWN75" s="124" t="s">
        <v>192</v>
      </c>
      <c r="PWO75" s="124" t="s">
        <v>192</v>
      </c>
      <c r="PWP75" s="124" t="s">
        <v>192</v>
      </c>
      <c r="PWQ75" s="124" t="s">
        <v>192</v>
      </c>
      <c r="PWR75" s="124" t="s">
        <v>192</v>
      </c>
      <c r="PWS75" s="124" t="s">
        <v>192</v>
      </c>
      <c r="PWT75" s="124" t="s">
        <v>192</v>
      </c>
      <c r="PWU75" s="124" t="s">
        <v>192</v>
      </c>
      <c r="PWV75" s="124" t="s">
        <v>192</v>
      </c>
      <c r="PWW75" s="124" t="s">
        <v>192</v>
      </c>
      <c r="PWX75" s="124" t="s">
        <v>192</v>
      </c>
      <c r="PWY75" s="124" t="s">
        <v>192</v>
      </c>
      <c r="PWZ75" s="124" t="s">
        <v>192</v>
      </c>
      <c r="PXA75" s="124" t="s">
        <v>192</v>
      </c>
      <c r="PXB75" s="124" t="s">
        <v>192</v>
      </c>
      <c r="PXC75" s="124" t="s">
        <v>192</v>
      </c>
      <c r="PXD75" s="124" t="s">
        <v>192</v>
      </c>
      <c r="PXE75" s="124" t="s">
        <v>192</v>
      </c>
      <c r="PXF75" s="124" t="s">
        <v>192</v>
      </c>
      <c r="PXG75" s="124" t="s">
        <v>192</v>
      </c>
      <c r="PXH75" s="124" t="s">
        <v>192</v>
      </c>
      <c r="PXI75" s="124" t="s">
        <v>192</v>
      </c>
      <c r="PXJ75" s="124" t="s">
        <v>192</v>
      </c>
      <c r="PXK75" s="124" t="s">
        <v>192</v>
      </c>
      <c r="PXL75" s="124" t="s">
        <v>192</v>
      </c>
      <c r="PXM75" s="124" t="s">
        <v>192</v>
      </c>
      <c r="PXN75" s="124" t="s">
        <v>192</v>
      </c>
      <c r="PXO75" s="124" t="s">
        <v>192</v>
      </c>
      <c r="PXP75" s="124" t="s">
        <v>192</v>
      </c>
      <c r="PXQ75" s="124" t="s">
        <v>192</v>
      </c>
      <c r="PXR75" s="124" t="s">
        <v>192</v>
      </c>
      <c r="PXS75" s="124" t="s">
        <v>192</v>
      </c>
      <c r="PXT75" s="124" t="s">
        <v>192</v>
      </c>
      <c r="PXU75" s="124" t="s">
        <v>192</v>
      </c>
      <c r="PXV75" s="124" t="s">
        <v>192</v>
      </c>
      <c r="PXW75" s="124" t="s">
        <v>192</v>
      </c>
      <c r="PXX75" s="124" t="s">
        <v>192</v>
      </c>
      <c r="PXY75" s="124" t="s">
        <v>192</v>
      </c>
      <c r="PXZ75" s="124" t="s">
        <v>192</v>
      </c>
      <c r="PYA75" s="124" t="s">
        <v>192</v>
      </c>
      <c r="PYB75" s="124" t="s">
        <v>192</v>
      </c>
      <c r="PYC75" s="124" t="s">
        <v>192</v>
      </c>
      <c r="PYD75" s="124" t="s">
        <v>192</v>
      </c>
      <c r="PYE75" s="124" t="s">
        <v>192</v>
      </c>
      <c r="PYF75" s="124" t="s">
        <v>192</v>
      </c>
      <c r="PYG75" s="124" t="s">
        <v>192</v>
      </c>
      <c r="PYH75" s="124" t="s">
        <v>192</v>
      </c>
      <c r="PYI75" s="124" t="s">
        <v>192</v>
      </c>
      <c r="PYJ75" s="124" t="s">
        <v>192</v>
      </c>
      <c r="PYK75" s="124" t="s">
        <v>192</v>
      </c>
      <c r="PYL75" s="124" t="s">
        <v>192</v>
      </c>
      <c r="PYM75" s="124" t="s">
        <v>192</v>
      </c>
      <c r="PYN75" s="124" t="s">
        <v>192</v>
      </c>
      <c r="PYO75" s="124" t="s">
        <v>192</v>
      </c>
      <c r="PYP75" s="124" t="s">
        <v>192</v>
      </c>
      <c r="PYQ75" s="124" t="s">
        <v>192</v>
      </c>
      <c r="PYR75" s="124" t="s">
        <v>192</v>
      </c>
      <c r="PYS75" s="124" t="s">
        <v>192</v>
      </c>
      <c r="PYT75" s="124" t="s">
        <v>192</v>
      </c>
      <c r="PYU75" s="124" t="s">
        <v>192</v>
      </c>
      <c r="PYV75" s="124" t="s">
        <v>192</v>
      </c>
      <c r="PYW75" s="124" t="s">
        <v>192</v>
      </c>
      <c r="PYX75" s="124" t="s">
        <v>192</v>
      </c>
      <c r="PYY75" s="124" t="s">
        <v>192</v>
      </c>
      <c r="PYZ75" s="124" t="s">
        <v>192</v>
      </c>
      <c r="PZA75" s="124" t="s">
        <v>192</v>
      </c>
      <c r="PZB75" s="124" t="s">
        <v>192</v>
      </c>
      <c r="PZC75" s="124" t="s">
        <v>192</v>
      </c>
      <c r="PZD75" s="124" t="s">
        <v>192</v>
      </c>
      <c r="PZE75" s="124" t="s">
        <v>192</v>
      </c>
      <c r="PZF75" s="124" t="s">
        <v>192</v>
      </c>
      <c r="PZG75" s="124" t="s">
        <v>192</v>
      </c>
      <c r="PZH75" s="124" t="s">
        <v>192</v>
      </c>
      <c r="PZI75" s="124" t="s">
        <v>192</v>
      </c>
      <c r="PZJ75" s="124" t="s">
        <v>192</v>
      </c>
      <c r="PZK75" s="124" t="s">
        <v>192</v>
      </c>
      <c r="PZL75" s="124" t="s">
        <v>192</v>
      </c>
      <c r="PZM75" s="124" t="s">
        <v>192</v>
      </c>
      <c r="PZN75" s="124" t="s">
        <v>192</v>
      </c>
      <c r="PZO75" s="124" t="s">
        <v>192</v>
      </c>
      <c r="PZP75" s="124" t="s">
        <v>192</v>
      </c>
      <c r="PZQ75" s="124" t="s">
        <v>192</v>
      </c>
      <c r="PZR75" s="124" t="s">
        <v>192</v>
      </c>
      <c r="PZS75" s="124" t="s">
        <v>192</v>
      </c>
      <c r="PZT75" s="124" t="s">
        <v>192</v>
      </c>
      <c r="PZU75" s="124" t="s">
        <v>192</v>
      </c>
      <c r="PZV75" s="124" t="s">
        <v>192</v>
      </c>
      <c r="PZW75" s="124" t="s">
        <v>192</v>
      </c>
      <c r="PZX75" s="124" t="s">
        <v>192</v>
      </c>
      <c r="PZY75" s="124" t="s">
        <v>192</v>
      </c>
      <c r="PZZ75" s="124" t="s">
        <v>192</v>
      </c>
      <c r="QAA75" s="124" t="s">
        <v>192</v>
      </c>
      <c r="QAB75" s="124" t="s">
        <v>192</v>
      </c>
      <c r="QAC75" s="124" t="s">
        <v>192</v>
      </c>
      <c r="QAD75" s="124" t="s">
        <v>192</v>
      </c>
      <c r="QAE75" s="124" t="s">
        <v>192</v>
      </c>
      <c r="QAF75" s="124" t="s">
        <v>192</v>
      </c>
      <c r="QAG75" s="124" t="s">
        <v>192</v>
      </c>
      <c r="QAH75" s="124" t="s">
        <v>192</v>
      </c>
      <c r="QAI75" s="124" t="s">
        <v>192</v>
      </c>
      <c r="QAJ75" s="124" t="s">
        <v>192</v>
      </c>
      <c r="QAK75" s="124" t="s">
        <v>192</v>
      </c>
      <c r="QAL75" s="124" t="s">
        <v>192</v>
      </c>
      <c r="QAM75" s="124" t="s">
        <v>192</v>
      </c>
      <c r="QAN75" s="124" t="s">
        <v>192</v>
      </c>
      <c r="QAO75" s="124" t="s">
        <v>192</v>
      </c>
      <c r="QAP75" s="124" t="s">
        <v>192</v>
      </c>
      <c r="QAQ75" s="124" t="s">
        <v>192</v>
      </c>
      <c r="QAR75" s="124" t="s">
        <v>192</v>
      </c>
      <c r="QAS75" s="124" t="s">
        <v>192</v>
      </c>
      <c r="QAT75" s="124" t="s">
        <v>192</v>
      </c>
      <c r="QAU75" s="124" t="s">
        <v>192</v>
      </c>
      <c r="QAV75" s="124" t="s">
        <v>192</v>
      </c>
      <c r="QAW75" s="124" t="s">
        <v>192</v>
      </c>
      <c r="QAX75" s="124" t="s">
        <v>192</v>
      </c>
      <c r="QAY75" s="124" t="s">
        <v>192</v>
      </c>
      <c r="QAZ75" s="124" t="s">
        <v>192</v>
      </c>
      <c r="QBA75" s="124" t="s">
        <v>192</v>
      </c>
      <c r="QBB75" s="124" t="s">
        <v>192</v>
      </c>
      <c r="QBC75" s="124" t="s">
        <v>192</v>
      </c>
      <c r="QBD75" s="124" t="s">
        <v>192</v>
      </c>
      <c r="QBE75" s="124" t="s">
        <v>192</v>
      </c>
      <c r="QBF75" s="124" t="s">
        <v>192</v>
      </c>
      <c r="QBG75" s="124" t="s">
        <v>192</v>
      </c>
      <c r="QBH75" s="124" t="s">
        <v>192</v>
      </c>
      <c r="QBI75" s="124" t="s">
        <v>192</v>
      </c>
      <c r="QBJ75" s="124" t="s">
        <v>192</v>
      </c>
      <c r="QBK75" s="124" t="s">
        <v>192</v>
      </c>
      <c r="QBL75" s="124" t="s">
        <v>192</v>
      </c>
      <c r="QBM75" s="124" t="s">
        <v>192</v>
      </c>
      <c r="QBN75" s="124" t="s">
        <v>192</v>
      </c>
      <c r="QBO75" s="124" t="s">
        <v>192</v>
      </c>
      <c r="QBP75" s="124" t="s">
        <v>192</v>
      </c>
      <c r="QBQ75" s="124" t="s">
        <v>192</v>
      </c>
      <c r="QBR75" s="124" t="s">
        <v>192</v>
      </c>
      <c r="QBS75" s="124" t="s">
        <v>192</v>
      </c>
      <c r="QBT75" s="124" t="s">
        <v>192</v>
      </c>
      <c r="QBU75" s="124" t="s">
        <v>192</v>
      </c>
      <c r="QBV75" s="124" t="s">
        <v>192</v>
      </c>
      <c r="QBW75" s="124" t="s">
        <v>192</v>
      </c>
      <c r="QBX75" s="124" t="s">
        <v>192</v>
      </c>
      <c r="QBY75" s="124" t="s">
        <v>192</v>
      </c>
      <c r="QBZ75" s="124" t="s">
        <v>192</v>
      </c>
      <c r="QCA75" s="124" t="s">
        <v>192</v>
      </c>
      <c r="QCB75" s="124" t="s">
        <v>192</v>
      </c>
      <c r="QCC75" s="124" t="s">
        <v>192</v>
      </c>
      <c r="QCD75" s="124" t="s">
        <v>192</v>
      </c>
      <c r="QCE75" s="124" t="s">
        <v>192</v>
      </c>
      <c r="QCF75" s="124" t="s">
        <v>192</v>
      </c>
      <c r="QCG75" s="124" t="s">
        <v>192</v>
      </c>
      <c r="QCH75" s="124" t="s">
        <v>192</v>
      </c>
      <c r="QCI75" s="124" t="s">
        <v>192</v>
      </c>
      <c r="QCJ75" s="124" t="s">
        <v>192</v>
      </c>
      <c r="QCK75" s="124" t="s">
        <v>192</v>
      </c>
      <c r="QCL75" s="124" t="s">
        <v>192</v>
      </c>
      <c r="QCM75" s="124" t="s">
        <v>192</v>
      </c>
      <c r="QCN75" s="124" t="s">
        <v>192</v>
      </c>
      <c r="QCO75" s="124" t="s">
        <v>192</v>
      </c>
      <c r="QCP75" s="124" t="s">
        <v>192</v>
      </c>
      <c r="QCQ75" s="124" t="s">
        <v>192</v>
      </c>
      <c r="QCR75" s="124" t="s">
        <v>192</v>
      </c>
      <c r="QCS75" s="124" t="s">
        <v>192</v>
      </c>
      <c r="QCT75" s="124" t="s">
        <v>192</v>
      </c>
      <c r="QCU75" s="124" t="s">
        <v>192</v>
      </c>
      <c r="QCV75" s="124" t="s">
        <v>192</v>
      </c>
      <c r="QCW75" s="124" t="s">
        <v>192</v>
      </c>
      <c r="QCX75" s="124" t="s">
        <v>192</v>
      </c>
      <c r="QCY75" s="124" t="s">
        <v>192</v>
      </c>
      <c r="QCZ75" s="124" t="s">
        <v>192</v>
      </c>
      <c r="QDA75" s="124" t="s">
        <v>192</v>
      </c>
      <c r="QDB75" s="124" t="s">
        <v>192</v>
      </c>
      <c r="QDC75" s="124" t="s">
        <v>192</v>
      </c>
      <c r="QDD75" s="124" t="s">
        <v>192</v>
      </c>
      <c r="QDE75" s="124" t="s">
        <v>192</v>
      </c>
      <c r="QDF75" s="124" t="s">
        <v>192</v>
      </c>
      <c r="QDG75" s="124" t="s">
        <v>192</v>
      </c>
      <c r="QDH75" s="124" t="s">
        <v>192</v>
      </c>
      <c r="QDI75" s="124" t="s">
        <v>192</v>
      </c>
      <c r="QDJ75" s="124" t="s">
        <v>192</v>
      </c>
      <c r="QDK75" s="124" t="s">
        <v>192</v>
      </c>
      <c r="QDL75" s="124" t="s">
        <v>192</v>
      </c>
      <c r="QDM75" s="124" t="s">
        <v>192</v>
      </c>
      <c r="QDN75" s="124" t="s">
        <v>192</v>
      </c>
      <c r="QDO75" s="124" t="s">
        <v>192</v>
      </c>
      <c r="QDP75" s="124" t="s">
        <v>192</v>
      </c>
      <c r="QDQ75" s="124" t="s">
        <v>192</v>
      </c>
      <c r="QDR75" s="124" t="s">
        <v>192</v>
      </c>
      <c r="QDS75" s="124" t="s">
        <v>192</v>
      </c>
      <c r="QDT75" s="124" t="s">
        <v>192</v>
      </c>
      <c r="QDU75" s="124" t="s">
        <v>192</v>
      </c>
      <c r="QDV75" s="124" t="s">
        <v>192</v>
      </c>
      <c r="QDW75" s="124" t="s">
        <v>192</v>
      </c>
      <c r="QDX75" s="124" t="s">
        <v>192</v>
      </c>
      <c r="QDY75" s="124" t="s">
        <v>192</v>
      </c>
      <c r="QDZ75" s="124" t="s">
        <v>192</v>
      </c>
      <c r="QEA75" s="124" t="s">
        <v>192</v>
      </c>
      <c r="QEB75" s="124" t="s">
        <v>192</v>
      </c>
      <c r="QEC75" s="124" t="s">
        <v>192</v>
      </c>
      <c r="QED75" s="124" t="s">
        <v>192</v>
      </c>
      <c r="QEE75" s="124" t="s">
        <v>192</v>
      </c>
      <c r="QEF75" s="124" t="s">
        <v>192</v>
      </c>
      <c r="QEG75" s="124" t="s">
        <v>192</v>
      </c>
      <c r="QEH75" s="124" t="s">
        <v>192</v>
      </c>
      <c r="QEI75" s="124" t="s">
        <v>192</v>
      </c>
      <c r="QEJ75" s="124" t="s">
        <v>192</v>
      </c>
      <c r="QEK75" s="124" t="s">
        <v>192</v>
      </c>
      <c r="QEL75" s="124" t="s">
        <v>192</v>
      </c>
      <c r="QEM75" s="124" t="s">
        <v>192</v>
      </c>
      <c r="QEN75" s="124" t="s">
        <v>192</v>
      </c>
      <c r="QEO75" s="124" t="s">
        <v>192</v>
      </c>
      <c r="QEP75" s="124" t="s">
        <v>192</v>
      </c>
      <c r="QEQ75" s="124" t="s">
        <v>192</v>
      </c>
      <c r="QER75" s="124" t="s">
        <v>192</v>
      </c>
      <c r="QES75" s="124" t="s">
        <v>192</v>
      </c>
      <c r="QET75" s="124" t="s">
        <v>192</v>
      </c>
      <c r="QEU75" s="124" t="s">
        <v>192</v>
      </c>
      <c r="QEV75" s="124" t="s">
        <v>192</v>
      </c>
      <c r="QEW75" s="124" t="s">
        <v>192</v>
      </c>
      <c r="QEX75" s="124" t="s">
        <v>192</v>
      </c>
      <c r="QEY75" s="124" t="s">
        <v>192</v>
      </c>
      <c r="QEZ75" s="124" t="s">
        <v>192</v>
      </c>
      <c r="QFA75" s="124" t="s">
        <v>192</v>
      </c>
      <c r="QFB75" s="124" t="s">
        <v>192</v>
      </c>
      <c r="QFC75" s="124" t="s">
        <v>192</v>
      </c>
      <c r="QFD75" s="124" t="s">
        <v>192</v>
      </c>
      <c r="QFE75" s="124" t="s">
        <v>192</v>
      </c>
      <c r="QFF75" s="124" t="s">
        <v>192</v>
      </c>
      <c r="QFG75" s="124" t="s">
        <v>192</v>
      </c>
      <c r="QFH75" s="124" t="s">
        <v>192</v>
      </c>
      <c r="QFI75" s="124" t="s">
        <v>192</v>
      </c>
      <c r="QFJ75" s="124" t="s">
        <v>192</v>
      </c>
      <c r="QFK75" s="124" t="s">
        <v>192</v>
      </c>
      <c r="QFL75" s="124" t="s">
        <v>192</v>
      </c>
      <c r="QFM75" s="124" t="s">
        <v>192</v>
      </c>
      <c r="QFN75" s="124" t="s">
        <v>192</v>
      </c>
      <c r="QFO75" s="124" t="s">
        <v>192</v>
      </c>
      <c r="QFP75" s="124" t="s">
        <v>192</v>
      </c>
      <c r="QFQ75" s="124" t="s">
        <v>192</v>
      </c>
      <c r="QFR75" s="124" t="s">
        <v>192</v>
      </c>
      <c r="QFS75" s="124" t="s">
        <v>192</v>
      </c>
      <c r="QFT75" s="124" t="s">
        <v>192</v>
      </c>
      <c r="QFU75" s="124" t="s">
        <v>192</v>
      </c>
      <c r="QFV75" s="124" t="s">
        <v>192</v>
      </c>
      <c r="QFW75" s="124" t="s">
        <v>192</v>
      </c>
      <c r="QFX75" s="124" t="s">
        <v>192</v>
      </c>
      <c r="QFY75" s="124" t="s">
        <v>192</v>
      </c>
      <c r="QFZ75" s="124" t="s">
        <v>192</v>
      </c>
      <c r="QGA75" s="124" t="s">
        <v>192</v>
      </c>
      <c r="QGB75" s="124" t="s">
        <v>192</v>
      </c>
      <c r="QGC75" s="124" t="s">
        <v>192</v>
      </c>
      <c r="QGD75" s="124" t="s">
        <v>192</v>
      </c>
      <c r="QGE75" s="124" t="s">
        <v>192</v>
      </c>
      <c r="QGF75" s="124" t="s">
        <v>192</v>
      </c>
      <c r="QGG75" s="124" t="s">
        <v>192</v>
      </c>
      <c r="QGH75" s="124" t="s">
        <v>192</v>
      </c>
      <c r="QGI75" s="124" t="s">
        <v>192</v>
      </c>
      <c r="QGJ75" s="124" t="s">
        <v>192</v>
      </c>
      <c r="QGK75" s="124" t="s">
        <v>192</v>
      </c>
      <c r="QGL75" s="124" t="s">
        <v>192</v>
      </c>
      <c r="QGM75" s="124" t="s">
        <v>192</v>
      </c>
      <c r="QGN75" s="124" t="s">
        <v>192</v>
      </c>
      <c r="QGO75" s="124" t="s">
        <v>192</v>
      </c>
      <c r="QGP75" s="124" t="s">
        <v>192</v>
      </c>
      <c r="QGQ75" s="124" t="s">
        <v>192</v>
      </c>
      <c r="QGR75" s="124" t="s">
        <v>192</v>
      </c>
      <c r="QGS75" s="124" t="s">
        <v>192</v>
      </c>
      <c r="QGT75" s="124" t="s">
        <v>192</v>
      </c>
      <c r="QGU75" s="124" t="s">
        <v>192</v>
      </c>
      <c r="QGV75" s="124" t="s">
        <v>192</v>
      </c>
      <c r="QGW75" s="124" t="s">
        <v>192</v>
      </c>
      <c r="QGX75" s="124" t="s">
        <v>192</v>
      </c>
      <c r="QGY75" s="124" t="s">
        <v>192</v>
      </c>
      <c r="QGZ75" s="124" t="s">
        <v>192</v>
      </c>
      <c r="QHA75" s="124" t="s">
        <v>192</v>
      </c>
      <c r="QHB75" s="124" t="s">
        <v>192</v>
      </c>
      <c r="QHC75" s="124" t="s">
        <v>192</v>
      </c>
      <c r="QHD75" s="124" t="s">
        <v>192</v>
      </c>
      <c r="QHE75" s="124" t="s">
        <v>192</v>
      </c>
      <c r="QHF75" s="124" t="s">
        <v>192</v>
      </c>
      <c r="QHG75" s="124" t="s">
        <v>192</v>
      </c>
      <c r="QHH75" s="124" t="s">
        <v>192</v>
      </c>
      <c r="QHI75" s="124" t="s">
        <v>192</v>
      </c>
      <c r="QHJ75" s="124" t="s">
        <v>192</v>
      </c>
      <c r="QHK75" s="124" t="s">
        <v>192</v>
      </c>
      <c r="QHL75" s="124" t="s">
        <v>192</v>
      </c>
      <c r="QHM75" s="124" t="s">
        <v>192</v>
      </c>
      <c r="QHN75" s="124" t="s">
        <v>192</v>
      </c>
      <c r="QHO75" s="124" t="s">
        <v>192</v>
      </c>
      <c r="QHP75" s="124" t="s">
        <v>192</v>
      </c>
      <c r="QHQ75" s="124" t="s">
        <v>192</v>
      </c>
      <c r="QHR75" s="124" t="s">
        <v>192</v>
      </c>
      <c r="QHS75" s="124" t="s">
        <v>192</v>
      </c>
      <c r="QHT75" s="124" t="s">
        <v>192</v>
      </c>
      <c r="QHU75" s="124" t="s">
        <v>192</v>
      </c>
      <c r="QHV75" s="124" t="s">
        <v>192</v>
      </c>
      <c r="QHW75" s="124" t="s">
        <v>192</v>
      </c>
      <c r="QHX75" s="124" t="s">
        <v>192</v>
      </c>
      <c r="QHY75" s="124" t="s">
        <v>192</v>
      </c>
      <c r="QHZ75" s="124" t="s">
        <v>192</v>
      </c>
      <c r="QIA75" s="124" t="s">
        <v>192</v>
      </c>
      <c r="QIB75" s="124" t="s">
        <v>192</v>
      </c>
      <c r="QIC75" s="124" t="s">
        <v>192</v>
      </c>
      <c r="QID75" s="124" t="s">
        <v>192</v>
      </c>
      <c r="QIE75" s="124" t="s">
        <v>192</v>
      </c>
      <c r="QIF75" s="124" t="s">
        <v>192</v>
      </c>
      <c r="QIG75" s="124" t="s">
        <v>192</v>
      </c>
      <c r="QIH75" s="124" t="s">
        <v>192</v>
      </c>
      <c r="QII75" s="124" t="s">
        <v>192</v>
      </c>
      <c r="QIJ75" s="124" t="s">
        <v>192</v>
      </c>
      <c r="QIK75" s="124" t="s">
        <v>192</v>
      </c>
      <c r="QIL75" s="124" t="s">
        <v>192</v>
      </c>
      <c r="QIM75" s="124" t="s">
        <v>192</v>
      </c>
      <c r="QIN75" s="124" t="s">
        <v>192</v>
      </c>
      <c r="QIO75" s="124" t="s">
        <v>192</v>
      </c>
      <c r="QIP75" s="124" t="s">
        <v>192</v>
      </c>
      <c r="QIQ75" s="124" t="s">
        <v>192</v>
      </c>
      <c r="QIR75" s="124" t="s">
        <v>192</v>
      </c>
      <c r="QIS75" s="124" t="s">
        <v>192</v>
      </c>
      <c r="QIT75" s="124" t="s">
        <v>192</v>
      </c>
      <c r="QIU75" s="124" t="s">
        <v>192</v>
      </c>
      <c r="QIV75" s="124" t="s">
        <v>192</v>
      </c>
      <c r="QIW75" s="124" t="s">
        <v>192</v>
      </c>
      <c r="QIX75" s="124" t="s">
        <v>192</v>
      </c>
      <c r="QIY75" s="124" t="s">
        <v>192</v>
      </c>
      <c r="QIZ75" s="124" t="s">
        <v>192</v>
      </c>
      <c r="QJA75" s="124" t="s">
        <v>192</v>
      </c>
      <c r="QJB75" s="124" t="s">
        <v>192</v>
      </c>
      <c r="QJC75" s="124" t="s">
        <v>192</v>
      </c>
      <c r="QJD75" s="124" t="s">
        <v>192</v>
      </c>
      <c r="QJE75" s="124" t="s">
        <v>192</v>
      </c>
      <c r="QJF75" s="124" t="s">
        <v>192</v>
      </c>
      <c r="QJG75" s="124" t="s">
        <v>192</v>
      </c>
      <c r="QJH75" s="124" t="s">
        <v>192</v>
      </c>
      <c r="QJI75" s="124" t="s">
        <v>192</v>
      </c>
      <c r="QJJ75" s="124" t="s">
        <v>192</v>
      </c>
      <c r="QJK75" s="124" t="s">
        <v>192</v>
      </c>
      <c r="QJL75" s="124" t="s">
        <v>192</v>
      </c>
      <c r="QJM75" s="124" t="s">
        <v>192</v>
      </c>
      <c r="QJN75" s="124" t="s">
        <v>192</v>
      </c>
      <c r="QJO75" s="124" t="s">
        <v>192</v>
      </c>
      <c r="QJP75" s="124" t="s">
        <v>192</v>
      </c>
      <c r="QJQ75" s="124" t="s">
        <v>192</v>
      </c>
      <c r="QJR75" s="124" t="s">
        <v>192</v>
      </c>
      <c r="QJS75" s="124" t="s">
        <v>192</v>
      </c>
      <c r="QJT75" s="124" t="s">
        <v>192</v>
      </c>
      <c r="QJU75" s="124" t="s">
        <v>192</v>
      </c>
      <c r="QJV75" s="124" t="s">
        <v>192</v>
      </c>
      <c r="QJW75" s="124" t="s">
        <v>192</v>
      </c>
      <c r="QJX75" s="124" t="s">
        <v>192</v>
      </c>
      <c r="QJY75" s="124" t="s">
        <v>192</v>
      </c>
      <c r="QJZ75" s="124" t="s">
        <v>192</v>
      </c>
      <c r="QKA75" s="124" t="s">
        <v>192</v>
      </c>
      <c r="QKB75" s="124" t="s">
        <v>192</v>
      </c>
      <c r="QKC75" s="124" t="s">
        <v>192</v>
      </c>
      <c r="QKD75" s="124" t="s">
        <v>192</v>
      </c>
      <c r="QKE75" s="124" t="s">
        <v>192</v>
      </c>
      <c r="QKF75" s="124" t="s">
        <v>192</v>
      </c>
      <c r="QKG75" s="124" t="s">
        <v>192</v>
      </c>
      <c r="QKH75" s="124" t="s">
        <v>192</v>
      </c>
      <c r="QKI75" s="124" t="s">
        <v>192</v>
      </c>
      <c r="QKJ75" s="124" t="s">
        <v>192</v>
      </c>
      <c r="QKK75" s="124" t="s">
        <v>192</v>
      </c>
      <c r="QKL75" s="124" t="s">
        <v>192</v>
      </c>
      <c r="QKM75" s="124" t="s">
        <v>192</v>
      </c>
      <c r="QKN75" s="124" t="s">
        <v>192</v>
      </c>
      <c r="QKO75" s="124" t="s">
        <v>192</v>
      </c>
      <c r="QKP75" s="124" t="s">
        <v>192</v>
      </c>
      <c r="QKQ75" s="124" t="s">
        <v>192</v>
      </c>
      <c r="QKR75" s="124" t="s">
        <v>192</v>
      </c>
      <c r="QKS75" s="124" t="s">
        <v>192</v>
      </c>
      <c r="QKT75" s="124" t="s">
        <v>192</v>
      </c>
      <c r="QKU75" s="124" t="s">
        <v>192</v>
      </c>
      <c r="QKV75" s="124" t="s">
        <v>192</v>
      </c>
      <c r="QKW75" s="124" t="s">
        <v>192</v>
      </c>
      <c r="QKX75" s="124" t="s">
        <v>192</v>
      </c>
      <c r="QKY75" s="124" t="s">
        <v>192</v>
      </c>
      <c r="QKZ75" s="124" t="s">
        <v>192</v>
      </c>
      <c r="QLA75" s="124" t="s">
        <v>192</v>
      </c>
      <c r="QLB75" s="124" t="s">
        <v>192</v>
      </c>
      <c r="QLC75" s="124" t="s">
        <v>192</v>
      </c>
      <c r="QLD75" s="124" t="s">
        <v>192</v>
      </c>
      <c r="QLE75" s="124" t="s">
        <v>192</v>
      </c>
      <c r="QLF75" s="124" t="s">
        <v>192</v>
      </c>
      <c r="QLG75" s="124" t="s">
        <v>192</v>
      </c>
      <c r="QLH75" s="124" t="s">
        <v>192</v>
      </c>
      <c r="QLI75" s="124" t="s">
        <v>192</v>
      </c>
      <c r="QLJ75" s="124" t="s">
        <v>192</v>
      </c>
      <c r="QLK75" s="124" t="s">
        <v>192</v>
      </c>
      <c r="QLL75" s="124" t="s">
        <v>192</v>
      </c>
      <c r="QLM75" s="124" t="s">
        <v>192</v>
      </c>
      <c r="QLN75" s="124" t="s">
        <v>192</v>
      </c>
      <c r="QLO75" s="124" t="s">
        <v>192</v>
      </c>
      <c r="QLP75" s="124" t="s">
        <v>192</v>
      </c>
      <c r="QLQ75" s="124" t="s">
        <v>192</v>
      </c>
      <c r="QLR75" s="124" t="s">
        <v>192</v>
      </c>
      <c r="QLS75" s="124" t="s">
        <v>192</v>
      </c>
      <c r="QLT75" s="124" t="s">
        <v>192</v>
      </c>
      <c r="QLU75" s="124" t="s">
        <v>192</v>
      </c>
      <c r="QLV75" s="124" t="s">
        <v>192</v>
      </c>
      <c r="QLW75" s="124" t="s">
        <v>192</v>
      </c>
      <c r="QLX75" s="124" t="s">
        <v>192</v>
      </c>
      <c r="QLY75" s="124" t="s">
        <v>192</v>
      </c>
      <c r="QLZ75" s="124" t="s">
        <v>192</v>
      </c>
      <c r="QMA75" s="124" t="s">
        <v>192</v>
      </c>
      <c r="QMB75" s="124" t="s">
        <v>192</v>
      </c>
      <c r="QMC75" s="124" t="s">
        <v>192</v>
      </c>
      <c r="QMD75" s="124" t="s">
        <v>192</v>
      </c>
      <c r="QME75" s="124" t="s">
        <v>192</v>
      </c>
      <c r="QMF75" s="124" t="s">
        <v>192</v>
      </c>
      <c r="QMG75" s="124" t="s">
        <v>192</v>
      </c>
      <c r="QMH75" s="124" t="s">
        <v>192</v>
      </c>
      <c r="QMI75" s="124" t="s">
        <v>192</v>
      </c>
      <c r="QMJ75" s="124" t="s">
        <v>192</v>
      </c>
      <c r="QMK75" s="124" t="s">
        <v>192</v>
      </c>
      <c r="QML75" s="124" t="s">
        <v>192</v>
      </c>
      <c r="QMM75" s="124" t="s">
        <v>192</v>
      </c>
      <c r="QMN75" s="124" t="s">
        <v>192</v>
      </c>
      <c r="QMO75" s="124" t="s">
        <v>192</v>
      </c>
      <c r="QMP75" s="124" t="s">
        <v>192</v>
      </c>
      <c r="QMQ75" s="124" t="s">
        <v>192</v>
      </c>
      <c r="QMR75" s="124" t="s">
        <v>192</v>
      </c>
      <c r="QMS75" s="124" t="s">
        <v>192</v>
      </c>
      <c r="QMT75" s="124" t="s">
        <v>192</v>
      </c>
      <c r="QMU75" s="124" t="s">
        <v>192</v>
      </c>
      <c r="QMV75" s="124" t="s">
        <v>192</v>
      </c>
      <c r="QMW75" s="124" t="s">
        <v>192</v>
      </c>
      <c r="QMX75" s="124" t="s">
        <v>192</v>
      </c>
      <c r="QMY75" s="124" t="s">
        <v>192</v>
      </c>
      <c r="QMZ75" s="124" t="s">
        <v>192</v>
      </c>
      <c r="QNA75" s="124" t="s">
        <v>192</v>
      </c>
      <c r="QNB75" s="124" t="s">
        <v>192</v>
      </c>
      <c r="QNC75" s="124" t="s">
        <v>192</v>
      </c>
      <c r="QND75" s="124" t="s">
        <v>192</v>
      </c>
      <c r="QNE75" s="124" t="s">
        <v>192</v>
      </c>
      <c r="QNF75" s="124" t="s">
        <v>192</v>
      </c>
      <c r="QNG75" s="124" t="s">
        <v>192</v>
      </c>
      <c r="QNH75" s="124" t="s">
        <v>192</v>
      </c>
      <c r="QNI75" s="124" t="s">
        <v>192</v>
      </c>
      <c r="QNJ75" s="124" t="s">
        <v>192</v>
      </c>
      <c r="QNK75" s="124" t="s">
        <v>192</v>
      </c>
      <c r="QNL75" s="124" t="s">
        <v>192</v>
      </c>
      <c r="QNM75" s="124" t="s">
        <v>192</v>
      </c>
      <c r="QNN75" s="124" t="s">
        <v>192</v>
      </c>
      <c r="QNO75" s="124" t="s">
        <v>192</v>
      </c>
      <c r="QNP75" s="124" t="s">
        <v>192</v>
      </c>
      <c r="QNQ75" s="124" t="s">
        <v>192</v>
      </c>
      <c r="QNR75" s="124" t="s">
        <v>192</v>
      </c>
      <c r="QNS75" s="124" t="s">
        <v>192</v>
      </c>
      <c r="QNT75" s="124" t="s">
        <v>192</v>
      </c>
      <c r="QNU75" s="124" t="s">
        <v>192</v>
      </c>
      <c r="QNV75" s="124" t="s">
        <v>192</v>
      </c>
      <c r="QNW75" s="124" t="s">
        <v>192</v>
      </c>
      <c r="QNX75" s="124" t="s">
        <v>192</v>
      </c>
      <c r="QNY75" s="124" t="s">
        <v>192</v>
      </c>
      <c r="QNZ75" s="124" t="s">
        <v>192</v>
      </c>
      <c r="QOA75" s="124" t="s">
        <v>192</v>
      </c>
      <c r="QOB75" s="124" t="s">
        <v>192</v>
      </c>
      <c r="QOC75" s="124" t="s">
        <v>192</v>
      </c>
      <c r="QOD75" s="124" t="s">
        <v>192</v>
      </c>
      <c r="QOE75" s="124" t="s">
        <v>192</v>
      </c>
      <c r="QOF75" s="124" t="s">
        <v>192</v>
      </c>
      <c r="QOG75" s="124" t="s">
        <v>192</v>
      </c>
      <c r="QOH75" s="124" t="s">
        <v>192</v>
      </c>
      <c r="QOI75" s="124" t="s">
        <v>192</v>
      </c>
      <c r="QOJ75" s="124" t="s">
        <v>192</v>
      </c>
      <c r="QOK75" s="124" t="s">
        <v>192</v>
      </c>
      <c r="QOL75" s="124" t="s">
        <v>192</v>
      </c>
      <c r="QOM75" s="124" t="s">
        <v>192</v>
      </c>
      <c r="QON75" s="124" t="s">
        <v>192</v>
      </c>
      <c r="QOO75" s="124" t="s">
        <v>192</v>
      </c>
      <c r="QOP75" s="124" t="s">
        <v>192</v>
      </c>
      <c r="QOQ75" s="124" t="s">
        <v>192</v>
      </c>
      <c r="QOR75" s="124" t="s">
        <v>192</v>
      </c>
      <c r="QOS75" s="124" t="s">
        <v>192</v>
      </c>
      <c r="QOT75" s="124" t="s">
        <v>192</v>
      </c>
      <c r="QOU75" s="124" t="s">
        <v>192</v>
      </c>
      <c r="QOV75" s="124" t="s">
        <v>192</v>
      </c>
      <c r="QOW75" s="124" t="s">
        <v>192</v>
      </c>
      <c r="QOX75" s="124" t="s">
        <v>192</v>
      </c>
      <c r="QOY75" s="124" t="s">
        <v>192</v>
      </c>
      <c r="QOZ75" s="124" t="s">
        <v>192</v>
      </c>
      <c r="QPA75" s="124" t="s">
        <v>192</v>
      </c>
      <c r="QPB75" s="124" t="s">
        <v>192</v>
      </c>
      <c r="QPC75" s="124" t="s">
        <v>192</v>
      </c>
      <c r="QPD75" s="124" t="s">
        <v>192</v>
      </c>
      <c r="QPE75" s="124" t="s">
        <v>192</v>
      </c>
      <c r="QPF75" s="124" t="s">
        <v>192</v>
      </c>
      <c r="QPG75" s="124" t="s">
        <v>192</v>
      </c>
      <c r="QPH75" s="124" t="s">
        <v>192</v>
      </c>
      <c r="QPI75" s="124" t="s">
        <v>192</v>
      </c>
      <c r="QPJ75" s="124" t="s">
        <v>192</v>
      </c>
      <c r="QPK75" s="124" t="s">
        <v>192</v>
      </c>
      <c r="QPL75" s="124" t="s">
        <v>192</v>
      </c>
      <c r="QPM75" s="124" t="s">
        <v>192</v>
      </c>
      <c r="QPN75" s="124" t="s">
        <v>192</v>
      </c>
      <c r="QPO75" s="124" t="s">
        <v>192</v>
      </c>
      <c r="QPP75" s="124" t="s">
        <v>192</v>
      </c>
      <c r="QPQ75" s="124" t="s">
        <v>192</v>
      </c>
      <c r="QPR75" s="124" t="s">
        <v>192</v>
      </c>
      <c r="QPS75" s="124" t="s">
        <v>192</v>
      </c>
      <c r="QPT75" s="124" t="s">
        <v>192</v>
      </c>
      <c r="QPU75" s="124" t="s">
        <v>192</v>
      </c>
      <c r="QPV75" s="124" t="s">
        <v>192</v>
      </c>
      <c r="QPW75" s="124" t="s">
        <v>192</v>
      </c>
      <c r="QPX75" s="124" t="s">
        <v>192</v>
      </c>
      <c r="QPY75" s="124" t="s">
        <v>192</v>
      </c>
      <c r="QPZ75" s="124" t="s">
        <v>192</v>
      </c>
      <c r="QQA75" s="124" t="s">
        <v>192</v>
      </c>
      <c r="QQB75" s="124" t="s">
        <v>192</v>
      </c>
      <c r="QQC75" s="124" t="s">
        <v>192</v>
      </c>
      <c r="QQD75" s="124" t="s">
        <v>192</v>
      </c>
      <c r="QQE75" s="124" t="s">
        <v>192</v>
      </c>
      <c r="QQF75" s="124" t="s">
        <v>192</v>
      </c>
      <c r="QQG75" s="124" t="s">
        <v>192</v>
      </c>
      <c r="QQH75" s="124" t="s">
        <v>192</v>
      </c>
      <c r="QQI75" s="124" t="s">
        <v>192</v>
      </c>
      <c r="QQJ75" s="124" t="s">
        <v>192</v>
      </c>
      <c r="QQK75" s="124" t="s">
        <v>192</v>
      </c>
      <c r="QQL75" s="124" t="s">
        <v>192</v>
      </c>
      <c r="QQM75" s="124" t="s">
        <v>192</v>
      </c>
      <c r="QQN75" s="124" t="s">
        <v>192</v>
      </c>
      <c r="QQO75" s="124" t="s">
        <v>192</v>
      </c>
      <c r="QQP75" s="124" t="s">
        <v>192</v>
      </c>
      <c r="QQQ75" s="124" t="s">
        <v>192</v>
      </c>
      <c r="QQR75" s="124" t="s">
        <v>192</v>
      </c>
      <c r="QQS75" s="124" t="s">
        <v>192</v>
      </c>
      <c r="QQT75" s="124" t="s">
        <v>192</v>
      </c>
      <c r="QQU75" s="124" t="s">
        <v>192</v>
      </c>
      <c r="QQV75" s="124" t="s">
        <v>192</v>
      </c>
      <c r="QQW75" s="124" t="s">
        <v>192</v>
      </c>
      <c r="QQX75" s="124" t="s">
        <v>192</v>
      </c>
      <c r="QQY75" s="124" t="s">
        <v>192</v>
      </c>
      <c r="QQZ75" s="124" t="s">
        <v>192</v>
      </c>
      <c r="QRA75" s="124" t="s">
        <v>192</v>
      </c>
      <c r="QRB75" s="124" t="s">
        <v>192</v>
      </c>
      <c r="QRC75" s="124" t="s">
        <v>192</v>
      </c>
      <c r="QRD75" s="124" t="s">
        <v>192</v>
      </c>
      <c r="QRE75" s="124" t="s">
        <v>192</v>
      </c>
      <c r="QRF75" s="124" t="s">
        <v>192</v>
      </c>
      <c r="QRG75" s="124" t="s">
        <v>192</v>
      </c>
      <c r="QRH75" s="124" t="s">
        <v>192</v>
      </c>
      <c r="QRI75" s="124" t="s">
        <v>192</v>
      </c>
      <c r="QRJ75" s="124" t="s">
        <v>192</v>
      </c>
      <c r="QRK75" s="124" t="s">
        <v>192</v>
      </c>
      <c r="QRL75" s="124" t="s">
        <v>192</v>
      </c>
      <c r="QRM75" s="124" t="s">
        <v>192</v>
      </c>
      <c r="QRN75" s="124" t="s">
        <v>192</v>
      </c>
      <c r="QRO75" s="124" t="s">
        <v>192</v>
      </c>
      <c r="QRP75" s="124" t="s">
        <v>192</v>
      </c>
      <c r="QRQ75" s="124" t="s">
        <v>192</v>
      </c>
      <c r="QRR75" s="124" t="s">
        <v>192</v>
      </c>
      <c r="QRS75" s="124" t="s">
        <v>192</v>
      </c>
      <c r="QRT75" s="124" t="s">
        <v>192</v>
      </c>
      <c r="QRU75" s="124" t="s">
        <v>192</v>
      </c>
      <c r="QRV75" s="124" t="s">
        <v>192</v>
      </c>
      <c r="QRW75" s="124" t="s">
        <v>192</v>
      </c>
      <c r="QRX75" s="124" t="s">
        <v>192</v>
      </c>
      <c r="QRY75" s="124" t="s">
        <v>192</v>
      </c>
      <c r="QRZ75" s="124" t="s">
        <v>192</v>
      </c>
      <c r="QSA75" s="124" t="s">
        <v>192</v>
      </c>
      <c r="QSB75" s="124" t="s">
        <v>192</v>
      </c>
      <c r="QSC75" s="124" t="s">
        <v>192</v>
      </c>
      <c r="QSD75" s="124" t="s">
        <v>192</v>
      </c>
      <c r="QSE75" s="124" t="s">
        <v>192</v>
      </c>
      <c r="QSF75" s="124" t="s">
        <v>192</v>
      </c>
      <c r="QSG75" s="124" t="s">
        <v>192</v>
      </c>
      <c r="QSH75" s="124" t="s">
        <v>192</v>
      </c>
      <c r="QSI75" s="124" t="s">
        <v>192</v>
      </c>
      <c r="QSJ75" s="124" t="s">
        <v>192</v>
      </c>
      <c r="QSK75" s="124" t="s">
        <v>192</v>
      </c>
      <c r="QSL75" s="124" t="s">
        <v>192</v>
      </c>
      <c r="QSM75" s="124" t="s">
        <v>192</v>
      </c>
      <c r="QSN75" s="124" t="s">
        <v>192</v>
      </c>
      <c r="QSO75" s="124" t="s">
        <v>192</v>
      </c>
      <c r="QSP75" s="124" t="s">
        <v>192</v>
      </c>
      <c r="QSQ75" s="124" t="s">
        <v>192</v>
      </c>
      <c r="QSR75" s="124" t="s">
        <v>192</v>
      </c>
      <c r="QSS75" s="124" t="s">
        <v>192</v>
      </c>
      <c r="QST75" s="124" t="s">
        <v>192</v>
      </c>
      <c r="QSU75" s="124" t="s">
        <v>192</v>
      </c>
      <c r="QSV75" s="124" t="s">
        <v>192</v>
      </c>
      <c r="QSW75" s="124" t="s">
        <v>192</v>
      </c>
      <c r="QSX75" s="124" t="s">
        <v>192</v>
      </c>
      <c r="QSY75" s="124" t="s">
        <v>192</v>
      </c>
      <c r="QSZ75" s="124" t="s">
        <v>192</v>
      </c>
      <c r="QTA75" s="124" t="s">
        <v>192</v>
      </c>
      <c r="QTB75" s="124" t="s">
        <v>192</v>
      </c>
      <c r="QTC75" s="124" t="s">
        <v>192</v>
      </c>
      <c r="QTD75" s="124" t="s">
        <v>192</v>
      </c>
      <c r="QTE75" s="124" t="s">
        <v>192</v>
      </c>
      <c r="QTF75" s="124" t="s">
        <v>192</v>
      </c>
      <c r="QTG75" s="124" t="s">
        <v>192</v>
      </c>
      <c r="QTH75" s="124" t="s">
        <v>192</v>
      </c>
      <c r="QTI75" s="124" t="s">
        <v>192</v>
      </c>
      <c r="QTJ75" s="124" t="s">
        <v>192</v>
      </c>
      <c r="QTK75" s="124" t="s">
        <v>192</v>
      </c>
      <c r="QTL75" s="124" t="s">
        <v>192</v>
      </c>
      <c r="QTM75" s="124" t="s">
        <v>192</v>
      </c>
      <c r="QTN75" s="124" t="s">
        <v>192</v>
      </c>
      <c r="QTO75" s="124" t="s">
        <v>192</v>
      </c>
      <c r="QTP75" s="124" t="s">
        <v>192</v>
      </c>
      <c r="QTQ75" s="124" t="s">
        <v>192</v>
      </c>
      <c r="QTR75" s="124" t="s">
        <v>192</v>
      </c>
      <c r="QTS75" s="124" t="s">
        <v>192</v>
      </c>
      <c r="QTT75" s="124" t="s">
        <v>192</v>
      </c>
      <c r="QTU75" s="124" t="s">
        <v>192</v>
      </c>
      <c r="QTV75" s="124" t="s">
        <v>192</v>
      </c>
      <c r="QTW75" s="124" t="s">
        <v>192</v>
      </c>
      <c r="QTX75" s="124" t="s">
        <v>192</v>
      </c>
      <c r="QTY75" s="124" t="s">
        <v>192</v>
      </c>
      <c r="QTZ75" s="124" t="s">
        <v>192</v>
      </c>
      <c r="QUA75" s="124" t="s">
        <v>192</v>
      </c>
      <c r="QUB75" s="124" t="s">
        <v>192</v>
      </c>
      <c r="QUC75" s="124" t="s">
        <v>192</v>
      </c>
      <c r="QUD75" s="124" t="s">
        <v>192</v>
      </c>
      <c r="QUE75" s="124" t="s">
        <v>192</v>
      </c>
      <c r="QUF75" s="124" t="s">
        <v>192</v>
      </c>
      <c r="QUG75" s="124" t="s">
        <v>192</v>
      </c>
      <c r="QUH75" s="124" t="s">
        <v>192</v>
      </c>
      <c r="QUI75" s="124" t="s">
        <v>192</v>
      </c>
      <c r="QUJ75" s="124" t="s">
        <v>192</v>
      </c>
      <c r="QUK75" s="124" t="s">
        <v>192</v>
      </c>
      <c r="QUL75" s="124" t="s">
        <v>192</v>
      </c>
      <c r="QUM75" s="124" t="s">
        <v>192</v>
      </c>
      <c r="QUN75" s="124" t="s">
        <v>192</v>
      </c>
      <c r="QUO75" s="124" t="s">
        <v>192</v>
      </c>
      <c r="QUP75" s="124" t="s">
        <v>192</v>
      </c>
      <c r="QUQ75" s="124" t="s">
        <v>192</v>
      </c>
      <c r="QUR75" s="124" t="s">
        <v>192</v>
      </c>
      <c r="QUS75" s="124" t="s">
        <v>192</v>
      </c>
      <c r="QUT75" s="124" t="s">
        <v>192</v>
      </c>
      <c r="QUU75" s="124" t="s">
        <v>192</v>
      </c>
      <c r="QUV75" s="124" t="s">
        <v>192</v>
      </c>
      <c r="QUW75" s="124" t="s">
        <v>192</v>
      </c>
      <c r="QUX75" s="124" t="s">
        <v>192</v>
      </c>
      <c r="QUY75" s="124" t="s">
        <v>192</v>
      </c>
      <c r="QUZ75" s="124" t="s">
        <v>192</v>
      </c>
      <c r="QVA75" s="124" t="s">
        <v>192</v>
      </c>
      <c r="QVB75" s="124" t="s">
        <v>192</v>
      </c>
      <c r="QVC75" s="124" t="s">
        <v>192</v>
      </c>
      <c r="QVD75" s="124" t="s">
        <v>192</v>
      </c>
      <c r="QVE75" s="124" t="s">
        <v>192</v>
      </c>
      <c r="QVF75" s="124" t="s">
        <v>192</v>
      </c>
      <c r="QVG75" s="124" t="s">
        <v>192</v>
      </c>
      <c r="QVH75" s="124" t="s">
        <v>192</v>
      </c>
      <c r="QVI75" s="124" t="s">
        <v>192</v>
      </c>
      <c r="QVJ75" s="124" t="s">
        <v>192</v>
      </c>
      <c r="QVK75" s="124" t="s">
        <v>192</v>
      </c>
      <c r="QVL75" s="124" t="s">
        <v>192</v>
      </c>
      <c r="QVM75" s="124" t="s">
        <v>192</v>
      </c>
      <c r="QVN75" s="124" t="s">
        <v>192</v>
      </c>
      <c r="QVO75" s="124" t="s">
        <v>192</v>
      </c>
      <c r="QVP75" s="124" t="s">
        <v>192</v>
      </c>
      <c r="QVQ75" s="124" t="s">
        <v>192</v>
      </c>
      <c r="QVR75" s="124" t="s">
        <v>192</v>
      </c>
      <c r="QVS75" s="124" t="s">
        <v>192</v>
      </c>
      <c r="QVT75" s="124" t="s">
        <v>192</v>
      </c>
      <c r="QVU75" s="124" t="s">
        <v>192</v>
      </c>
      <c r="QVV75" s="124" t="s">
        <v>192</v>
      </c>
      <c r="QVW75" s="124" t="s">
        <v>192</v>
      </c>
      <c r="QVX75" s="124" t="s">
        <v>192</v>
      </c>
      <c r="QVY75" s="124" t="s">
        <v>192</v>
      </c>
      <c r="QVZ75" s="124" t="s">
        <v>192</v>
      </c>
      <c r="QWA75" s="124" t="s">
        <v>192</v>
      </c>
      <c r="QWB75" s="124" t="s">
        <v>192</v>
      </c>
      <c r="QWC75" s="124" t="s">
        <v>192</v>
      </c>
      <c r="QWD75" s="124" t="s">
        <v>192</v>
      </c>
      <c r="QWE75" s="124" t="s">
        <v>192</v>
      </c>
      <c r="QWF75" s="124" t="s">
        <v>192</v>
      </c>
      <c r="QWG75" s="124" t="s">
        <v>192</v>
      </c>
      <c r="QWH75" s="124" t="s">
        <v>192</v>
      </c>
      <c r="QWI75" s="124" t="s">
        <v>192</v>
      </c>
      <c r="QWJ75" s="124" t="s">
        <v>192</v>
      </c>
      <c r="QWK75" s="124" t="s">
        <v>192</v>
      </c>
      <c r="QWL75" s="124" t="s">
        <v>192</v>
      </c>
      <c r="QWM75" s="124" t="s">
        <v>192</v>
      </c>
      <c r="QWN75" s="124" t="s">
        <v>192</v>
      </c>
      <c r="QWO75" s="124" t="s">
        <v>192</v>
      </c>
      <c r="QWP75" s="124" t="s">
        <v>192</v>
      </c>
      <c r="QWQ75" s="124" t="s">
        <v>192</v>
      </c>
      <c r="QWR75" s="124" t="s">
        <v>192</v>
      </c>
      <c r="QWS75" s="124" t="s">
        <v>192</v>
      </c>
      <c r="QWT75" s="124" t="s">
        <v>192</v>
      </c>
      <c r="QWU75" s="124" t="s">
        <v>192</v>
      </c>
      <c r="QWV75" s="124" t="s">
        <v>192</v>
      </c>
      <c r="QWW75" s="124" t="s">
        <v>192</v>
      </c>
      <c r="QWX75" s="124" t="s">
        <v>192</v>
      </c>
      <c r="QWY75" s="124" t="s">
        <v>192</v>
      </c>
      <c r="QWZ75" s="124" t="s">
        <v>192</v>
      </c>
      <c r="QXA75" s="124" t="s">
        <v>192</v>
      </c>
      <c r="QXB75" s="124" t="s">
        <v>192</v>
      </c>
      <c r="QXC75" s="124" t="s">
        <v>192</v>
      </c>
      <c r="QXD75" s="124" t="s">
        <v>192</v>
      </c>
      <c r="QXE75" s="124" t="s">
        <v>192</v>
      </c>
      <c r="QXF75" s="124" t="s">
        <v>192</v>
      </c>
      <c r="QXG75" s="124" t="s">
        <v>192</v>
      </c>
      <c r="QXH75" s="124" t="s">
        <v>192</v>
      </c>
      <c r="QXI75" s="124" t="s">
        <v>192</v>
      </c>
      <c r="QXJ75" s="124" t="s">
        <v>192</v>
      </c>
      <c r="QXK75" s="124" t="s">
        <v>192</v>
      </c>
      <c r="QXL75" s="124" t="s">
        <v>192</v>
      </c>
      <c r="QXM75" s="124" t="s">
        <v>192</v>
      </c>
      <c r="QXN75" s="124" t="s">
        <v>192</v>
      </c>
      <c r="QXO75" s="124" t="s">
        <v>192</v>
      </c>
      <c r="QXP75" s="124" t="s">
        <v>192</v>
      </c>
      <c r="QXQ75" s="124" t="s">
        <v>192</v>
      </c>
      <c r="QXR75" s="124" t="s">
        <v>192</v>
      </c>
      <c r="QXS75" s="124" t="s">
        <v>192</v>
      </c>
      <c r="QXT75" s="124" t="s">
        <v>192</v>
      </c>
      <c r="QXU75" s="124" t="s">
        <v>192</v>
      </c>
      <c r="QXV75" s="124" t="s">
        <v>192</v>
      </c>
      <c r="QXW75" s="124" t="s">
        <v>192</v>
      </c>
      <c r="QXX75" s="124" t="s">
        <v>192</v>
      </c>
      <c r="QXY75" s="124" t="s">
        <v>192</v>
      </c>
      <c r="QXZ75" s="124" t="s">
        <v>192</v>
      </c>
      <c r="QYA75" s="124" t="s">
        <v>192</v>
      </c>
      <c r="QYB75" s="124" t="s">
        <v>192</v>
      </c>
      <c r="QYC75" s="124" t="s">
        <v>192</v>
      </c>
      <c r="QYD75" s="124" t="s">
        <v>192</v>
      </c>
      <c r="QYE75" s="124" t="s">
        <v>192</v>
      </c>
      <c r="QYF75" s="124" t="s">
        <v>192</v>
      </c>
      <c r="QYG75" s="124" t="s">
        <v>192</v>
      </c>
      <c r="QYH75" s="124" t="s">
        <v>192</v>
      </c>
      <c r="QYI75" s="124" t="s">
        <v>192</v>
      </c>
      <c r="QYJ75" s="124" t="s">
        <v>192</v>
      </c>
      <c r="QYK75" s="124" t="s">
        <v>192</v>
      </c>
      <c r="QYL75" s="124" t="s">
        <v>192</v>
      </c>
      <c r="QYM75" s="124" t="s">
        <v>192</v>
      </c>
      <c r="QYN75" s="124" t="s">
        <v>192</v>
      </c>
      <c r="QYO75" s="124" t="s">
        <v>192</v>
      </c>
      <c r="QYP75" s="124" t="s">
        <v>192</v>
      </c>
      <c r="QYQ75" s="124" t="s">
        <v>192</v>
      </c>
      <c r="QYR75" s="124" t="s">
        <v>192</v>
      </c>
      <c r="QYS75" s="124" t="s">
        <v>192</v>
      </c>
      <c r="QYT75" s="124" t="s">
        <v>192</v>
      </c>
      <c r="QYU75" s="124" t="s">
        <v>192</v>
      </c>
      <c r="QYV75" s="124" t="s">
        <v>192</v>
      </c>
      <c r="QYW75" s="124" t="s">
        <v>192</v>
      </c>
      <c r="QYX75" s="124" t="s">
        <v>192</v>
      </c>
      <c r="QYY75" s="124" t="s">
        <v>192</v>
      </c>
      <c r="QYZ75" s="124" t="s">
        <v>192</v>
      </c>
      <c r="QZA75" s="124" t="s">
        <v>192</v>
      </c>
      <c r="QZB75" s="124" t="s">
        <v>192</v>
      </c>
      <c r="QZC75" s="124" t="s">
        <v>192</v>
      </c>
      <c r="QZD75" s="124" t="s">
        <v>192</v>
      </c>
      <c r="QZE75" s="124" t="s">
        <v>192</v>
      </c>
      <c r="QZF75" s="124" t="s">
        <v>192</v>
      </c>
      <c r="QZG75" s="124" t="s">
        <v>192</v>
      </c>
      <c r="QZH75" s="124" t="s">
        <v>192</v>
      </c>
      <c r="QZI75" s="124" t="s">
        <v>192</v>
      </c>
      <c r="QZJ75" s="124" t="s">
        <v>192</v>
      </c>
      <c r="QZK75" s="124" t="s">
        <v>192</v>
      </c>
      <c r="QZL75" s="124" t="s">
        <v>192</v>
      </c>
      <c r="QZM75" s="124" t="s">
        <v>192</v>
      </c>
      <c r="QZN75" s="124" t="s">
        <v>192</v>
      </c>
      <c r="QZO75" s="124" t="s">
        <v>192</v>
      </c>
      <c r="QZP75" s="124" t="s">
        <v>192</v>
      </c>
      <c r="QZQ75" s="124" t="s">
        <v>192</v>
      </c>
      <c r="QZR75" s="124" t="s">
        <v>192</v>
      </c>
      <c r="QZS75" s="124" t="s">
        <v>192</v>
      </c>
      <c r="QZT75" s="124" t="s">
        <v>192</v>
      </c>
      <c r="QZU75" s="124" t="s">
        <v>192</v>
      </c>
      <c r="QZV75" s="124" t="s">
        <v>192</v>
      </c>
      <c r="QZW75" s="124" t="s">
        <v>192</v>
      </c>
      <c r="QZX75" s="124" t="s">
        <v>192</v>
      </c>
      <c r="QZY75" s="124" t="s">
        <v>192</v>
      </c>
      <c r="QZZ75" s="124" t="s">
        <v>192</v>
      </c>
      <c r="RAA75" s="124" t="s">
        <v>192</v>
      </c>
      <c r="RAB75" s="124" t="s">
        <v>192</v>
      </c>
      <c r="RAC75" s="124" t="s">
        <v>192</v>
      </c>
      <c r="RAD75" s="124" t="s">
        <v>192</v>
      </c>
      <c r="RAE75" s="124" t="s">
        <v>192</v>
      </c>
      <c r="RAF75" s="124" t="s">
        <v>192</v>
      </c>
      <c r="RAG75" s="124" t="s">
        <v>192</v>
      </c>
      <c r="RAH75" s="124" t="s">
        <v>192</v>
      </c>
      <c r="RAI75" s="124" t="s">
        <v>192</v>
      </c>
      <c r="RAJ75" s="124" t="s">
        <v>192</v>
      </c>
      <c r="RAK75" s="124" t="s">
        <v>192</v>
      </c>
      <c r="RAL75" s="124" t="s">
        <v>192</v>
      </c>
      <c r="RAM75" s="124" t="s">
        <v>192</v>
      </c>
      <c r="RAN75" s="124" t="s">
        <v>192</v>
      </c>
      <c r="RAO75" s="124" t="s">
        <v>192</v>
      </c>
      <c r="RAP75" s="124" t="s">
        <v>192</v>
      </c>
      <c r="RAQ75" s="124" t="s">
        <v>192</v>
      </c>
      <c r="RAR75" s="124" t="s">
        <v>192</v>
      </c>
      <c r="RAS75" s="124" t="s">
        <v>192</v>
      </c>
      <c r="RAT75" s="124" t="s">
        <v>192</v>
      </c>
      <c r="RAU75" s="124" t="s">
        <v>192</v>
      </c>
      <c r="RAV75" s="124" t="s">
        <v>192</v>
      </c>
      <c r="RAW75" s="124" t="s">
        <v>192</v>
      </c>
      <c r="RAX75" s="124" t="s">
        <v>192</v>
      </c>
      <c r="RAY75" s="124" t="s">
        <v>192</v>
      </c>
      <c r="RAZ75" s="124" t="s">
        <v>192</v>
      </c>
      <c r="RBA75" s="124" t="s">
        <v>192</v>
      </c>
      <c r="RBB75" s="124" t="s">
        <v>192</v>
      </c>
      <c r="RBC75" s="124" t="s">
        <v>192</v>
      </c>
      <c r="RBD75" s="124" t="s">
        <v>192</v>
      </c>
      <c r="RBE75" s="124" t="s">
        <v>192</v>
      </c>
      <c r="RBF75" s="124" t="s">
        <v>192</v>
      </c>
      <c r="RBG75" s="124" t="s">
        <v>192</v>
      </c>
      <c r="RBH75" s="124" t="s">
        <v>192</v>
      </c>
      <c r="RBI75" s="124" t="s">
        <v>192</v>
      </c>
      <c r="RBJ75" s="124" t="s">
        <v>192</v>
      </c>
      <c r="RBK75" s="124" t="s">
        <v>192</v>
      </c>
      <c r="RBL75" s="124" t="s">
        <v>192</v>
      </c>
      <c r="RBM75" s="124" t="s">
        <v>192</v>
      </c>
      <c r="RBN75" s="124" t="s">
        <v>192</v>
      </c>
      <c r="RBO75" s="124" t="s">
        <v>192</v>
      </c>
      <c r="RBP75" s="124" t="s">
        <v>192</v>
      </c>
      <c r="RBQ75" s="124" t="s">
        <v>192</v>
      </c>
      <c r="RBR75" s="124" t="s">
        <v>192</v>
      </c>
      <c r="RBS75" s="124" t="s">
        <v>192</v>
      </c>
      <c r="RBT75" s="124" t="s">
        <v>192</v>
      </c>
      <c r="RBU75" s="124" t="s">
        <v>192</v>
      </c>
      <c r="RBV75" s="124" t="s">
        <v>192</v>
      </c>
      <c r="RBW75" s="124" t="s">
        <v>192</v>
      </c>
      <c r="RBX75" s="124" t="s">
        <v>192</v>
      </c>
      <c r="RBY75" s="124" t="s">
        <v>192</v>
      </c>
      <c r="RBZ75" s="124" t="s">
        <v>192</v>
      </c>
      <c r="RCA75" s="124" t="s">
        <v>192</v>
      </c>
      <c r="RCB75" s="124" t="s">
        <v>192</v>
      </c>
      <c r="RCC75" s="124" t="s">
        <v>192</v>
      </c>
      <c r="RCD75" s="124" t="s">
        <v>192</v>
      </c>
      <c r="RCE75" s="124" t="s">
        <v>192</v>
      </c>
      <c r="RCF75" s="124" t="s">
        <v>192</v>
      </c>
      <c r="RCG75" s="124" t="s">
        <v>192</v>
      </c>
      <c r="RCH75" s="124" t="s">
        <v>192</v>
      </c>
      <c r="RCI75" s="124" t="s">
        <v>192</v>
      </c>
      <c r="RCJ75" s="124" t="s">
        <v>192</v>
      </c>
      <c r="RCK75" s="124" t="s">
        <v>192</v>
      </c>
      <c r="RCL75" s="124" t="s">
        <v>192</v>
      </c>
      <c r="RCM75" s="124" t="s">
        <v>192</v>
      </c>
      <c r="RCN75" s="124" t="s">
        <v>192</v>
      </c>
      <c r="RCO75" s="124" t="s">
        <v>192</v>
      </c>
      <c r="RCP75" s="124" t="s">
        <v>192</v>
      </c>
      <c r="RCQ75" s="124" t="s">
        <v>192</v>
      </c>
      <c r="RCR75" s="124" t="s">
        <v>192</v>
      </c>
      <c r="RCS75" s="124" t="s">
        <v>192</v>
      </c>
      <c r="RCT75" s="124" t="s">
        <v>192</v>
      </c>
      <c r="RCU75" s="124" t="s">
        <v>192</v>
      </c>
      <c r="RCV75" s="124" t="s">
        <v>192</v>
      </c>
      <c r="RCW75" s="124" t="s">
        <v>192</v>
      </c>
      <c r="RCX75" s="124" t="s">
        <v>192</v>
      </c>
      <c r="RCY75" s="124" t="s">
        <v>192</v>
      </c>
      <c r="RCZ75" s="124" t="s">
        <v>192</v>
      </c>
      <c r="RDA75" s="124" t="s">
        <v>192</v>
      </c>
      <c r="RDB75" s="124" t="s">
        <v>192</v>
      </c>
      <c r="RDC75" s="124" t="s">
        <v>192</v>
      </c>
      <c r="RDD75" s="124" t="s">
        <v>192</v>
      </c>
      <c r="RDE75" s="124" t="s">
        <v>192</v>
      </c>
      <c r="RDF75" s="124" t="s">
        <v>192</v>
      </c>
      <c r="RDG75" s="124" t="s">
        <v>192</v>
      </c>
      <c r="RDH75" s="124" t="s">
        <v>192</v>
      </c>
      <c r="RDI75" s="124" t="s">
        <v>192</v>
      </c>
      <c r="RDJ75" s="124" t="s">
        <v>192</v>
      </c>
      <c r="RDK75" s="124" t="s">
        <v>192</v>
      </c>
      <c r="RDL75" s="124" t="s">
        <v>192</v>
      </c>
      <c r="RDM75" s="124" t="s">
        <v>192</v>
      </c>
      <c r="RDN75" s="124" t="s">
        <v>192</v>
      </c>
      <c r="RDO75" s="124" t="s">
        <v>192</v>
      </c>
      <c r="RDP75" s="124" t="s">
        <v>192</v>
      </c>
      <c r="RDQ75" s="124" t="s">
        <v>192</v>
      </c>
      <c r="RDR75" s="124" t="s">
        <v>192</v>
      </c>
      <c r="RDS75" s="124" t="s">
        <v>192</v>
      </c>
      <c r="RDT75" s="124" t="s">
        <v>192</v>
      </c>
      <c r="RDU75" s="124" t="s">
        <v>192</v>
      </c>
      <c r="RDV75" s="124" t="s">
        <v>192</v>
      </c>
      <c r="RDW75" s="124" t="s">
        <v>192</v>
      </c>
      <c r="RDX75" s="124" t="s">
        <v>192</v>
      </c>
      <c r="RDY75" s="124" t="s">
        <v>192</v>
      </c>
      <c r="RDZ75" s="124" t="s">
        <v>192</v>
      </c>
      <c r="REA75" s="124" t="s">
        <v>192</v>
      </c>
      <c r="REB75" s="124" t="s">
        <v>192</v>
      </c>
      <c r="REC75" s="124" t="s">
        <v>192</v>
      </c>
      <c r="RED75" s="124" t="s">
        <v>192</v>
      </c>
      <c r="REE75" s="124" t="s">
        <v>192</v>
      </c>
      <c r="REF75" s="124" t="s">
        <v>192</v>
      </c>
      <c r="REG75" s="124" t="s">
        <v>192</v>
      </c>
      <c r="REH75" s="124" t="s">
        <v>192</v>
      </c>
      <c r="REI75" s="124" t="s">
        <v>192</v>
      </c>
      <c r="REJ75" s="124" t="s">
        <v>192</v>
      </c>
      <c r="REK75" s="124" t="s">
        <v>192</v>
      </c>
      <c r="REL75" s="124" t="s">
        <v>192</v>
      </c>
      <c r="REM75" s="124" t="s">
        <v>192</v>
      </c>
      <c r="REN75" s="124" t="s">
        <v>192</v>
      </c>
      <c r="REO75" s="124" t="s">
        <v>192</v>
      </c>
      <c r="REP75" s="124" t="s">
        <v>192</v>
      </c>
      <c r="REQ75" s="124" t="s">
        <v>192</v>
      </c>
      <c r="RER75" s="124" t="s">
        <v>192</v>
      </c>
      <c r="RES75" s="124" t="s">
        <v>192</v>
      </c>
      <c r="RET75" s="124" t="s">
        <v>192</v>
      </c>
      <c r="REU75" s="124" t="s">
        <v>192</v>
      </c>
      <c r="REV75" s="124" t="s">
        <v>192</v>
      </c>
      <c r="REW75" s="124" t="s">
        <v>192</v>
      </c>
      <c r="REX75" s="124" t="s">
        <v>192</v>
      </c>
      <c r="REY75" s="124" t="s">
        <v>192</v>
      </c>
      <c r="REZ75" s="124" t="s">
        <v>192</v>
      </c>
      <c r="RFA75" s="124" t="s">
        <v>192</v>
      </c>
      <c r="RFB75" s="124" t="s">
        <v>192</v>
      </c>
      <c r="RFC75" s="124" t="s">
        <v>192</v>
      </c>
      <c r="RFD75" s="124" t="s">
        <v>192</v>
      </c>
      <c r="RFE75" s="124" t="s">
        <v>192</v>
      </c>
      <c r="RFF75" s="124" t="s">
        <v>192</v>
      </c>
      <c r="RFG75" s="124" t="s">
        <v>192</v>
      </c>
      <c r="RFH75" s="124" t="s">
        <v>192</v>
      </c>
      <c r="RFI75" s="124" t="s">
        <v>192</v>
      </c>
      <c r="RFJ75" s="124" t="s">
        <v>192</v>
      </c>
      <c r="RFK75" s="124" t="s">
        <v>192</v>
      </c>
      <c r="RFL75" s="124" t="s">
        <v>192</v>
      </c>
      <c r="RFM75" s="124" t="s">
        <v>192</v>
      </c>
      <c r="RFN75" s="124" t="s">
        <v>192</v>
      </c>
      <c r="RFO75" s="124" t="s">
        <v>192</v>
      </c>
      <c r="RFP75" s="124" t="s">
        <v>192</v>
      </c>
      <c r="RFQ75" s="124" t="s">
        <v>192</v>
      </c>
      <c r="RFR75" s="124" t="s">
        <v>192</v>
      </c>
      <c r="RFS75" s="124" t="s">
        <v>192</v>
      </c>
      <c r="RFT75" s="124" t="s">
        <v>192</v>
      </c>
      <c r="RFU75" s="124" t="s">
        <v>192</v>
      </c>
      <c r="RFV75" s="124" t="s">
        <v>192</v>
      </c>
      <c r="RFW75" s="124" t="s">
        <v>192</v>
      </c>
      <c r="RFX75" s="124" t="s">
        <v>192</v>
      </c>
      <c r="RFY75" s="124" t="s">
        <v>192</v>
      </c>
      <c r="RFZ75" s="124" t="s">
        <v>192</v>
      </c>
      <c r="RGA75" s="124" t="s">
        <v>192</v>
      </c>
      <c r="RGB75" s="124" t="s">
        <v>192</v>
      </c>
      <c r="RGC75" s="124" t="s">
        <v>192</v>
      </c>
      <c r="RGD75" s="124" t="s">
        <v>192</v>
      </c>
      <c r="RGE75" s="124" t="s">
        <v>192</v>
      </c>
      <c r="RGF75" s="124" t="s">
        <v>192</v>
      </c>
      <c r="RGG75" s="124" t="s">
        <v>192</v>
      </c>
      <c r="RGH75" s="124" t="s">
        <v>192</v>
      </c>
      <c r="RGI75" s="124" t="s">
        <v>192</v>
      </c>
      <c r="RGJ75" s="124" t="s">
        <v>192</v>
      </c>
      <c r="RGK75" s="124" t="s">
        <v>192</v>
      </c>
      <c r="RGL75" s="124" t="s">
        <v>192</v>
      </c>
      <c r="RGM75" s="124" t="s">
        <v>192</v>
      </c>
      <c r="RGN75" s="124" t="s">
        <v>192</v>
      </c>
      <c r="RGO75" s="124" t="s">
        <v>192</v>
      </c>
      <c r="RGP75" s="124" t="s">
        <v>192</v>
      </c>
      <c r="RGQ75" s="124" t="s">
        <v>192</v>
      </c>
      <c r="RGR75" s="124" t="s">
        <v>192</v>
      </c>
      <c r="RGS75" s="124" t="s">
        <v>192</v>
      </c>
      <c r="RGT75" s="124" t="s">
        <v>192</v>
      </c>
      <c r="RGU75" s="124" t="s">
        <v>192</v>
      </c>
      <c r="RGV75" s="124" t="s">
        <v>192</v>
      </c>
      <c r="RGW75" s="124" t="s">
        <v>192</v>
      </c>
      <c r="RGX75" s="124" t="s">
        <v>192</v>
      </c>
      <c r="RGY75" s="124" t="s">
        <v>192</v>
      </c>
      <c r="RGZ75" s="124" t="s">
        <v>192</v>
      </c>
      <c r="RHA75" s="124" t="s">
        <v>192</v>
      </c>
      <c r="RHB75" s="124" t="s">
        <v>192</v>
      </c>
      <c r="RHC75" s="124" t="s">
        <v>192</v>
      </c>
      <c r="RHD75" s="124" t="s">
        <v>192</v>
      </c>
      <c r="RHE75" s="124" t="s">
        <v>192</v>
      </c>
      <c r="RHF75" s="124" t="s">
        <v>192</v>
      </c>
      <c r="RHG75" s="124" t="s">
        <v>192</v>
      </c>
      <c r="RHH75" s="124" t="s">
        <v>192</v>
      </c>
      <c r="RHI75" s="124" t="s">
        <v>192</v>
      </c>
      <c r="RHJ75" s="124" t="s">
        <v>192</v>
      </c>
      <c r="RHK75" s="124" t="s">
        <v>192</v>
      </c>
      <c r="RHL75" s="124" t="s">
        <v>192</v>
      </c>
      <c r="RHM75" s="124" t="s">
        <v>192</v>
      </c>
      <c r="RHN75" s="124" t="s">
        <v>192</v>
      </c>
      <c r="RHO75" s="124" t="s">
        <v>192</v>
      </c>
      <c r="RHP75" s="124" t="s">
        <v>192</v>
      </c>
      <c r="RHQ75" s="124" t="s">
        <v>192</v>
      </c>
      <c r="RHR75" s="124" t="s">
        <v>192</v>
      </c>
      <c r="RHS75" s="124" t="s">
        <v>192</v>
      </c>
      <c r="RHT75" s="124" t="s">
        <v>192</v>
      </c>
      <c r="RHU75" s="124" t="s">
        <v>192</v>
      </c>
      <c r="RHV75" s="124" t="s">
        <v>192</v>
      </c>
      <c r="RHW75" s="124" t="s">
        <v>192</v>
      </c>
      <c r="RHX75" s="124" t="s">
        <v>192</v>
      </c>
      <c r="RHY75" s="124" t="s">
        <v>192</v>
      </c>
      <c r="RHZ75" s="124" t="s">
        <v>192</v>
      </c>
      <c r="RIA75" s="124" t="s">
        <v>192</v>
      </c>
      <c r="RIB75" s="124" t="s">
        <v>192</v>
      </c>
      <c r="RIC75" s="124" t="s">
        <v>192</v>
      </c>
      <c r="RID75" s="124" t="s">
        <v>192</v>
      </c>
      <c r="RIE75" s="124" t="s">
        <v>192</v>
      </c>
      <c r="RIF75" s="124" t="s">
        <v>192</v>
      </c>
      <c r="RIG75" s="124" t="s">
        <v>192</v>
      </c>
      <c r="RIH75" s="124" t="s">
        <v>192</v>
      </c>
      <c r="RII75" s="124" t="s">
        <v>192</v>
      </c>
      <c r="RIJ75" s="124" t="s">
        <v>192</v>
      </c>
      <c r="RIK75" s="124" t="s">
        <v>192</v>
      </c>
      <c r="RIL75" s="124" t="s">
        <v>192</v>
      </c>
      <c r="RIM75" s="124" t="s">
        <v>192</v>
      </c>
      <c r="RIN75" s="124" t="s">
        <v>192</v>
      </c>
      <c r="RIO75" s="124" t="s">
        <v>192</v>
      </c>
      <c r="RIP75" s="124" t="s">
        <v>192</v>
      </c>
      <c r="RIQ75" s="124" t="s">
        <v>192</v>
      </c>
      <c r="RIR75" s="124" t="s">
        <v>192</v>
      </c>
      <c r="RIS75" s="124" t="s">
        <v>192</v>
      </c>
      <c r="RIT75" s="124" t="s">
        <v>192</v>
      </c>
      <c r="RIU75" s="124" t="s">
        <v>192</v>
      </c>
      <c r="RIV75" s="124" t="s">
        <v>192</v>
      </c>
      <c r="RIW75" s="124" t="s">
        <v>192</v>
      </c>
      <c r="RIX75" s="124" t="s">
        <v>192</v>
      </c>
      <c r="RIY75" s="124" t="s">
        <v>192</v>
      </c>
      <c r="RIZ75" s="124" t="s">
        <v>192</v>
      </c>
      <c r="RJA75" s="124" t="s">
        <v>192</v>
      </c>
      <c r="RJB75" s="124" t="s">
        <v>192</v>
      </c>
      <c r="RJC75" s="124" t="s">
        <v>192</v>
      </c>
      <c r="RJD75" s="124" t="s">
        <v>192</v>
      </c>
      <c r="RJE75" s="124" t="s">
        <v>192</v>
      </c>
      <c r="RJF75" s="124" t="s">
        <v>192</v>
      </c>
      <c r="RJG75" s="124" t="s">
        <v>192</v>
      </c>
      <c r="RJH75" s="124" t="s">
        <v>192</v>
      </c>
      <c r="RJI75" s="124" t="s">
        <v>192</v>
      </c>
      <c r="RJJ75" s="124" t="s">
        <v>192</v>
      </c>
      <c r="RJK75" s="124" t="s">
        <v>192</v>
      </c>
      <c r="RJL75" s="124" t="s">
        <v>192</v>
      </c>
      <c r="RJM75" s="124" t="s">
        <v>192</v>
      </c>
      <c r="RJN75" s="124" t="s">
        <v>192</v>
      </c>
      <c r="RJO75" s="124" t="s">
        <v>192</v>
      </c>
      <c r="RJP75" s="124" t="s">
        <v>192</v>
      </c>
      <c r="RJQ75" s="124" t="s">
        <v>192</v>
      </c>
      <c r="RJR75" s="124" t="s">
        <v>192</v>
      </c>
      <c r="RJS75" s="124" t="s">
        <v>192</v>
      </c>
      <c r="RJT75" s="124" t="s">
        <v>192</v>
      </c>
      <c r="RJU75" s="124" t="s">
        <v>192</v>
      </c>
      <c r="RJV75" s="124" t="s">
        <v>192</v>
      </c>
      <c r="RJW75" s="124" t="s">
        <v>192</v>
      </c>
      <c r="RJX75" s="124" t="s">
        <v>192</v>
      </c>
      <c r="RJY75" s="124" t="s">
        <v>192</v>
      </c>
      <c r="RJZ75" s="124" t="s">
        <v>192</v>
      </c>
      <c r="RKA75" s="124" t="s">
        <v>192</v>
      </c>
      <c r="RKB75" s="124" t="s">
        <v>192</v>
      </c>
      <c r="RKC75" s="124" t="s">
        <v>192</v>
      </c>
      <c r="RKD75" s="124" t="s">
        <v>192</v>
      </c>
      <c r="RKE75" s="124" t="s">
        <v>192</v>
      </c>
      <c r="RKF75" s="124" t="s">
        <v>192</v>
      </c>
      <c r="RKG75" s="124" t="s">
        <v>192</v>
      </c>
      <c r="RKH75" s="124" t="s">
        <v>192</v>
      </c>
      <c r="RKI75" s="124" t="s">
        <v>192</v>
      </c>
      <c r="RKJ75" s="124" t="s">
        <v>192</v>
      </c>
      <c r="RKK75" s="124" t="s">
        <v>192</v>
      </c>
      <c r="RKL75" s="124" t="s">
        <v>192</v>
      </c>
      <c r="RKM75" s="124" t="s">
        <v>192</v>
      </c>
      <c r="RKN75" s="124" t="s">
        <v>192</v>
      </c>
      <c r="RKO75" s="124" t="s">
        <v>192</v>
      </c>
      <c r="RKP75" s="124" t="s">
        <v>192</v>
      </c>
      <c r="RKQ75" s="124" t="s">
        <v>192</v>
      </c>
      <c r="RKR75" s="124" t="s">
        <v>192</v>
      </c>
      <c r="RKS75" s="124" t="s">
        <v>192</v>
      </c>
      <c r="RKT75" s="124" t="s">
        <v>192</v>
      </c>
      <c r="RKU75" s="124" t="s">
        <v>192</v>
      </c>
      <c r="RKV75" s="124" t="s">
        <v>192</v>
      </c>
      <c r="RKW75" s="124" t="s">
        <v>192</v>
      </c>
      <c r="RKX75" s="124" t="s">
        <v>192</v>
      </c>
      <c r="RKY75" s="124" t="s">
        <v>192</v>
      </c>
      <c r="RKZ75" s="124" t="s">
        <v>192</v>
      </c>
      <c r="RLA75" s="124" t="s">
        <v>192</v>
      </c>
      <c r="RLB75" s="124" t="s">
        <v>192</v>
      </c>
      <c r="RLC75" s="124" t="s">
        <v>192</v>
      </c>
      <c r="RLD75" s="124" t="s">
        <v>192</v>
      </c>
      <c r="RLE75" s="124" t="s">
        <v>192</v>
      </c>
      <c r="RLF75" s="124" t="s">
        <v>192</v>
      </c>
      <c r="RLG75" s="124" t="s">
        <v>192</v>
      </c>
      <c r="RLH75" s="124" t="s">
        <v>192</v>
      </c>
      <c r="RLI75" s="124" t="s">
        <v>192</v>
      </c>
      <c r="RLJ75" s="124" t="s">
        <v>192</v>
      </c>
      <c r="RLK75" s="124" t="s">
        <v>192</v>
      </c>
      <c r="RLL75" s="124" t="s">
        <v>192</v>
      </c>
      <c r="RLM75" s="124" t="s">
        <v>192</v>
      </c>
      <c r="RLN75" s="124" t="s">
        <v>192</v>
      </c>
      <c r="RLO75" s="124" t="s">
        <v>192</v>
      </c>
      <c r="RLP75" s="124" t="s">
        <v>192</v>
      </c>
      <c r="RLQ75" s="124" t="s">
        <v>192</v>
      </c>
      <c r="RLR75" s="124" t="s">
        <v>192</v>
      </c>
      <c r="RLS75" s="124" t="s">
        <v>192</v>
      </c>
      <c r="RLT75" s="124" t="s">
        <v>192</v>
      </c>
      <c r="RLU75" s="124" t="s">
        <v>192</v>
      </c>
      <c r="RLV75" s="124" t="s">
        <v>192</v>
      </c>
      <c r="RLW75" s="124" t="s">
        <v>192</v>
      </c>
      <c r="RLX75" s="124" t="s">
        <v>192</v>
      </c>
      <c r="RLY75" s="124" t="s">
        <v>192</v>
      </c>
      <c r="RLZ75" s="124" t="s">
        <v>192</v>
      </c>
      <c r="RMA75" s="124" t="s">
        <v>192</v>
      </c>
      <c r="RMB75" s="124" t="s">
        <v>192</v>
      </c>
      <c r="RMC75" s="124" t="s">
        <v>192</v>
      </c>
      <c r="RMD75" s="124" t="s">
        <v>192</v>
      </c>
      <c r="RME75" s="124" t="s">
        <v>192</v>
      </c>
      <c r="RMF75" s="124" t="s">
        <v>192</v>
      </c>
      <c r="RMG75" s="124" t="s">
        <v>192</v>
      </c>
      <c r="RMH75" s="124" t="s">
        <v>192</v>
      </c>
      <c r="RMI75" s="124" t="s">
        <v>192</v>
      </c>
      <c r="RMJ75" s="124" t="s">
        <v>192</v>
      </c>
      <c r="RMK75" s="124" t="s">
        <v>192</v>
      </c>
      <c r="RML75" s="124" t="s">
        <v>192</v>
      </c>
      <c r="RMM75" s="124" t="s">
        <v>192</v>
      </c>
      <c r="RMN75" s="124" t="s">
        <v>192</v>
      </c>
      <c r="RMO75" s="124" t="s">
        <v>192</v>
      </c>
      <c r="RMP75" s="124" t="s">
        <v>192</v>
      </c>
      <c r="RMQ75" s="124" t="s">
        <v>192</v>
      </c>
      <c r="RMR75" s="124" t="s">
        <v>192</v>
      </c>
      <c r="RMS75" s="124" t="s">
        <v>192</v>
      </c>
      <c r="RMT75" s="124" t="s">
        <v>192</v>
      </c>
      <c r="RMU75" s="124" t="s">
        <v>192</v>
      </c>
      <c r="RMV75" s="124" t="s">
        <v>192</v>
      </c>
      <c r="RMW75" s="124" t="s">
        <v>192</v>
      </c>
      <c r="RMX75" s="124" t="s">
        <v>192</v>
      </c>
      <c r="RMY75" s="124" t="s">
        <v>192</v>
      </c>
      <c r="RMZ75" s="124" t="s">
        <v>192</v>
      </c>
      <c r="RNA75" s="124" t="s">
        <v>192</v>
      </c>
      <c r="RNB75" s="124" t="s">
        <v>192</v>
      </c>
      <c r="RNC75" s="124" t="s">
        <v>192</v>
      </c>
      <c r="RND75" s="124" t="s">
        <v>192</v>
      </c>
      <c r="RNE75" s="124" t="s">
        <v>192</v>
      </c>
      <c r="RNF75" s="124" t="s">
        <v>192</v>
      </c>
      <c r="RNG75" s="124" t="s">
        <v>192</v>
      </c>
      <c r="RNH75" s="124" t="s">
        <v>192</v>
      </c>
      <c r="RNI75" s="124" t="s">
        <v>192</v>
      </c>
      <c r="RNJ75" s="124" t="s">
        <v>192</v>
      </c>
      <c r="RNK75" s="124" t="s">
        <v>192</v>
      </c>
      <c r="RNL75" s="124" t="s">
        <v>192</v>
      </c>
      <c r="RNM75" s="124" t="s">
        <v>192</v>
      </c>
      <c r="RNN75" s="124" t="s">
        <v>192</v>
      </c>
      <c r="RNO75" s="124" t="s">
        <v>192</v>
      </c>
      <c r="RNP75" s="124" t="s">
        <v>192</v>
      </c>
      <c r="RNQ75" s="124" t="s">
        <v>192</v>
      </c>
      <c r="RNR75" s="124" t="s">
        <v>192</v>
      </c>
      <c r="RNS75" s="124" t="s">
        <v>192</v>
      </c>
      <c r="RNT75" s="124" t="s">
        <v>192</v>
      </c>
      <c r="RNU75" s="124" t="s">
        <v>192</v>
      </c>
      <c r="RNV75" s="124" t="s">
        <v>192</v>
      </c>
      <c r="RNW75" s="124" t="s">
        <v>192</v>
      </c>
      <c r="RNX75" s="124" t="s">
        <v>192</v>
      </c>
      <c r="RNY75" s="124" t="s">
        <v>192</v>
      </c>
      <c r="RNZ75" s="124" t="s">
        <v>192</v>
      </c>
      <c r="ROA75" s="124" t="s">
        <v>192</v>
      </c>
      <c r="ROB75" s="124" t="s">
        <v>192</v>
      </c>
      <c r="ROC75" s="124" t="s">
        <v>192</v>
      </c>
      <c r="ROD75" s="124" t="s">
        <v>192</v>
      </c>
      <c r="ROE75" s="124" t="s">
        <v>192</v>
      </c>
      <c r="ROF75" s="124" t="s">
        <v>192</v>
      </c>
      <c r="ROG75" s="124" t="s">
        <v>192</v>
      </c>
      <c r="ROH75" s="124" t="s">
        <v>192</v>
      </c>
      <c r="ROI75" s="124" t="s">
        <v>192</v>
      </c>
      <c r="ROJ75" s="124" t="s">
        <v>192</v>
      </c>
      <c r="ROK75" s="124" t="s">
        <v>192</v>
      </c>
      <c r="ROL75" s="124" t="s">
        <v>192</v>
      </c>
      <c r="ROM75" s="124" t="s">
        <v>192</v>
      </c>
      <c r="RON75" s="124" t="s">
        <v>192</v>
      </c>
      <c r="ROO75" s="124" t="s">
        <v>192</v>
      </c>
      <c r="ROP75" s="124" t="s">
        <v>192</v>
      </c>
      <c r="ROQ75" s="124" t="s">
        <v>192</v>
      </c>
      <c r="ROR75" s="124" t="s">
        <v>192</v>
      </c>
      <c r="ROS75" s="124" t="s">
        <v>192</v>
      </c>
      <c r="ROT75" s="124" t="s">
        <v>192</v>
      </c>
      <c r="ROU75" s="124" t="s">
        <v>192</v>
      </c>
      <c r="ROV75" s="124" t="s">
        <v>192</v>
      </c>
      <c r="ROW75" s="124" t="s">
        <v>192</v>
      </c>
      <c r="ROX75" s="124" t="s">
        <v>192</v>
      </c>
      <c r="ROY75" s="124" t="s">
        <v>192</v>
      </c>
      <c r="ROZ75" s="124" t="s">
        <v>192</v>
      </c>
      <c r="RPA75" s="124" t="s">
        <v>192</v>
      </c>
      <c r="RPB75" s="124" t="s">
        <v>192</v>
      </c>
      <c r="RPC75" s="124" t="s">
        <v>192</v>
      </c>
      <c r="RPD75" s="124" t="s">
        <v>192</v>
      </c>
      <c r="RPE75" s="124" t="s">
        <v>192</v>
      </c>
      <c r="RPF75" s="124" t="s">
        <v>192</v>
      </c>
      <c r="RPG75" s="124" t="s">
        <v>192</v>
      </c>
      <c r="RPH75" s="124" t="s">
        <v>192</v>
      </c>
      <c r="RPI75" s="124" t="s">
        <v>192</v>
      </c>
      <c r="RPJ75" s="124" t="s">
        <v>192</v>
      </c>
      <c r="RPK75" s="124" t="s">
        <v>192</v>
      </c>
      <c r="RPL75" s="124" t="s">
        <v>192</v>
      </c>
      <c r="RPM75" s="124" t="s">
        <v>192</v>
      </c>
      <c r="RPN75" s="124" t="s">
        <v>192</v>
      </c>
      <c r="RPO75" s="124" t="s">
        <v>192</v>
      </c>
      <c r="RPP75" s="124" t="s">
        <v>192</v>
      </c>
      <c r="RPQ75" s="124" t="s">
        <v>192</v>
      </c>
      <c r="RPR75" s="124" t="s">
        <v>192</v>
      </c>
      <c r="RPS75" s="124" t="s">
        <v>192</v>
      </c>
      <c r="RPT75" s="124" t="s">
        <v>192</v>
      </c>
      <c r="RPU75" s="124" t="s">
        <v>192</v>
      </c>
      <c r="RPV75" s="124" t="s">
        <v>192</v>
      </c>
      <c r="RPW75" s="124" t="s">
        <v>192</v>
      </c>
      <c r="RPX75" s="124" t="s">
        <v>192</v>
      </c>
      <c r="RPY75" s="124" t="s">
        <v>192</v>
      </c>
      <c r="RPZ75" s="124" t="s">
        <v>192</v>
      </c>
      <c r="RQA75" s="124" t="s">
        <v>192</v>
      </c>
      <c r="RQB75" s="124" t="s">
        <v>192</v>
      </c>
      <c r="RQC75" s="124" t="s">
        <v>192</v>
      </c>
      <c r="RQD75" s="124" t="s">
        <v>192</v>
      </c>
      <c r="RQE75" s="124" t="s">
        <v>192</v>
      </c>
      <c r="RQF75" s="124" t="s">
        <v>192</v>
      </c>
      <c r="RQG75" s="124" t="s">
        <v>192</v>
      </c>
      <c r="RQH75" s="124" t="s">
        <v>192</v>
      </c>
      <c r="RQI75" s="124" t="s">
        <v>192</v>
      </c>
      <c r="RQJ75" s="124" t="s">
        <v>192</v>
      </c>
      <c r="RQK75" s="124" t="s">
        <v>192</v>
      </c>
      <c r="RQL75" s="124" t="s">
        <v>192</v>
      </c>
      <c r="RQM75" s="124" t="s">
        <v>192</v>
      </c>
      <c r="RQN75" s="124" t="s">
        <v>192</v>
      </c>
      <c r="RQO75" s="124" t="s">
        <v>192</v>
      </c>
      <c r="RQP75" s="124" t="s">
        <v>192</v>
      </c>
      <c r="RQQ75" s="124" t="s">
        <v>192</v>
      </c>
      <c r="RQR75" s="124" t="s">
        <v>192</v>
      </c>
      <c r="RQS75" s="124" t="s">
        <v>192</v>
      </c>
      <c r="RQT75" s="124" t="s">
        <v>192</v>
      </c>
      <c r="RQU75" s="124" t="s">
        <v>192</v>
      </c>
      <c r="RQV75" s="124" t="s">
        <v>192</v>
      </c>
      <c r="RQW75" s="124" t="s">
        <v>192</v>
      </c>
      <c r="RQX75" s="124" t="s">
        <v>192</v>
      </c>
      <c r="RQY75" s="124" t="s">
        <v>192</v>
      </c>
      <c r="RQZ75" s="124" t="s">
        <v>192</v>
      </c>
      <c r="RRA75" s="124" t="s">
        <v>192</v>
      </c>
      <c r="RRB75" s="124" t="s">
        <v>192</v>
      </c>
      <c r="RRC75" s="124" t="s">
        <v>192</v>
      </c>
      <c r="RRD75" s="124" t="s">
        <v>192</v>
      </c>
      <c r="RRE75" s="124" t="s">
        <v>192</v>
      </c>
      <c r="RRF75" s="124" t="s">
        <v>192</v>
      </c>
      <c r="RRG75" s="124" t="s">
        <v>192</v>
      </c>
      <c r="RRH75" s="124" t="s">
        <v>192</v>
      </c>
      <c r="RRI75" s="124" t="s">
        <v>192</v>
      </c>
      <c r="RRJ75" s="124" t="s">
        <v>192</v>
      </c>
      <c r="RRK75" s="124" t="s">
        <v>192</v>
      </c>
      <c r="RRL75" s="124" t="s">
        <v>192</v>
      </c>
      <c r="RRM75" s="124" t="s">
        <v>192</v>
      </c>
      <c r="RRN75" s="124" t="s">
        <v>192</v>
      </c>
      <c r="RRO75" s="124" t="s">
        <v>192</v>
      </c>
      <c r="RRP75" s="124" t="s">
        <v>192</v>
      </c>
      <c r="RRQ75" s="124" t="s">
        <v>192</v>
      </c>
      <c r="RRR75" s="124" t="s">
        <v>192</v>
      </c>
      <c r="RRS75" s="124" t="s">
        <v>192</v>
      </c>
      <c r="RRT75" s="124" t="s">
        <v>192</v>
      </c>
      <c r="RRU75" s="124" t="s">
        <v>192</v>
      </c>
      <c r="RRV75" s="124" t="s">
        <v>192</v>
      </c>
      <c r="RRW75" s="124" t="s">
        <v>192</v>
      </c>
      <c r="RRX75" s="124" t="s">
        <v>192</v>
      </c>
      <c r="RRY75" s="124" t="s">
        <v>192</v>
      </c>
      <c r="RRZ75" s="124" t="s">
        <v>192</v>
      </c>
      <c r="RSA75" s="124" t="s">
        <v>192</v>
      </c>
      <c r="RSB75" s="124" t="s">
        <v>192</v>
      </c>
      <c r="RSC75" s="124" t="s">
        <v>192</v>
      </c>
      <c r="RSD75" s="124" t="s">
        <v>192</v>
      </c>
      <c r="RSE75" s="124" t="s">
        <v>192</v>
      </c>
      <c r="RSF75" s="124" t="s">
        <v>192</v>
      </c>
      <c r="RSG75" s="124" t="s">
        <v>192</v>
      </c>
      <c r="RSH75" s="124" t="s">
        <v>192</v>
      </c>
      <c r="RSI75" s="124" t="s">
        <v>192</v>
      </c>
      <c r="RSJ75" s="124" t="s">
        <v>192</v>
      </c>
      <c r="RSK75" s="124" t="s">
        <v>192</v>
      </c>
      <c r="RSL75" s="124" t="s">
        <v>192</v>
      </c>
      <c r="RSM75" s="124" t="s">
        <v>192</v>
      </c>
      <c r="RSN75" s="124" t="s">
        <v>192</v>
      </c>
      <c r="RSO75" s="124" t="s">
        <v>192</v>
      </c>
      <c r="RSP75" s="124" t="s">
        <v>192</v>
      </c>
      <c r="RSQ75" s="124" t="s">
        <v>192</v>
      </c>
      <c r="RSR75" s="124" t="s">
        <v>192</v>
      </c>
      <c r="RSS75" s="124" t="s">
        <v>192</v>
      </c>
      <c r="RST75" s="124" t="s">
        <v>192</v>
      </c>
      <c r="RSU75" s="124" t="s">
        <v>192</v>
      </c>
      <c r="RSV75" s="124" t="s">
        <v>192</v>
      </c>
      <c r="RSW75" s="124" t="s">
        <v>192</v>
      </c>
      <c r="RSX75" s="124" t="s">
        <v>192</v>
      </c>
      <c r="RSY75" s="124" t="s">
        <v>192</v>
      </c>
      <c r="RSZ75" s="124" t="s">
        <v>192</v>
      </c>
      <c r="RTA75" s="124" t="s">
        <v>192</v>
      </c>
      <c r="RTB75" s="124" t="s">
        <v>192</v>
      </c>
      <c r="RTC75" s="124" t="s">
        <v>192</v>
      </c>
      <c r="RTD75" s="124" t="s">
        <v>192</v>
      </c>
      <c r="RTE75" s="124" t="s">
        <v>192</v>
      </c>
      <c r="RTF75" s="124" t="s">
        <v>192</v>
      </c>
      <c r="RTG75" s="124" t="s">
        <v>192</v>
      </c>
      <c r="RTH75" s="124" t="s">
        <v>192</v>
      </c>
      <c r="RTI75" s="124" t="s">
        <v>192</v>
      </c>
      <c r="RTJ75" s="124" t="s">
        <v>192</v>
      </c>
      <c r="RTK75" s="124" t="s">
        <v>192</v>
      </c>
      <c r="RTL75" s="124" t="s">
        <v>192</v>
      </c>
      <c r="RTM75" s="124" t="s">
        <v>192</v>
      </c>
      <c r="RTN75" s="124" t="s">
        <v>192</v>
      </c>
      <c r="RTO75" s="124" t="s">
        <v>192</v>
      </c>
      <c r="RTP75" s="124" t="s">
        <v>192</v>
      </c>
      <c r="RTQ75" s="124" t="s">
        <v>192</v>
      </c>
      <c r="RTR75" s="124" t="s">
        <v>192</v>
      </c>
      <c r="RTS75" s="124" t="s">
        <v>192</v>
      </c>
      <c r="RTT75" s="124" t="s">
        <v>192</v>
      </c>
      <c r="RTU75" s="124" t="s">
        <v>192</v>
      </c>
      <c r="RTV75" s="124" t="s">
        <v>192</v>
      </c>
      <c r="RTW75" s="124" t="s">
        <v>192</v>
      </c>
      <c r="RTX75" s="124" t="s">
        <v>192</v>
      </c>
      <c r="RTY75" s="124" t="s">
        <v>192</v>
      </c>
      <c r="RTZ75" s="124" t="s">
        <v>192</v>
      </c>
      <c r="RUA75" s="124" t="s">
        <v>192</v>
      </c>
      <c r="RUB75" s="124" t="s">
        <v>192</v>
      </c>
      <c r="RUC75" s="124" t="s">
        <v>192</v>
      </c>
      <c r="RUD75" s="124" t="s">
        <v>192</v>
      </c>
      <c r="RUE75" s="124" t="s">
        <v>192</v>
      </c>
      <c r="RUF75" s="124" t="s">
        <v>192</v>
      </c>
      <c r="RUG75" s="124" t="s">
        <v>192</v>
      </c>
      <c r="RUH75" s="124" t="s">
        <v>192</v>
      </c>
      <c r="RUI75" s="124" t="s">
        <v>192</v>
      </c>
      <c r="RUJ75" s="124" t="s">
        <v>192</v>
      </c>
      <c r="RUK75" s="124" t="s">
        <v>192</v>
      </c>
      <c r="RUL75" s="124" t="s">
        <v>192</v>
      </c>
      <c r="RUM75" s="124" t="s">
        <v>192</v>
      </c>
      <c r="RUN75" s="124" t="s">
        <v>192</v>
      </c>
      <c r="RUO75" s="124" t="s">
        <v>192</v>
      </c>
      <c r="RUP75" s="124" t="s">
        <v>192</v>
      </c>
      <c r="RUQ75" s="124" t="s">
        <v>192</v>
      </c>
      <c r="RUR75" s="124" t="s">
        <v>192</v>
      </c>
      <c r="RUS75" s="124" t="s">
        <v>192</v>
      </c>
      <c r="RUT75" s="124" t="s">
        <v>192</v>
      </c>
      <c r="RUU75" s="124" t="s">
        <v>192</v>
      </c>
      <c r="RUV75" s="124" t="s">
        <v>192</v>
      </c>
      <c r="RUW75" s="124" t="s">
        <v>192</v>
      </c>
      <c r="RUX75" s="124" t="s">
        <v>192</v>
      </c>
      <c r="RUY75" s="124" t="s">
        <v>192</v>
      </c>
      <c r="RUZ75" s="124" t="s">
        <v>192</v>
      </c>
      <c r="RVA75" s="124" t="s">
        <v>192</v>
      </c>
      <c r="RVB75" s="124" t="s">
        <v>192</v>
      </c>
      <c r="RVC75" s="124" t="s">
        <v>192</v>
      </c>
      <c r="RVD75" s="124" t="s">
        <v>192</v>
      </c>
      <c r="RVE75" s="124" t="s">
        <v>192</v>
      </c>
      <c r="RVF75" s="124" t="s">
        <v>192</v>
      </c>
      <c r="RVG75" s="124" t="s">
        <v>192</v>
      </c>
      <c r="RVH75" s="124" t="s">
        <v>192</v>
      </c>
      <c r="RVI75" s="124" t="s">
        <v>192</v>
      </c>
      <c r="RVJ75" s="124" t="s">
        <v>192</v>
      </c>
      <c r="RVK75" s="124" t="s">
        <v>192</v>
      </c>
      <c r="RVL75" s="124" t="s">
        <v>192</v>
      </c>
      <c r="RVM75" s="124" t="s">
        <v>192</v>
      </c>
      <c r="RVN75" s="124" t="s">
        <v>192</v>
      </c>
      <c r="RVO75" s="124" t="s">
        <v>192</v>
      </c>
      <c r="RVP75" s="124" t="s">
        <v>192</v>
      </c>
      <c r="RVQ75" s="124" t="s">
        <v>192</v>
      </c>
      <c r="RVR75" s="124" t="s">
        <v>192</v>
      </c>
      <c r="RVS75" s="124" t="s">
        <v>192</v>
      </c>
      <c r="RVT75" s="124" t="s">
        <v>192</v>
      </c>
      <c r="RVU75" s="124" t="s">
        <v>192</v>
      </c>
      <c r="RVV75" s="124" t="s">
        <v>192</v>
      </c>
      <c r="RVW75" s="124" t="s">
        <v>192</v>
      </c>
      <c r="RVX75" s="124" t="s">
        <v>192</v>
      </c>
      <c r="RVY75" s="124" t="s">
        <v>192</v>
      </c>
      <c r="RVZ75" s="124" t="s">
        <v>192</v>
      </c>
      <c r="RWA75" s="124" t="s">
        <v>192</v>
      </c>
      <c r="RWB75" s="124" t="s">
        <v>192</v>
      </c>
      <c r="RWC75" s="124" t="s">
        <v>192</v>
      </c>
      <c r="RWD75" s="124" t="s">
        <v>192</v>
      </c>
      <c r="RWE75" s="124" t="s">
        <v>192</v>
      </c>
      <c r="RWF75" s="124" t="s">
        <v>192</v>
      </c>
      <c r="RWG75" s="124" t="s">
        <v>192</v>
      </c>
      <c r="RWH75" s="124" t="s">
        <v>192</v>
      </c>
      <c r="RWI75" s="124" t="s">
        <v>192</v>
      </c>
      <c r="RWJ75" s="124" t="s">
        <v>192</v>
      </c>
      <c r="RWK75" s="124" t="s">
        <v>192</v>
      </c>
      <c r="RWL75" s="124" t="s">
        <v>192</v>
      </c>
      <c r="RWM75" s="124" t="s">
        <v>192</v>
      </c>
      <c r="RWN75" s="124" t="s">
        <v>192</v>
      </c>
      <c r="RWO75" s="124" t="s">
        <v>192</v>
      </c>
      <c r="RWP75" s="124" t="s">
        <v>192</v>
      </c>
      <c r="RWQ75" s="124" t="s">
        <v>192</v>
      </c>
      <c r="RWR75" s="124" t="s">
        <v>192</v>
      </c>
      <c r="RWS75" s="124" t="s">
        <v>192</v>
      </c>
      <c r="RWT75" s="124" t="s">
        <v>192</v>
      </c>
      <c r="RWU75" s="124" t="s">
        <v>192</v>
      </c>
      <c r="RWV75" s="124" t="s">
        <v>192</v>
      </c>
      <c r="RWW75" s="124" t="s">
        <v>192</v>
      </c>
      <c r="RWX75" s="124" t="s">
        <v>192</v>
      </c>
      <c r="RWY75" s="124" t="s">
        <v>192</v>
      </c>
      <c r="RWZ75" s="124" t="s">
        <v>192</v>
      </c>
      <c r="RXA75" s="124" t="s">
        <v>192</v>
      </c>
      <c r="RXB75" s="124" t="s">
        <v>192</v>
      </c>
      <c r="RXC75" s="124" t="s">
        <v>192</v>
      </c>
      <c r="RXD75" s="124" t="s">
        <v>192</v>
      </c>
      <c r="RXE75" s="124" t="s">
        <v>192</v>
      </c>
      <c r="RXF75" s="124" t="s">
        <v>192</v>
      </c>
      <c r="RXG75" s="124" t="s">
        <v>192</v>
      </c>
      <c r="RXH75" s="124" t="s">
        <v>192</v>
      </c>
      <c r="RXI75" s="124" t="s">
        <v>192</v>
      </c>
      <c r="RXJ75" s="124" t="s">
        <v>192</v>
      </c>
      <c r="RXK75" s="124" t="s">
        <v>192</v>
      </c>
      <c r="RXL75" s="124" t="s">
        <v>192</v>
      </c>
      <c r="RXM75" s="124" t="s">
        <v>192</v>
      </c>
      <c r="RXN75" s="124" t="s">
        <v>192</v>
      </c>
      <c r="RXO75" s="124" t="s">
        <v>192</v>
      </c>
      <c r="RXP75" s="124" t="s">
        <v>192</v>
      </c>
      <c r="RXQ75" s="124" t="s">
        <v>192</v>
      </c>
      <c r="RXR75" s="124" t="s">
        <v>192</v>
      </c>
      <c r="RXS75" s="124" t="s">
        <v>192</v>
      </c>
      <c r="RXT75" s="124" t="s">
        <v>192</v>
      </c>
      <c r="RXU75" s="124" t="s">
        <v>192</v>
      </c>
      <c r="RXV75" s="124" t="s">
        <v>192</v>
      </c>
      <c r="RXW75" s="124" t="s">
        <v>192</v>
      </c>
      <c r="RXX75" s="124" t="s">
        <v>192</v>
      </c>
      <c r="RXY75" s="124" t="s">
        <v>192</v>
      </c>
      <c r="RXZ75" s="124" t="s">
        <v>192</v>
      </c>
      <c r="RYA75" s="124" t="s">
        <v>192</v>
      </c>
      <c r="RYB75" s="124" t="s">
        <v>192</v>
      </c>
      <c r="RYC75" s="124" t="s">
        <v>192</v>
      </c>
      <c r="RYD75" s="124" t="s">
        <v>192</v>
      </c>
      <c r="RYE75" s="124" t="s">
        <v>192</v>
      </c>
      <c r="RYF75" s="124" t="s">
        <v>192</v>
      </c>
      <c r="RYG75" s="124" t="s">
        <v>192</v>
      </c>
      <c r="RYH75" s="124" t="s">
        <v>192</v>
      </c>
      <c r="RYI75" s="124" t="s">
        <v>192</v>
      </c>
      <c r="RYJ75" s="124" t="s">
        <v>192</v>
      </c>
      <c r="RYK75" s="124" t="s">
        <v>192</v>
      </c>
      <c r="RYL75" s="124" t="s">
        <v>192</v>
      </c>
      <c r="RYM75" s="124" t="s">
        <v>192</v>
      </c>
      <c r="RYN75" s="124" t="s">
        <v>192</v>
      </c>
      <c r="RYO75" s="124" t="s">
        <v>192</v>
      </c>
      <c r="RYP75" s="124" t="s">
        <v>192</v>
      </c>
      <c r="RYQ75" s="124" t="s">
        <v>192</v>
      </c>
      <c r="RYR75" s="124" t="s">
        <v>192</v>
      </c>
      <c r="RYS75" s="124" t="s">
        <v>192</v>
      </c>
      <c r="RYT75" s="124" t="s">
        <v>192</v>
      </c>
      <c r="RYU75" s="124" t="s">
        <v>192</v>
      </c>
      <c r="RYV75" s="124" t="s">
        <v>192</v>
      </c>
      <c r="RYW75" s="124" t="s">
        <v>192</v>
      </c>
      <c r="RYX75" s="124" t="s">
        <v>192</v>
      </c>
      <c r="RYY75" s="124" t="s">
        <v>192</v>
      </c>
      <c r="RYZ75" s="124" t="s">
        <v>192</v>
      </c>
      <c r="RZA75" s="124" t="s">
        <v>192</v>
      </c>
      <c r="RZB75" s="124" t="s">
        <v>192</v>
      </c>
      <c r="RZC75" s="124" t="s">
        <v>192</v>
      </c>
      <c r="RZD75" s="124" t="s">
        <v>192</v>
      </c>
      <c r="RZE75" s="124" t="s">
        <v>192</v>
      </c>
      <c r="RZF75" s="124" t="s">
        <v>192</v>
      </c>
      <c r="RZG75" s="124" t="s">
        <v>192</v>
      </c>
      <c r="RZH75" s="124" t="s">
        <v>192</v>
      </c>
      <c r="RZI75" s="124" t="s">
        <v>192</v>
      </c>
      <c r="RZJ75" s="124" t="s">
        <v>192</v>
      </c>
      <c r="RZK75" s="124" t="s">
        <v>192</v>
      </c>
      <c r="RZL75" s="124" t="s">
        <v>192</v>
      </c>
      <c r="RZM75" s="124" t="s">
        <v>192</v>
      </c>
      <c r="RZN75" s="124" t="s">
        <v>192</v>
      </c>
      <c r="RZO75" s="124" t="s">
        <v>192</v>
      </c>
      <c r="RZP75" s="124" t="s">
        <v>192</v>
      </c>
      <c r="RZQ75" s="124" t="s">
        <v>192</v>
      </c>
      <c r="RZR75" s="124" t="s">
        <v>192</v>
      </c>
      <c r="RZS75" s="124" t="s">
        <v>192</v>
      </c>
      <c r="RZT75" s="124" t="s">
        <v>192</v>
      </c>
      <c r="RZU75" s="124" t="s">
        <v>192</v>
      </c>
      <c r="RZV75" s="124" t="s">
        <v>192</v>
      </c>
      <c r="RZW75" s="124" t="s">
        <v>192</v>
      </c>
      <c r="RZX75" s="124" t="s">
        <v>192</v>
      </c>
      <c r="RZY75" s="124" t="s">
        <v>192</v>
      </c>
      <c r="RZZ75" s="124" t="s">
        <v>192</v>
      </c>
      <c r="SAA75" s="124" t="s">
        <v>192</v>
      </c>
      <c r="SAB75" s="124" t="s">
        <v>192</v>
      </c>
      <c r="SAC75" s="124" t="s">
        <v>192</v>
      </c>
      <c r="SAD75" s="124" t="s">
        <v>192</v>
      </c>
      <c r="SAE75" s="124" t="s">
        <v>192</v>
      </c>
      <c r="SAF75" s="124" t="s">
        <v>192</v>
      </c>
      <c r="SAG75" s="124" t="s">
        <v>192</v>
      </c>
      <c r="SAH75" s="124" t="s">
        <v>192</v>
      </c>
      <c r="SAI75" s="124" t="s">
        <v>192</v>
      </c>
      <c r="SAJ75" s="124" t="s">
        <v>192</v>
      </c>
      <c r="SAK75" s="124" t="s">
        <v>192</v>
      </c>
      <c r="SAL75" s="124" t="s">
        <v>192</v>
      </c>
      <c r="SAM75" s="124" t="s">
        <v>192</v>
      </c>
      <c r="SAN75" s="124" t="s">
        <v>192</v>
      </c>
      <c r="SAO75" s="124" t="s">
        <v>192</v>
      </c>
      <c r="SAP75" s="124" t="s">
        <v>192</v>
      </c>
      <c r="SAQ75" s="124" t="s">
        <v>192</v>
      </c>
      <c r="SAR75" s="124" t="s">
        <v>192</v>
      </c>
      <c r="SAS75" s="124" t="s">
        <v>192</v>
      </c>
      <c r="SAT75" s="124" t="s">
        <v>192</v>
      </c>
      <c r="SAU75" s="124" t="s">
        <v>192</v>
      </c>
      <c r="SAV75" s="124" t="s">
        <v>192</v>
      </c>
      <c r="SAW75" s="124" t="s">
        <v>192</v>
      </c>
      <c r="SAX75" s="124" t="s">
        <v>192</v>
      </c>
      <c r="SAY75" s="124" t="s">
        <v>192</v>
      </c>
      <c r="SAZ75" s="124" t="s">
        <v>192</v>
      </c>
      <c r="SBA75" s="124" t="s">
        <v>192</v>
      </c>
      <c r="SBB75" s="124" t="s">
        <v>192</v>
      </c>
      <c r="SBC75" s="124" t="s">
        <v>192</v>
      </c>
      <c r="SBD75" s="124" t="s">
        <v>192</v>
      </c>
      <c r="SBE75" s="124" t="s">
        <v>192</v>
      </c>
      <c r="SBF75" s="124" t="s">
        <v>192</v>
      </c>
      <c r="SBG75" s="124" t="s">
        <v>192</v>
      </c>
      <c r="SBH75" s="124" t="s">
        <v>192</v>
      </c>
      <c r="SBI75" s="124" t="s">
        <v>192</v>
      </c>
      <c r="SBJ75" s="124" t="s">
        <v>192</v>
      </c>
      <c r="SBK75" s="124" t="s">
        <v>192</v>
      </c>
      <c r="SBL75" s="124" t="s">
        <v>192</v>
      </c>
      <c r="SBM75" s="124" t="s">
        <v>192</v>
      </c>
      <c r="SBN75" s="124" t="s">
        <v>192</v>
      </c>
      <c r="SBO75" s="124" t="s">
        <v>192</v>
      </c>
      <c r="SBP75" s="124" t="s">
        <v>192</v>
      </c>
      <c r="SBQ75" s="124" t="s">
        <v>192</v>
      </c>
      <c r="SBR75" s="124" t="s">
        <v>192</v>
      </c>
      <c r="SBS75" s="124" t="s">
        <v>192</v>
      </c>
      <c r="SBT75" s="124" t="s">
        <v>192</v>
      </c>
      <c r="SBU75" s="124" t="s">
        <v>192</v>
      </c>
      <c r="SBV75" s="124" t="s">
        <v>192</v>
      </c>
      <c r="SBW75" s="124" t="s">
        <v>192</v>
      </c>
      <c r="SBX75" s="124" t="s">
        <v>192</v>
      </c>
      <c r="SBY75" s="124" t="s">
        <v>192</v>
      </c>
      <c r="SBZ75" s="124" t="s">
        <v>192</v>
      </c>
      <c r="SCA75" s="124" t="s">
        <v>192</v>
      </c>
      <c r="SCB75" s="124" t="s">
        <v>192</v>
      </c>
      <c r="SCC75" s="124" t="s">
        <v>192</v>
      </c>
      <c r="SCD75" s="124" t="s">
        <v>192</v>
      </c>
      <c r="SCE75" s="124" t="s">
        <v>192</v>
      </c>
      <c r="SCF75" s="124" t="s">
        <v>192</v>
      </c>
      <c r="SCG75" s="124" t="s">
        <v>192</v>
      </c>
      <c r="SCH75" s="124" t="s">
        <v>192</v>
      </c>
      <c r="SCI75" s="124" t="s">
        <v>192</v>
      </c>
      <c r="SCJ75" s="124" t="s">
        <v>192</v>
      </c>
      <c r="SCK75" s="124" t="s">
        <v>192</v>
      </c>
      <c r="SCL75" s="124" t="s">
        <v>192</v>
      </c>
      <c r="SCM75" s="124" t="s">
        <v>192</v>
      </c>
      <c r="SCN75" s="124" t="s">
        <v>192</v>
      </c>
      <c r="SCO75" s="124" t="s">
        <v>192</v>
      </c>
      <c r="SCP75" s="124" t="s">
        <v>192</v>
      </c>
      <c r="SCQ75" s="124" t="s">
        <v>192</v>
      </c>
      <c r="SCR75" s="124" t="s">
        <v>192</v>
      </c>
      <c r="SCS75" s="124" t="s">
        <v>192</v>
      </c>
      <c r="SCT75" s="124" t="s">
        <v>192</v>
      </c>
      <c r="SCU75" s="124" t="s">
        <v>192</v>
      </c>
      <c r="SCV75" s="124" t="s">
        <v>192</v>
      </c>
      <c r="SCW75" s="124" t="s">
        <v>192</v>
      </c>
      <c r="SCX75" s="124" t="s">
        <v>192</v>
      </c>
      <c r="SCY75" s="124" t="s">
        <v>192</v>
      </c>
      <c r="SCZ75" s="124" t="s">
        <v>192</v>
      </c>
      <c r="SDA75" s="124" t="s">
        <v>192</v>
      </c>
      <c r="SDB75" s="124" t="s">
        <v>192</v>
      </c>
      <c r="SDC75" s="124" t="s">
        <v>192</v>
      </c>
      <c r="SDD75" s="124" t="s">
        <v>192</v>
      </c>
      <c r="SDE75" s="124" t="s">
        <v>192</v>
      </c>
      <c r="SDF75" s="124" t="s">
        <v>192</v>
      </c>
      <c r="SDG75" s="124" t="s">
        <v>192</v>
      </c>
      <c r="SDH75" s="124" t="s">
        <v>192</v>
      </c>
      <c r="SDI75" s="124" t="s">
        <v>192</v>
      </c>
      <c r="SDJ75" s="124" t="s">
        <v>192</v>
      </c>
      <c r="SDK75" s="124" t="s">
        <v>192</v>
      </c>
      <c r="SDL75" s="124" t="s">
        <v>192</v>
      </c>
      <c r="SDM75" s="124" t="s">
        <v>192</v>
      </c>
      <c r="SDN75" s="124" t="s">
        <v>192</v>
      </c>
      <c r="SDO75" s="124" t="s">
        <v>192</v>
      </c>
      <c r="SDP75" s="124" t="s">
        <v>192</v>
      </c>
      <c r="SDQ75" s="124" t="s">
        <v>192</v>
      </c>
      <c r="SDR75" s="124" t="s">
        <v>192</v>
      </c>
      <c r="SDS75" s="124" t="s">
        <v>192</v>
      </c>
      <c r="SDT75" s="124" t="s">
        <v>192</v>
      </c>
      <c r="SDU75" s="124" t="s">
        <v>192</v>
      </c>
      <c r="SDV75" s="124" t="s">
        <v>192</v>
      </c>
      <c r="SDW75" s="124" t="s">
        <v>192</v>
      </c>
      <c r="SDX75" s="124" t="s">
        <v>192</v>
      </c>
      <c r="SDY75" s="124" t="s">
        <v>192</v>
      </c>
      <c r="SDZ75" s="124" t="s">
        <v>192</v>
      </c>
      <c r="SEA75" s="124" t="s">
        <v>192</v>
      </c>
      <c r="SEB75" s="124" t="s">
        <v>192</v>
      </c>
      <c r="SEC75" s="124" t="s">
        <v>192</v>
      </c>
      <c r="SED75" s="124" t="s">
        <v>192</v>
      </c>
      <c r="SEE75" s="124" t="s">
        <v>192</v>
      </c>
      <c r="SEF75" s="124" t="s">
        <v>192</v>
      </c>
      <c r="SEG75" s="124" t="s">
        <v>192</v>
      </c>
      <c r="SEH75" s="124" t="s">
        <v>192</v>
      </c>
      <c r="SEI75" s="124" t="s">
        <v>192</v>
      </c>
      <c r="SEJ75" s="124" t="s">
        <v>192</v>
      </c>
      <c r="SEK75" s="124" t="s">
        <v>192</v>
      </c>
      <c r="SEL75" s="124" t="s">
        <v>192</v>
      </c>
      <c r="SEM75" s="124" t="s">
        <v>192</v>
      </c>
      <c r="SEN75" s="124" t="s">
        <v>192</v>
      </c>
      <c r="SEO75" s="124" t="s">
        <v>192</v>
      </c>
      <c r="SEP75" s="124" t="s">
        <v>192</v>
      </c>
      <c r="SEQ75" s="124" t="s">
        <v>192</v>
      </c>
      <c r="SER75" s="124" t="s">
        <v>192</v>
      </c>
      <c r="SES75" s="124" t="s">
        <v>192</v>
      </c>
      <c r="SET75" s="124" t="s">
        <v>192</v>
      </c>
      <c r="SEU75" s="124" t="s">
        <v>192</v>
      </c>
      <c r="SEV75" s="124" t="s">
        <v>192</v>
      </c>
      <c r="SEW75" s="124" t="s">
        <v>192</v>
      </c>
      <c r="SEX75" s="124" t="s">
        <v>192</v>
      </c>
      <c r="SEY75" s="124" t="s">
        <v>192</v>
      </c>
      <c r="SEZ75" s="124" t="s">
        <v>192</v>
      </c>
      <c r="SFA75" s="124" t="s">
        <v>192</v>
      </c>
      <c r="SFB75" s="124" t="s">
        <v>192</v>
      </c>
      <c r="SFC75" s="124" t="s">
        <v>192</v>
      </c>
      <c r="SFD75" s="124" t="s">
        <v>192</v>
      </c>
      <c r="SFE75" s="124" t="s">
        <v>192</v>
      </c>
      <c r="SFF75" s="124" t="s">
        <v>192</v>
      </c>
      <c r="SFG75" s="124" t="s">
        <v>192</v>
      </c>
      <c r="SFH75" s="124" t="s">
        <v>192</v>
      </c>
      <c r="SFI75" s="124" t="s">
        <v>192</v>
      </c>
      <c r="SFJ75" s="124" t="s">
        <v>192</v>
      </c>
      <c r="SFK75" s="124" t="s">
        <v>192</v>
      </c>
      <c r="SFL75" s="124" t="s">
        <v>192</v>
      </c>
      <c r="SFM75" s="124" t="s">
        <v>192</v>
      </c>
      <c r="SFN75" s="124" t="s">
        <v>192</v>
      </c>
      <c r="SFO75" s="124" t="s">
        <v>192</v>
      </c>
      <c r="SFP75" s="124" t="s">
        <v>192</v>
      </c>
      <c r="SFQ75" s="124" t="s">
        <v>192</v>
      </c>
      <c r="SFR75" s="124" t="s">
        <v>192</v>
      </c>
      <c r="SFS75" s="124" t="s">
        <v>192</v>
      </c>
      <c r="SFT75" s="124" t="s">
        <v>192</v>
      </c>
      <c r="SFU75" s="124" t="s">
        <v>192</v>
      </c>
      <c r="SFV75" s="124" t="s">
        <v>192</v>
      </c>
      <c r="SFW75" s="124" t="s">
        <v>192</v>
      </c>
      <c r="SFX75" s="124" t="s">
        <v>192</v>
      </c>
      <c r="SFY75" s="124" t="s">
        <v>192</v>
      </c>
      <c r="SFZ75" s="124" t="s">
        <v>192</v>
      </c>
      <c r="SGA75" s="124" t="s">
        <v>192</v>
      </c>
      <c r="SGB75" s="124" t="s">
        <v>192</v>
      </c>
      <c r="SGC75" s="124" t="s">
        <v>192</v>
      </c>
      <c r="SGD75" s="124" t="s">
        <v>192</v>
      </c>
      <c r="SGE75" s="124" t="s">
        <v>192</v>
      </c>
      <c r="SGF75" s="124" t="s">
        <v>192</v>
      </c>
      <c r="SGG75" s="124" t="s">
        <v>192</v>
      </c>
      <c r="SGH75" s="124" t="s">
        <v>192</v>
      </c>
      <c r="SGI75" s="124" t="s">
        <v>192</v>
      </c>
      <c r="SGJ75" s="124" t="s">
        <v>192</v>
      </c>
      <c r="SGK75" s="124" t="s">
        <v>192</v>
      </c>
      <c r="SGL75" s="124" t="s">
        <v>192</v>
      </c>
      <c r="SGM75" s="124" t="s">
        <v>192</v>
      </c>
      <c r="SGN75" s="124" t="s">
        <v>192</v>
      </c>
      <c r="SGO75" s="124" t="s">
        <v>192</v>
      </c>
      <c r="SGP75" s="124" t="s">
        <v>192</v>
      </c>
      <c r="SGQ75" s="124" t="s">
        <v>192</v>
      </c>
      <c r="SGR75" s="124" t="s">
        <v>192</v>
      </c>
      <c r="SGS75" s="124" t="s">
        <v>192</v>
      </c>
      <c r="SGT75" s="124" t="s">
        <v>192</v>
      </c>
      <c r="SGU75" s="124" t="s">
        <v>192</v>
      </c>
      <c r="SGV75" s="124" t="s">
        <v>192</v>
      </c>
      <c r="SGW75" s="124" t="s">
        <v>192</v>
      </c>
      <c r="SGX75" s="124" t="s">
        <v>192</v>
      </c>
      <c r="SGY75" s="124" t="s">
        <v>192</v>
      </c>
      <c r="SGZ75" s="124" t="s">
        <v>192</v>
      </c>
      <c r="SHA75" s="124" t="s">
        <v>192</v>
      </c>
      <c r="SHB75" s="124" t="s">
        <v>192</v>
      </c>
      <c r="SHC75" s="124" t="s">
        <v>192</v>
      </c>
      <c r="SHD75" s="124" t="s">
        <v>192</v>
      </c>
      <c r="SHE75" s="124" t="s">
        <v>192</v>
      </c>
      <c r="SHF75" s="124" t="s">
        <v>192</v>
      </c>
      <c r="SHG75" s="124" t="s">
        <v>192</v>
      </c>
      <c r="SHH75" s="124" t="s">
        <v>192</v>
      </c>
      <c r="SHI75" s="124" t="s">
        <v>192</v>
      </c>
      <c r="SHJ75" s="124" t="s">
        <v>192</v>
      </c>
      <c r="SHK75" s="124" t="s">
        <v>192</v>
      </c>
      <c r="SHL75" s="124" t="s">
        <v>192</v>
      </c>
      <c r="SHM75" s="124" t="s">
        <v>192</v>
      </c>
      <c r="SHN75" s="124" t="s">
        <v>192</v>
      </c>
      <c r="SHO75" s="124" t="s">
        <v>192</v>
      </c>
      <c r="SHP75" s="124" t="s">
        <v>192</v>
      </c>
      <c r="SHQ75" s="124" t="s">
        <v>192</v>
      </c>
      <c r="SHR75" s="124" t="s">
        <v>192</v>
      </c>
      <c r="SHS75" s="124" t="s">
        <v>192</v>
      </c>
      <c r="SHT75" s="124" t="s">
        <v>192</v>
      </c>
      <c r="SHU75" s="124" t="s">
        <v>192</v>
      </c>
      <c r="SHV75" s="124" t="s">
        <v>192</v>
      </c>
      <c r="SHW75" s="124" t="s">
        <v>192</v>
      </c>
      <c r="SHX75" s="124" t="s">
        <v>192</v>
      </c>
      <c r="SHY75" s="124" t="s">
        <v>192</v>
      </c>
      <c r="SHZ75" s="124" t="s">
        <v>192</v>
      </c>
      <c r="SIA75" s="124" t="s">
        <v>192</v>
      </c>
      <c r="SIB75" s="124" t="s">
        <v>192</v>
      </c>
      <c r="SIC75" s="124" t="s">
        <v>192</v>
      </c>
      <c r="SID75" s="124" t="s">
        <v>192</v>
      </c>
      <c r="SIE75" s="124" t="s">
        <v>192</v>
      </c>
      <c r="SIF75" s="124" t="s">
        <v>192</v>
      </c>
      <c r="SIG75" s="124" t="s">
        <v>192</v>
      </c>
      <c r="SIH75" s="124" t="s">
        <v>192</v>
      </c>
      <c r="SII75" s="124" t="s">
        <v>192</v>
      </c>
      <c r="SIJ75" s="124" t="s">
        <v>192</v>
      </c>
      <c r="SIK75" s="124" t="s">
        <v>192</v>
      </c>
      <c r="SIL75" s="124" t="s">
        <v>192</v>
      </c>
      <c r="SIM75" s="124" t="s">
        <v>192</v>
      </c>
      <c r="SIN75" s="124" t="s">
        <v>192</v>
      </c>
      <c r="SIO75" s="124" t="s">
        <v>192</v>
      </c>
      <c r="SIP75" s="124" t="s">
        <v>192</v>
      </c>
      <c r="SIQ75" s="124" t="s">
        <v>192</v>
      </c>
      <c r="SIR75" s="124" t="s">
        <v>192</v>
      </c>
      <c r="SIS75" s="124" t="s">
        <v>192</v>
      </c>
      <c r="SIT75" s="124" t="s">
        <v>192</v>
      </c>
      <c r="SIU75" s="124" t="s">
        <v>192</v>
      </c>
      <c r="SIV75" s="124" t="s">
        <v>192</v>
      </c>
      <c r="SIW75" s="124" t="s">
        <v>192</v>
      </c>
      <c r="SIX75" s="124" t="s">
        <v>192</v>
      </c>
      <c r="SIY75" s="124" t="s">
        <v>192</v>
      </c>
      <c r="SIZ75" s="124" t="s">
        <v>192</v>
      </c>
      <c r="SJA75" s="124" t="s">
        <v>192</v>
      </c>
      <c r="SJB75" s="124" t="s">
        <v>192</v>
      </c>
      <c r="SJC75" s="124" t="s">
        <v>192</v>
      </c>
      <c r="SJD75" s="124" t="s">
        <v>192</v>
      </c>
      <c r="SJE75" s="124" t="s">
        <v>192</v>
      </c>
      <c r="SJF75" s="124" t="s">
        <v>192</v>
      </c>
      <c r="SJG75" s="124" t="s">
        <v>192</v>
      </c>
      <c r="SJH75" s="124" t="s">
        <v>192</v>
      </c>
      <c r="SJI75" s="124" t="s">
        <v>192</v>
      </c>
      <c r="SJJ75" s="124" t="s">
        <v>192</v>
      </c>
      <c r="SJK75" s="124" t="s">
        <v>192</v>
      </c>
      <c r="SJL75" s="124" t="s">
        <v>192</v>
      </c>
      <c r="SJM75" s="124" t="s">
        <v>192</v>
      </c>
      <c r="SJN75" s="124" t="s">
        <v>192</v>
      </c>
      <c r="SJO75" s="124" t="s">
        <v>192</v>
      </c>
      <c r="SJP75" s="124" t="s">
        <v>192</v>
      </c>
      <c r="SJQ75" s="124" t="s">
        <v>192</v>
      </c>
      <c r="SJR75" s="124" t="s">
        <v>192</v>
      </c>
      <c r="SJS75" s="124" t="s">
        <v>192</v>
      </c>
      <c r="SJT75" s="124" t="s">
        <v>192</v>
      </c>
      <c r="SJU75" s="124" t="s">
        <v>192</v>
      </c>
      <c r="SJV75" s="124" t="s">
        <v>192</v>
      </c>
      <c r="SJW75" s="124" t="s">
        <v>192</v>
      </c>
      <c r="SJX75" s="124" t="s">
        <v>192</v>
      </c>
      <c r="SJY75" s="124" t="s">
        <v>192</v>
      </c>
      <c r="SJZ75" s="124" t="s">
        <v>192</v>
      </c>
      <c r="SKA75" s="124" t="s">
        <v>192</v>
      </c>
      <c r="SKB75" s="124" t="s">
        <v>192</v>
      </c>
      <c r="SKC75" s="124" t="s">
        <v>192</v>
      </c>
      <c r="SKD75" s="124" t="s">
        <v>192</v>
      </c>
      <c r="SKE75" s="124" t="s">
        <v>192</v>
      </c>
      <c r="SKF75" s="124" t="s">
        <v>192</v>
      </c>
      <c r="SKG75" s="124" t="s">
        <v>192</v>
      </c>
      <c r="SKH75" s="124" t="s">
        <v>192</v>
      </c>
      <c r="SKI75" s="124" t="s">
        <v>192</v>
      </c>
      <c r="SKJ75" s="124" t="s">
        <v>192</v>
      </c>
      <c r="SKK75" s="124" t="s">
        <v>192</v>
      </c>
      <c r="SKL75" s="124" t="s">
        <v>192</v>
      </c>
      <c r="SKM75" s="124" t="s">
        <v>192</v>
      </c>
      <c r="SKN75" s="124" t="s">
        <v>192</v>
      </c>
      <c r="SKO75" s="124" t="s">
        <v>192</v>
      </c>
      <c r="SKP75" s="124" t="s">
        <v>192</v>
      </c>
      <c r="SKQ75" s="124" t="s">
        <v>192</v>
      </c>
      <c r="SKR75" s="124" t="s">
        <v>192</v>
      </c>
      <c r="SKS75" s="124" t="s">
        <v>192</v>
      </c>
      <c r="SKT75" s="124" t="s">
        <v>192</v>
      </c>
      <c r="SKU75" s="124" t="s">
        <v>192</v>
      </c>
      <c r="SKV75" s="124" t="s">
        <v>192</v>
      </c>
      <c r="SKW75" s="124" t="s">
        <v>192</v>
      </c>
      <c r="SKX75" s="124" t="s">
        <v>192</v>
      </c>
      <c r="SKY75" s="124" t="s">
        <v>192</v>
      </c>
      <c r="SKZ75" s="124" t="s">
        <v>192</v>
      </c>
      <c r="SLA75" s="124" t="s">
        <v>192</v>
      </c>
      <c r="SLB75" s="124" t="s">
        <v>192</v>
      </c>
      <c r="SLC75" s="124" t="s">
        <v>192</v>
      </c>
      <c r="SLD75" s="124" t="s">
        <v>192</v>
      </c>
      <c r="SLE75" s="124" t="s">
        <v>192</v>
      </c>
      <c r="SLF75" s="124" t="s">
        <v>192</v>
      </c>
      <c r="SLG75" s="124" t="s">
        <v>192</v>
      </c>
      <c r="SLH75" s="124" t="s">
        <v>192</v>
      </c>
      <c r="SLI75" s="124" t="s">
        <v>192</v>
      </c>
      <c r="SLJ75" s="124" t="s">
        <v>192</v>
      </c>
      <c r="SLK75" s="124" t="s">
        <v>192</v>
      </c>
      <c r="SLL75" s="124" t="s">
        <v>192</v>
      </c>
      <c r="SLM75" s="124" t="s">
        <v>192</v>
      </c>
      <c r="SLN75" s="124" t="s">
        <v>192</v>
      </c>
      <c r="SLO75" s="124" t="s">
        <v>192</v>
      </c>
      <c r="SLP75" s="124" t="s">
        <v>192</v>
      </c>
      <c r="SLQ75" s="124" t="s">
        <v>192</v>
      </c>
      <c r="SLR75" s="124" t="s">
        <v>192</v>
      </c>
      <c r="SLS75" s="124" t="s">
        <v>192</v>
      </c>
      <c r="SLT75" s="124" t="s">
        <v>192</v>
      </c>
      <c r="SLU75" s="124" t="s">
        <v>192</v>
      </c>
      <c r="SLV75" s="124" t="s">
        <v>192</v>
      </c>
      <c r="SLW75" s="124" t="s">
        <v>192</v>
      </c>
      <c r="SLX75" s="124" t="s">
        <v>192</v>
      </c>
      <c r="SLY75" s="124" t="s">
        <v>192</v>
      </c>
      <c r="SLZ75" s="124" t="s">
        <v>192</v>
      </c>
      <c r="SMA75" s="124" t="s">
        <v>192</v>
      </c>
      <c r="SMB75" s="124" t="s">
        <v>192</v>
      </c>
      <c r="SMC75" s="124" t="s">
        <v>192</v>
      </c>
      <c r="SMD75" s="124" t="s">
        <v>192</v>
      </c>
      <c r="SME75" s="124" t="s">
        <v>192</v>
      </c>
      <c r="SMF75" s="124" t="s">
        <v>192</v>
      </c>
      <c r="SMG75" s="124" t="s">
        <v>192</v>
      </c>
      <c r="SMH75" s="124" t="s">
        <v>192</v>
      </c>
      <c r="SMI75" s="124" t="s">
        <v>192</v>
      </c>
      <c r="SMJ75" s="124" t="s">
        <v>192</v>
      </c>
      <c r="SMK75" s="124" t="s">
        <v>192</v>
      </c>
      <c r="SML75" s="124" t="s">
        <v>192</v>
      </c>
      <c r="SMM75" s="124" t="s">
        <v>192</v>
      </c>
      <c r="SMN75" s="124" t="s">
        <v>192</v>
      </c>
      <c r="SMO75" s="124" t="s">
        <v>192</v>
      </c>
      <c r="SMP75" s="124" t="s">
        <v>192</v>
      </c>
      <c r="SMQ75" s="124" t="s">
        <v>192</v>
      </c>
      <c r="SMR75" s="124" t="s">
        <v>192</v>
      </c>
      <c r="SMS75" s="124" t="s">
        <v>192</v>
      </c>
      <c r="SMT75" s="124" t="s">
        <v>192</v>
      </c>
      <c r="SMU75" s="124" t="s">
        <v>192</v>
      </c>
      <c r="SMV75" s="124" t="s">
        <v>192</v>
      </c>
      <c r="SMW75" s="124" t="s">
        <v>192</v>
      </c>
      <c r="SMX75" s="124" t="s">
        <v>192</v>
      </c>
      <c r="SMY75" s="124" t="s">
        <v>192</v>
      </c>
      <c r="SMZ75" s="124" t="s">
        <v>192</v>
      </c>
      <c r="SNA75" s="124" t="s">
        <v>192</v>
      </c>
      <c r="SNB75" s="124" t="s">
        <v>192</v>
      </c>
      <c r="SNC75" s="124" t="s">
        <v>192</v>
      </c>
      <c r="SND75" s="124" t="s">
        <v>192</v>
      </c>
      <c r="SNE75" s="124" t="s">
        <v>192</v>
      </c>
      <c r="SNF75" s="124" t="s">
        <v>192</v>
      </c>
      <c r="SNG75" s="124" t="s">
        <v>192</v>
      </c>
      <c r="SNH75" s="124" t="s">
        <v>192</v>
      </c>
      <c r="SNI75" s="124" t="s">
        <v>192</v>
      </c>
      <c r="SNJ75" s="124" t="s">
        <v>192</v>
      </c>
      <c r="SNK75" s="124" t="s">
        <v>192</v>
      </c>
      <c r="SNL75" s="124" t="s">
        <v>192</v>
      </c>
      <c r="SNM75" s="124" t="s">
        <v>192</v>
      </c>
      <c r="SNN75" s="124" t="s">
        <v>192</v>
      </c>
      <c r="SNO75" s="124" t="s">
        <v>192</v>
      </c>
      <c r="SNP75" s="124" t="s">
        <v>192</v>
      </c>
      <c r="SNQ75" s="124" t="s">
        <v>192</v>
      </c>
      <c r="SNR75" s="124" t="s">
        <v>192</v>
      </c>
      <c r="SNS75" s="124" t="s">
        <v>192</v>
      </c>
      <c r="SNT75" s="124" t="s">
        <v>192</v>
      </c>
      <c r="SNU75" s="124" t="s">
        <v>192</v>
      </c>
      <c r="SNV75" s="124" t="s">
        <v>192</v>
      </c>
      <c r="SNW75" s="124" t="s">
        <v>192</v>
      </c>
      <c r="SNX75" s="124" t="s">
        <v>192</v>
      </c>
      <c r="SNY75" s="124" t="s">
        <v>192</v>
      </c>
      <c r="SNZ75" s="124" t="s">
        <v>192</v>
      </c>
      <c r="SOA75" s="124" t="s">
        <v>192</v>
      </c>
      <c r="SOB75" s="124" t="s">
        <v>192</v>
      </c>
      <c r="SOC75" s="124" t="s">
        <v>192</v>
      </c>
      <c r="SOD75" s="124" t="s">
        <v>192</v>
      </c>
      <c r="SOE75" s="124" t="s">
        <v>192</v>
      </c>
      <c r="SOF75" s="124" t="s">
        <v>192</v>
      </c>
      <c r="SOG75" s="124" t="s">
        <v>192</v>
      </c>
      <c r="SOH75" s="124" t="s">
        <v>192</v>
      </c>
      <c r="SOI75" s="124" t="s">
        <v>192</v>
      </c>
      <c r="SOJ75" s="124" t="s">
        <v>192</v>
      </c>
      <c r="SOK75" s="124" t="s">
        <v>192</v>
      </c>
      <c r="SOL75" s="124" t="s">
        <v>192</v>
      </c>
      <c r="SOM75" s="124" t="s">
        <v>192</v>
      </c>
      <c r="SON75" s="124" t="s">
        <v>192</v>
      </c>
      <c r="SOO75" s="124" t="s">
        <v>192</v>
      </c>
      <c r="SOP75" s="124" t="s">
        <v>192</v>
      </c>
      <c r="SOQ75" s="124" t="s">
        <v>192</v>
      </c>
      <c r="SOR75" s="124" t="s">
        <v>192</v>
      </c>
      <c r="SOS75" s="124" t="s">
        <v>192</v>
      </c>
      <c r="SOT75" s="124" t="s">
        <v>192</v>
      </c>
      <c r="SOU75" s="124" t="s">
        <v>192</v>
      </c>
      <c r="SOV75" s="124" t="s">
        <v>192</v>
      </c>
      <c r="SOW75" s="124" t="s">
        <v>192</v>
      </c>
      <c r="SOX75" s="124" t="s">
        <v>192</v>
      </c>
      <c r="SOY75" s="124" t="s">
        <v>192</v>
      </c>
      <c r="SOZ75" s="124" t="s">
        <v>192</v>
      </c>
      <c r="SPA75" s="124" t="s">
        <v>192</v>
      </c>
      <c r="SPB75" s="124" t="s">
        <v>192</v>
      </c>
      <c r="SPC75" s="124" t="s">
        <v>192</v>
      </c>
      <c r="SPD75" s="124" t="s">
        <v>192</v>
      </c>
      <c r="SPE75" s="124" t="s">
        <v>192</v>
      </c>
      <c r="SPF75" s="124" t="s">
        <v>192</v>
      </c>
      <c r="SPG75" s="124" t="s">
        <v>192</v>
      </c>
      <c r="SPH75" s="124" t="s">
        <v>192</v>
      </c>
      <c r="SPI75" s="124" t="s">
        <v>192</v>
      </c>
      <c r="SPJ75" s="124" t="s">
        <v>192</v>
      </c>
      <c r="SPK75" s="124" t="s">
        <v>192</v>
      </c>
      <c r="SPL75" s="124" t="s">
        <v>192</v>
      </c>
      <c r="SPM75" s="124" t="s">
        <v>192</v>
      </c>
      <c r="SPN75" s="124" t="s">
        <v>192</v>
      </c>
      <c r="SPO75" s="124" t="s">
        <v>192</v>
      </c>
      <c r="SPP75" s="124" t="s">
        <v>192</v>
      </c>
      <c r="SPQ75" s="124" t="s">
        <v>192</v>
      </c>
      <c r="SPR75" s="124" t="s">
        <v>192</v>
      </c>
      <c r="SPS75" s="124" t="s">
        <v>192</v>
      </c>
      <c r="SPT75" s="124" t="s">
        <v>192</v>
      </c>
      <c r="SPU75" s="124" t="s">
        <v>192</v>
      </c>
      <c r="SPV75" s="124" t="s">
        <v>192</v>
      </c>
      <c r="SPW75" s="124" t="s">
        <v>192</v>
      </c>
      <c r="SPX75" s="124" t="s">
        <v>192</v>
      </c>
      <c r="SPY75" s="124" t="s">
        <v>192</v>
      </c>
      <c r="SPZ75" s="124" t="s">
        <v>192</v>
      </c>
      <c r="SQA75" s="124" t="s">
        <v>192</v>
      </c>
      <c r="SQB75" s="124" t="s">
        <v>192</v>
      </c>
      <c r="SQC75" s="124" t="s">
        <v>192</v>
      </c>
      <c r="SQD75" s="124" t="s">
        <v>192</v>
      </c>
      <c r="SQE75" s="124" t="s">
        <v>192</v>
      </c>
      <c r="SQF75" s="124" t="s">
        <v>192</v>
      </c>
      <c r="SQG75" s="124" t="s">
        <v>192</v>
      </c>
      <c r="SQH75" s="124" t="s">
        <v>192</v>
      </c>
      <c r="SQI75" s="124" t="s">
        <v>192</v>
      </c>
      <c r="SQJ75" s="124" t="s">
        <v>192</v>
      </c>
      <c r="SQK75" s="124" t="s">
        <v>192</v>
      </c>
      <c r="SQL75" s="124" t="s">
        <v>192</v>
      </c>
      <c r="SQM75" s="124" t="s">
        <v>192</v>
      </c>
      <c r="SQN75" s="124" t="s">
        <v>192</v>
      </c>
      <c r="SQO75" s="124" t="s">
        <v>192</v>
      </c>
      <c r="SQP75" s="124" t="s">
        <v>192</v>
      </c>
      <c r="SQQ75" s="124" t="s">
        <v>192</v>
      </c>
      <c r="SQR75" s="124" t="s">
        <v>192</v>
      </c>
      <c r="SQS75" s="124" t="s">
        <v>192</v>
      </c>
      <c r="SQT75" s="124" t="s">
        <v>192</v>
      </c>
      <c r="SQU75" s="124" t="s">
        <v>192</v>
      </c>
      <c r="SQV75" s="124" t="s">
        <v>192</v>
      </c>
      <c r="SQW75" s="124" t="s">
        <v>192</v>
      </c>
      <c r="SQX75" s="124" t="s">
        <v>192</v>
      </c>
      <c r="SQY75" s="124" t="s">
        <v>192</v>
      </c>
      <c r="SQZ75" s="124" t="s">
        <v>192</v>
      </c>
      <c r="SRA75" s="124" t="s">
        <v>192</v>
      </c>
      <c r="SRB75" s="124" t="s">
        <v>192</v>
      </c>
      <c r="SRC75" s="124" t="s">
        <v>192</v>
      </c>
      <c r="SRD75" s="124" t="s">
        <v>192</v>
      </c>
      <c r="SRE75" s="124" t="s">
        <v>192</v>
      </c>
      <c r="SRF75" s="124" t="s">
        <v>192</v>
      </c>
      <c r="SRG75" s="124" t="s">
        <v>192</v>
      </c>
      <c r="SRH75" s="124" t="s">
        <v>192</v>
      </c>
      <c r="SRI75" s="124" t="s">
        <v>192</v>
      </c>
      <c r="SRJ75" s="124" t="s">
        <v>192</v>
      </c>
      <c r="SRK75" s="124" t="s">
        <v>192</v>
      </c>
      <c r="SRL75" s="124" t="s">
        <v>192</v>
      </c>
      <c r="SRM75" s="124" t="s">
        <v>192</v>
      </c>
      <c r="SRN75" s="124" t="s">
        <v>192</v>
      </c>
      <c r="SRO75" s="124" t="s">
        <v>192</v>
      </c>
      <c r="SRP75" s="124" t="s">
        <v>192</v>
      </c>
      <c r="SRQ75" s="124" t="s">
        <v>192</v>
      </c>
      <c r="SRR75" s="124" t="s">
        <v>192</v>
      </c>
      <c r="SRS75" s="124" t="s">
        <v>192</v>
      </c>
      <c r="SRT75" s="124" t="s">
        <v>192</v>
      </c>
      <c r="SRU75" s="124" t="s">
        <v>192</v>
      </c>
      <c r="SRV75" s="124" t="s">
        <v>192</v>
      </c>
      <c r="SRW75" s="124" t="s">
        <v>192</v>
      </c>
      <c r="SRX75" s="124" t="s">
        <v>192</v>
      </c>
      <c r="SRY75" s="124" t="s">
        <v>192</v>
      </c>
      <c r="SRZ75" s="124" t="s">
        <v>192</v>
      </c>
      <c r="SSA75" s="124" t="s">
        <v>192</v>
      </c>
      <c r="SSB75" s="124" t="s">
        <v>192</v>
      </c>
      <c r="SSC75" s="124" t="s">
        <v>192</v>
      </c>
      <c r="SSD75" s="124" t="s">
        <v>192</v>
      </c>
      <c r="SSE75" s="124" t="s">
        <v>192</v>
      </c>
      <c r="SSF75" s="124" t="s">
        <v>192</v>
      </c>
      <c r="SSG75" s="124" t="s">
        <v>192</v>
      </c>
      <c r="SSH75" s="124" t="s">
        <v>192</v>
      </c>
      <c r="SSI75" s="124" t="s">
        <v>192</v>
      </c>
      <c r="SSJ75" s="124" t="s">
        <v>192</v>
      </c>
      <c r="SSK75" s="124" t="s">
        <v>192</v>
      </c>
      <c r="SSL75" s="124" t="s">
        <v>192</v>
      </c>
      <c r="SSM75" s="124" t="s">
        <v>192</v>
      </c>
      <c r="SSN75" s="124" t="s">
        <v>192</v>
      </c>
      <c r="SSO75" s="124" t="s">
        <v>192</v>
      </c>
      <c r="SSP75" s="124" t="s">
        <v>192</v>
      </c>
      <c r="SSQ75" s="124" t="s">
        <v>192</v>
      </c>
      <c r="SSR75" s="124" t="s">
        <v>192</v>
      </c>
      <c r="SSS75" s="124" t="s">
        <v>192</v>
      </c>
      <c r="SST75" s="124" t="s">
        <v>192</v>
      </c>
      <c r="SSU75" s="124" t="s">
        <v>192</v>
      </c>
      <c r="SSV75" s="124" t="s">
        <v>192</v>
      </c>
      <c r="SSW75" s="124" t="s">
        <v>192</v>
      </c>
      <c r="SSX75" s="124" t="s">
        <v>192</v>
      </c>
      <c r="SSY75" s="124" t="s">
        <v>192</v>
      </c>
      <c r="SSZ75" s="124" t="s">
        <v>192</v>
      </c>
      <c r="STA75" s="124" t="s">
        <v>192</v>
      </c>
      <c r="STB75" s="124" t="s">
        <v>192</v>
      </c>
      <c r="STC75" s="124" t="s">
        <v>192</v>
      </c>
      <c r="STD75" s="124" t="s">
        <v>192</v>
      </c>
      <c r="STE75" s="124" t="s">
        <v>192</v>
      </c>
      <c r="STF75" s="124" t="s">
        <v>192</v>
      </c>
      <c r="STG75" s="124" t="s">
        <v>192</v>
      </c>
      <c r="STH75" s="124" t="s">
        <v>192</v>
      </c>
      <c r="STI75" s="124" t="s">
        <v>192</v>
      </c>
      <c r="STJ75" s="124" t="s">
        <v>192</v>
      </c>
      <c r="STK75" s="124" t="s">
        <v>192</v>
      </c>
      <c r="STL75" s="124" t="s">
        <v>192</v>
      </c>
      <c r="STM75" s="124" t="s">
        <v>192</v>
      </c>
      <c r="STN75" s="124" t="s">
        <v>192</v>
      </c>
      <c r="STO75" s="124" t="s">
        <v>192</v>
      </c>
      <c r="STP75" s="124" t="s">
        <v>192</v>
      </c>
      <c r="STQ75" s="124" t="s">
        <v>192</v>
      </c>
      <c r="STR75" s="124" t="s">
        <v>192</v>
      </c>
      <c r="STS75" s="124" t="s">
        <v>192</v>
      </c>
      <c r="STT75" s="124" t="s">
        <v>192</v>
      </c>
      <c r="STU75" s="124" t="s">
        <v>192</v>
      </c>
      <c r="STV75" s="124" t="s">
        <v>192</v>
      </c>
      <c r="STW75" s="124" t="s">
        <v>192</v>
      </c>
      <c r="STX75" s="124" t="s">
        <v>192</v>
      </c>
      <c r="STY75" s="124" t="s">
        <v>192</v>
      </c>
      <c r="STZ75" s="124" t="s">
        <v>192</v>
      </c>
      <c r="SUA75" s="124" t="s">
        <v>192</v>
      </c>
      <c r="SUB75" s="124" t="s">
        <v>192</v>
      </c>
      <c r="SUC75" s="124" t="s">
        <v>192</v>
      </c>
      <c r="SUD75" s="124" t="s">
        <v>192</v>
      </c>
      <c r="SUE75" s="124" t="s">
        <v>192</v>
      </c>
      <c r="SUF75" s="124" t="s">
        <v>192</v>
      </c>
      <c r="SUG75" s="124" t="s">
        <v>192</v>
      </c>
      <c r="SUH75" s="124" t="s">
        <v>192</v>
      </c>
      <c r="SUI75" s="124" t="s">
        <v>192</v>
      </c>
      <c r="SUJ75" s="124" t="s">
        <v>192</v>
      </c>
      <c r="SUK75" s="124" t="s">
        <v>192</v>
      </c>
      <c r="SUL75" s="124" t="s">
        <v>192</v>
      </c>
      <c r="SUM75" s="124" t="s">
        <v>192</v>
      </c>
      <c r="SUN75" s="124" t="s">
        <v>192</v>
      </c>
      <c r="SUO75" s="124" t="s">
        <v>192</v>
      </c>
      <c r="SUP75" s="124" t="s">
        <v>192</v>
      </c>
      <c r="SUQ75" s="124" t="s">
        <v>192</v>
      </c>
      <c r="SUR75" s="124" t="s">
        <v>192</v>
      </c>
      <c r="SUS75" s="124" t="s">
        <v>192</v>
      </c>
      <c r="SUT75" s="124" t="s">
        <v>192</v>
      </c>
      <c r="SUU75" s="124" t="s">
        <v>192</v>
      </c>
      <c r="SUV75" s="124" t="s">
        <v>192</v>
      </c>
      <c r="SUW75" s="124" t="s">
        <v>192</v>
      </c>
      <c r="SUX75" s="124" t="s">
        <v>192</v>
      </c>
      <c r="SUY75" s="124" t="s">
        <v>192</v>
      </c>
      <c r="SUZ75" s="124" t="s">
        <v>192</v>
      </c>
      <c r="SVA75" s="124" t="s">
        <v>192</v>
      </c>
      <c r="SVB75" s="124" t="s">
        <v>192</v>
      </c>
      <c r="SVC75" s="124" t="s">
        <v>192</v>
      </c>
      <c r="SVD75" s="124" t="s">
        <v>192</v>
      </c>
      <c r="SVE75" s="124" t="s">
        <v>192</v>
      </c>
      <c r="SVF75" s="124" t="s">
        <v>192</v>
      </c>
      <c r="SVG75" s="124" t="s">
        <v>192</v>
      </c>
      <c r="SVH75" s="124" t="s">
        <v>192</v>
      </c>
      <c r="SVI75" s="124" t="s">
        <v>192</v>
      </c>
      <c r="SVJ75" s="124" t="s">
        <v>192</v>
      </c>
      <c r="SVK75" s="124" t="s">
        <v>192</v>
      </c>
      <c r="SVL75" s="124" t="s">
        <v>192</v>
      </c>
      <c r="SVM75" s="124" t="s">
        <v>192</v>
      </c>
      <c r="SVN75" s="124" t="s">
        <v>192</v>
      </c>
      <c r="SVO75" s="124" t="s">
        <v>192</v>
      </c>
      <c r="SVP75" s="124" t="s">
        <v>192</v>
      </c>
      <c r="SVQ75" s="124" t="s">
        <v>192</v>
      </c>
      <c r="SVR75" s="124" t="s">
        <v>192</v>
      </c>
      <c r="SVS75" s="124" t="s">
        <v>192</v>
      </c>
      <c r="SVT75" s="124" t="s">
        <v>192</v>
      </c>
      <c r="SVU75" s="124" t="s">
        <v>192</v>
      </c>
      <c r="SVV75" s="124" t="s">
        <v>192</v>
      </c>
      <c r="SVW75" s="124" t="s">
        <v>192</v>
      </c>
      <c r="SVX75" s="124" t="s">
        <v>192</v>
      </c>
      <c r="SVY75" s="124" t="s">
        <v>192</v>
      </c>
      <c r="SVZ75" s="124" t="s">
        <v>192</v>
      </c>
      <c r="SWA75" s="124" t="s">
        <v>192</v>
      </c>
      <c r="SWB75" s="124" t="s">
        <v>192</v>
      </c>
      <c r="SWC75" s="124" t="s">
        <v>192</v>
      </c>
      <c r="SWD75" s="124" t="s">
        <v>192</v>
      </c>
      <c r="SWE75" s="124" t="s">
        <v>192</v>
      </c>
      <c r="SWF75" s="124" t="s">
        <v>192</v>
      </c>
      <c r="SWG75" s="124" t="s">
        <v>192</v>
      </c>
      <c r="SWH75" s="124" t="s">
        <v>192</v>
      </c>
      <c r="SWI75" s="124" t="s">
        <v>192</v>
      </c>
      <c r="SWJ75" s="124" t="s">
        <v>192</v>
      </c>
      <c r="SWK75" s="124" t="s">
        <v>192</v>
      </c>
      <c r="SWL75" s="124" t="s">
        <v>192</v>
      </c>
      <c r="SWM75" s="124" t="s">
        <v>192</v>
      </c>
      <c r="SWN75" s="124" t="s">
        <v>192</v>
      </c>
      <c r="SWO75" s="124" t="s">
        <v>192</v>
      </c>
      <c r="SWP75" s="124" t="s">
        <v>192</v>
      </c>
      <c r="SWQ75" s="124" t="s">
        <v>192</v>
      </c>
      <c r="SWR75" s="124" t="s">
        <v>192</v>
      </c>
      <c r="SWS75" s="124" t="s">
        <v>192</v>
      </c>
      <c r="SWT75" s="124" t="s">
        <v>192</v>
      </c>
      <c r="SWU75" s="124" t="s">
        <v>192</v>
      </c>
      <c r="SWV75" s="124" t="s">
        <v>192</v>
      </c>
      <c r="SWW75" s="124" t="s">
        <v>192</v>
      </c>
      <c r="SWX75" s="124" t="s">
        <v>192</v>
      </c>
      <c r="SWY75" s="124" t="s">
        <v>192</v>
      </c>
      <c r="SWZ75" s="124" t="s">
        <v>192</v>
      </c>
      <c r="SXA75" s="124" t="s">
        <v>192</v>
      </c>
      <c r="SXB75" s="124" t="s">
        <v>192</v>
      </c>
      <c r="SXC75" s="124" t="s">
        <v>192</v>
      </c>
      <c r="SXD75" s="124" t="s">
        <v>192</v>
      </c>
      <c r="SXE75" s="124" t="s">
        <v>192</v>
      </c>
      <c r="SXF75" s="124" t="s">
        <v>192</v>
      </c>
      <c r="SXG75" s="124" t="s">
        <v>192</v>
      </c>
      <c r="SXH75" s="124" t="s">
        <v>192</v>
      </c>
      <c r="SXI75" s="124" t="s">
        <v>192</v>
      </c>
      <c r="SXJ75" s="124" t="s">
        <v>192</v>
      </c>
      <c r="SXK75" s="124" t="s">
        <v>192</v>
      </c>
      <c r="SXL75" s="124" t="s">
        <v>192</v>
      </c>
      <c r="SXM75" s="124" t="s">
        <v>192</v>
      </c>
      <c r="SXN75" s="124" t="s">
        <v>192</v>
      </c>
      <c r="SXO75" s="124" t="s">
        <v>192</v>
      </c>
      <c r="SXP75" s="124" t="s">
        <v>192</v>
      </c>
      <c r="SXQ75" s="124" t="s">
        <v>192</v>
      </c>
      <c r="SXR75" s="124" t="s">
        <v>192</v>
      </c>
      <c r="SXS75" s="124" t="s">
        <v>192</v>
      </c>
      <c r="SXT75" s="124" t="s">
        <v>192</v>
      </c>
      <c r="SXU75" s="124" t="s">
        <v>192</v>
      </c>
      <c r="SXV75" s="124" t="s">
        <v>192</v>
      </c>
      <c r="SXW75" s="124" t="s">
        <v>192</v>
      </c>
      <c r="SXX75" s="124" t="s">
        <v>192</v>
      </c>
      <c r="SXY75" s="124" t="s">
        <v>192</v>
      </c>
      <c r="SXZ75" s="124" t="s">
        <v>192</v>
      </c>
      <c r="SYA75" s="124" t="s">
        <v>192</v>
      </c>
      <c r="SYB75" s="124" t="s">
        <v>192</v>
      </c>
      <c r="SYC75" s="124" t="s">
        <v>192</v>
      </c>
      <c r="SYD75" s="124" t="s">
        <v>192</v>
      </c>
      <c r="SYE75" s="124" t="s">
        <v>192</v>
      </c>
      <c r="SYF75" s="124" t="s">
        <v>192</v>
      </c>
      <c r="SYG75" s="124" t="s">
        <v>192</v>
      </c>
      <c r="SYH75" s="124" t="s">
        <v>192</v>
      </c>
      <c r="SYI75" s="124" t="s">
        <v>192</v>
      </c>
      <c r="SYJ75" s="124" t="s">
        <v>192</v>
      </c>
      <c r="SYK75" s="124" t="s">
        <v>192</v>
      </c>
      <c r="SYL75" s="124" t="s">
        <v>192</v>
      </c>
      <c r="SYM75" s="124" t="s">
        <v>192</v>
      </c>
      <c r="SYN75" s="124" t="s">
        <v>192</v>
      </c>
      <c r="SYO75" s="124" t="s">
        <v>192</v>
      </c>
      <c r="SYP75" s="124" t="s">
        <v>192</v>
      </c>
      <c r="SYQ75" s="124" t="s">
        <v>192</v>
      </c>
      <c r="SYR75" s="124" t="s">
        <v>192</v>
      </c>
      <c r="SYS75" s="124" t="s">
        <v>192</v>
      </c>
      <c r="SYT75" s="124" t="s">
        <v>192</v>
      </c>
      <c r="SYU75" s="124" t="s">
        <v>192</v>
      </c>
      <c r="SYV75" s="124" t="s">
        <v>192</v>
      </c>
      <c r="SYW75" s="124" t="s">
        <v>192</v>
      </c>
      <c r="SYX75" s="124" t="s">
        <v>192</v>
      </c>
      <c r="SYY75" s="124" t="s">
        <v>192</v>
      </c>
      <c r="SYZ75" s="124" t="s">
        <v>192</v>
      </c>
      <c r="SZA75" s="124" t="s">
        <v>192</v>
      </c>
      <c r="SZB75" s="124" t="s">
        <v>192</v>
      </c>
      <c r="SZC75" s="124" t="s">
        <v>192</v>
      </c>
      <c r="SZD75" s="124" t="s">
        <v>192</v>
      </c>
      <c r="SZE75" s="124" t="s">
        <v>192</v>
      </c>
      <c r="SZF75" s="124" t="s">
        <v>192</v>
      </c>
      <c r="SZG75" s="124" t="s">
        <v>192</v>
      </c>
      <c r="SZH75" s="124" t="s">
        <v>192</v>
      </c>
      <c r="SZI75" s="124" t="s">
        <v>192</v>
      </c>
      <c r="SZJ75" s="124" t="s">
        <v>192</v>
      </c>
      <c r="SZK75" s="124" t="s">
        <v>192</v>
      </c>
      <c r="SZL75" s="124" t="s">
        <v>192</v>
      </c>
      <c r="SZM75" s="124" t="s">
        <v>192</v>
      </c>
      <c r="SZN75" s="124" t="s">
        <v>192</v>
      </c>
      <c r="SZO75" s="124" t="s">
        <v>192</v>
      </c>
      <c r="SZP75" s="124" t="s">
        <v>192</v>
      </c>
      <c r="SZQ75" s="124" t="s">
        <v>192</v>
      </c>
      <c r="SZR75" s="124" t="s">
        <v>192</v>
      </c>
      <c r="SZS75" s="124" t="s">
        <v>192</v>
      </c>
      <c r="SZT75" s="124" t="s">
        <v>192</v>
      </c>
      <c r="SZU75" s="124" t="s">
        <v>192</v>
      </c>
      <c r="SZV75" s="124" t="s">
        <v>192</v>
      </c>
      <c r="SZW75" s="124" t="s">
        <v>192</v>
      </c>
      <c r="SZX75" s="124" t="s">
        <v>192</v>
      </c>
      <c r="SZY75" s="124" t="s">
        <v>192</v>
      </c>
      <c r="SZZ75" s="124" t="s">
        <v>192</v>
      </c>
      <c r="TAA75" s="124" t="s">
        <v>192</v>
      </c>
      <c r="TAB75" s="124" t="s">
        <v>192</v>
      </c>
      <c r="TAC75" s="124" t="s">
        <v>192</v>
      </c>
      <c r="TAD75" s="124" t="s">
        <v>192</v>
      </c>
      <c r="TAE75" s="124" t="s">
        <v>192</v>
      </c>
      <c r="TAF75" s="124" t="s">
        <v>192</v>
      </c>
      <c r="TAG75" s="124" t="s">
        <v>192</v>
      </c>
      <c r="TAH75" s="124" t="s">
        <v>192</v>
      </c>
      <c r="TAI75" s="124" t="s">
        <v>192</v>
      </c>
      <c r="TAJ75" s="124" t="s">
        <v>192</v>
      </c>
      <c r="TAK75" s="124" t="s">
        <v>192</v>
      </c>
      <c r="TAL75" s="124" t="s">
        <v>192</v>
      </c>
      <c r="TAM75" s="124" t="s">
        <v>192</v>
      </c>
      <c r="TAN75" s="124" t="s">
        <v>192</v>
      </c>
      <c r="TAO75" s="124" t="s">
        <v>192</v>
      </c>
      <c r="TAP75" s="124" t="s">
        <v>192</v>
      </c>
      <c r="TAQ75" s="124" t="s">
        <v>192</v>
      </c>
      <c r="TAR75" s="124" t="s">
        <v>192</v>
      </c>
      <c r="TAS75" s="124" t="s">
        <v>192</v>
      </c>
      <c r="TAT75" s="124" t="s">
        <v>192</v>
      </c>
      <c r="TAU75" s="124" t="s">
        <v>192</v>
      </c>
      <c r="TAV75" s="124" t="s">
        <v>192</v>
      </c>
      <c r="TAW75" s="124" t="s">
        <v>192</v>
      </c>
      <c r="TAX75" s="124" t="s">
        <v>192</v>
      </c>
      <c r="TAY75" s="124" t="s">
        <v>192</v>
      </c>
      <c r="TAZ75" s="124" t="s">
        <v>192</v>
      </c>
      <c r="TBA75" s="124" t="s">
        <v>192</v>
      </c>
      <c r="TBB75" s="124" t="s">
        <v>192</v>
      </c>
      <c r="TBC75" s="124" t="s">
        <v>192</v>
      </c>
      <c r="TBD75" s="124" t="s">
        <v>192</v>
      </c>
      <c r="TBE75" s="124" t="s">
        <v>192</v>
      </c>
      <c r="TBF75" s="124" t="s">
        <v>192</v>
      </c>
      <c r="TBG75" s="124" t="s">
        <v>192</v>
      </c>
      <c r="TBH75" s="124" t="s">
        <v>192</v>
      </c>
      <c r="TBI75" s="124" t="s">
        <v>192</v>
      </c>
      <c r="TBJ75" s="124" t="s">
        <v>192</v>
      </c>
      <c r="TBK75" s="124" t="s">
        <v>192</v>
      </c>
      <c r="TBL75" s="124" t="s">
        <v>192</v>
      </c>
      <c r="TBM75" s="124" t="s">
        <v>192</v>
      </c>
      <c r="TBN75" s="124" t="s">
        <v>192</v>
      </c>
      <c r="TBO75" s="124" t="s">
        <v>192</v>
      </c>
      <c r="TBP75" s="124" t="s">
        <v>192</v>
      </c>
      <c r="TBQ75" s="124" t="s">
        <v>192</v>
      </c>
      <c r="TBR75" s="124" t="s">
        <v>192</v>
      </c>
      <c r="TBS75" s="124" t="s">
        <v>192</v>
      </c>
      <c r="TBT75" s="124" t="s">
        <v>192</v>
      </c>
      <c r="TBU75" s="124" t="s">
        <v>192</v>
      </c>
      <c r="TBV75" s="124" t="s">
        <v>192</v>
      </c>
      <c r="TBW75" s="124" t="s">
        <v>192</v>
      </c>
      <c r="TBX75" s="124" t="s">
        <v>192</v>
      </c>
      <c r="TBY75" s="124" t="s">
        <v>192</v>
      </c>
      <c r="TBZ75" s="124" t="s">
        <v>192</v>
      </c>
      <c r="TCA75" s="124" t="s">
        <v>192</v>
      </c>
      <c r="TCB75" s="124" t="s">
        <v>192</v>
      </c>
      <c r="TCC75" s="124" t="s">
        <v>192</v>
      </c>
      <c r="TCD75" s="124" t="s">
        <v>192</v>
      </c>
      <c r="TCE75" s="124" t="s">
        <v>192</v>
      </c>
      <c r="TCF75" s="124" t="s">
        <v>192</v>
      </c>
      <c r="TCG75" s="124" t="s">
        <v>192</v>
      </c>
      <c r="TCH75" s="124" t="s">
        <v>192</v>
      </c>
      <c r="TCI75" s="124" t="s">
        <v>192</v>
      </c>
      <c r="TCJ75" s="124" t="s">
        <v>192</v>
      </c>
      <c r="TCK75" s="124" t="s">
        <v>192</v>
      </c>
      <c r="TCL75" s="124" t="s">
        <v>192</v>
      </c>
      <c r="TCM75" s="124" t="s">
        <v>192</v>
      </c>
      <c r="TCN75" s="124" t="s">
        <v>192</v>
      </c>
      <c r="TCO75" s="124" t="s">
        <v>192</v>
      </c>
      <c r="TCP75" s="124" t="s">
        <v>192</v>
      </c>
      <c r="TCQ75" s="124" t="s">
        <v>192</v>
      </c>
      <c r="TCR75" s="124" t="s">
        <v>192</v>
      </c>
      <c r="TCS75" s="124" t="s">
        <v>192</v>
      </c>
      <c r="TCT75" s="124" t="s">
        <v>192</v>
      </c>
      <c r="TCU75" s="124" t="s">
        <v>192</v>
      </c>
      <c r="TCV75" s="124" t="s">
        <v>192</v>
      </c>
      <c r="TCW75" s="124" t="s">
        <v>192</v>
      </c>
      <c r="TCX75" s="124" t="s">
        <v>192</v>
      </c>
      <c r="TCY75" s="124" t="s">
        <v>192</v>
      </c>
      <c r="TCZ75" s="124" t="s">
        <v>192</v>
      </c>
      <c r="TDA75" s="124" t="s">
        <v>192</v>
      </c>
      <c r="TDB75" s="124" t="s">
        <v>192</v>
      </c>
      <c r="TDC75" s="124" t="s">
        <v>192</v>
      </c>
      <c r="TDD75" s="124" t="s">
        <v>192</v>
      </c>
      <c r="TDE75" s="124" t="s">
        <v>192</v>
      </c>
      <c r="TDF75" s="124" t="s">
        <v>192</v>
      </c>
      <c r="TDG75" s="124" t="s">
        <v>192</v>
      </c>
      <c r="TDH75" s="124" t="s">
        <v>192</v>
      </c>
      <c r="TDI75" s="124" t="s">
        <v>192</v>
      </c>
      <c r="TDJ75" s="124" t="s">
        <v>192</v>
      </c>
      <c r="TDK75" s="124" t="s">
        <v>192</v>
      </c>
      <c r="TDL75" s="124" t="s">
        <v>192</v>
      </c>
      <c r="TDM75" s="124" t="s">
        <v>192</v>
      </c>
      <c r="TDN75" s="124" t="s">
        <v>192</v>
      </c>
      <c r="TDO75" s="124" t="s">
        <v>192</v>
      </c>
      <c r="TDP75" s="124" t="s">
        <v>192</v>
      </c>
      <c r="TDQ75" s="124" t="s">
        <v>192</v>
      </c>
      <c r="TDR75" s="124" t="s">
        <v>192</v>
      </c>
      <c r="TDS75" s="124" t="s">
        <v>192</v>
      </c>
      <c r="TDT75" s="124" t="s">
        <v>192</v>
      </c>
      <c r="TDU75" s="124" t="s">
        <v>192</v>
      </c>
      <c r="TDV75" s="124" t="s">
        <v>192</v>
      </c>
      <c r="TDW75" s="124" t="s">
        <v>192</v>
      </c>
      <c r="TDX75" s="124" t="s">
        <v>192</v>
      </c>
      <c r="TDY75" s="124" t="s">
        <v>192</v>
      </c>
      <c r="TDZ75" s="124" t="s">
        <v>192</v>
      </c>
      <c r="TEA75" s="124" t="s">
        <v>192</v>
      </c>
      <c r="TEB75" s="124" t="s">
        <v>192</v>
      </c>
      <c r="TEC75" s="124" t="s">
        <v>192</v>
      </c>
      <c r="TED75" s="124" t="s">
        <v>192</v>
      </c>
      <c r="TEE75" s="124" t="s">
        <v>192</v>
      </c>
      <c r="TEF75" s="124" t="s">
        <v>192</v>
      </c>
      <c r="TEG75" s="124" t="s">
        <v>192</v>
      </c>
      <c r="TEH75" s="124" t="s">
        <v>192</v>
      </c>
      <c r="TEI75" s="124" t="s">
        <v>192</v>
      </c>
      <c r="TEJ75" s="124" t="s">
        <v>192</v>
      </c>
      <c r="TEK75" s="124" t="s">
        <v>192</v>
      </c>
      <c r="TEL75" s="124" t="s">
        <v>192</v>
      </c>
      <c r="TEM75" s="124" t="s">
        <v>192</v>
      </c>
      <c r="TEN75" s="124" t="s">
        <v>192</v>
      </c>
      <c r="TEO75" s="124" t="s">
        <v>192</v>
      </c>
      <c r="TEP75" s="124" t="s">
        <v>192</v>
      </c>
      <c r="TEQ75" s="124" t="s">
        <v>192</v>
      </c>
      <c r="TER75" s="124" t="s">
        <v>192</v>
      </c>
      <c r="TES75" s="124" t="s">
        <v>192</v>
      </c>
      <c r="TET75" s="124" t="s">
        <v>192</v>
      </c>
      <c r="TEU75" s="124" t="s">
        <v>192</v>
      </c>
      <c r="TEV75" s="124" t="s">
        <v>192</v>
      </c>
      <c r="TEW75" s="124" t="s">
        <v>192</v>
      </c>
      <c r="TEX75" s="124" t="s">
        <v>192</v>
      </c>
      <c r="TEY75" s="124" t="s">
        <v>192</v>
      </c>
      <c r="TEZ75" s="124" t="s">
        <v>192</v>
      </c>
      <c r="TFA75" s="124" t="s">
        <v>192</v>
      </c>
      <c r="TFB75" s="124" t="s">
        <v>192</v>
      </c>
      <c r="TFC75" s="124" t="s">
        <v>192</v>
      </c>
      <c r="TFD75" s="124" t="s">
        <v>192</v>
      </c>
      <c r="TFE75" s="124" t="s">
        <v>192</v>
      </c>
      <c r="TFF75" s="124" t="s">
        <v>192</v>
      </c>
      <c r="TFG75" s="124" t="s">
        <v>192</v>
      </c>
      <c r="TFH75" s="124" t="s">
        <v>192</v>
      </c>
      <c r="TFI75" s="124" t="s">
        <v>192</v>
      </c>
      <c r="TFJ75" s="124" t="s">
        <v>192</v>
      </c>
      <c r="TFK75" s="124" t="s">
        <v>192</v>
      </c>
      <c r="TFL75" s="124" t="s">
        <v>192</v>
      </c>
      <c r="TFM75" s="124" t="s">
        <v>192</v>
      </c>
      <c r="TFN75" s="124" t="s">
        <v>192</v>
      </c>
      <c r="TFO75" s="124" t="s">
        <v>192</v>
      </c>
      <c r="TFP75" s="124" t="s">
        <v>192</v>
      </c>
      <c r="TFQ75" s="124" t="s">
        <v>192</v>
      </c>
      <c r="TFR75" s="124" t="s">
        <v>192</v>
      </c>
      <c r="TFS75" s="124" t="s">
        <v>192</v>
      </c>
      <c r="TFT75" s="124" t="s">
        <v>192</v>
      </c>
      <c r="TFU75" s="124" t="s">
        <v>192</v>
      </c>
      <c r="TFV75" s="124" t="s">
        <v>192</v>
      </c>
      <c r="TFW75" s="124" t="s">
        <v>192</v>
      </c>
      <c r="TFX75" s="124" t="s">
        <v>192</v>
      </c>
      <c r="TFY75" s="124" t="s">
        <v>192</v>
      </c>
      <c r="TFZ75" s="124" t="s">
        <v>192</v>
      </c>
      <c r="TGA75" s="124" t="s">
        <v>192</v>
      </c>
      <c r="TGB75" s="124" t="s">
        <v>192</v>
      </c>
      <c r="TGC75" s="124" t="s">
        <v>192</v>
      </c>
      <c r="TGD75" s="124" t="s">
        <v>192</v>
      </c>
      <c r="TGE75" s="124" t="s">
        <v>192</v>
      </c>
      <c r="TGF75" s="124" t="s">
        <v>192</v>
      </c>
      <c r="TGG75" s="124" t="s">
        <v>192</v>
      </c>
      <c r="TGH75" s="124" t="s">
        <v>192</v>
      </c>
      <c r="TGI75" s="124" t="s">
        <v>192</v>
      </c>
      <c r="TGJ75" s="124" t="s">
        <v>192</v>
      </c>
      <c r="TGK75" s="124" t="s">
        <v>192</v>
      </c>
      <c r="TGL75" s="124" t="s">
        <v>192</v>
      </c>
      <c r="TGM75" s="124" t="s">
        <v>192</v>
      </c>
      <c r="TGN75" s="124" t="s">
        <v>192</v>
      </c>
      <c r="TGO75" s="124" t="s">
        <v>192</v>
      </c>
      <c r="TGP75" s="124" t="s">
        <v>192</v>
      </c>
      <c r="TGQ75" s="124" t="s">
        <v>192</v>
      </c>
      <c r="TGR75" s="124" t="s">
        <v>192</v>
      </c>
      <c r="TGS75" s="124" t="s">
        <v>192</v>
      </c>
      <c r="TGT75" s="124" t="s">
        <v>192</v>
      </c>
      <c r="TGU75" s="124" t="s">
        <v>192</v>
      </c>
      <c r="TGV75" s="124" t="s">
        <v>192</v>
      </c>
      <c r="TGW75" s="124" t="s">
        <v>192</v>
      </c>
      <c r="TGX75" s="124" t="s">
        <v>192</v>
      </c>
      <c r="TGY75" s="124" t="s">
        <v>192</v>
      </c>
      <c r="TGZ75" s="124" t="s">
        <v>192</v>
      </c>
      <c r="THA75" s="124" t="s">
        <v>192</v>
      </c>
      <c r="THB75" s="124" t="s">
        <v>192</v>
      </c>
      <c r="THC75" s="124" t="s">
        <v>192</v>
      </c>
      <c r="THD75" s="124" t="s">
        <v>192</v>
      </c>
      <c r="THE75" s="124" t="s">
        <v>192</v>
      </c>
      <c r="THF75" s="124" t="s">
        <v>192</v>
      </c>
      <c r="THG75" s="124" t="s">
        <v>192</v>
      </c>
      <c r="THH75" s="124" t="s">
        <v>192</v>
      </c>
      <c r="THI75" s="124" t="s">
        <v>192</v>
      </c>
      <c r="THJ75" s="124" t="s">
        <v>192</v>
      </c>
      <c r="THK75" s="124" t="s">
        <v>192</v>
      </c>
      <c r="THL75" s="124" t="s">
        <v>192</v>
      </c>
      <c r="THM75" s="124" t="s">
        <v>192</v>
      </c>
      <c r="THN75" s="124" t="s">
        <v>192</v>
      </c>
      <c r="THO75" s="124" t="s">
        <v>192</v>
      </c>
      <c r="THP75" s="124" t="s">
        <v>192</v>
      </c>
      <c r="THQ75" s="124" t="s">
        <v>192</v>
      </c>
      <c r="THR75" s="124" t="s">
        <v>192</v>
      </c>
      <c r="THS75" s="124" t="s">
        <v>192</v>
      </c>
      <c r="THT75" s="124" t="s">
        <v>192</v>
      </c>
      <c r="THU75" s="124" t="s">
        <v>192</v>
      </c>
      <c r="THV75" s="124" t="s">
        <v>192</v>
      </c>
      <c r="THW75" s="124" t="s">
        <v>192</v>
      </c>
      <c r="THX75" s="124" t="s">
        <v>192</v>
      </c>
      <c r="THY75" s="124" t="s">
        <v>192</v>
      </c>
      <c r="THZ75" s="124" t="s">
        <v>192</v>
      </c>
      <c r="TIA75" s="124" t="s">
        <v>192</v>
      </c>
      <c r="TIB75" s="124" t="s">
        <v>192</v>
      </c>
      <c r="TIC75" s="124" t="s">
        <v>192</v>
      </c>
      <c r="TID75" s="124" t="s">
        <v>192</v>
      </c>
      <c r="TIE75" s="124" t="s">
        <v>192</v>
      </c>
      <c r="TIF75" s="124" t="s">
        <v>192</v>
      </c>
      <c r="TIG75" s="124" t="s">
        <v>192</v>
      </c>
      <c r="TIH75" s="124" t="s">
        <v>192</v>
      </c>
      <c r="TII75" s="124" t="s">
        <v>192</v>
      </c>
      <c r="TIJ75" s="124" t="s">
        <v>192</v>
      </c>
      <c r="TIK75" s="124" t="s">
        <v>192</v>
      </c>
      <c r="TIL75" s="124" t="s">
        <v>192</v>
      </c>
      <c r="TIM75" s="124" t="s">
        <v>192</v>
      </c>
      <c r="TIN75" s="124" t="s">
        <v>192</v>
      </c>
      <c r="TIO75" s="124" t="s">
        <v>192</v>
      </c>
      <c r="TIP75" s="124" t="s">
        <v>192</v>
      </c>
      <c r="TIQ75" s="124" t="s">
        <v>192</v>
      </c>
      <c r="TIR75" s="124" t="s">
        <v>192</v>
      </c>
      <c r="TIS75" s="124" t="s">
        <v>192</v>
      </c>
      <c r="TIT75" s="124" t="s">
        <v>192</v>
      </c>
      <c r="TIU75" s="124" t="s">
        <v>192</v>
      </c>
      <c r="TIV75" s="124" t="s">
        <v>192</v>
      </c>
      <c r="TIW75" s="124" t="s">
        <v>192</v>
      </c>
      <c r="TIX75" s="124" t="s">
        <v>192</v>
      </c>
      <c r="TIY75" s="124" t="s">
        <v>192</v>
      </c>
      <c r="TIZ75" s="124" t="s">
        <v>192</v>
      </c>
      <c r="TJA75" s="124" t="s">
        <v>192</v>
      </c>
      <c r="TJB75" s="124" t="s">
        <v>192</v>
      </c>
      <c r="TJC75" s="124" t="s">
        <v>192</v>
      </c>
      <c r="TJD75" s="124" t="s">
        <v>192</v>
      </c>
      <c r="TJE75" s="124" t="s">
        <v>192</v>
      </c>
      <c r="TJF75" s="124" t="s">
        <v>192</v>
      </c>
      <c r="TJG75" s="124" t="s">
        <v>192</v>
      </c>
      <c r="TJH75" s="124" t="s">
        <v>192</v>
      </c>
      <c r="TJI75" s="124" t="s">
        <v>192</v>
      </c>
      <c r="TJJ75" s="124" t="s">
        <v>192</v>
      </c>
      <c r="TJK75" s="124" t="s">
        <v>192</v>
      </c>
      <c r="TJL75" s="124" t="s">
        <v>192</v>
      </c>
      <c r="TJM75" s="124" t="s">
        <v>192</v>
      </c>
      <c r="TJN75" s="124" t="s">
        <v>192</v>
      </c>
      <c r="TJO75" s="124" t="s">
        <v>192</v>
      </c>
      <c r="TJP75" s="124" t="s">
        <v>192</v>
      </c>
      <c r="TJQ75" s="124" t="s">
        <v>192</v>
      </c>
      <c r="TJR75" s="124" t="s">
        <v>192</v>
      </c>
      <c r="TJS75" s="124" t="s">
        <v>192</v>
      </c>
      <c r="TJT75" s="124" t="s">
        <v>192</v>
      </c>
      <c r="TJU75" s="124" t="s">
        <v>192</v>
      </c>
      <c r="TJV75" s="124" t="s">
        <v>192</v>
      </c>
      <c r="TJW75" s="124" t="s">
        <v>192</v>
      </c>
      <c r="TJX75" s="124" t="s">
        <v>192</v>
      </c>
      <c r="TJY75" s="124" t="s">
        <v>192</v>
      </c>
      <c r="TJZ75" s="124" t="s">
        <v>192</v>
      </c>
      <c r="TKA75" s="124" t="s">
        <v>192</v>
      </c>
      <c r="TKB75" s="124" t="s">
        <v>192</v>
      </c>
      <c r="TKC75" s="124" t="s">
        <v>192</v>
      </c>
      <c r="TKD75" s="124" t="s">
        <v>192</v>
      </c>
      <c r="TKE75" s="124" t="s">
        <v>192</v>
      </c>
      <c r="TKF75" s="124" t="s">
        <v>192</v>
      </c>
      <c r="TKG75" s="124" t="s">
        <v>192</v>
      </c>
      <c r="TKH75" s="124" t="s">
        <v>192</v>
      </c>
      <c r="TKI75" s="124" t="s">
        <v>192</v>
      </c>
      <c r="TKJ75" s="124" t="s">
        <v>192</v>
      </c>
      <c r="TKK75" s="124" t="s">
        <v>192</v>
      </c>
      <c r="TKL75" s="124" t="s">
        <v>192</v>
      </c>
      <c r="TKM75" s="124" t="s">
        <v>192</v>
      </c>
      <c r="TKN75" s="124" t="s">
        <v>192</v>
      </c>
      <c r="TKO75" s="124" t="s">
        <v>192</v>
      </c>
      <c r="TKP75" s="124" t="s">
        <v>192</v>
      </c>
      <c r="TKQ75" s="124" t="s">
        <v>192</v>
      </c>
      <c r="TKR75" s="124" t="s">
        <v>192</v>
      </c>
      <c r="TKS75" s="124" t="s">
        <v>192</v>
      </c>
      <c r="TKT75" s="124" t="s">
        <v>192</v>
      </c>
      <c r="TKU75" s="124" t="s">
        <v>192</v>
      </c>
      <c r="TKV75" s="124" t="s">
        <v>192</v>
      </c>
      <c r="TKW75" s="124" t="s">
        <v>192</v>
      </c>
      <c r="TKX75" s="124" t="s">
        <v>192</v>
      </c>
      <c r="TKY75" s="124" t="s">
        <v>192</v>
      </c>
      <c r="TKZ75" s="124" t="s">
        <v>192</v>
      </c>
      <c r="TLA75" s="124" t="s">
        <v>192</v>
      </c>
      <c r="TLB75" s="124" t="s">
        <v>192</v>
      </c>
      <c r="TLC75" s="124" t="s">
        <v>192</v>
      </c>
      <c r="TLD75" s="124" t="s">
        <v>192</v>
      </c>
      <c r="TLE75" s="124" t="s">
        <v>192</v>
      </c>
      <c r="TLF75" s="124" t="s">
        <v>192</v>
      </c>
      <c r="TLG75" s="124" t="s">
        <v>192</v>
      </c>
      <c r="TLH75" s="124" t="s">
        <v>192</v>
      </c>
      <c r="TLI75" s="124" t="s">
        <v>192</v>
      </c>
      <c r="TLJ75" s="124" t="s">
        <v>192</v>
      </c>
      <c r="TLK75" s="124" t="s">
        <v>192</v>
      </c>
      <c r="TLL75" s="124" t="s">
        <v>192</v>
      </c>
      <c r="TLM75" s="124" t="s">
        <v>192</v>
      </c>
      <c r="TLN75" s="124" t="s">
        <v>192</v>
      </c>
      <c r="TLO75" s="124" t="s">
        <v>192</v>
      </c>
      <c r="TLP75" s="124" t="s">
        <v>192</v>
      </c>
      <c r="TLQ75" s="124" t="s">
        <v>192</v>
      </c>
      <c r="TLR75" s="124" t="s">
        <v>192</v>
      </c>
      <c r="TLS75" s="124" t="s">
        <v>192</v>
      </c>
      <c r="TLT75" s="124" t="s">
        <v>192</v>
      </c>
      <c r="TLU75" s="124" t="s">
        <v>192</v>
      </c>
      <c r="TLV75" s="124" t="s">
        <v>192</v>
      </c>
      <c r="TLW75" s="124" t="s">
        <v>192</v>
      </c>
      <c r="TLX75" s="124" t="s">
        <v>192</v>
      </c>
      <c r="TLY75" s="124" t="s">
        <v>192</v>
      </c>
      <c r="TLZ75" s="124" t="s">
        <v>192</v>
      </c>
      <c r="TMA75" s="124" t="s">
        <v>192</v>
      </c>
      <c r="TMB75" s="124" t="s">
        <v>192</v>
      </c>
      <c r="TMC75" s="124" t="s">
        <v>192</v>
      </c>
      <c r="TMD75" s="124" t="s">
        <v>192</v>
      </c>
      <c r="TME75" s="124" t="s">
        <v>192</v>
      </c>
      <c r="TMF75" s="124" t="s">
        <v>192</v>
      </c>
      <c r="TMG75" s="124" t="s">
        <v>192</v>
      </c>
      <c r="TMH75" s="124" t="s">
        <v>192</v>
      </c>
      <c r="TMI75" s="124" t="s">
        <v>192</v>
      </c>
      <c r="TMJ75" s="124" t="s">
        <v>192</v>
      </c>
      <c r="TMK75" s="124" t="s">
        <v>192</v>
      </c>
      <c r="TML75" s="124" t="s">
        <v>192</v>
      </c>
      <c r="TMM75" s="124" t="s">
        <v>192</v>
      </c>
      <c r="TMN75" s="124" t="s">
        <v>192</v>
      </c>
      <c r="TMO75" s="124" t="s">
        <v>192</v>
      </c>
      <c r="TMP75" s="124" t="s">
        <v>192</v>
      </c>
      <c r="TMQ75" s="124" t="s">
        <v>192</v>
      </c>
      <c r="TMR75" s="124" t="s">
        <v>192</v>
      </c>
      <c r="TMS75" s="124" t="s">
        <v>192</v>
      </c>
      <c r="TMT75" s="124" t="s">
        <v>192</v>
      </c>
      <c r="TMU75" s="124" t="s">
        <v>192</v>
      </c>
      <c r="TMV75" s="124" t="s">
        <v>192</v>
      </c>
      <c r="TMW75" s="124" t="s">
        <v>192</v>
      </c>
      <c r="TMX75" s="124" t="s">
        <v>192</v>
      </c>
      <c r="TMY75" s="124" t="s">
        <v>192</v>
      </c>
      <c r="TMZ75" s="124" t="s">
        <v>192</v>
      </c>
      <c r="TNA75" s="124" t="s">
        <v>192</v>
      </c>
      <c r="TNB75" s="124" t="s">
        <v>192</v>
      </c>
      <c r="TNC75" s="124" t="s">
        <v>192</v>
      </c>
      <c r="TND75" s="124" t="s">
        <v>192</v>
      </c>
      <c r="TNE75" s="124" t="s">
        <v>192</v>
      </c>
      <c r="TNF75" s="124" t="s">
        <v>192</v>
      </c>
      <c r="TNG75" s="124" t="s">
        <v>192</v>
      </c>
      <c r="TNH75" s="124" t="s">
        <v>192</v>
      </c>
      <c r="TNI75" s="124" t="s">
        <v>192</v>
      </c>
      <c r="TNJ75" s="124" t="s">
        <v>192</v>
      </c>
      <c r="TNK75" s="124" t="s">
        <v>192</v>
      </c>
      <c r="TNL75" s="124" t="s">
        <v>192</v>
      </c>
      <c r="TNM75" s="124" t="s">
        <v>192</v>
      </c>
      <c r="TNN75" s="124" t="s">
        <v>192</v>
      </c>
      <c r="TNO75" s="124" t="s">
        <v>192</v>
      </c>
      <c r="TNP75" s="124" t="s">
        <v>192</v>
      </c>
      <c r="TNQ75" s="124" t="s">
        <v>192</v>
      </c>
      <c r="TNR75" s="124" t="s">
        <v>192</v>
      </c>
      <c r="TNS75" s="124" t="s">
        <v>192</v>
      </c>
      <c r="TNT75" s="124" t="s">
        <v>192</v>
      </c>
      <c r="TNU75" s="124" t="s">
        <v>192</v>
      </c>
      <c r="TNV75" s="124" t="s">
        <v>192</v>
      </c>
      <c r="TNW75" s="124" t="s">
        <v>192</v>
      </c>
      <c r="TNX75" s="124" t="s">
        <v>192</v>
      </c>
      <c r="TNY75" s="124" t="s">
        <v>192</v>
      </c>
      <c r="TNZ75" s="124" t="s">
        <v>192</v>
      </c>
      <c r="TOA75" s="124" t="s">
        <v>192</v>
      </c>
      <c r="TOB75" s="124" t="s">
        <v>192</v>
      </c>
      <c r="TOC75" s="124" t="s">
        <v>192</v>
      </c>
      <c r="TOD75" s="124" t="s">
        <v>192</v>
      </c>
      <c r="TOE75" s="124" t="s">
        <v>192</v>
      </c>
      <c r="TOF75" s="124" t="s">
        <v>192</v>
      </c>
      <c r="TOG75" s="124" t="s">
        <v>192</v>
      </c>
      <c r="TOH75" s="124" t="s">
        <v>192</v>
      </c>
      <c r="TOI75" s="124" t="s">
        <v>192</v>
      </c>
      <c r="TOJ75" s="124" t="s">
        <v>192</v>
      </c>
      <c r="TOK75" s="124" t="s">
        <v>192</v>
      </c>
      <c r="TOL75" s="124" t="s">
        <v>192</v>
      </c>
      <c r="TOM75" s="124" t="s">
        <v>192</v>
      </c>
      <c r="TON75" s="124" t="s">
        <v>192</v>
      </c>
      <c r="TOO75" s="124" t="s">
        <v>192</v>
      </c>
      <c r="TOP75" s="124" t="s">
        <v>192</v>
      </c>
      <c r="TOQ75" s="124" t="s">
        <v>192</v>
      </c>
      <c r="TOR75" s="124" t="s">
        <v>192</v>
      </c>
      <c r="TOS75" s="124" t="s">
        <v>192</v>
      </c>
      <c r="TOT75" s="124" t="s">
        <v>192</v>
      </c>
      <c r="TOU75" s="124" t="s">
        <v>192</v>
      </c>
      <c r="TOV75" s="124" t="s">
        <v>192</v>
      </c>
      <c r="TOW75" s="124" t="s">
        <v>192</v>
      </c>
      <c r="TOX75" s="124" t="s">
        <v>192</v>
      </c>
      <c r="TOY75" s="124" t="s">
        <v>192</v>
      </c>
      <c r="TOZ75" s="124" t="s">
        <v>192</v>
      </c>
      <c r="TPA75" s="124" t="s">
        <v>192</v>
      </c>
      <c r="TPB75" s="124" t="s">
        <v>192</v>
      </c>
      <c r="TPC75" s="124" t="s">
        <v>192</v>
      </c>
      <c r="TPD75" s="124" t="s">
        <v>192</v>
      </c>
      <c r="TPE75" s="124" t="s">
        <v>192</v>
      </c>
      <c r="TPF75" s="124" t="s">
        <v>192</v>
      </c>
      <c r="TPG75" s="124" t="s">
        <v>192</v>
      </c>
      <c r="TPH75" s="124" t="s">
        <v>192</v>
      </c>
      <c r="TPI75" s="124" t="s">
        <v>192</v>
      </c>
      <c r="TPJ75" s="124" t="s">
        <v>192</v>
      </c>
      <c r="TPK75" s="124" t="s">
        <v>192</v>
      </c>
      <c r="TPL75" s="124" t="s">
        <v>192</v>
      </c>
      <c r="TPM75" s="124" t="s">
        <v>192</v>
      </c>
      <c r="TPN75" s="124" t="s">
        <v>192</v>
      </c>
      <c r="TPO75" s="124" t="s">
        <v>192</v>
      </c>
      <c r="TPP75" s="124" t="s">
        <v>192</v>
      </c>
      <c r="TPQ75" s="124" t="s">
        <v>192</v>
      </c>
      <c r="TPR75" s="124" t="s">
        <v>192</v>
      </c>
      <c r="TPS75" s="124" t="s">
        <v>192</v>
      </c>
      <c r="TPT75" s="124" t="s">
        <v>192</v>
      </c>
      <c r="TPU75" s="124" t="s">
        <v>192</v>
      </c>
      <c r="TPV75" s="124" t="s">
        <v>192</v>
      </c>
      <c r="TPW75" s="124" t="s">
        <v>192</v>
      </c>
      <c r="TPX75" s="124" t="s">
        <v>192</v>
      </c>
      <c r="TPY75" s="124" t="s">
        <v>192</v>
      </c>
      <c r="TPZ75" s="124" t="s">
        <v>192</v>
      </c>
      <c r="TQA75" s="124" t="s">
        <v>192</v>
      </c>
      <c r="TQB75" s="124" t="s">
        <v>192</v>
      </c>
      <c r="TQC75" s="124" t="s">
        <v>192</v>
      </c>
      <c r="TQD75" s="124" t="s">
        <v>192</v>
      </c>
      <c r="TQE75" s="124" t="s">
        <v>192</v>
      </c>
      <c r="TQF75" s="124" t="s">
        <v>192</v>
      </c>
      <c r="TQG75" s="124" t="s">
        <v>192</v>
      </c>
      <c r="TQH75" s="124" t="s">
        <v>192</v>
      </c>
      <c r="TQI75" s="124" t="s">
        <v>192</v>
      </c>
      <c r="TQJ75" s="124" t="s">
        <v>192</v>
      </c>
      <c r="TQK75" s="124" t="s">
        <v>192</v>
      </c>
      <c r="TQL75" s="124" t="s">
        <v>192</v>
      </c>
      <c r="TQM75" s="124" t="s">
        <v>192</v>
      </c>
      <c r="TQN75" s="124" t="s">
        <v>192</v>
      </c>
      <c r="TQO75" s="124" t="s">
        <v>192</v>
      </c>
      <c r="TQP75" s="124" t="s">
        <v>192</v>
      </c>
      <c r="TQQ75" s="124" t="s">
        <v>192</v>
      </c>
      <c r="TQR75" s="124" t="s">
        <v>192</v>
      </c>
      <c r="TQS75" s="124" t="s">
        <v>192</v>
      </c>
      <c r="TQT75" s="124" t="s">
        <v>192</v>
      </c>
      <c r="TQU75" s="124" t="s">
        <v>192</v>
      </c>
      <c r="TQV75" s="124" t="s">
        <v>192</v>
      </c>
      <c r="TQW75" s="124" t="s">
        <v>192</v>
      </c>
      <c r="TQX75" s="124" t="s">
        <v>192</v>
      </c>
      <c r="TQY75" s="124" t="s">
        <v>192</v>
      </c>
      <c r="TQZ75" s="124" t="s">
        <v>192</v>
      </c>
      <c r="TRA75" s="124" t="s">
        <v>192</v>
      </c>
      <c r="TRB75" s="124" t="s">
        <v>192</v>
      </c>
      <c r="TRC75" s="124" t="s">
        <v>192</v>
      </c>
      <c r="TRD75" s="124" t="s">
        <v>192</v>
      </c>
      <c r="TRE75" s="124" t="s">
        <v>192</v>
      </c>
      <c r="TRF75" s="124" t="s">
        <v>192</v>
      </c>
      <c r="TRG75" s="124" t="s">
        <v>192</v>
      </c>
      <c r="TRH75" s="124" t="s">
        <v>192</v>
      </c>
      <c r="TRI75" s="124" t="s">
        <v>192</v>
      </c>
      <c r="TRJ75" s="124" t="s">
        <v>192</v>
      </c>
      <c r="TRK75" s="124" t="s">
        <v>192</v>
      </c>
      <c r="TRL75" s="124" t="s">
        <v>192</v>
      </c>
      <c r="TRM75" s="124" t="s">
        <v>192</v>
      </c>
      <c r="TRN75" s="124" t="s">
        <v>192</v>
      </c>
      <c r="TRO75" s="124" t="s">
        <v>192</v>
      </c>
      <c r="TRP75" s="124" t="s">
        <v>192</v>
      </c>
      <c r="TRQ75" s="124" t="s">
        <v>192</v>
      </c>
      <c r="TRR75" s="124" t="s">
        <v>192</v>
      </c>
      <c r="TRS75" s="124" t="s">
        <v>192</v>
      </c>
      <c r="TRT75" s="124" t="s">
        <v>192</v>
      </c>
      <c r="TRU75" s="124" t="s">
        <v>192</v>
      </c>
      <c r="TRV75" s="124" t="s">
        <v>192</v>
      </c>
      <c r="TRW75" s="124" t="s">
        <v>192</v>
      </c>
      <c r="TRX75" s="124" t="s">
        <v>192</v>
      </c>
      <c r="TRY75" s="124" t="s">
        <v>192</v>
      </c>
      <c r="TRZ75" s="124" t="s">
        <v>192</v>
      </c>
      <c r="TSA75" s="124" t="s">
        <v>192</v>
      </c>
      <c r="TSB75" s="124" t="s">
        <v>192</v>
      </c>
      <c r="TSC75" s="124" t="s">
        <v>192</v>
      </c>
      <c r="TSD75" s="124" t="s">
        <v>192</v>
      </c>
      <c r="TSE75" s="124" t="s">
        <v>192</v>
      </c>
      <c r="TSF75" s="124" t="s">
        <v>192</v>
      </c>
      <c r="TSG75" s="124" t="s">
        <v>192</v>
      </c>
      <c r="TSH75" s="124" t="s">
        <v>192</v>
      </c>
      <c r="TSI75" s="124" t="s">
        <v>192</v>
      </c>
      <c r="TSJ75" s="124" t="s">
        <v>192</v>
      </c>
      <c r="TSK75" s="124" t="s">
        <v>192</v>
      </c>
      <c r="TSL75" s="124" t="s">
        <v>192</v>
      </c>
      <c r="TSM75" s="124" t="s">
        <v>192</v>
      </c>
      <c r="TSN75" s="124" t="s">
        <v>192</v>
      </c>
      <c r="TSO75" s="124" t="s">
        <v>192</v>
      </c>
      <c r="TSP75" s="124" t="s">
        <v>192</v>
      </c>
      <c r="TSQ75" s="124" t="s">
        <v>192</v>
      </c>
      <c r="TSR75" s="124" t="s">
        <v>192</v>
      </c>
      <c r="TSS75" s="124" t="s">
        <v>192</v>
      </c>
      <c r="TST75" s="124" t="s">
        <v>192</v>
      </c>
      <c r="TSU75" s="124" t="s">
        <v>192</v>
      </c>
      <c r="TSV75" s="124" t="s">
        <v>192</v>
      </c>
      <c r="TSW75" s="124" t="s">
        <v>192</v>
      </c>
      <c r="TSX75" s="124" t="s">
        <v>192</v>
      </c>
      <c r="TSY75" s="124" t="s">
        <v>192</v>
      </c>
      <c r="TSZ75" s="124" t="s">
        <v>192</v>
      </c>
      <c r="TTA75" s="124" t="s">
        <v>192</v>
      </c>
      <c r="TTB75" s="124" t="s">
        <v>192</v>
      </c>
      <c r="TTC75" s="124" t="s">
        <v>192</v>
      </c>
      <c r="TTD75" s="124" t="s">
        <v>192</v>
      </c>
      <c r="TTE75" s="124" t="s">
        <v>192</v>
      </c>
      <c r="TTF75" s="124" t="s">
        <v>192</v>
      </c>
      <c r="TTG75" s="124" t="s">
        <v>192</v>
      </c>
      <c r="TTH75" s="124" t="s">
        <v>192</v>
      </c>
      <c r="TTI75" s="124" t="s">
        <v>192</v>
      </c>
      <c r="TTJ75" s="124" t="s">
        <v>192</v>
      </c>
      <c r="TTK75" s="124" t="s">
        <v>192</v>
      </c>
      <c r="TTL75" s="124" t="s">
        <v>192</v>
      </c>
      <c r="TTM75" s="124" t="s">
        <v>192</v>
      </c>
      <c r="TTN75" s="124" t="s">
        <v>192</v>
      </c>
      <c r="TTO75" s="124" t="s">
        <v>192</v>
      </c>
      <c r="TTP75" s="124" t="s">
        <v>192</v>
      </c>
      <c r="TTQ75" s="124" t="s">
        <v>192</v>
      </c>
      <c r="TTR75" s="124" t="s">
        <v>192</v>
      </c>
      <c r="TTS75" s="124" t="s">
        <v>192</v>
      </c>
      <c r="TTT75" s="124" t="s">
        <v>192</v>
      </c>
      <c r="TTU75" s="124" t="s">
        <v>192</v>
      </c>
      <c r="TTV75" s="124" t="s">
        <v>192</v>
      </c>
      <c r="TTW75" s="124" t="s">
        <v>192</v>
      </c>
      <c r="TTX75" s="124" t="s">
        <v>192</v>
      </c>
      <c r="TTY75" s="124" t="s">
        <v>192</v>
      </c>
      <c r="TTZ75" s="124" t="s">
        <v>192</v>
      </c>
      <c r="TUA75" s="124" t="s">
        <v>192</v>
      </c>
      <c r="TUB75" s="124" t="s">
        <v>192</v>
      </c>
      <c r="TUC75" s="124" t="s">
        <v>192</v>
      </c>
      <c r="TUD75" s="124" t="s">
        <v>192</v>
      </c>
      <c r="TUE75" s="124" t="s">
        <v>192</v>
      </c>
      <c r="TUF75" s="124" t="s">
        <v>192</v>
      </c>
      <c r="TUG75" s="124" t="s">
        <v>192</v>
      </c>
      <c r="TUH75" s="124" t="s">
        <v>192</v>
      </c>
      <c r="TUI75" s="124" t="s">
        <v>192</v>
      </c>
      <c r="TUJ75" s="124" t="s">
        <v>192</v>
      </c>
      <c r="TUK75" s="124" t="s">
        <v>192</v>
      </c>
      <c r="TUL75" s="124" t="s">
        <v>192</v>
      </c>
      <c r="TUM75" s="124" t="s">
        <v>192</v>
      </c>
      <c r="TUN75" s="124" t="s">
        <v>192</v>
      </c>
      <c r="TUO75" s="124" t="s">
        <v>192</v>
      </c>
      <c r="TUP75" s="124" t="s">
        <v>192</v>
      </c>
      <c r="TUQ75" s="124" t="s">
        <v>192</v>
      </c>
      <c r="TUR75" s="124" t="s">
        <v>192</v>
      </c>
      <c r="TUS75" s="124" t="s">
        <v>192</v>
      </c>
      <c r="TUT75" s="124" t="s">
        <v>192</v>
      </c>
      <c r="TUU75" s="124" t="s">
        <v>192</v>
      </c>
      <c r="TUV75" s="124" t="s">
        <v>192</v>
      </c>
      <c r="TUW75" s="124" t="s">
        <v>192</v>
      </c>
      <c r="TUX75" s="124" t="s">
        <v>192</v>
      </c>
      <c r="TUY75" s="124" t="s">
        <v>192</v>
      </c>
      <c r="TUZ75" s="124" t="s">
        <v>192</v>
      </c>
      <c r="TVA75" s="124" t="s">
        <v>192</v>
      </c>
      <c r="TVB75" s="124" t="s">
        <v>192</v>
      </c>
      <c r="TVC75" s="124" t="s">
        <v>192</v>
      </c>
      <c r="TVD75" s="124" t="s">
        <v>192</v>
      </c>
      <c r="TVE75" s="124" t="s">
        <v>192</v>
      </c>
      <c r="TVF75" s="124" t="s">
        <v>192</v>
      </c>
      <c r="TVG75" s="124" t="s">
        <v>192</v>
      </c>
      <c r="TVH75" s="124" t="s">
        <v>192</v>
      </c>
      <c r="TVI75" s="124" t="s">
        <v>192</v>
      </c>
      <c r="TVJ75" s="124" t="s">
        <v>192</v>
      </c>
      <c r="TVK75" s="124" t="s">
        <v>192</v>
      </c>
      <c r="TVL75" s="124" t="s">
        <v>192</v>
      </c>
      <c r="TVM75" s="124" t="s">
        <v>192</v>
      </c>
      <c r="TVN75" s="124" t="s">
        <v>192</v>
      </c>
      <c r="TVO75" s="124" t="s">
        <v>192</v>
      </c>
      <c r="TVP75" s="124" t="s">
        <v>192</v>
      </c>
      <c r="TVQ75" s="124" t="s">
        <v>192</v>
      </c>
      <c r="TVR75" s="124" t="s">
        <v>192</v>
      </c>
      <c r="TVS75" s="124" t="s">
        <v>192</v>
      </c>
      <c r="TVT75" s="124" t="s">
        <v>192</v>
      </c>
      <c r="TVU75" s="124" t="s">
        <v>192</v>
      </c>
      <c r="TVV75" s="124" t="s">
        <v>192</v>
      </c>
      <c r="TVW75" s="124" t="s">
        <v>192</v>
      </c>
      <c r="TVX75" s="124" t="s">
        <v>192</v>
      </c>
      <c r="TVY75" s="124" t="s">
        <v>192</v>
      </c>
      <c r="TVZ75" s="124" t="s">
        <v>192</v>
      </c>
      <c r="TWA75" s="124" t="s">
        <v>192</v>
      </c>
      <c r="TWB75" s="124" t="s">
        <v>192</v>
      </c>
      <c r="TWC75" s="124" t="s">
        <v>192</v>
      </c>
      <c r="TWD75" s="124" t="s">
        <v>192</v>
      </c>
      <c r="TWE75" s="124" t="s">
        <v>192</v>
      </c>
      <c r="TWF75" s="124" t="s">
        <v>192</v>
      </c>
      <c r="TWG75" s="124" t="s">
        <v>192</v>
      </c>
      <c r="TWH75" s="124" t="s">
        <v>192</v>
      </c>
      <c r="TWI75" s="124" t="s">
        <v>192</v>
      </c>
      <c r="TWJ75" s="124" t="s">
        <v>192</v>
      </c>
      <c r="TWK75" s="124" t="s">
        <v>192</v>
      </c>
      <c r="TWL75" s="124" t="s">
        <v>192</v>
      </c>
      <c r="TWM75" s="124" t="s">
        <v>192</v>
      </c>
      <c r="TWN75" s="124" t="s">
        <v>192</v>
      </c>
      <c r="TWO75" s="124" t="s">
        <v>192</v>
      </c>
      <c r="TWP75" s="124" t="s">
        <v>192</v>
      </c>
      <c r="TWQ75" s="124" t="s">
        <v>192</v>
      </c>
      <c r="TWR75" s="124" t="s">
        <v>192</v>
      </c>
      <c r="TWS75" s="124" t="s">
        <v>192</v>
      </c>
      <c r="TWT75" s="124" t="s">
        <v>192</v>
      </c>
      <c r="TWU75" s="124" t="s">
        <v>192</v>
      </c>
      <c r="TWV75" s="124" t="s">
        <v>192</v>
      </c>
      <c r="TWW75" s="124" t="s">
        <v>192</v>
      </c>
      <c r="TWX75" s="124" t="s">
        <v>192</v>
      </c>
      <c r="TWY75" s="124" t="s">
        <v>192</v>
      </c>
      <c r="TWZ75" s="124" t="s">
        <v>192</v>
      </c>
      <c r="TXA75" s="124" t="s">
        <v>192</v>
      </c>
      <c r="TXB75" s="124" t="s">
        <v>192</v>
      </c>
      <c r="TXC75" s="124" t="s">
        <v>192</v>
      </c>
      <c r="TXD75" s="124" t="s">
        <v>192</v>
      </c>
      <c r="TXE75" s="124" t="s">
        <v>192</v>
      </c>
      <c r="TXF75" s="124" t="s">
        <v>192</v>
      </c>
      <c r="TXG75" s="124" t="s">
        <v>192</v>
      </c>
      <c r="TXH75" s="124" t="s">
        <v>192</v>
      </c>
      <c r="TXI75" s="124" t="s">
        <v>192</v>
      </c>
      <c r="TXJ75" s="124" t="s">
        <v>192</v>
      </c>
      <c r="TXK75" s="124" t="s">
        <v>192</v>
      </c>
      <c r="TXL75" s="124" t="s">
        <v>192</v>
      </c>
      <c r="TXM75" s="124" t="s">
        <v>192</v>
      </c>
      <c r="TXN75" s="124" t="s">
        <v>192</v>
      </c>
      <c r="TXO75" s="124" t="s">
        <v>192</v>
      </c>
      <c r="TXP75" s="124" t="s">
        <v>192</v>
      </c>
      <c r="TXQ75" s="124" t="s">
        <v>192</v>
      </c>
      <c r="TXR75" s="124" t="s">
        <v>192</v>
      </c>
      <c r="TXS75" s="124" t="s">
        <v>192</v>
      </c>
      <c r="TXT75" s="124" t="s">
        <v>192</v>
      </c>
      <c r="TXU75" s="124" t="s">
        <v>192</v>
      </c>
      <c r="TXV75" s="124" t="s">
        <v>192</v>
      </c>
      <c r="TXW75" s="124" t="s">
        <v>192</v>
      </c>
      <c r="TXX75" s="124" t="s">
        <v>192</v>
      </c>
      <c r="TXY75" s="124" t="s">
        <v>192</v>
      </c>
      <c r="TXZ75" s="124" t="s">
        <v>192</v>
      </c>
      <c r="TYA75" s="124" t="s">
        <v>192</v>
      </c>
      <c r="TYB75" s="124" t="s">
        <v>192</v>
      </c>
      <c r="TYC75" s="124" t="s">
        <v>192</v>
      </c>
      <c r="TYD75" s="124" t="s">
        <v>192</v>
      </c>
      <c r="TYE75" s="124" t="s">
        <v>192</v>
      </c>
      <c r="TYF75" s="124" t="s">
        <v>192</v>
      </c>
      <c r="TYG75" s="124" t="s">
        <v>192</v>
      </c>
      <c r="TYH75" s="124" t="s">
        <v>192</v>
      </c>
      <c r="TYI75" s="124" t="s">
        <v>192</v>
      </c>
      <c r="TYJ75" s="124" t="s">
        <v>192</v>
      </c>
      <c r="TYK75" s="124" t="s">
        <v>192</v>
      </c>
      <c r="TYL75" s="124" t="s">
        <v>192</v>
      </c>
      <c r="TYM75" s="124" t="s">
        <v>192</v>
      </c>
      <c r="TYN75" s="124" t="s">
        <v>192</v>
      </c>
      <c r="TYO75" s="124" t="s">
        <v>192</v>
      </c>
      <c r="TYP75" s="124" t="s">
        <v>192</v>
      </c>
      <c r="TYQ75" s="124" t="s">
        <v>192</v>
      </c>
      <c r="TYR75" s="124" t="s">
        <v>192</v>
      </c>
      <c r="TYS75" s="124" t="s">
        <v>192</v>
      </c>
      <c r="TYT75" s="124" t="s">
        <v>192</v>
      </c>
      <c r="TYU75" s="124" t="s">
        <v>192</v>
      </c>
      <c r="TYV75" s="124" t="s">
        <v>192</v>
      </c>
      <c r="TYW75" s="124" t="s">
        <v>192</v>
      </c>
      <c r="TYX75" s="124" t="s">
        <v>192</v>
      </c>
      <c r="TYY75" s="124" t="s">
        <v>192</v>
      </c>
      <c r="TYZ75" s="124" t="s">
        <v>192</v>
      </c>
      <c r="TZA75" s="124" t="s">
        <v>192</v>
      </c>
      <c r="TZB75" s="124" t="s">
        <v>192</v>
      </c>
      <c r="TZC75" s="124" t="s">
        <v>192</v>
      </c>
      <c r="TZD75" s="124" t="s">
        <v>192</v>
      </c>
      <c r="TZE75" s="124" t="s">
        <v>192</v>
      </c>
      <c r="TZF75" s="124" t="s">
        <v>192</v>
      </c>
      <c r="TZG75" s="124" t="s">
        <v>192</v>
      </c>
      <c r="TZH75" s="124" t="s">
        <v>192</v>
      </c>
      <c r="TZI75" s="124" t="s">
        <v>192</v>
      </c>
      <c r="TZJ75" s="124" t="s">
        <v>192</v>
      </c>
      <c r="TZK75" s="124" t="s">
        <v>192</v>
      </c>
      <c r="TZL75" s="124" t="s">
        <v>192</v>
      </c>
      <c r="TZM75" s="124" t="s">
        <v>192</v>
      </c>
      <c r="TZN75" s="124" t="s">
        <v>192</v>
      </c>
      <c r="TZO75" s="124" t="s">
        <v>192</v>
      </c>
      <c r="TZP75" s="124" t="s">
        <v>192</v>
      </c>
      <c r="TZQ75" s="124" t="s">
        <v>192</v>
      </c>
      <c r="TZR75" s="124" t="s">
        <v>192</v>
      </c>
      <c r="TZS75" s="124" t="s">
        <v>192</v>
      </c>
      <c r="TZT75" s="124" t="s">
        <v>192</v>
      </c>
      <c r="TZU75" s="124" t="s">
        <v>192</v>
      </c>
      <c r="TZV75" s="124" t="s">
        <v>192</v>
      </c>
      <c r="TZW75" s="124" t="s">
        <v>192</v>
      </c>
      <c r="TZX75" s="124" t="s">
        <v>192</v>
      </c>
      <c r="TZY75" s="124" t="s">
        <v>192</v>
      </c>
      <c r="TZZ75" s="124" t="s">
        <v>192</v>
      </c>
      <c r="UAA75" s="124" t="s">
        <v>192</v>
      </c>
      <c r="UAB75" s="124" t="s">
        <v>192</v>
      </c>
      <c r="UAC75" s="124" t="s">
        <v>192</v>
      </c>
      <c r="UAD75" s="124" t="s">
        <v>192</v>
      </c>
      <c r="UAE75" s="124" t="s">
        <v>192</v>
      </c>
      <c r="UAF75" s="124" t="s">
        <v>192</v>
      </c>
      <c r="UAG75" s="124" t="s">
        <v>192</v>
      </c>
      <c r="UAH75" s="124" t="s">
        <v>192</v>
      </c>
      <c r="UAI75" s="124" t="s">
        <v>192</v>
      </c>
      <c r="UAJ75" s="124" t="s">
        <v>192</v>
      </c>
      <c r="UAK75" s="124" t="s">
        <v>192</v>
      </c>
      <c r="UAL75" s="124" t="s">
        <v>192</v>
      </c>
      <c r="UAM75" s="124" t="s">
        <v>192</v>
      </c>
      <c r="UAN75" s="124" t="s">
        <v>192</v>
      </c>
      <c r="UAO75" s="124" t="s">
        <v>192</v>
      </c>
      <c r="UAP75" s="124" t="s">
        <v>192</v>
      </c>
      <c r="UAQ75" s="124" t="s">
        <v>192</v>
      </c>
      <c r="UAR75" s="124" t="s">
        <v>192</v>
      </c>
      <c r="UAS75" s="124" t="s">
        <v>192</v>
      </c>
      <c r="UAT75" s="124" t="s">
        <v>192</v>
      </c>
      <c r="UAU75" s="124" t="s">
        <v>192</v>
      </c>
      <c r="UAV75" s="124" t="s">
        <v>192</v>
      </c>
      <c r="UAW75" s="124" t="s">
        <v>192</v>
      </c>
      <c r="UAX75" s="124" t="s">
        <v>192</v>
      </c>
      <c r="UAY75" s="124" t="s">
        <v>192</v>
      </c>
      <c r="UAZ75" s="124" t="s">
        <v>192</v>
      </c>
      <c r="UBA75" s="124" t="s">
        <v>192</v>
      </c>
      <c r="UBB75" s="124" t="s">
        <v>192</v>
      </c>
      <c r="UBC75" s="124" t="s">
        <v>192</v>
      </c>
      <c r="UBD75" s="124" t="s">
        <v>192</v>
      </c>
      <c r="UBE75" s="124" t="s">
        <v>192</v>
      </c>
      <c r="UBF75" s="124" t="s">
        <v>192</v>
      </c>
      <c r="UBG75" s="124" t="s">
        <v>192</v>
      </c>
      <c r="UBH75" s="124" t="s">
        <v>192</v>
      </c>
      <c r="UBI75" s="124" t="s">
        <v>192</v>
      </c>
      <c r="UBJ75" s="124" t="s">
        <v>192</v>
      </c>
      <c r="UBK75" s="124" t="s">
        <v>192</v>
      </c>
      <c r="UBL75" s="124" t="s">
        <v>192</v>
      </c>
      <c r="UBM75" s="124" t="s">
        <v>192</v>
      </c>
      <c r="UBN75" s="124" t="s">
        <v>192</v>
      </c>
      <c r="UBO75" s="124" t="s">
        <v>192</v>
      </c>
      <c r="UBP75" s="124" t="s">
        <v>192</v>
      </c>
      <c r="UBQ75" s="124" t="s">
        <v>192</v>
      </c>
      <c r="UBR75" s="124" t="s">
        <v>192</v>
      </c>
      <c r="UBS75" s="124" t="s">
        <v>192</v>
      </c>
      <c r="UBT75" s="124" t="s">
        <v>192</v>
      </c>
      <c r="UBU75" s="124" t="s">
        <v>192</v>
      </c>
      <c r="UBV75" s="124" t="s">
        <v>192</v>
      </c>
      <c r="UBW75" s="124" t="s">
        <v>192</v>
      </c>
      <c r="UBX75" s="124" t="s">
        <v>192</v>
      </c>
      <c r="UBY75" s="124" t="s">
        <v>192</v>
      </c>
      <c r="UBZ75" s="124" t="s">
        <v>192</v>
      </c>
      <c r="UCA75" s="124" t="s">
        <v>192</v>
      </c>
      <c r="UCB75" s="124" t="s">
        <v>192</v>
      </c>
      <c r="UCC75" s="124" t="s">
        <v>192</v>
      </c>
      <c r="UCD75" s="124" t="s">
        <v>192</v>
      </c>
      <c r="UCE75" s="124" t="s">
        <v>192</v>
      </c>
      <c r="UCF75" s="124" t="s">
        <v>192</v>
      </c>
      <c r="UCG75" s="124" t="s">
        <v>192</v>
      </c>
      <c r="UCH75" s="124" t="s">
        <v>192</v>
      </c>
      <c r="UCI75" s="124" t="s">
        <v>192</v>
      </c>
      <c r="UCJ75" s="124" t="s">
        <v>192</v>
      </c>
      <c r="UCK75" s="124" t="s">
        <v>192</v>
      </c>
      <c r="UCL75" s="124" t="s">
        <v>192</v>
      </c>
      <c r="UCM75" s="124" t="s">
        <v>192</v>
      </c>
      <c r="UCN75" s="124" t="s">
        <v>192</v>
      </c>
      <c r="UCO75" s="124" t="s">
        <v>192</v>
      </c>
      <c r="UCP75" s="124" t="s">
        <v>192</v>
      </c>
      <c r="UCQ75" s="124" t="s">
        <v>192</v>
      </c>
      <c r="UCR75" s="124" t="s">
        <v>192</v>
      </c>
      <c r="UCS75" s="124" t="s">
        <v>192</v>
      </c>
      <c r="UCT75" s="124" t="s">
        <v>192</v>
      </c>
      <c r="UCU75" s="124" t="s">
        <v>192</v>
      </c>
      <c r="UCV75" s="124" t="s">
        <v>192</v>
      </c>
      <c r="UCW75" s="124" t="s">
        <v>192</v>
      </c>
      <c r="UCX75" s="124" t="s">
        <v>192</v>
      </c>
      <c r="UCY75" s="124" t="s">
        <v>192</v>
      </c>
      <c r="UCZ75" s="124" t="s">
        <v>192</v>
      </c>
      <c r="UDA75" s="124" t="s">
        <v>192</v>
      </c>
      <c r="UDB75" s="124" t="s">
        <v>192</v>
      </c>
      <c r="UDC75" s="124" t="s">
        <v>192</v>
      </c>
      <c r="UDD75" s="124" t="s">
        <v>192</v>
      </c>
      <c r="UDE75" s="124" t="s">
        <v>192</v>
      </c>
      <c r="UDF75" s="124" t="s">
        <v>192</v>
      </c>
      <c r="UDG75" s="124" t="s">
        <v>192</v>
      </c>
      <c r="UDH75" s="124" t="s">
        <v>192</v>
      </c>
      <c r="UDI75" s="124" t="s">
        <v>192</v>
      </c>
      <c r="UDJ75" s="124" t="s">
        <v>192</v>
      </c>
      <c r="UDK75" s="124" t="s">
        <v>192</v>
      </c>
      <c r="UDL75" s="124" t="s">
        <v>192</v>
      </c>
      <c r="UDM75" s="124" t="s">
        <v>192</v>
      </c>
      <c r="UDN75" s="124" t="s">
        <v>192</v>
      </c>
      <c r="UDO75" s="124" t="s">
        <v>192</v>
      </c>
      <c r="UDP75" s="124" t="s">
        <v>192</v>
      </c>
      <c r="UDQ75" s="124" t="s">
        <v>192</v>
      </c>
      <c r="UDR75" s="124" t="s">
        <v>192</v>
      </c>
      <c r="UDS75" s="124" t="s">
        <v>192</v>
      </c>
      <c r="UDT75" s="124" t="s">
        <v>192</v>
      </c>
      <c r="UDU75" s="124" t="s">
        <v>192</v>
      </c>
      <c r="UDV75" s="124" t="s">
        <v>192</v>
      </c>
      <c r="UDW75" s="124" t="s">
        <v>192</v>
      </c>
      <c r="UDX75" s="124" t="s">
        <v>192</v>
      </c>
      <c r="UDY75" s="124" t="s">
        <v>192</v>
      </c>
      <c r="UDZ75" s="124" t="s">
        <v>192</v>
      </c>
      <c r="UEA75" s="124" t="s">
        <v>192</v>
      </c>
      <c r="UEB75" s="124" t="s">
        <v>192</v>
      </c>
      <c r="UEC75" s="124" t="s">
        <v>192</v>
      </c>
      <c r="UED75" s="124" t="s">
        <v>192</v>
      </c>
      <c r="UEE75" s="124" t="s">
        <v>192</v>
      </c>
      <c r="UEF75" s="124" t="s">
        <v>192</v>
      </c>
      <c r="UEG75" s="124" t="s">
        <v>192</v>
      </c>
      <c r="UEH75" s="124" t="s">
        <v>192</v>
      </c>
      <c r="UEI75" s="124" t="s">
        <v>192</v>
      </c>
      <c r="UEJ75" s="124" t="s">
        <v>192</v>
      </c>
      <c r="UEK75" s="124" t="s">
        <v>192</v>
      </c>
      <c r="UEL75" s="124" t="s">
        <v>192</v>
      </c>
      <c r="UEM75" s="124" t="s">
        <v>192</v>
      </c>
      <c r="UEN75" s="124" t="s">
        <v>192</v>
      </c>
      <c r="UEO75" s="124" t="s">
        <v>192</v>
      </c>
      <c r="UEP75" s="124" t="s">
        <v>192</v>
      </c>
      <c r="UEQ75" s="124" t="s">
        <v>192</v>
      </c>
      <c r="UER75" s="124" t="s">
        <v>192</v>
      </c>
      <c r="UES75" s="124" t="s">
        <v>192</v>
      </c>
      <c r="UET75" s="124" t="s">
        <v>192</v>
      </c>
      <c r="UEU75" s="124" t="s">
        <v>192</v>
      </c>
      <c r="UEV75" s="124" t="s">
        <v>192</v>
      </c>
      <c r="UEW75" s="124" t="s">
        <v>192</v>
      </c>
      <c r="UEX75" s="124" t="s">
        <v>192</v>
      </c>
      <c r="UEY75" s="124" t="s">
        <v>192</v>
      </c>
      <c r="UEZ75" s="124" t="s">
        <v>192</v>
      </c>
      <c r="UFA75" s="124" t="s">
        <v>192</v>
      </c>
      <c r="UFB75" s="124" t="s">
        <v>192</v>
      </c>
      <c r="UFC75" s="124" t="s">
        <v>192</v>
      </c>
      <c r="UFD75" s="124" t="s">
        <v>192</v>
      </c>
      <c r="UFE75" s="124" t="s">
        <v>192</v>
      </c>
      <c r="UFF75" s="124" t="s">
        <v>192</v>
      </c>
      <c r="UFG75" s="124" t="s">
        <v>192</v>
      </c>
      <c r="UFH75" s="124" t="s">
        <v>192</v>
      </c>
      <c r="UFI75" s="124" t="s">
        <v>192</v>
      </c>
      <c r="UFJ75" s="124" t="s">
        <v>192</v>
      </c>
      <c r="UFK75" s="124" t="s">
        <v>192</v>
      </c>
      <c r="UFL75" s="124" t="s">
        <v>192</v>
      </c>
      <c r="UFM75" s="124" t="s">
        <v>192</v>
      </c>
      <c r="UFN75" s="124" t="s">
        <v>192</v>
      </c>
      <c r="UFO75" s="124" t="s">
        <v>192</v>
      </c>
      <c r="UFP75" s="124" t="s">
        <v>192</v>
      </c>
      <c r="UFQ75" s="124" t="s">
        <v>192</v>
      </c>
      <c r="UFR75" s="124" t="s">
        <v>192</v>
      </c>
      <c r="UFS75" s="124" t="s">
        <v>192</v>
      </c>
      <c r="UFT75" s="124" t="s">
        <v>192</v>
      </c>
      <c r="UFU75" s="124" t="s">
        <v>192</v>
      </c>
      <c r="UFV75" s="124" t="s">
        <v>192</v>
      </c>
      <c r="UFW75" s="124" t="s">
        <v>192</v>
      </c>
      <c r="UFX75" s="124" t="s">
        <v>192</v>
      </c>
      <c r="UFY75" s="124" t="s">
        <v>192</v>
      </c>
      <c r="UFZ75" s="124" t="s">
        <v>192</v>
      </c>
      <c r="UGA75" s="124" t="s">
        <v>192</v>
      </c>
      <c r="UGB75" s="124" t="s">
        <v>192</v>
      </c>
      <c r="UGC75" s="124" t="s">
        <v>192</v>
      </c>
      <c r="UGD75" s="124" t="s">
        <v>192</v>
      </c>
      <c r="UGE75" s="124" t="s">
        <v>192</v>
      </c>
      <c r="UGF75" s="124" t="s">
        <v>192</v>
      </c>
      <c r="UGG75" s="124" t="s">
        <v>192</v>
      </c>
      <c r="UGH75" s="124" t="s">
        <v>192</v>
      </c>
      <c r="UGI75" s="124" t="s">
        <v>192</v>
      </c>
      <c r="UGJ75" s="124" t="s">
        <v>192</v>
      </c>
      <c r="UGK75" s="124" t="s">
        <v>192</v>
      </c>
      <c r="UGL75" s="124" t="s">
        <v>192</v>
      </c>
      <c r="UGM75" s="124" t="s">
        <v>192</v>
      </c>
      <c r="UGN75" s="124" t="s">
        <v>192</v>
      </c>
      <c r="UGO75" s="124" t="s">
        <v>192</v>
      </c>
      <c r="UGP75" s="124" t="s">
        <v>192</v>
      </c>
      <c r="UGQ75" s="124" t="s">
        <v>192</v>
      </c>
      <c r="UGR75" s="124" t="s">
        <v>192</v>
      </c>
      <c r="UGS75" s="124" t="s">
        <v>192</v>
      </c>
      <c r="UGT75" s="124" t="s">
        <v>192</v>
      </c>
      <c r="UGU75" s="124" t="s">
        <v>192</v>
      </c>
      <c r="UGV75" s="124" t="s">
        <v>192</v>
      </c>
      <c r="UGW75" s="124" t="s">
        <v>192</v>
      </c>
      <c r="UGX75" s="124" t="s">
        <v>192</v>
      </c>
      <c r="UGY75" s="124" t="s">
        <v>192</v>
      </c>
      <c r="UGZ75" s="124" t="s">
        <v>192</v>
      </c>
      <c r="UHA75" s="124" t="s">
        <v>192</v>
      </c>
      <c r="UHB75" s="124" t="s">
        <v>192</v>
      </c>
      <c r="UHC75" s="124" t="s">
        <v>192</v>
      </c>
      <c r="UHD75" s="124" t="s">
        <v>192</v>
      </c>
      <c r="UHE75" s="124" t="s">
        <v>192</v>
      </c>
      <c r="UHF75" s="124" t="s">
        <v>192</v>
      </c>
      <c r="UHG75" s="124" t="s">
        <v>192</v>
      </c>
      <c r="UHH75" s="124" t="s">
        <v>192</v>
      </c>
      <c r="UHI75" s="124" t="s">
        <v>192</v>
      </c>
      <c r="UHJ75" s="124" t="s">
        <v>192</v>
      </c>
      <c r="UHK75" s="124" t="s">
        <v>192</v>
      </c>
      <c r="UHL75" s="124" t="s">
        <v>192</v>
      </c>
      <c r="UHM75" s="124" t="s">
        <v>192</v>
      </c>
      <c r="UHN75" s="124" t="s">
        <v>192</v>
      </c>
      <c r="UHO75" s="124" t="s">
        <v>192</v>
      </c>
      <c r="UHP75" s="124" t="s">
        <v>192</v>
      </c>
      <c r="UHQ75" s="124" t="s">
        <v>192</v>
      </c>
      <c r="UHR75" s="124" t="s">
        <v>192</v>
      </c>
      <c r="UHS75" s="124" t="s">
        <v>192</v>
      </c>
      <c r="UHT75" s="124" t="s">
        <v>192</v>
      </c>
      <c r="UHU75" s="124" t="s">
        <v>192</v>
      </c>
      <c r="UHV75" s="124" t="s">
        <v>192</v>
      </c>
      <c r="UHW75" s="124" t="s">
        <v>192</v>
      </c>
      <c r="UHX75" s="124" t="s">
        <v>192</v>
      </c>
      <c r="UHY75" s="124" t="s">
        <v>192</v>
      </c>
      <c r="UHZ75" s="124" t="s">
        <v>192</v>
      </c>
      <c r="UIA75" s="124" t="s">
        <v>192</v>
      </c>
      <c r="UIB75" s="124" t="s">
        <v>192</v>
      </c>
      <c r="UIC75" s="124" t="s">
        <v>192</v>
      </c>
      <c r="UID75" s="124" t="s">
        <v>192</v>
      </c>
      <c r="UIE75" s="124" t="s">
        <v>192</v>
      </c>
      <c r="UIF75" s="124" t="s">
        <v>192</v>
      </c>
      <c r="UIG75" s="124" t="s">
        <v>192</v>
      </c>
      <c r="UIH75" s="124" t="s">
        <v>192</v>
      </c>
      <c r="UII75" s="124" t="s">
        <v>192</v>
      </c>
      <c r="UIJ75" s="124" t="s">
        <v>192</v>
      </c>
      <c r="UIK75" s="124" t="s">
        <v>192</v>
      </c>
      <c r="UIL75" s="124" t="s">
        <v>192</v>
      </c>
      <c r="UIM75" s="124" t="s">
        <v>192</v>
      </c>
      <c r="UIN75" s="124" t="s">
        <v>192</v>
      </c>
      <c r="UIO75" s="124" t="s">
        <v>192</v>
      </c>
      <c r="UIP75" s="124" t="s">
        <v>192</v>
      </c>
      <c r="UIQ75" s="124" t="s">
        <v>192</v>
      </c>
      <c r="UIR75" s="124" t="s">
        <v>192</v>
      </c>
      <c r="UIS75" s="124" t="s">
        <v>192</v>
      </c>
      <c r="UIT75" s="124" t="s">
        <v>192</v>
      </c>
      <c r="UIU75" s="124" t="s">
        <v>192</v>
      </c>
      <c r="UIV75" s="124" t="s">
        <v>192</v>
      </c>
      <c r="UIW75" s="124" t="s">
        <v>192</v>
      </c>
      <c r="UIX75" s="124" t="s">
        <v>192</v>
      </c>
      <c r="UIY75" s="124" t="s">
        <v>192</v>
      </c>
      <c r="UIZ75" s="124" t="s">
        <v>192</v>
      </c>
      <c r="UJA75" s="124" t="s">
        <v>192</v>
      </c>
      <c r="UJB75" s="124" t="s">
        <v>192</v>
      </c>
      <c r="UJC75" s="124" t="s">
        <v>192</v>
      </c>
      <c r="UJD75" s="124" t="s">
        <v>192</v>
      </c>
      <c r="UJE75" s="124" t="s">
        <v>192</v>
      </c>
      <c r="UJF75" s="124" t="s">
        <v>192</v>
      </c>
      <c r="UJG75" s="124" t="s">
        <v>192</v>
      </c>
      <c r="UJH75" s="124" t="s">
        <v>192</v>
      </c>
      <c r="UJI75" s="124" t="s">
        <v>192</v>
      </c>
      <c r="UJJ75" s="124" t="s">
        <v>192</v>
      </c>
      <c r="UJK75" s="124" t="s">
        <v>192</v>
      </c>
      <c r="UJL75" s="124" t="s">
        <v>192</v>
      </c>
      <c r="UJM75" s="124" t="s">
        <v>192</v>
      </c>
      <c r="UJN75" s="124" t="s">
        <v>192</v>
      </c>
      <c r="UJO75" s="124" t="s">
        <v>192</v>
      </c>
      <c r="UJP75" s="124" t="s">
        <v>192</v>
      </c>
      <c r="UJQ75" s="124" t="s">
        <v>192</v>
      </c>
      <c r="UJR75" s="124" t="s">
        <v>192</v>
      </c>
      <c r="UJS75" s="124" t="s">
        <v>192</v>
      </c>
      <c r="UJT75" s="124" t="s">
        <v>192</v>
      </c>
      <c r="UJU75" s="124" t="s">
        <v>192</v>
      </c>
      <c r="UJV75" s="124" t="s">
        <v>192</v>
      </c>
      <c r="UJW75" s="124" t="s">
        <v>192</v>
      </c>
      <c r="UJX75" s="124" t="s">
        <v>192</v>
      </c>
      <c r="UJY75" s="124" t="s">
        <v>192</v>
      </c>
      <c r="UJZ75" s="124" t="s">
        <v>192</v>
      </c>
      <c r="UKA75" s="124" t="s">
        <v>192</v>
      </c>
      <c r="UKB75" s="124" t="s">
        <v>192</v>
      </c>
      <c r="UKC75" s="124" t="s">
        <v>192</v>
      </c>
      <c r="UKD75" s="124" t="s">
        <v>192</v>
      </c>
      <c r="UKE75" s="124" t="s">
        <v>192</v>
      </c>
      <c r="UKF75" s="124" t="s">
        <v>192</v>
      </c>
      <c r="UKG75" s="124" t="s">
        <v>192</v>
      </c>
      <c r="UKH75" s="124" t="s">
        <v>192</v>
      </c>
      <c r="UKI75" s="124" t="s">
        <v>192</v>
      </c>
      <c r="UKJ75" s="124" t="s">
        <v>192</v>
      </c>
      <c r="UKK75" s="124" t="s">
        <v>192</v>
      </c>
      <c r="UKL75" s="124" t="s">
        <v>192</v>
      </c>
      <c r="UKM75" s="124" t="s">
        <v>192</v>
      </c>
      <c r="UKN75" s="124" t="s">
        <v>192</v>
      </c>
      <c r="UKO75" s="124" t="s">
        <v>192</v>
      </c>
      <c r="UKP75" s="124" t="s">
        <v>192</v>
      </c>
      <c r="UKQ75" s="124" t="s">
        <v>192</v>
      </c>
      <c r="UKR75" s="124" t="s">
        <v>192</v>
      </c>
      <c r="UKS75" s="124" t="s">
        <v>192</v>
      </c>
      <c r="UKT75" s="124" t="s">
        <v>192</v>
      </c>
      <c r="UKU75" s="124" t="s">
        <v>192</v>
      </c>
      <c r="UKV75" s="124" t="s">
        <v>192</v>
      </c>
      <c r="UKW75" s="124" t="s">
        <v>192</v>
      </c>
      <c r="UKX75" s="124" t="s">
        <v>192</v>
      </c>
      <c r="UKY75" s="124" t="s">
        <v>192</v>
      </c>
      <c r="UKZ75" s="124" t="s">
        <v>192</v>
      </c>
      <c r="ULA75" s="124" t="s">
        <v>192</v>
      </c>
      <c r="ULB75" s="124" t="s">
        <v>192</v>
      </c>
      <c r="ULC75" s="124" t="s">
        <v>192</v>
      </c>
      <c r="ULD75" s="124" t="s">
        <v>192</v>
      </c>
      <c r="ULE75" s="124" t="s">
        <v>192</v>
      </c>
      <c r="ULF75" s="124" t="s">
        <v>192</v>
      </c>
      <c r="ULG75" s="124" t="s">
        <v>192</v>
      </c>
      <c r="ULH75" s="124" t="s">
        <v>192</v>
      </c>
      <c r="ULI75" s="124" t="s">
        <v>192</v>
      </c>
      <c r="ULJ75" s="124" t="s">
        <v>192</v>
      </c>
      <c r="ULK75" s="124" t="s">
        <v>192</v>
      </c>
      <c r="ULL75" s="124" t="s">
        <v>192</v>
      </c>
      <c r="ULM75" s="124" t="s">
        <v>192</v>
      </c>
      <c r="ULN75" s="124" t="s">
        <v>192</v>
      </c>
      <c r="ULO75" s="124" t="s">
        <v>192</v>
      </c>
      <c r="ULP75" s="124" t="s">
        <v>192</v>
      </c>
      <c r="ULQ75" s="124" t="s">
        <v>192</v>
      </c>
      <c r="ULR75" s="124" t="s">
        <v>192</v>
      </c>
      <c r="ULS75" s="124" t="s">
        <v>192</v>
      </c>
      <c r="ULT75" s="124" t="s">
        <v>192</v>
      </c>
      <c r="ULU75" s="124" t="s">
        <v>192</v>
      </c>
      <c r="ULV75" s="124" t="s">
        <v>192</v>
      </c>
      <c r="ULW75" s="124" t="s">
        <v>192</v>
      </c>
      <c r="ULX75" s="124" t="s">
        <v>192</v>
      </c>
      <c r="ULY75" s="124" t="s">
        <v>192</v>
      </c>
      <c r="ULZ75" s="124" t="s">
        <v>192</v>
      </c>
      <c r="UMA75" s="124" t="s">
        <v>192</v>
      </c>
      <c r="UMB75" s="124" t="s">
        <v>192</v>
      </c>
      <c r="UMC75" s="124" t="s">
        <v>192</v>
      </c>
      <c r="UMD75" s="124" t="s">
        <v>192</v>
      </c>
      <c r="UME75" s="124" t="s">
        <v>192</v>
      </c>
      <c r="UMF75" s="124" t="s">
        <v>192</v>
      </c>
      <c r="UMG75" s="124" t="s">
        <v>192</v>
      </c>
      <c r="UMH75" s="124" t="s">
        <v>192</v>
      </c>
      <c r="UMI75" s="124" t="s">
        <v>192</v>
      </c>
      <c r="UMJ75" s="124" t="s">
        <v>192</v>
      </c>
      <c r="UMK75" s="124" t="s">
        <v>192</v>
      </c>
      <c r="UML75" s="124" t="s">
        <v>192</v>
      </c>
      <c r="UMM75" s="124" t="s">
        <v>192</v>
      </c>
      <c r="UMN75" s="124" t="s">
        <v>192</v>
      </c>
      <c r="UMO75" s="124" t="s">
        <v>192</v>
      </c>
      <c r="UMP75" s="124" t="s">
        <v>192</v>
      </c>
      <c r="UMQ75" s="124" t="s">
        <v>192</v>
      </c>
      <c r="UMR75" s="124" t="s">
        <v>192</v>
      </c>
      <c r="UMS75" s="124" t="s">
        <v>192</v>
      </c>
      <c r="UMT75" s="124" t="s">
        <v>192</v>
      </c>
      <c r="UMU75" s="124" t="s">
        <v>192</v>
      </c>
      <c r="UMV75" s="124" t="s">
        <v>192</v>
      </c>
      <c r="UMW75" s="124" t="s">
        <v>192</v>
      </c>
      <c r="UMX75" s="124" t="s">
        <v>192</v>
      </c>
      <c r="UMY75" s="124" t="s">
        <v>192</v>
      </c>
      <c r="UMZ75" s="124" t="s">
        <v>192</v>
      </c>
      <c r="UNA75" s="124" t="s">
        <v>192</v>
      </c>
      <c r="UNB75" s="124" t="s">
        <v>192</v>
      </c>
      <c r="UNC75" s="124" t="s">
        <v>192</v>
      </c>
      <c r="UND75" s="124" t="s">
        <v>192</v>
      </c>
      <c r="UNE75" s="124" t="s">
        <v>192</v>
      </c>
      <c r="UNF75" s="124" t="s">
        <v>192</v>
      </c>
      <c r="UNG75" s="124" t="s">
        <v>192</v>
      </c>
      <c r="UNH75" s="124" t="s">
        <v>192</v>
      </c>
      <c r="UNI75" s="124" t="s">
        <v>192</v>
      </c>
      <c r="UNJ75" s="124" t="s">
        <v>192</v>
      </c>
      <c r="UNK75" s="124" t="s">
        <v>192</v>
      </c>
      <c r="UNL75" s="124" t="s">
        <v>192</v>
      </c>
      <c r="UNM75" s="124" t="s">
        <v>192</v>
      </c>
      <c r="UNN75" s="124" t="s">
        <v>192</v>
      </c>
      <c r="UNO75" s="124" t="s">
        <v>192</v>
      </c>
      <c r="UNP75" s="124" t="s">
        <v>192</v>
      </c>
      <c r="UNQ75" s="124" t="s">
        <v>192</v>
      </c>
      <c r="UNR75" s="124" t="s">
        <v>192</v>
      </c>
      <c r="UNS75" s="124" t="s">
        <v>192</v>
      </c>
      <c r="UNT75" s="124" t="s">
        <v>192</v>
      </c>
      <c r="UNU75" s="124" t="s">
        <v>192</v>
      </c>
      <c r="UNV75" s="124" t="s">
        <v>192</v>
      </c>
      <c r="UNW75" s="124" t="s">
        <v>192</v>
      </c>
      <c r="UNX75" s="124" t="s">
        <v>192</v>
      </c>
      <c r="UNY75" s="124" t="s">
        <v>192</v>
      </c>
      <c r="UNZ75" s="124" t="s">
        <v>192</v>
      </c>
      <c r="UOA75" s="124" t="s">
        <v>192</v>
      </c>
      <c r="UOB75" s="124" t="s">
        <v>192</v>
      </c>
      <c r="UOC75" s="124" t="s">
        <v>192</v>
      </c>
      <c r="UOD75" s="124" t="s">
        <v>192</v>
      </c>
      <c r="UOE75" s="124" t="s">
        <v>192</v>
      </c>
      <c r="UOF75" s="124" t="s">
        <v>192</v>
      </c>
      <c r="UOG75" s="124" t="s">
        <v>192</v>
      </c>
      <c r="UOH75" s="124" t="s">
        <v>192</v>
      </c>
      <c r="UOI75" s="124" t="s">
        <v>192</v>
      </c>
      <c r="UOJ75" s="124" t="s">
        <v>192</v>
      </c>
      <c r="UOK75" s="124" t="s">
        <v>192</v>
      </c>
      <c r="UOL75" s="124" t="s">
        <v>192</v>
      </c>
      <c r="UOM75" s="124" t="s">
        <v>192</v>
      </c>
      <c r="UON75" s="124" t="s">
        <v>192</v>
      </c>
      <c r="UOO75" s="124" t="s">
        <v>192</v>
      </c>
      <c r="UOP75" s="124" t="s">
        <v>192</v>
      </c>
      <c r="UOQ75" s="124" t="s">
        <v>192</v>
      </c>
      <c r="UOR75" s="124" t="s">
        <v>192</v>
      </c>
      <c r="UOS75" s="124" t="s">
        <v>192</v>
      </c>
      <c r="UOT75" s="124" t="s">
        <v>192</v>
      </c>
      <c r="UOU75" s="124" t="s">
        <v>192</v>
      </c>
      <c r="UOV75" s="124" t="s">
        <v>192</v>
      </c>
      <c r="UOW75" s="124" t="s">
        <v>192</v>
      </c>
      <c r="UOX75" s="124" t="s">
        <v>192</v>
      </c>
      <c r="UOY75" s="124" t="s">
        <v>192</v>
      </c>
      <c r="UOZ75" s="124" t="s">
        <v>192</v>
      </c>
      <c r="UPA75" s="124" t="s">
        <v>192</v>
      </c>
      <c r="UPB75" s="124" t="s">
        <v>192</v>
      </c>
      <c r="UPC75" s="124" t="s">
        <v>192</v>
      </c>
      <c r="UPD75" s="124" t="s">
        <v>192</v>
      </c>
      <c r="UPE75" s="124" t="s">
        <v>192</v>
      </c>
      <c r="UPF75" s="124" t="s">
        <v>192</v>
      </c>
      <c r="UPG75" s="124" t="s">
        <v>192</v>
      </c>
      <c r="UPH75" s="124" t="s">
        <v>192</v>
      </c>
      <c r="UPI75" s="124" t="s">
        <v>192</v>
      </c>
      <c r="UPJ75" s="124" t="s">
        <v>192</v>
      </c>
      <c r="UPK75" s="124" t="s">
        <v>192</v>
      </c>
      <c r="UPL75" s="124" t="s">
        <v>192</v>
      </c>
      <c r="UPM75" s="124" t="s">
        <v>192</v>
      </c>
      <c r="UPN75" s="124" t="s">
        <v>192</v>
      </c>
      <c r="UPO75" s="124" t="s">
        <v>192</v>
      </c>
      <c r="UPP75" s="124" t="s">
        <v>192</v>
      </c>
      <c r="UPQ75" s="124" t="s">
        <v>192</v>
      </c>
      <c r="UPR75" s="124" t="s">
        <v>192</v>
      </c>
      <c r="UPS75" s="124" t="s">
        <v>192</v>
      </c>
      <c r="UPT75" s="124" t="s">
        <v>192</v>
      </c>
      <c r="UPU75" s="124" t="s">
        <v>192</v>
      </c>
      <c r="UPV75" s="124" t="s">
        <v>192</v>
      </c>
      <c r="UPW75" s="124" t="s">
        <v>192</v>
      </c>
      <c r="UPX75" s="124" t="s">
        <v>192</v>
      </c>
      <c r="UPY75" s="124" t="s">
        <v>192</v>
      </c>
      <c r="UPZ75" s="124" t="s">
        <v>192</v>
      </c>
      <c r="UQA75" s="124" t="s">
        <v>192</v>
      </c>
      <c r="UQB75" s="124" t="s">
        <v>192</v>
      </c>
      <c r="UQC75" s="124" t="s">
        <v>192</v>
      </c>
      <c r="UQD75" s="124" t="s">
        <v>192</v>
      </c>
      <c r="UQE75" s="124" t="s">
        <v>192</v>
      </c>
      <c r="UQF75" s="124" t="s">
        <v>192</v>
      </c>
      <c r="UQG75" s="124" t="s">
        <v>192</v>
      </c>
      <c r="UQH75" s="124" t="s">
        <v>192</v>
      </c>
      <c r="UQI75" s="124" t="s">
        <v>192</v>
      </c>
      <c r="UQJ75" s="124" t="s">
        <v>192</v>
      </c>
      <c r="UQK75" s="124" t="s">
        <v>192</v>
      </c>
      <c r="UQL75" s="124" t="s">
        <v>192</v>
      </c>
      <c r="UQM75" s="124" t="s">
        <v>192</v>
      </c>
      <c r="UQN75" s="124" t="s">
        <v>192</v>
      </c>
      <c r="UQO75" s="124" t="s">
        <v>192</v>
      </c>
      <c r="UQP75" s="124" t="s">
        <v>192</v>
      </c>
      <c r="UQQ75" s="124" t="s">
        <v>192</v>
      </c>
      <c r="UQR75" s="124" t="s">
        <v>192</v>
      </c>
      <c r="UQS75" s="124" t="s">
        <v>192</v>
      </c>
      <c r="UQT75" s="124" t="s">
        <v>192</v>
      </c>
      <c r="UQU75" s="124" t="s">
        <v>192</v>
      </c>
      <c r="UQV75" s="124" t="s">
        <v>192</v>
      </c>
      <c r="UQW75" s="124" t="s">
        <v>192</v>
      </c>
      <c r="UQX75" s="124" t="s">
        <v>192</v>
      </c>
      <c r="UQY75" s="124" t="s">
        <v>192</v>
      </c>
      <c r="UQZ75" s="124" t="s">
        <v>192</v>
      </c>
      <c r="URA75" s="124" t="s">
        <v>192</v>
      </c>
      <c r="URB75" s="124" t="s">
        <v>192</v>
      </c>
      <c r="URC75" s="124" t="s">
        <v>192</v>
      </c>
      <c r="URD75" s="124" t="s">
        <v>192</v>
      </c>
      <c r="URE75" s="124" t="s">
        <v>192</v>
      </c>
      <c r="URF75" s="124" t="s">
        <v>192</v>
      </c>
      <c r="URG75" s="124" t="s">
        <v>192</v>
      </c>
      <c r="URH75" s="124" t="s">
        <v>192</v>
      </c>
      <c r="URI75" s="124" t="s">
        <v>192</v>
      </c>
      <c r="URJ75" s="124" t="s">
        <v>192</v>
      </c>
      <c r="URK75" s="124" t="s">
        <v>192</v>
      </c>
      <c r="URL75" s="124" t="s">
        <v>192</v>
      </c>
      <c r="URM75" s="124" t="s">
        <v>192</v>
      </c>
      <c r="URN75" s="124" t="s">
        <v>192</v>
      </c>
      <c r="URO75" s="124" t="s">
        <v>192</v>
      </c>
      <c r="URP75" s="124" t="s">
        <v>192</v>
      </c>
      <c r="URQ75" s="124" t="s">
        <v>192</v>
      </c>
      <c r="URR75" s="124" t="s">
        <v>192</v>
      </c>
      <c r="URS75" s="124" t="s">
        <v>192</v>
      </c>
      <c r="URT75" s="124" t="s">
        <v>192</v>
      </c>
      <c r="URU75" s="124" t="s">
        <v>192</v>
      </c>
      <c r="URV75" s="124" t="s">
        <v>192</v>
      </c>
      <c r="URW75" s="124" t="s">
        <v>192</v>
      </c>
      <c r="URX75" s="124" t="s">
        <v>192</v>
      </c>
      <c r="URY75" s="124" t="s">
        <v>192</v>
      </c>
      <c r="URZ75" s="124" t="s">
        <v>192</v>
      </c>
      <c r="USA75" s="124" t="s">
        <v>192</v>
      </c>
      <c r="USB75" s="124" t="s">
        <v>192</v>
      </c>
      <c r="USC75" s="124" t="s">
        <v>192</v>
      </c>
      <c r="USD75" s="124" t="s">
        <v>192</v>
      </c>
      <c r="USE75" s="124" t="s">
        <v>192</v>
      </c>
      <c r="USF75" s="124" t="s">
        <v>192</v>
      </c>
      <c r="USG75" s="124" t="s">
        <v>192</v>
      </c>
      <c r="USH75" s="124" t="s">
        <v>192</v>
      </c>
      <c r="USI75" s="124" t="s">
        <v>192</v>
      </c>
      <c r="USJ75" s="124" t="s">
        <v>192</v>
      </c>
      <c r="USK75" s="124" t="s">
        <v>192</v>
      </c>
      <c r="USL75" s="124" t="s">
        <v>192</v>
      </c>
      <c r="USM75" s="124" t="s">
        <v>192</v>
      </c>
      <c r="USN75" s="124" t="s">
        <v>192</v>
      </c>
      <c r="USO75" s="124" t="s">
        <v>192</v>
      </c>
      <c r="USP75" s="124" t="s">
        <v>192</v>
      </c>
      <c r="USQ75" s="124" t="s">
        <v>192</v>
      </c>
      <c r="USR75" s="124" t="s">
        <v>192</v>
      </c>
      <c r="USS75" s="124" t="s">
        <v>192</v>
      </c>
      <c r="UST75" s="124" t="s">
        <v>192</v>
      </c>
      <c r="USU75" s="124" t="s">
        <v>192</v>
      </c>
      <c r="USV75" s="124" t="s">
        <v>192</v>
      </c>
      <c r="USW75" s="124" t="s">
        <v>192</v>
      </c>
      <c r="USX75" s="124" t="s">
        <v>192</v>
      </c>
      <c r="USY75" s="124" t="s">
        <v>192</v>
      </c>
      <c r="USZ75" s="124" t="s">
        <v>192</v>
      </c>
      <c r="UTA75" s="124" t="s">
        <v>192</v>
      </c>
      <c r="UTB75" s="124" t="s">
        <v>192</v>
      </c>
      <c r="UTC75" s="124" t="s">
        <v>192</v>
      </c>
      <c r="UTD75" s="124" t="s">
        <v>192</v>
      </c>
      <c r="UTE75" s="124" t="s">
        <v>192</v>
      </c>
      <c r="UTF75" s="124" t="s">
        <v>192</v>
      </c>
      <c r="UTG75" s="124" t="s">
        <v>192</v>
      </c>
      <c r="UTH75" s="124" t="s">
        <v>192</v>
      </c>
      <c r="UTI75" s="124" t="s">
        <v>192</v>
      </c>
      <c r="UTJ75" s="124" t="s">
        <v>192</v>
      </c>
      <c r="UTK75" s="124" t="s">
        <v>192</v>
      </c>
      <c r="UTL75" s="124" t="s">
        <v>192</v>
      </c>
      <c r="UTM75" s="124" t="s">
        <v>192</v>
      </c>
      <c r="UTN75" s="124" t="s">
        <v>192</v>
      </c>
      <c r="UTO75" s="124" t="s">
        <v>192</v>
      </c>
      <c r="UTP75" s="124" t="s">
        <v>192</v>
      </c>
      <c r="UTQ75" s="124" t="s">
        <v>192</v>
      </c>
      <c r="UTR75" s="124" t="s">
        <v>192</v>
      </c>
      <c r="UTS75" s="124" t="s">
        <v>192</v>
      </c>
      <c r="UTT75" s="124" t="s">
        <v>192</v>
      </c>
      <c r="UTU75" s="124" t="s">
        <v>192</v>
      </c>
      <c r="UTV75" s="124" t="s">
        <v>192</v>
      </c>
      <c r="UTW75" s="124" t="s">
        <v>192</v>
      </c>
      <c r="UTX75" s="124" t="s">
        <v>192</v>
      </c>
      <c r="UTY75" s="124" t="s">
        <v>192</v>
      </c>
      <c r="UTZ75" s="124" t="s">
        <v>192</v>
      </c>
      <c r="UUA75" s="124" t="s">
        <v>192</v>
      </c>
      <c r="UUB75" s="124" t="s">
        <v>192</v>
      </c>
      <c r="UUC75" s="124" t="s">
        <v>192</v>
      </c>
      <c r="UUD75" s="124" t="s">
        <v>192</v>
      </c>
      <c r="UUE75" s="124" t="s">
        <v>192</v>
      </c>
      <c r="UUF75" s="124" t="s">
        <v>192</v>
      </c>
      <c r="UUG75" s="124" t="s">
        <v>192</v>
      </c>
      <c r="UUH75" s="124" t="s">
        <v>192</v>
      </c>
      <c r="UUI75" s="124" t="s">
        <v>192</v>
      </c>
      <c r="UUJ75" s="124" t="s">
        <v>192</v>
      </c>
      <c r="UUK75" s="124" t="s">
        <v>192</v>
      </c>
      <c r="UUL75" s="124" t="s">
        <v>192</v>
      </c>
      <c r="UUM75" s="124" t="s">
        <v>192</v>
      </c>
      <c r="UUN75" s="124" t="s">
        <v>192</v>
      </c>
      <c r="UUO75" s="124" t="s">
        <v>192</v>
      </c>
      <c r="UUP75" s="124" t="s">
        <v>192</v>
      </c>
      <c r="UUQ75" s="124" t="s">
        <v>192</v>
      </c>
      <c r="UUR75" s="124" t="s">
        <v>192</v>
      </c>
      <c r="UUS75" s="124" t="s">
        <v>192</v>
      </c>
      <c r="UUT75" s="124" t="s">
        <v>192</v>
      </c>
      <c r="UUU75" s="124" t="s">
        <v>192</v>
      </c>
      <c r="UUV75" s="124" t="s">
        <v>192</v>
      </c>
      <c r="UUW75" s="124" t="s">
        <v>192</v>
      </c>
      <c r="UUX75" s="124" t="s">
        <v>192</v>
      </c>
      <c r="UUY75" s="124" t="s">
        <v>192</v>
      </c>
      <c r="UUZ75" s="124" t="s">
        <v>192</v>
      </c>
      <c r="UVA75" s="124" t="s">
        <v>192</v>
      </c>
      <c r="UVB75" s="124" t="s">
        <v>192</v>
      </c>
      <c r="UVC75" s="124" t="s">
        <v>192</v>
      </c>
      <c r="UVD75" s="124" t="s">
        <v>192</v>
      </c>
      <c r="UVE75" s="124" t="s">
        <v>192</v>
      </c>
      <c r="UVF75" s="124" t="s">
        <v>192</v>
      </c>
      <c r="UVG75" s="124" t="s">
        <v>192</v>
      </c>
      <c r="UVH75" s="124" t="s">
        <v>192</v>
      </c>
      <c r="UVI75" s="124" t="s">
        <v>192</v>
      </c>
      <c r="UVJ75" s="124" t="s">
        <v>192</v>
      </c>
      <c r="UVK75" s="124" t="s">
        <v>192</v>
      </c>
      <c r="UVL75" s="124" t="s">
        <v>192</v>
      </c>
      <c r="UVM75" s="124" t="s">
        <v>192</v>
      </c>
      <c r="UVN75" s="124" t="s">
        <v>192</v>
      </c>
      <c r="UVO75" s="124" t="s">
        <v>192</v>
      </c>
      <c r="UVP75" s="124" t="s">
        <v>192</v>
      </c>
      <c r="UVQ75" s="124" t="s">
        <v>192</v>
      </c>
      <c r="UVR75" s="124" t="s">
        <v>192</v>
      </c>
      <c r="UVS75" s="124" t="s">
        <v>192</v>
      </c>
      <c r="UVT75" s="124" t="s">
        <v>192</v>
      </c>
      <c r="UVU75" s="124" t="s">
        <v>192</v>
      </c>
      <c r="UVV75" s="124" t="s">
        <v>192</v>
      </c>
      <c r="UVW75" s="124" t="s">
        <v>192</v>
      </c>
      <c r="UVX75" s="124" t="s">
        <v>192</v>
      </c>
      <c r="UVY75" s="124" t="s">
        <v>192</v>
      </c>
      <c r="UVZ75" s="124" t="s">
        <v>192</v>
      </c>
      <c r="UWA75" s="124" t="s">
        <v>192</v>
      </c>
      <c r="UWB75" s="124" t="s">
        <v>192</v>
      </c>
      <c r="UWC75" s="124" t="s">
        <v>192</v>
      </c>
      <c r="UWD75" s="124" t="s">
        <v>192</v>
      </c>
      <c r="UWE75" s="124" t="s">
        <v>192</v>
      </c>
      <c r="UWF75" s="124" t="s">
        <v>192</v>
      </c>
      <c r="UWG75" s="124" t="s">
        <v>192</v>
      </c>
      <c r="UWH75" s="124" t="s">
        <v>192</v>
      </c>
      <c r="UWI75" s="124" t="s">
        <v>192</v>
      </c>
      <c r="UWJ75" s="124" t="s">
        <v>192</v>
      </c>
      <c r="UWK75" s="124" t="s">
        <v>192</v>
      </c>
      <c r="UWL75" s="124" t="s">
        <v>192</v>
      </c>
      <c r="UWM75" s="124" t="s">
        <v>192</v>
      </c>
      <c r="UWN75" s="124" t="s">
        <v>192</v>
      </c>
      <c r="UWO75" s="124" t="s">
        <v>192</v>
      </c>
      <c r="UWP75" s="124" t="s">
        <v>192</v>
      </c>
      <c r="UWQ75" s="124" t="s">
        <v>192</v>
      </c>
      <c r="UWR75" s="124" t="s">
        <v>192</v>
      </c>
      <c r="UWS75" s="124" t="s">
        <v>192</v>
      </c>
      <c r="UWT75" s="124" t="s">
        <v>192</v>
      </c>
      <c r="UWU75" s="124" t="s">
        <v>192</v>
      </c>
      <c r="UWV75" s="124" t="s">
        <v>192</v>
      </c>
      <c r="UWW75" s="124" t="s">
        <v>192</v>
      </c>
      <c r="UWX75" s="124" t="s">
        <v>192</v>
      </c>
      <c r="UWY75" s="124" t="s">
        <v>192</v>
      </c>
      <c r="UWZ75" s="124" t="s">
        <v>192</v>
      </c>
      <c r="UXA75" s="124" t="s">
        <v>192</v>
      </c>
      <c r="UXB75" s="124" t="s">
        <v>192</v>
      </c>
      <c r="UXC75" s="124" t="s">
        <v>192</v>
      </c>
      <c r="UXD75" s="124" t="s">
        <v>192</v>
      </c>
      <c r="UXE75" s="124" t="s">
        <v>192</v>
      </c>
      <c r="UXF75" s="124" t="s">
        <v>192</v>
      </c>
      <c r="UXG75" s="124" t="s">
        <v>192</v>
      </c>
      <c r="UXH75" s="124" t="s">
        <v>192</v>
      </c>
      <c r="UXI75" s="124" t="s">
        <v>192</v>
      </c>
      <c r="UXJ75" s="124" t="s">
        <v>192</v>
      </c>
      <c r="UXK75" s="124" t="s">
        <v>192</v>
      </c>
      <c r="UXL75" s="124" t="s">
        <v>192</v>
      </c>
      <c r="UXM75" s="124" t="s">
        <v>192</v>
      </c>
      <c r="UXN75" s="124" t="s">
        <v>192</v>
      </c>
      <c r="UXO75" s="124" t="s">
        <v>192</v>
      </c>
      <c r="UXP75" s="124" t="s">
        <v>192</v>
      </c>
      <c r="UXQ75" s="124" t="s">
        <v>192</v>
      </c>
      <c r="UXR75" s="124" t="s">
        <v>192</v>
      </c>
      <c r="UXS75" s="124" t="s">
        <v>192</v>
      </c>
      <c r="UXT75" s="124" t="s">
        <v>192</v>
      </c>
      <c r="UXU75" s="124" t="s">
        <v>192</v>
      </c>
      <c r="UXV75" s="124" t="s">
        <v>192</v>
      </c>
      <c r="UXW75" s="124" t="s">
        <v>192</v>
      </c>
      <c r="UXX75" s="124" t="s">
        <v>192</v>
      </c>
      <c r="UXY75" s="124" t="s">
        <v>192</v>
      </c>
      <c r="UXZ75" s="124" t="s">
        <v>192</v>
      </c>
      <c r="UYA75" s="124" t="s">
        <v>192</v>
      </c>
      <c r="UYB75" s="124" t="s">
        <v>192</v>
      </c>
      <c r="UYC75" s="124" t="s">
        <v>192</v>
      </c>
      <c r="UYD75" s="124" t="s">
        <v>192</v>
      </c>
      <c r="UYE75" s="124" t="s">
        <v>192</v>
      </c>
      <c r="UYF75" s="124" t="s">
        <v>192</v>
      </c>
      <c r="UYG75" s="124" t="s">
        <v>192</v>
      </c>
      <c r="UYH75" s="124" t="s">
        <v>192</v>
      </c>
      <c r="UYI75" s="124" t="s">
        <v>192</v>
      </c>
      <c r="UYJ75" s="124" t="s">
        <v>192</v>
      </c>
      <c r="UYK75" s="124" t="s">
        <v>192</v>
      </c>
      <c r="UYL75" s="124" t="s">
        <v>192</v>
      </c>
      <c r="UYM75" s="124" t="s">
        <v>192</v>
      </c>
      <c r="UYN75" s="124" t="s">
        <v>192</v>
      </c>
      <c r="UYO75" s="124" t="s">
        <v>192</v>
      </c>
      <c r="UYP75" s="124" t="s">
        <v>192</v>
      </c>
      <c r="UYQ75" s="124" t="s">
        <v>192</v>
      </c>
      <c r="UYR75" s="124" t="s">
        <v>192</v>
      </c>
      <c r="UYS75" s="124" t="s">
        <v>192</v>
      </c>
      <c r="UYT75" s="124" t="s">
        <v>192</v>
      </c>
      <c r="UYU75" s="124" t="s">
        <v>192</v>
      </c>
      <c r="UYV75" s="124" t="s">
        <v>192</v>
      </c>
      <c r="UYW75" s="124" t="s">
        <v>192</v>
      </c>
      <c r="UYX75" s="124" t="s">
        <v>192</v>
      </c>
      <c r="UYY75" s="124" t="s">
        <v>192</v>
      </c>
      <c r="UYZ75" s="124" t="s">
        <v>192</v>
      </c>
      <c r="UZA75" s="124" t="s">
        <v>192</v>
      </c>
      <c r="UZB75" s="124" t="s">
        <v>192</v>
      </c>
      <c r="UZC75" s="124" t="s">
        <v>192</v>
      </c>
      <c r="UZD75" s="124" t="s">
        <v>192</v>
      </c>
      <c r="UZE75" s="124" t="s">
        <v>192</v>
      </c>
      <c r="UZF75" s="124" t="s">
        <v>192</v>
      </c>
      <c r="UZG75" s="124" t="s">
        <v>192</v>
      </c>
      <c r="UZH75" s="124" t="s">
        <v>192</v>
      </c>
      <c r="UZI75" s="124" t="s">
        <v>192</v>
      </c>
      <c r="UZJ75" s="124" t="s">
        <v>192</v>
      </c>
      <c r="UZK75" s="124" t="s">
        <v>192</v>
      </c>
      <c r="UZL75" s="124" t="s">
        <v>192</v>
      </c>
      <c r="UZM75" s="124" t="s">
        <v>192</v>
      </c>
      <c r="UZN75" s="124" t="s">
        <v>192</v>
      </c>
      <c r="UZO75" s="124" t="s">
        <v>192</v>
      </c>
      <c r="UZP75" s="124" t="s">
        <v>192</v>
      </c>
      <c r="UZQ75" s="124" t="s">
        <v>192</v>
      </c>
      <c r="UZR75" s="124" t="s">
        <v>192</v>
      </c>
      <c r="UZS75" s="124" t="s">
        <v>192</v>
      </c>
      <c r="UZT75" s="124" t="s">
        <v>192</v>
      </c>
      <c r="UZU75" s="124" t="s">
        <v>192</v>
      </c>
      <c r="UZV75" s="124" t="s">
        <v>192</v>
      </c>
      <c r="UZW75" s="124" t="s">
        <v>192</v>
      </c>
      <c r="UZX75" s="124" t="s">
        <v>192</v>
      </c>
      <c r="UZY75" s="124" t="s">
        <v>192</v>
      </c>
      <c r="UZZ75" s="124" t="s">
        <v>192</v>
      </c>
      <c r="VAA75" s="124" t="s">
        <v>192</v>
      </c>
      <c r="VAB75" s="124" t="s">
        <v>192</v>
      </c>
      <c r="VAC75" s="124" t="s">
        <v>192</v>
      </c>
      <c r="VAD75" s="124" t="s">
        <v>192</v>
      </c>
      <c r="VAE75" s="124" t="s">
        <v>192</v>
      </c>
      <c r="VAF75" s="124" t="s">
        <v>192</v>
      </c>
      <c r="VAG75" s="124" t="s">
        <v>192</v>
      </c>
      <c r="VAH75" s="124" t="s">
        <v>192</v>
      </c>
      <c r="VAI75" s="124" t="s">
        <v>192</v>
      </c>
      <c r="VAJ75" s="124" t="s">
        <v>192</v>
      </c>
      <c r="VAK75" s="124" t="s">
        <v>192</v>
      </c>
      <c r="VAL75" s="124" t="s">
        <v>192</v>
      </c>
      <c r="VAM75" s="124" t="s">
        <v>192</v>
      </c>
      <c r="VAN75" s="124" t="s">
        <v>192</v>
      </c>
      <c r="VAO75" s="124" t="s">
        <v>192</v>
      </c>
      <c r="VAP75" s="124" t="s">
        <v>192</v>
      </c>
      <c r="VAQ75" s="124" t="s">
        <v>192</v>
      </c>
      <c r="VAR75" s="124" t="s">
        <v>192</v>
      </c>
      <c r="VAS75" s="124" t="s">
        <v>192</v>
      </c>
      <c r="VAT75" s="124" t="s">
        <v>192</v>
      </c>
      <c r="VAU75" s="124" t="s">
        <v>192</v>
      </c>
      <c r="VAV75" s="124" t="s">
        <v>192</v>
      </c>
      <c r="VAW75" s="124" t="s">
        <v>192</v>
      </c>
      <c r="VAX75" s="124" t="s">
        <v>192</v>
      </c>
      <c r="VAY75" s="124" t="s">
        <v>192</v>
      </c>
      <c r="VAZ75" s="124" t="s">
        <v>192</v>
      </c>
      <c r="VBA75" s="124" t="s">
        <v>192</v>
      </c>
      <c r="VBB75" s="124" t="s">
        <v>192</v>
      </c>
      <c r="VBC75" s="124" t="s">
        <v>192</v>
      </c>
      <c r="VBD75" s="124" t="s">
        <v>192</v>
      </c>
      <c r="VBE75" s="124" t="s">
        <v>192</v>
      </c>
      <c r="VBF75" s="124" t="s">
        <v>192</v>
      </c>
      <c r="VBG75" s="124" t="s">
        <v>192</v>
      </c>
      <c r="VBH75" s="124" t="s">
        <v>192</v>
      </c>
      <c r="VBI75" s="124" t="s">
        <v>192</v>
      </c>
      <c r="VBJ75" s="124" t="s">
        <v>192</v>
      </c>
      <c r="VBK75" s="124" t="s">
        <v>192</v>
      </c>
      <c r="VBL75" s="124" t="s">
        <v>192</v>
      </c>
      <c r="VBM75" s="124" t="s">
        <v>192</v>
      </c>
      <c r="VBN75" s="124" t="s">
        <v>192</v>
      </c>
      <c r="VBO75" s="124" t="s">
        <v>192</v>
      </c>
      <c r="VBP75" s="124" t="s">
        <v>192</v>
      </c>
      <c r="VBQ75" s="124" t="s">
        <v>192</v>
      </c>
      <c r="VBR75" s="124" t="s">
        <v>192</v>
      </c>
      <c r="VBS75" s="124" t="s">
        <v>192</v>
      </c>
      <c r="VBT75" s="124" t="s">
        <v>192</v>
      </c>
      <c r="VBU75" s="124" t="s">
        <v>192</v>
      </c>
      <c r="VBV75" s="124" t="s">
        <v>192</v>
      </c>
      <c r="VBW75" s="124" t="s">
        <v>192</v>
      </c>
      <c r="VBX75" s="124" t="s">
        <v>192</v>
      </c>
      <c r="VBY75" s="124" t="s">
        <v>192</v>
      </c>
      <c r="VBZ75" s="124" t="s">
        <v>192</v>
      </c>
      <c r="VCA75" s="124" t="s">
        <v>192</v>
      </c>
      <c r="VCB75" s="124" t="s">
        <v>192</v>
      </c>
      <c r="VCC75" s="124" t="s">
        <v>192</v>
      </c>
      <c r="VCD75" s="124" t="s">
        <v>192</v>
      </c>
      <c r="VCE75" s="124" t="s">
        <v>192</v>
      </c>
      <c r="VCF75" s="124" t="s">
        <v>192</v>
      </c>
      <c r="VCG75" s="124" t="s">
        <v>192</v>
      </c>
      <c r="VCH75" s="124" t="s">
        <v>192</v>
      </c>
      <c r="VCI75" s="124" t="s">
        <v>192</v>
      </c>
      <c r="VCJ75" s="124" t="s">
        <v>192</v>
      </c>
      <c r="VCK75" s="124" t="s">
        <v>192</v>
      </c>
      <c r="VCL75" s="124" t="s">
        <v>192</v>
      </c>
      <c r="VCM75" s="124" t="s">
        <v>192</v>
      </c>
      <c r="VCN75" s="124" t="s">
        <v>192</v>
      </c>
      <c r="VCO75" s="124" t="s">
        <v>192</v>
      </c>
      <c r="VCP75" s="124" t="s">
        <v>192</v>
      </c>
      <c r="VCQ75" s="124" t="s">
        <v>192</v>
      </c>
      <c r="VCR75" s="124" t="s">
        <v>192</v>
      </c>
      <c r="VCS75" s="124" t="s">
        <v>192</v>
      </c>
      <c r="VCT75" s="124" t="s">
        <v>192</v>
      </c>
      <c r="VCU75" s="124" t="s">
        <v>192</v>
      </c>
      <c r="VCV75" s="124" t="s">
        <v>192</v>
      </c>
      <c r="VCW75" s="124" t="s">
        <v>192</v>
      </c>
      <c r="VCX75" s="124" t="s">
        <v>192</v>
      </c>
      <c r="VCY75" s="124" t="s">
        <v>192</v>
      </c>
      <c r="VCZ75" s="124" t="s">
        <v>192</v>
      </c>
      <c r="VDA75" s="124" t="s">
        <v>192</v>
      </c>
      <c r="VDB75" s="124" t="s">
        <v>192</v>
      </c>
      <c r="VDC75" s="124" t="s">
        <v>192</v>
      </c>
      <c r="VDD75" s="124" t="s">
        <v>192</v>
      </c>
      <c r="VDE75" s="124" t="s">
        <v>192</v>
      </c>
      <c r="VDF75" s="124" t="s">
        <v>192</v>
      </c>
      <c r="VDG75" s="124" t="s">
        <v>192</v>
      </c>
      <c r="VDH75" s="124" t="s">
        <v>192</v>
      </c>
      <c r="VDI75" s="124" t="s">
        <v>192</v>
      </c>
      <c r="VDJ75" s="124" t="s">
        <v>192</v>
      </c>
      <c r="VDK75" s="124" t="s">
        <v>192</v>
      </c>
      <c r="VDL75" s="124" t="s">
        <v>192</v>
      </c>
      <c r="VDM75" s="124" t="s">
        <v>192</v>
      </c>
      <c r="VDN75" s="124" t="s">
        <v>192</v>
      </c>
      <c r="VDO75" s="124" t="s">
        <v>192</v>
      </c>
      <c r="VDP75" s="124" t="s">
        <v>192</v>
      </c>
      <c r="VDQ75" s="124" t="s">
        <v>192</v>
      </c>
      <c r="VDR75" s="124" t="s">
        <v>192</v>
      </c>
      <c r="VDS75" s="124" t="s">
        <v>192</v>
      </c>
      <c r="VDT75" s="124" t="s">
        <v>192</v>
      </c>
      <c r="VDU75" s="124" t="s">
        <v>192</v>
      </c>
      <c r="VDV75" s="124" t="s">
        <v>192</v>
      </c>
      <c r="VDW75" s="124" t="s">
        <v>192</v>
      </c>
      <c r="VDX75" s="124" t="s">
        <v>192</v>
      </c>
      <c r="VDY75" s="124" t="s">
        <v>192</v>
      </c>
      <c r="VDZ75" s="124" t="s">
        <v>192</v>
      </c>
      <c r="VEA75" s="124" t="s">
        <v>192</v>
      </c>
      <c r="VEB75" s="124" t="s">
        <v>192</v>
      </c>
      <c r="VEC75" s="124" t="s">
        <v>192</v>
      </c>
      <c r="VED75" s="124" t="s">
        <v>192</v>
      </c>
      <c r="VEE75" s="124" t="s">
        <v>192</v>
      </c>
      <c r="VEF75" s="124" t="s">
        <v>192</v>
      </c>
      <c r="VEG75" s="124" t="s">
        <v>192</v>
      </c>
      <c r="VEH75" s="124" t="s">
        <v>192</v>
      </c>
      <c r="VEI75" s="124" t="s">
        <v>192</v>
      </c>
      <c r="VEJ75" s="124" t="s">
        <v>192</v>
      </c>
      <c r="VEK75" s="124" t="s">
        <v>192</v>
      </c>
      <c r="VEL75" s="124" t="s">
        <v>192</v>
      </c>
      <c r="VEM75" s="124" t="s">
        <v>192</v>
      </c>
      <c r="VEN75" s="124" t="s">
        <v>192</v>
      </c>
      <c r="VEO75" s="124" t="s">
        <v>192</v>
      </c>
      <c r="VEP75" s="124" t="s">
        <v>192</v>
      </c>
      <c r="VEQ75" s="124" t="s">
        <v>192</v>
      </c>
      <c r="VER75" s="124" t="s">
        <v>192</v>
      </c>
      <c r="VES75" s="124" t="s">
        <v>192</v>
      </c>
      <c r="VET75" s="124" t="s">
        <v>192</v>
      </c>
      <c r="VEU75" s="124" t="s">
        <v>192</v>
      </c>
      <c r="VEV75" s="124" t="s">
        <v>192</v>
      </c>
      <c r="VEW75" s="124" t="s">
        <v>192</v>
      </c>
      <c r="VEX75" s="124" t="s">
        <v>192</v>
      </c>
      <c r="VEY75" s="124" t="s">
        <v>192</v>
      </c>
      <c r="VEZ75" s="124" t="s">
        <v>192</v>
      </c>
      <c r="VFA75" s="124" t="s">
        <v>192</v>
      </c>
      <c r="VFB75" s="124" t="s">
        <v>192</v>
      </c>
      <c r="VFC75" s="124" t="s">
        <v>192</v>
      </c>
      <c r="VFD75" s="124" t="s">
        <v>192</v>
      </c>
      <c r="VFE75" s="124" t="s">
        <v>192</v>
      </c>
      <c r="VFF75" s="124" t="s">
        <v>192</v>
      </c>
      <c r="VFG75" s="124" t="s">
        <v>192</v>
      </c>
      <c r="VFH75" s="124" t="s">
        <v>192</v>
      </c>
      <c r="VFI75" s="124" t="s">
        <v>192</v>
      </c>
      <c r="VFJ75" s="124" t="s">
        <v>192</v>
      </c>
      <c r="VFK75" s="124" t="s">
        <v>192</v>
      </c>
      <c r="VFL75" s="124" t="s">
        <v>192</v>
      </c>
      <c r="VFM75" s="124" t="s">
        <v>192</v>
      </c>
      <c r="VFN75" s="124" t="s">
        <v>192</v>
      </c>
      <c r="VFO75" s="124" t="s">
        <v>192</v>
      </c>
      <c r="VFP75" s="124" t="s">
        <v>192</v>
      </c>
      <c r="VFQ75" s="124" t="s">
        <v>192</v>
      </c>
      <c r="VFR75" s="124" t="s">
        <v>192</v>
      </c>
      <c r="VFS75" s="124" t="s">
        <v>192</v>
      </c>
      <c r="VFT75" s="124" t="s">
        <v>192</v>
      </c>
      <c r="VFU75" s="124" t="s">
        <v>192</v>
      </c>
      <c r="VFV75" s="124" t="s">
        <v>192</v>
      </c>
      <c r="VFW75" s="124" t="s">
        <v>192</v>
      </c>
      <c r="VFX75" s="124" t="s">
        <v>192</v>
      </c>
      <c r="VFY75" s="124" t="s">
        <v>192</v>
      </c>
      <c r="VFZ75" s="124" t="s">
        <v>192</v>
      </c>
      <c r="VGA75" s="124" t="s">
        <v>192</v>
      </c>
      <c r="VGB75" s="124" t="s">
        <v>192</v>
      </c>
      <c r="VGC75" s="124" t="s">
        <v>192</v>
      </c>
      <c r="VGD75" s="124" t="s">
        <v>192</v>
      </c>
      <c r="VGE75" s="124" t="s">
        <v>192</v>
      </c>
      <c r="VGF75" s="124" t="s">
        <v>192</v>
      </c>
      <c r="VGG75" s="124" t="s">
        <v>192</v>
      </c>
      <c r="VGH75" s="124" t="s">
        <v>192</v>
      </c>
      <c r="VGI75" s="124" t="s">
        <v>192</v>
      </c>
      <c r="VGJ75" s="124" t="s">
        <v>192</v>
      </c>
      <c r="VGK75" s="124" t="s">
        <v>192</v>
      </c>
      <c r="VGL75" s="124" t="s">
        <v>192</v>
      </c>
      <c r="VGM75" s="124" t="s">
        <v>192</v>
      </c>
      <c r="VGN75" s="124" t="s">
        <v>192</v>
      </c>
      <c r="VGO75" s="124" t="s">
        <v>192</v>
      </c>
      <c r="VGP75" s="124" t="s">
        <v>192</v>
      </c>
      <c r="VGQ75" s="124" t="s">
        <v>192</v>
      </c>
      <c r="VGR75" s="124" t="s">
        <v>192</v>
      </c>
      <c r="VGS75" s="124" t="s">
        <v>192</v>
      </c>
      <c r="VGT75" s="124" t="s">
        <v>192</v>
      </c>
      <c r="VGU75" s="124" t="s">
        <v>192</v>
      </c>
      <c r="VGV75" s="124" t="s">
        <v>192</v>
      </c>
      <c r="VGW75" s="124" t="s">
        <v>192</v>
      </c>
      <c r="VGX75" s="124" t="s">
        <v>192</v>
      </c>
      <c r="VGY75" s="124" t="s">
        <v>192</v>
      </c>
      <c r="VGZ75" s="124" t="s">
        <v>192</v>
      </c>
      <c r="VHA75" s="124" t="s">
        <v>192</v>
      </c>
      <c r="VHB75" s="124" t="s">
        <v>192</v>
      </c>
      <c r="VHC75" s="124" t="s">
        <v>192</v>
      </c>
      <c r="VHD75" s="124" t="s">
        <v>192</v>
      </c>
      <c r="VHE75" s="124" t="s">
        <v>192</v>
      </c>
      <c r="VHF75" s="124" t="s">
        <v>192</v>
      </c>
      <c r="VHG75" s="124" t="s">
        <v>192</v>
      </c>
      <c r="VHH75" s="124" t="s">
        <v>192</v>
      </c>
      <c r="VHI75" s="124" t="s">
        <v>192</v>
      </c>
      <c r="VHJ75" s="124" t="s">
        <v>192</v>
      </c>
      <c r="VHK75" s="124" t="s">
        <v>192</v>
      </c>
      <c r="VHL75" s="124" t="s">
        <v>192</v>
      </c>
      <c r="VHM75" s="124" t="s">
        <v>192</v>
      </c>
      <c r="VHN75" s="124" t="s">
        <v>192</v>
      </c>
      <c r="VHO75" s="124" t="s">
        <v>192</v>
      </c>
      <c r="VHP75" s="124" t="s">
        <v>192</v>
      </c>
      <c r="VHQ75" s="124" t="s">
        <v>192</v>
      </c>
      <c r="VHR75" s="124" t="s">
        <v>192</v>
      </c>
      <c r="VHS75" s="124" t="s">
        <v>192</v>
      </c>
      <c r="VHT75" s="124" t="s">
        <v>192</v>
      </c>
      <c r="VHU75" s="124" t="s">
        <v>192</v>
      </c>
      <c r="VHV75" s="124" t="s">
        <v>192</v>
      </c>
      <c r="VHW75" s="124" t="s">
        <v>192</v>
      </c>
      <c r="VHX75" s="124" t="s">
        <v>192</v>
      </c>
      <c r="VHY75" s="124" t="s">
        <v>192</v>
      </c>
      <c r="VHZ75" s="124" t="s">
        <v>192</v>
      </c>
      <c r="VIA75" s="124" t="s">
        <v>192</v>
      </c>
      <c r="VIB75" s="124" t="s">
        <v>192</v>
      </c>
      <c r="VIC75" s="124" t="s">
        <v>192</v>
      </c>
      <c r="VID75" s="124" t="s">
        <v>192</v>
      </c>
      <c r="VIE75" s="124" t="s">
        <v>192</v>
      </c>
      <c r="VIF75" s="124" t="s">
        <v>192</v>
      </c>
      <c r="VIG75" s="124" t="s">
        <v>192</v>
      </c>
      <c r="VIH75" s="124" t="s">
        <v>192</v>
      </c>
      <c r="VII75" s="124" t="s">
        <v>192</v>
      </c>
      <c r="VIJ75" s="124" t="s">
        <v>192</v>
      </c>
      <c r="VIK75" s="124" t="s">
        <v>192</v>
      </c>
      <c r="VIL75" s="124" t="s">
        <v>192</v>
      </c>
      <c r="VIM75" s="124" t="s">
        <v>192</v>
      </c>
      <c r="VIN75" s="124" t="s">
        <v>192</v>
      </c>
      <c r="VIO75" s="124" t="s">
        <v>192</v>
      </c>
      <c r="VIP75" s="124" t="s">
        <v>192</v>
      </c>
      <c r="VIQ75" s="124" t="s">
        <v>192</v>
      </c>
      <c r="VIR75" s="124" t="s">
        <v>192</v>
      </c>
      <c r="VIS75" s="124" t="s">
        <v>192</v>
      </c>
      <c r="VIT75" s="124" t="s">
        <v>192</v>
      </c>
      <c r="VIU75" s="124" t="s">
        <v>192</v>
      </c>
      <c r="VIV75" s="124" t="s">
        <v>192</v>
      </c>
      <c r="VIW75" s="124" t="s">
        <v>192</v>
      </c>
      <c r="VIX75" s="124" t="s">
        <v>192</v>
      </c>
      <c r="VIY75" s="124" t="s">
        <v>192</v>
      </c>
      <c r="VIZ75" s="124" t="s">
        <v>192</v>
      </c>
      <c r="VJA75" s="124" t="s">
        <v>192</v>
      </c>
      <c r="VJB75" s="124" t="s">
        <v>192</v>
      </c>
      <c r="VJC75" s="124" t="s">
        <v>192</v>
      </c>
      <c r="VJD75" s="124" t="s">
        <v>192</v>
      </c>
      <c r="VJE75" s="124" t="s">
        <v>192</v>
      </c>
      <c r="VJF75" s="124" t="s">
        <v>192</v>
      </c>
      <c r="VJG75" s="124" t="s">
        <v>192</v>
      </c>
      <c r="VJH75" s="124" t="s">
        <v>192</v>
      </c>
      <c r="VJI75" s="124" t="s">
        <v>192</v>
      </c>
      <c r="VJJ75" s="124" t="s">
        <v>192</v>
      </c>
      <c r="VJK75" s="124" t="s">
        <v>192</v>
      </c>
      <c r="VJL75" s="124" t="s">
        <v>192</v>
      </c>
      <c r="VJM75" s="124" t="s">
        <v>192</v>
      </c>
      <c r="VJN75" s="124" t="s">
        <v>192</v>
      </c>
      <c r="VJO75" s="124" t="s">
        <v>192</v>
      </c>
      <c r="VJP75" s="124" t="s">
        <v>192</v>
      </c>
      <c r="VJQ75" s="124" t="s">
        <v>192</v>
      </c>
      <c r="VJR75" s="124" t="s">
        <v>192</v>
      </c>
      <c r="VJS75" s="124" t="s">
        <v>192</v>
      </c>
      <c r="VJT75" s="124" t="s">
        <v>192</v>
      </c>
      <c r="VJU75" s="124" t="s">
        <v>192</v>
      </c>
      <c r="VJV75" s="124" t="s">
        <v>192</v>
      </c>
      <c r="VJW75" s="124" t="s">
        <v>192</v>
      </c>
      <c r="VJX75" s="124" t="s">
        <v>192</v>
      </c>
      <c r="VJY75" s="124" t="s">
        <v>192</v>
      </c>
      <c r="VJZ75" s="124" t="s">
        <v>192</v>
      </c>
      <c r="VKA75" s="124" t="s">
        <v>192</v>
      </c>
      <c r="VKB75" s="124" t="s">
        <v>192</v>
      </c>
      <c r="VKC75" s="124" t="s">
        <v>192</v>
      </c>
      <c r="VKD75" s="124" t="s">
        <v>192</v>
      </c>
      <c r="VKE75" s="124" t="s">
        <v>192</v>
      </c>
      <c r="VKF75" s="124" t="s">
        <v>192</v>
      </c>
      <c r="VKG75" s="124" t="s">
        <v>192</v>
      </c>
      <c r="VKH75" s="124" t="s">
        <v>192</v>
      </c>
      <c r="VKI75" s="124" t="s">
        <v>192</v>
      </c>
      <c r="VKJ75" s="124" t="s">
        <v>192</v>
      </c>
      <c r="VKK75" s="124" t="s">
        <v>192</v>
      </c>
      <c r="VKL75" s="124" t="s">
        <v>192</v>
      </c>
      <c r="VKM75" s="124" t="s">
        <v>192</v>
      </c>
      <c r="VKN75" s="124" t="s">
        <v>192</v>
      </c>
      <c r="VKO75" s="124" t="s">
        <v>192</v>
      </c>
      <c r="VKP75" s="124" t="s">
        <v>192</v>
      </c>
      <c r="VKQ75" s="124" t="s">
        <v>192</v>
      </c>
      <c r="VKR75" s="124" t="s">
        <v>192</v>
      </c>
      <c r="VKS75" s="124" t="s">
        <v>192</v>
      </c>
      <c r="VKT75" s="124" t="s">
        <v>192</v>
      </c>
      <c r="VKU75" s="124" t="s">
        <v>192</v>
      </c>
      <c r="VKV75" s="124" t="s">
        <v>192</v>
      </c>
      <c r="VKW75" s="124" t="s">
        <v>192</v>
      </c>
      <c r="VKX75" s="124" t="s">
        <v>192</v>
      </c>
      <c r="VKY75" s="124" t="s">
        <v>192</v>
      </c>
      <c r="VKZ75" s="124" t="s">
        <v>192</v>
      </c>
      <c r="VLA75" s="124" t="s">
        <v>192</v>
      </c>
      <c r="VLB75" s="124" t="s">
        <v>192</v>
      </c>
      <c r="VLC75" s="124" t="s">
        <v>192</v>
      </c>
      <c r="VLD75" s="124" t="s">
        <v>192</v>
      </c>
      <c r="VLE75" s="124" t="s">
        <v>192</v>
      </c>
      <c r="VLF75" s="124" t="s">
        <v>192</v>
      </c>
      <c r="VLG75" s="124" t="s">
        <v>192</v>
      </c>
      <c r="VLH75" s="124" t="s">
        <v>192</v>
      </c>
      <c r="VLI75" s="124" t="s">
        <v>192</v>
      </c>
      <c r="VLJ75" s="124" t="s">
        <v>192</v>
      </c>
      <c r="VLK75" s="124" t="s">
        <v>192</v>
      </c>
      <c r="VLL75" s="124" t="s">
        <v>192</v>
      </c>
      <c r="VLM75" s="124" t="s">
        <v>192</v>
      </c>
      <c r="VLN75" s="124" t="s">
        <v>192</v>
      </c>
      <c r="VLO75" s="124" t="s">
        <v>192</v>
      </c>
      <c r="VLP75" s="124" t="s">
        <v>192</v>
      </c>
      <c r="VLQ75" s="124" t="s">
        <v>192</v>
      </c>
      <c r="VLR75" s="124" t="s">
        <v>192</v>
      </c>
      <c r="VLS75" s="124" t="s">
        <v>192</v>
      </c>
      <c r="VLT75" s="124" t="s">
        <v>192</v>
      </c>
      <c r="VLU75" s="124" t="s">
        <v>192</v>
      </c>
      <c r="VLV75" s="124" t="s">
        <v>192</v>
      </c>
      <c r="VLW75" s="124" t="s">
        <v>192</v>
      </c>
      <c r="VLX75" s="124" t="s">
        <v>192</v>
      </c>
      <c r="VLY75" s="124" t="s">
        <v>192</v>
      </c>
      <c r="VLZ75" s="124" t="s">
        <v>192</v>
      </c>
      <c r="VMA75" s="124" t="s">
        <v>192</v>
      </c>
      <c r="VMB75" s="124" t="s">
        <v>192</v>
      </c>
      <c r="VMC75" s="124" t="s">
        <v>192</v>
      </c>
      <c r="VMD75" s="124" t="s">
        <v>192</v>
      </c>
      <c r="VME75" s="124" t="s">
        <v>192</v>
      </c>
      <c r="VMF75" s="124" t="s">
        <v>192</v>
      </c>
      <c r="VMG75" s="124" t="s">
        <v>192</v>
      </c>
      <c r="VMH75" s="124" t="s">
        <v>192</v>
      </c>
      <c r="VMI75" s="124" t="s">
        <v>192</v>
      </c>
      <c r="VMJ75" s="124" t="s">
        <v>192</v>
      </c>
      <c r="VMK75" s="124" t="s">
        <v>192</v>
      </c>
      <c r="VML75" s="124" t="s">
        <v>192</v>
      </c>
      <c r="VMM75" s="124" t="s">
        <v>192</v>
      </c>
      <c r="VMN75" s="124" t="s">
        <v>192</v>
      </c>
      <c r="VMO75" s="124" t="s">
        <v>192</v>
      </c>
      <c r="VMP75" s="124" t="s">
        <v>192</v>
      </c>
      <c r="VMQ75" s="124" t="s">
        <v>192</v>
      </c>
      <c r="VMR75" s="124" t="s">
        <v>192</v>
      </c>
      <c r="VMS75" s="124" t="s">
        <v>192</v>
      </c>
      <c r="VMT75" s="124" t="s">
        <v>192</v>
      </c>
      <c r="VMU75" s="124" t="s">
        <v>192</v>
      </c>
      <c r="VMV75" s="124" t="s">
        <v>192</v>
      </c>
      <c r="VMW75" s="124" t="s">
        <v>192</v>
      </c>
      <c r="VMX75" s="124" t="s">
        <v>192</v>
      </c>
      <c r="VMY75" s="124" t="s">
        <v>192</v>
      </c>
      <c r="VMZ75" s="124" t="s">
        <v>192</v>
      </c>
      <c r="VNA75" s="124" t="s">
        <v>192</v>
      </c>
      <c r="VNB75" s="124" t="s">
        <v>192</v>
      </c>
      <c r="VNC75" s="124" t="s">
        <v>192</v>
      </c>
      <c r="VND75" s="124" t="s">
        <v>192</v>
      </c>
      <c r="VNE75" s="124" t="s">
        <v>192</v>
      </c>
      <c r="VNF75" s="124" t="s">
        <v>192</v>
      </c>
      <c r="VNG75" s="124" t="s">
        <v>192</v>
      </c>
      <c r="VNH75" s="124" t="s">
        <v>192</v>
      </c>
      <c r="VNI75" s="124" t="s">
        <v>192</v>
      </c>
      <c r="VNJ75" s="124" t="s">
        <v>192</v>
      </c>
      <c r="VNK75" s="124" t="s">
        <v>192</v>
      </c>
      <c r="VNL75" s="124" t="s">
        <v>192</v>
      </c>
      <c r="VNM75" s="124" t="s">
        <v>192</v>
      </c>
      <c r="VNN75" s="124" t="s">
        <v>192</v>
      </c>
      <c r="VNO75" s="124" t="s">
        <v>192</v>
      </c>
      <c r="VNP75" s="124" t="s">
        <v>192</v>
      </c>
      <c r="VNQ75" s="124" t="s">
        <v>192</v>
      </c>
      <c r="VNR75" s="124" t="s">
        <v>192</v>
      </c>
      <c r="VNS75" s="124" t="s">
        <v>192</v>
      </c>
      <c r="VNT75" s="124" t="s">
        <v>192</v>
      </c>
      <c r="VNU75" s="124" t="s">
        <v>192</v>
      </c>
      <c r="VNV75" s="124" t="s">
        <v>192</v>
      </c>
      <c r="VNW75" s="124" t="s">
        <v>192</v>
      </c>
      <c r="VNX75" s="124" t="s">
        <v>192</v>
      </c>
      <c r="VNY75" s="124" t="s">
        <v>192</v>
      </c>
      <c r="VNZ75" s="124" t="s">
        <v>192</v>
      </c>
      <c r="VOA75" s="124" t="s">
        <v>192</v>
      </c>
      <c r="VOB75" s="124" t="s">
        <v>192</v>
      </c>
      <c r="VOC75" s="124" t="s">
        <v>192</v>
      </c>
      <c r="VOD75" s="124" t="s">
        <v>192</v>
      </c>
      <c r="VOE75" s="124" t="s">
        <v>192</v>
      </c>
      <c r="VOF75" s="124" t="s">
        <v>192</v>
      </c>
      <c r="VOG75" s="124" t="s">
        <v>192</v>
      </c>
      <c r="VOH75" s="124" t="s">
        <v>192</v>
      </c>
      <c r="VOI75" s="124" t="s">
        <v>192</v>
      </c>
      <c r="VOJ75" s="124" t="s">
        <v>192</v>
      </c>
      <c r="VOK75" s="124" t="s">
        <v>192</v>
      </c>
      <c r="VOL75" s="124" t="s">
        <v>192</v>
      </c>
      <c r="VOM75" s="124" t="s">
        <v>192</v>
      </c>
      <c r="VON75" s="124" t="s">
        <v>192</v>
      </c>
      <c r="VOO75" s="124" t="s">
        <v>192</v>
      </c>
      <c r="VOP75" s="124" t="s">
        <v>192</v>
      </c>
      <c r="VOQ75" s="124" t="s">
        <v>192</v>
      </c>
      <c r="VOR75" s="124" t="s">
        <v>192</v>
      </c>
      <c r="VOS75" s="124" t="s">
        <v>192</v>
      </c>
      <c r="VOT75" s="124" t="s">
        <v>192</v>
      </c>
      <c r="VOU75" s="124" t="s">
        <v>192</v>
      </c>
      <c r="VOV75" s="124" t="s">
        <v>192</v>
      </c>
      <c r="VOW75" s="124" t="s">
        <v>192</v>
      </c>
      <c r="VOX75" s="124" t="s">
        <v>192</v>
      </c>
      <c r="VOY75" s="124" t="s">
        <v>192</v>
      </c>
      <c r="VOZ75" s="124" t="s">
        <v>192</v>
      </c>
      <c r="VPA75" s="124" t="s">
        <v>192</v>
      </c>
      <c r="VPB75" s="124" t="s">
        <v>192</v>
      </c>
      <c r="VPC75" s="124" t="s">
        <v>192</v>
      </c>
      <c r="VPD75" s="124" t="s">
        <v>192</v>
      </c>
      <c r="VPE75" s="124" t="s">
        <v>192</v>
      </c>
      <c r="VPF75" s="124" t="s">
        <v>192</v>
      </c>
      <c r="VPG75" s="124" t="s">
        <v>192</v>
      </c>
      <c r="VPH75" s="124" t="s">
        <v>192</v>
      </c>
      <c r="VPI75" s="124" t="s">
        <v>192</v>
      </c>
      <c r="VPJ75" s="124" t="s">
        <v>192</v>
      </c>
      <c r="VPK75" s="124" t="s">
        <v>192</v>
      </c>
      <c r="VPL75" s="124" t="s">
        <v>192</v>
      </c>
      <c r="VPM75" s="124" t="s">
        <v>192</v>
      </c>
      <c r="VPN75" s="124" t="s">
        <v>192</v>
      </c>
      <c r="VPO75" s="124" t="s">
        <v>192</v>
      </c>
      <c r="VPP75" s="124" t="s">
        <v>192</v>
      </c>
      <c r="VPQ75" s="124" t="s">
        <v>192</v>
      </c>
      <c r="VPR75" s="124" t="s">
        <v>192</v>
      </c>
      <c r="VPS75" s="124" t="s">
        <v>192</v>
      </c>
      <c r="VPT75" s="124" t="s">
        <v>192</v>
      </c>
      <c r="VPU75" s="124" t="s">
        <v>192</v>
      </c>
      <c r="VPV75" s="124" t="s">
        <v>192</v>
      </c>
      <c r="VPW75" s="124" t="s">
        <v>192</v>
      </c>
      <c r="VPX75" s="124" t="s">
        <v>192</v>
      </c>
      <c r="VPY75" s="124" t="s">
        <v>192</v>
      </c>
      <c r="VPZ75" s="124" t="s">
        <v>192</v>
      </c>
      <c r="VQA75" s="124" t="s">
        <v>192</v>
      </c>
      <c r="VQB75" s="124" t="s">
        <v>192</v>
      </c>
      <c r="VQC75" s="124" t="s">
        <v>192</v>
      </c>
      <c r="VQD75" s="124" t="s">
        <v>192</v>
      </c>
      <c r="VQE75" s="124" t="s">
        <v>192</v>
      </c>
      <c r="VQF75" s="124" t="s">
        <v>192</v>
      </c>
      <c r="VQG75" s="124" t="s">
        <v>192</v>
      </c>
      <c r="VQH75" s="124" t="s">
        <v>192</v>
      </c>
      <c r="VQI75" s="124" t="s">
        <v>192</v>
      </c>
      <c r="VQJ75" s="124" t="s">
        <v>192</v>
      </c>
      <c r="VQK75" s="124" t="s">
        <v>192</v>
      </c>
      <c r="VQL75" s="124" t="s">
        <v>192</v>
      </c>
      <c r="VQM75" s="124" t="s">
        <v>192</v>
      </c>
      <c r="VQN75" s="124" t="s">
        <v>192</v>
      </c>
      <c r="VQO75" s="124" t="s">
        <v>192</v>
      </c>
      <c r="VQP75" s="124" t="s">
        <v>192</v>
      </c>
      <c r="VQQ75" s="124" t="s">
        <v>192</v>
      </c>
      <c r="VQR75" s="124" t="s">
        <v>192</v>
      </c>
      <c r="VQS75" s="124" t="s">
        <v>192</v>
      </c>
      <c r="VQT75" s="124" t="s">
        <v>192</v>
      </c>
      <c r="VQU75" s="124" t="s">
        <v>192</v>
      </c>
      <c r="VQV75" s="124" t="s">
        <v>192</v>
      </c>
      <c r="VQW75" s="124" t="s">
        <v>192</v>
      </c>
      <c r="VQX75" s="124" t="s">
        <v>192</v>
      </c>
      <c r="VQY75" s="124" t="s">
        <v>192</v>
      </c>
      <c r="VQZ75" s="124" t="s">
        <v>192</v>
      </c>
      <c r="VRA75" s="124" t="s">
        <v>192</v>
      </c>
      <c r="VRB75" s="124" t="s">
        <v>192</v>
      </c>
      <c r="VRC75" s="124" t="s">
        <v>192</v>
      </c>
      <c r="VRD75" s="124" t="s">
        <v>192</v>
      </c>
      <c r="VRE75" s="124" t="s">
        <v>192</v>
      </c>
      <c r="VRF75" s="124" t="s">
        <v>192</v>
      </c>
      <c r="VRG75" s="124" t="s">
        <v>192</v>
      </c>
      <c r="VRH75" s="124" t="s">
        <v>192</v>
      </c>
      <c r="VRI75" s="124" t="s">
        <v>192</v>
      </c>
      <c r="VRJ75" s="124" t="s">
        <v>192</v>
      </c>
      <c r="VRK75" s="124" t="s">
        <v>192</v>
      </c>
      <c r="VRL75" s="124" t="s">
        <v>192</v>
      </c>
      <c r="VRM75" s="124" t="s">
        <v>192</v>
      </c>
      <c r="VRN75" s="124" t="s">
        <v>192</v>
      </c>
      <c r="VRO75" s="124" t="s">
        <v>192</v>
      </c>
      <c r="VRP75" s="124" t="s">
        <v>192</v>
      </c>
      <c r="VRQ75" s="124" t="s">
        <v>192</v>
      </c>
      <c r="VRR75" s="124" t="s">
        <v>192</v>
      </c>
      <c r="VRS75" s="124" t="s">
        <v>192</v>
      </c>
      <c r="VRT75" s="124" t="s">
        <v>192</v>
      </c>
      <c r="VRU75" s="124" t="s">
        <v>192</v>
      </c>
      <c r="VRV75" s="124" t="s">
        <v>192</v>
      </c>
      <c r="VRW75" s="124" t="s">
        <v>192</v>
      </c>
      <c r="VRX75" s="124" t="s">
        <v>192</v>
      </c>
      <c r="VRY75" s="124" t="s">
        <v>192</v>
      </c>
      <c r="VRZ75" s="124" t="s">
        <v>192</v>
      </c>
      <c r="VSA75" s="124" t="s">
        <v>192</v>
      </c>
      <c r="VSB75" s="124" t="s">
        <v>192</v>
      </c>
      <c r="VSC75" s="124" t="s">
        <v>192</v>
      </c>
      <c r="VSD75" s="124" t="s">
        <v>192</v>
      </c>
      <c r="VSE75" s="124" t="s">
        <v>192</v>
      </c>
      <c r="VSF75" s="124" t="s">
        <v>192</v>
      </c>
      <c r="VSG75" s="124" t="s">
        <v>192</v>
      </c>
      <c r="VSH75" s="124" t="s">
        <v>192</v>
      </c>
      <c r="VSI75" s="124" t="s">
        <v>192</v>
      </c>
      <c r="VSJ75" s="124" t="s">
        <v>192</v>
      </c>
      <c r="VSK75" s="124" t="s">
        <v>192</v>
      </c>
      <c r="VSL75" s="124" t="s">
        <v>192</v>
      </c>
      <c r="VSM75" s="124" t="s">
        <v>192</v>
      </c>
      <c r="VSN75" s="124" t="s">
        <v>192</v>
      </c>
      <c r="VSO75" s="124" t="s">
        <v>192</v>
      </c>
      <c r="VSP75" s="124" t="s">
        <v>192</v>
      </c>
      <c r="VSQ75" s="124" t="s">
        <v>192</v>
      </c>
      <c r="VSR75" s="124" t="s">
        <v>192</v>
      </c>
      <c r="VSS75" s="124" t="s">
        <v>192</v>
      </c>
      <c r="VST75" s="124" t="s">
        <v>192</v>
      </c>
      <c r="VSU75" s="124" t="s">
        <v>192</v>
      </c>
      <c r="VSV75" s="124" t="s">
        <v>192</v>
      </c>
      <c r="VSW75" s="124" t="s">
        <v>192</v>
      </c>
      <c r="VSX75" s="124" t="s">
        <v>192</v>
      </c>
      <c r="VSY75" s="124" t="s">
        <v>192</v>
      </c>
      <c r="VSZ75" s="124" t="s">
        <v>192</v>
      </c>
      <c r="VTA75" s="124" t="s">
        <v>192</v>
      </c>
      <c r="VTB75" s="124" t="s">
        <v>192</v>
      </c>
      <c r="VTC75" s="124" t="s">
        <v>192</v>
      </c>
      <c r="VTD75" s="124" t="s">
        <v>192</v>
      </c>
      <c r="VTE75" s="124" t="s">
        <v>192</v>
      </c>
      <c r="VTF75" s="124" t="s">
        <v>192</v>
      </c>
      <c r="VTG75" s="124" t="s">
        <v>192</v>
      </c>
      <c r="VTH75" s="124" t="s">
        <v>192</v>
      </c>
      <c r="VTI75" s="124" t="s">
        <v>192</v>
      </c>
      <c r="VTJ75" s="124" t="s">
        <v>192</v>
      </c>
      <c r="VTK75" s="124" t="s">
        <v>192</v>
      </c>
      <c r="VTL75" s="124" t="s">
        <v>192</v>
      </c>
      <c r="VTM75" s="124" t="s">
        <v>192</v>
      </c>
      <c r="VTN75" s="124" t="s">
        <v>192</v>
      </c>
      <c r="VTO75" s="124" t="s">
        <v>192</v>
      </c>
      <c r="VTP75" s="124" t="s">
        <v>192</v>
      </c>
      <c r="VTQ75" s="124" t="s">
        <v>192</v>
      </c>
      <c r="VTR75" s="124" t="s">
        <v>192</v>
      </c>
      <c r="VTS75" s="124" t="s">
        <v>192</v>
      </c>
      <c r="VTT75" s="124" t="s">
        <v>192</v>
      </c>
      <c r="VTU75" s="124" t="s">
        <v>192</v>
      </c>
      <c r="VTV75" s="124" t="s">
        <v>192</v>
      </c>
      <c r="VTW75" s="124" t="s">
        <v>192</v>
      </c>
      <c r="VTX75" s="124" t="s">
        <v>192</v>
      </c>
      <c r="VTY75" s="124" t="s">
        <v>192</v>
      </c>
      <c r="VTZ75" s="124" t="s">
        <v>192</v>
      </c>
      <c r="VUA75" s="124" t="s">
        <v>192</v>
      </c>
      <c r="VUB75" s="124" t="s">
        <v>192</v>
      </c>
      <c r="VUC75" s="124" t="s">
        <v>192</v>
      </c>
      <c r="VUD75" s="124" t="s">
        <v>192</v>
      </c>
      <c r="VUE75" s="124" t="s">
        <v>192</v>
      </c>
      <c r="VUF75" s="124" t="s">
        <v>192</v>
      </c>
      <c r="VUG75" s="124" t="s">
        <v>192</v>
      </c>
      <c r="VUH75" s="124" t="s">
        <v>192</v>
      </c>
      <c r="VUI75" s="124" t="s">
        <v>192</v>
      </c>
      <c r="VUJ75" s="124" t="s">
        <v>192</v>
      </c>
      <c r="VUK75" s="124" t="s">
        <v>192</v>
      </c>
      <c r="VUL75" s="124" t="s">
        <v>192</v>
      </c>
      <c r="VUM75" s="124" t="s">
        <v>192</v>
      </c>
      <c r="VUN75" s="124" t="s">
        <v>192</v>
      </c>
      <c r="VUO75" s="124" t="s">
        <v>192</v>
      </c>
      <c r="VUP75" s="124" t="s">
        <v>192</v>
      </c>
      <c r="VUQ75" s="124" t="s">
        <v>192</v>
      </c>
      <c r="VUR75" s="124" t="s">
        <v>192</v>
      </c>
      <c r="VUS75" s="124" t="s">
        <v>192</v>
      </c>
      <c r="VUT75" s="124" t="s">
        <v>192</v>
      </c>
      <c r="VUU75" s="124" t="s">
        <v>192</v>
      </c>
      <c r="VUV75" s="124" t="s">
        <v>192</v>
      </c>
      <c r="VUW75" s="124" t="s">
        <v>192</v>
      </c>
      <c r="VUX75" s="124" t="s">
        <v>192</v>
      </c>
      <c r="VUY75" s="124" t="s">
        <v>192</v>
      </c>
      <c r="VUZ75" s="124" t="s">
        <v>192</v>
      </c>
      <c r="VVA75" s="124" t="s">
        <v>192</v>
      </c>
      <c r="VVB75" s="124" t="s">
        <v>192</v>
      </c>
      <c r="VVC75" s="124" t="s">
        <v>192</v>
      </c>
      <c r="VVD75" s="124" t="s">
        <v>192</v>
      </c>
      <c r="VVE75" s="124" t="s">
        <v>192</v>
      </c>
      <c r="VVF75" s="124" t="s">
        <v>192</v>
      </c>
      <c r="VVG75" s="124" t="s">
        <v>192</v>
      </c>
      <c r="VVH75" s="124" t="s">
        <v>192</v>
      </c>
      <c r="VVI75" s="124" t="s">
        <v>192</v>
      </c>
      <c r="VVJ75" s="124" t="s">
        <v>192</v>
      </c>
      <c r="VVK75" s="124" t="s">
        <v>192</v>
      </c>
      <c r="VVL75" s="124" t="s">
        <v>192</v>
      </c>
      <c r="VVM75" s="124" t="s">
        <v>192</v>
      </c>
      <c r="VVN75" s="124" t="s">
        <v>192</v>
      </c>
      <c r="VVO75" s="124" t="s">
        <v>192</v>
      </c>
      <c r="VVP75" s="124" t="s">
        <v>192</v>
      </c>
      <c r="VVQ75" s="124" t="s">
        <v>192</v>
      </c>
      <c r="VVR75" s="124" t="s">
        <v>192</v>
      </c>
      <c r="VVS75" s="124" t="s">
        <v>192</v>
      </c>
      <c r="VVT75" s="124" t="s">
        <v>192</v>
      </c>
      <c r="VVU75" s="124" t="s">
        <v>192</v>
      </c>
      <c r="VVV75" s="124" t="s">
        <v>192</v>
      </c>
      <c r="VVW75" s="124" t="s">
        <v>192</v>
      </c>
      <c r="VVX75" s="124" t="s">
        <v>192</v>
      </c>
      <c r="VVY75" s="124" t="s">
        <v>192</v>
      </c>
      <c r="VVZ75" s="124" t="s">
        <v>192</v>
      </c>
      <c r="VWA75" s="124" t="s">
        <v>192</v>
      </c>
      <c r="VWB75" s="124" t="s">
        <v>192</v>
      </c>
      <c r="VWC75" s="124" t="s">
        <v>192</v>
      </c>
      <c r="VWD75" s="124" t="s">
        <v>192</v>
      </c>
      <c r="VWE75" s="124" t="s">
        <v>192</v>
      </c>
      <c r="VWF75" s="124" t="s">
        <v>192</v>
      </c>
      <c r="VWG75" s="124" t="s">
        <v>192</v>
      </c>
      <c r="VWH75" s="124" t="s">
        <v>192</v>
      </c>
      <c r="VWI75" s="124" t="s">
        <v>192</v>
      </c>
      <c r="VWJ75" s="124" t="s">
        <v>192</v>
      </c>
      <c r="VWK75" s="124" t="s">
        <v>192</v>
      </c>
      <c r="VWL75" s="124" t="s">
        <v>192</v>
      </c>
      <c r="VWM75" s="124" t="s">
        <v>192</v>
      </c>
      <c r="VWN75" s="124" t="s">
        <v>192</v>
      </c>
      <c r="VWO75" s="124" t="s">
        <v>192</v>
      </c>
      <c r="VWP75" s="124" t="s">
        <v>192</v>
      </c>
      <c r="VWQ75" s="124" t="s">
        <v>192</v>
      </c>
      <c r="VWR75" s="124" t="s">
        <v>192</v>
      </c>
      <c r="VWS75" s="124" t="s">
        <v>192</v>
      </c>
      <c r="VWT75" s="124" t="s">
        <v>192</v>
      </c>
      <c r="VWU75" s="124" t="s">
        <v>192</v>
      </c>
      <c r="VWV75" s="124" t="s">
        <v>192</v>
      </c>
      <c r="VWW75" s="124" t="s">
        <v>192</v>
      </c>
      <c r="VWX75" s="124" t="s">
        <v>192</v>
      </c>
      <c r="VWY75" s="124" t="s">
        <v>192</v>
      </c>
      <c r="VWZ75" s="124" t="s">
        <v>192</v>
      </c>
      <c r="VXA75" s="124" t="s">
        <v>192</v>
      </c>
      <c r="VXB75" s="124" t="s">
        <v>192</v>
      </c>
      <c r="VXC75" s="124" t="s">
        <v>192</v>
      </c>
      <c r="VXD75" s="124" t="s">
        <v>192</v>
      </c>
      <c r="VXE75" s="124" t="s">
        <v>192</v>
      </c>
      <c r="VXF75" s="124" t="s">
        <v>192</v>
      </c>
      <c r="VXG75" s="124" t="s">
        <v>192</v>
      </c>
      <c r="VXH75" s="124" t="s">
        <v>192</v>
      </c>
      <c r="VXI75" s="124" t="s">
        <v>192</v>
      </c>
      <c r="VXJ75" s="124" t="s">
        <v>192</v>
      </c>
      <c r="VXK75" s="124" t="s">
        <v>192</v>
      </c>
      <c r="VXL75" s="124" t="s">
        <v>192</v>
      </c>
      <c r="VXM75" s="124" t="s">
        <v>192</v>
      </c>
      <c r="VXN75" s="124" t="s">
        <v>192</v>
      </c>
      <c r="VXO75" s="124" t="s">
        <v>192</v>
      </c>
      <c r="VXP75" s="124" t="s">
        <v>192</v>
      </c>
      <c r="VXQ75" s="124" t="s">
        <v>192</v>
      </c>
      <c r="VXR75" s="124" t="s">
        <v>192</v>
      </c>
      <c r="VXS75" s="124" t="s">
        <v>192</v>
      </c>
      <c r="VXT75" s="124" t="s">
        <v>192</v>
      </c>
      <c r="VXU75" s="124" t="s">
        <v>192</v>
      </c>
      <c r="VXV75" s="124" t="s">
        <v>192</v>
      </c>
      <c r="VXW75" s="124" t="s">
        <v>192</v>
      </c>
      <c r="VXX75" s="124" t="s">
        <v>192</v>
      </c>
      <c r="VXY75" s="124" t="s">
        <v>192</v>
      </c>
      <c r="VXZ75" s="124" t="s">
        <v>192</v>
      </c>
      <c r="VYA75" s="124" t="s">
        <v>192</v>
      </c>
      <c r="VYB75" s="124" t="s">
        <v>192</v>
      </c>
      <c r="VYC75" s="124" t="s">
        <v>192</v>
      </c>
      <c r="VYD75" s="124" t="s">
        <v>192</v>
      </c>
      <c r="VYE75" s="124" t="s">
        <v>192</v>
      </c>
      <c r="VYF75" s="124" t="s">
        <v>192</v>
      </c>
      <c r="VYG75" s="124" t="s">
        <v>192</v>
      </c>
      <c r="VYH75" s="124" t="s">
        <v>192</v>
      </c>
      <c r="VYI75" s="124" t="s">
        <v>192</v>
      </c>
      <c r="VYJ75" s="124" t="s">
        <v>192</v>
      </c>
      <c r="VYK75" s="124" t="s">
        <v>192</v>
      </c>
      <c r="VYL75" s="124" t="s">
        <v>192</v>
      </c>
      <c r="VYM75" s="124" t="s">
        <v>192</v>
      </c>
      <c r="VYN75" s="124" t="s">
        <v>192</v>
      </c>
      <c r="VYO75" s="124" t="s">
        <v>192</v>
      </c>
      <c r="VYP75" s="124" t="s">
        <v>192</v>
      </c>
      <c r="VYQ75" s="124" t="s">
        <v>192</v>
      </c>
      <c r="VYR75" s="124" t="s">
        <v>192</v>
      </c>
      <c r="VYS75" s="124" t="s">
        <v>192</v>
      </c>
      <c r="VYT75" s="124" t="s">
        <v>192</v>
      </c>
      <c r="VYU75" s="124" t="s">
        <v>192</v>
      </c>
      <c r="VYV75" s="124" t="s">
        <v>192</v>
      </c>
      <c r="VYW75" s="124" t="s">
        <v>192</v>
      </c>
      <c r="VYX75" s="124" t="s">
        <v>192</v>
      </c>
      <c r="VYY75" s="124" t="s">
        <v>192</v>
      </c>
      <c r="VYZ75" s="124" t="s">
        <v>192</v>
      </c>
      <c r="VZA75" s="124" t="s">
        <v>192</v>
      </c>
      <c r="VZB75" s="124" t="s">
        <v>192</v>
      </c>
      <c r="VZC75" s="124" t="s">
        <v>192</v>
      </c>
      <c r="VZD75" s="124" t="s">
        <v>192</v>
      </c>
      <c r="VZE75" s="124" t="s">
        <v>192</v>
      </c>
      <c r="VZF75" s="124" t="s">
        <v>192</v>
      </c>
      <c r="VZG75" s="124" t="s">
        <v>192</v>
      </c>
      <c r="VZH75" s="124" t="s">
        <v>192</v>
      </c>
      <c r="VZI75" s="124" t="s">
        <v>192</v>
      </c>
      <c r="VZJ75" s="124" t="s">
        <v>192</v>
      </c>
      <c r="VZK75" s="124" t="s">
        <v>192</v>
      </c>
      <c r="VZL75" s="124" t="s">
        <v>192</v>
      </c>
      <c r="VZM75" s="124" t="s">
        <v>192</v>
      </c>
      <c r="VZN75" s="124" t="s">
        <v>192</v>
      </c>
      <c r="VZO75" s="124" t="s">
        <v>192</v>
      </c>
      <c r="VZP75" s="124" t="s">
        <v>192</v>
      </c>
      <c r="VZQ75" s="124" t="s">
        <v>192</v>
      </c>
      <c r="VZR75" s="124" t="s">
        <v>192</v>
      </c>
      <c r="VZS75" s="124" t="s">
        <v>192</v>
      </c>
      <c r="VZT75" s="124" t="s">
        <v>192</v>
      </c>
      <c r="VZU75" s="124" t="s">
        <v>192</v>
      </c>
      <c r="VZV75" s="124" t="s">
        <v>192</v>
      </c>
      <c r="VZW75" s="124" t="s">
        <v>192</v>
      </c>
      <c r="VZX75" s="124" t="s">
        <v>192</v>
      </c>
      <c r="VZY75" s="124" t="s">
        <v>192</v>
      </c>
      <c r="VZZ75" s="124" t="s">
        <v>192</v>
      </c>
      <c r="WAA75" s="124" t="s">
        <v>192</v>
      </c>
      <c r="WAB75" s="124" t="s">
        <v>192</v>
      </c>
      <c r="WAC75" s="124" t="s">
        <v>192</v>
      </c>
      <c r="WAD75" s="124" t="s">
        <v>192</v>
      </c>
      <c r="WAE75" s="124" t="s">
        <v>192</v>
      </c>
      <c r="WAF75" s="124" t="s">
        <v>192</v>
      </c>
      <c r="WAG75" s="124" t="s">
        <v>192</v>
      </c>
      <c r="WAH75" s="124" t="s">
        <v>192</v>
      </c>
      <c r="WAI75" s="124" t="s">
        <v>192</v>
      </c>
      <c r="WAJ75" s="124" t="s">
        <v>192</v>
      </c>
      <c r="WAK75" s="124" t="s">
        <v>192</v>
      </c>
      <c r="WAL75" s="124" t="s">
        <v>192</v>
      </c>
      <c r="WAM75" s="124" t="s">
        <v>192</v>
      </c>
      <c r="WAN75" s="124" t="s">
        <v>192</v>
      </c>
      <c r="WAO75" s="124" t="s">
        <v>192</v>
      </c>
      <c r="WAP75" s="124" t="s">
        <v>192</v>
      </c>
      <c r="WAQ75" s="124" t="s">
        <v>192</v>
      </c>
      <c r="WAR75" s="124" t="s">
        <v>192</v>
      </c>
      <c r="WAS75" s="124" t="s">
        <v>192</v>
      </c>
      <c r="WAT75" s="124" t="s">
        <v>192</v>
      </c>
      <c r="WAU75" s="124" t="s">
        <v>192</v>
      </c>
      <c r="WAV75" s="124" t="s">
        <v>192</v>
      </c>
      <c r="WAW75" s="124" t="s">
        <v>192</v>
      </c>
      <c r="WAX75" s="124" t="s">
        <v>192</v>
      </c>
      <c r="WAY75" s="124" t="s">
        <v>192</v>
      </c>
      <c r="WAZ75" s="124" t="s">
        <v>192</v>
      </c>
      <c r="WBA75" s="124" t="s">
        <v>192</v>
      </c>
      <c r="WBB75" s="124" t="s">
        <v>192</v>
      </c>
      <c r="WBC75" s="124" t="s">
        <v>192</v>
      </c>
      <c r="WBD75" s="124" t="s">
        <v>192</v>
      </c>
      <c r="WBE75" s="124" t="s">
        <v>192</v>
      </c>
      <c r="WBF75" s="124" t="s">
        <v>192</v>
      </c>
      <c r="WBG75" s="124" t="s">
        <v>192</v>
      </c>
      <c r="WBH75" s="124" t="s">
        <v>192</v>
      </c>
      <c r="WBI75" s="124" t="s">
        <v>192</v>
      </c>
      <c r="WBJ75" s="124" t="s">
        <v>192</v>
      </c>
      <c r="WBK75" s="124" t="s">
        <v>192</v>
      </c>
      <c r="WBL75" s="124" t="s">
        <v>192</v>
      </c>
      <c r="WBM75" s="124" t="s">
        <v>192</v>
      </c>
      <c r="WBN75" s="124" t="s">
        <v>192</v>
      </c>
      <c r="WBO75" s="124" t="s">
        <v>192</v>
      </c>
      <c r="WBP75" s="124" t="s">
        <v>192</v>
      </c>
      <c r="WBQ75" s="124" t="s">
        <v>192</v>
      </c>
      <c r="WBR75" s="124" t="s">
        <v>192</v>
      </c>
      <c r="WBS75" s="124" t="s">
        <v>192</v>
      </c>
      <c r="WBT75" s="124" t="s">
        <v>192</v>
      </c>
      <c r="WBU75" s="124" t="s">
        <v>192</v>
      </c>
      <c r="WBV75" s="124" t="s">
        <v>192</v>
      </c>
      <c r="WBW75" s="124" t="s">
        <v>192</v>
      </c>
      <c r="WBX75" s="124" t="s">
        <v>192</v>
      </c>
      <c r="WBY75" s="124" t="s">
        <v>192</v>
      </c>
      <c r="WBZ75" s="124" t="s">
        <v>192</v>
      </c>
      <c r="WCA75" s="124" t="s">
        <v>192</v>
      </c>
      <c r="WCB75" s="124" t="s">
        <v>192</v>
      </c>
      <c r="WCC75" s="124" t="s">
        <v>192</v>
      </c>
      <c r="WCD75" s="124" t="s">
        <v>192</v>
      </c>
      <c r="WCE75" s="124" t="s">
        <v>192</v>
      </c>
      <c r="WCF75" s="124" t="s">
        <v>192</v>
      </c>
      <c r="WCG75" s="124" t="s">
        <v>192</v>
      </c>
      <c r="WCH75" s="124" t="s">
        <v>192</v>
      </c>
      <c r="WCI75" s="124" t="s">
        <v>192</v>
      </c>
      <c r="WCJ75" s="124" t="s">
        <v>192</v>
      </c>
      <c r="WCK75" s="124" t="s">
        <v>192</v>
      </c>
      <c r="WCL75" s="124" t="s">
        <v>192</v>
      </c>
      <c r="WCM75" s="124" t="s">
        <v>192</v>
      </c>
      <c r="WCN75" s="124" t="s">
        <v>192</v>
      </c>
      <c r="WCO75" s="124" t="s">
        <v>192</v>
      </c>
      <c r="WCP75" s="124" t="s">
        <v>192</v>
      </c>
      <c r="WCQ75" s="124" t="s">
        <v>192</v>
      </c>
      <c r="WCR75" s="124" t="s">
        <v>192</v>
      </c>
      <c r="WCS75" s="124" t="s">
        <v>192</v>
      </c>
      <c r="WCT75" s="124" t="s">
        <v>192</v>
      </c>
      <c r="WCU75" s="124" t="s">
        <v>192</v>
      </c>
      <c r="WCV75" s="124" t="s">
        <v>192</v>
      </c>
      <c r="WCW75" s="124" t="s">
        <v>192</v>
      </c>
      <c r="WCX75" s="124" t="s">
        <v>192</v>
      </c>
      <c r="WCY75" s="124" t="s">
        <v>192</v>
      </c>
      <c r="WCZ75" s="124" t="s">
        <v>192</v>
      </c>
      <c r="WDA75" s="124" t="s">
        <v>192</v>
      </c>
      <c r="WDB75" s="124" t="s">
        <v>192</v>
      </c>
      <c r="WDC75" s="124" t="s">
        <v>192</v>
      </c>
      <c r="WDD75" s="124" t="s">
        <v>192</v>
      </c>
      <c r="WDE75" s="124" t="s">
        <v>192</v>
      </c>
      <c r="WDF75" s="124" t="s">
        <v>192</v>
      </c>
      <c r="WDG75" s="124" t="s">
        <v>192</v>
      </c>
      <c r="WDH75" s="124" t="s">
        <v>192</v>
      </c>
      <c r="WDI75" s="124" t="s">
        <v>192</v>
      </c>
      <c r="WDJ75" s="124" t="s">
        <v>192</v>
      </c>
      <c r="WDK75" s="124" t="s">
        <v>192</v>
      </c>
      <c r="WDL75" s="124" t="s">
        <v>192</v>
      </c>
      <c r="WDM75" s="124" t="s">
        <v>192</v>
      </c>
      <c r="WDN75" s="124" t="s">
        <v>192</v>
      </c>
      <c r="WDO75" s="124" t="s">
        <v>192</v>
      </c>
      <c r="WDP75" s="124" t="s">
        <v>192</v>
      </c>
      <c r="WDQ75" s="124" t="s">
        <v>192</v>
      </c>
      <c r="WDR75" s="124" t="s">
        <v>192</v>
      </c>
      <c r="WDS75" s="124" t="s">
        <v>192</v>
      </c>
      <c r="WDT75" s="124" t="s">
        <v>192</v>
      </c>
      <c r="WDU75" s="124" t="s">
        <v>192</v>
      </c>
      <c r="WDV75" s="124" t="s">
        <v>192</v>
      </c>
      <c r="WDW75" s="124" t="s">
        <v>192</v>
      </c>
      <c r="WDX75" s="124" t="s">
        <v>192</v>
      </c>
      <c r="WDY75" s="124" t="s">
        <v>192</v>
      </c>
      <c r="WDZ75" s="124" t="s">
        <v>192</v>
      </c>
      <c r="WEA75" s="124" t="s">
        <v>192</v>
      </c>
      <c r="WEB75" s="124" t="s">
        <v>192</v>
      </c>
      <c r="WEC75" s="124" t="s">
        <v>192</v>
      </c>
      <c r="WED75" s="124" t="s">
        <v>192</v>
      </c>
      <c r="WEE75" s="124" t="s">
        <v>192</v>
      </c>
      <c r="WEF75" s="124" t="s">
        <v>192</v>
      </c>
      <c r="WEG75" s="124" t="s">
        <v>192</v>
      </c>
      <c r="WEH75" s="124" t="s">
        <v>192</v>
      </c>
      <c r="WEI75" s="124" t="s">
        <v>192</v>
      </c>
      <c r="WEJ75" s="124" t="s">
        <v>192</v>
      </c>
      <c r="WEK75" s="124" t="s">
        <v>192</v>
      </c>
      <c r="WEL75" s="124" t="s">
        <v>192</v>
      </c>
      <c r="WEM75" s="124" t="s">
        <v>192</v>
      </c>
      <c r="WEN75" s="124" t="s">
        <v>192</v>
      </c>
      <c r="WEO75" s="124" t="s">
        <v>192</v>
      </c>
      <c r="WEP75" s="124" t="s">
        <v>192</v>
      </c>
      <c r="WEQ75" s="124" t="s">
        <v>192</v>
      </c>
      <c r="WER75" s="124" t="s">
        <v>192</v>
      </c>
      <c r="WES75" s="124" t="s">
        <v>192</v>
      </c>
      <c r="WET75" s="124" t="s">
        <v>192</v>
      </c>
      <c r="WEU75" s="124" t="s">
        <v>192</v>
      </c>
      <c r="WEV75" s="124" t="s">
        <v>192</v>
      </c>
      <c r="WEW75" s="124" t="s">
        <v>192</v>
      </c>
      <c r="WEX75" s="124" t="s">
        <v>192</v>
      </c>
      <c r="WEY75" s="124" t="s">
        <v>192</v>
      </c>
      <c r="WEZ75" s="124" t="s">
        <v>192</v>
      </c>
      <c r="WFA75" s="124" t="s">
        <v>192</v>
      </c>
      <c r="WFB75" s="124" t="s">
        <v>192</v>
      </c>
      <c r="WFC75" s="124" t="s">
        <v>192</v>
      </c>
      <c r="WFD75" s="124" t="s">
        <v>192</v>
      </c>
      <c r="WFE75" s="124" t="s">
        <v>192</v>
      </c>
      <c r="WFF75" s="124" t="s">
        <v>192</v>
      </c>
      <c r="WFG75" s="124" t="s">
        <v>192</v>
      </c>
      <c r="WFH75" s="124" t="s">
        <v>192</v>
      </c>
      <c r="WFI75" s="124" t="s">
        <v>192</v>
      </c>
      <c r="WFJ75" s="124" t="s">
        <v>192</v>
      </c>
      <c r="WFK75" s="124" t="s">
        <v>192</v>
      </c>
      <c r="WFL75" s="124" t="s">
        <v>192</v>
      </c>
      <c r="WFM75" s="124" t="s">
        <v>192</v>
      </c>
      <c r="WFN75" s="124" t="s">
        <v>192</v>
      </c>
      <c r="WFO75" s="124" t="s">
        <v>192</v>
      </c>
      <c r="WFP75" s="124" t="s">
        <v>192</v>
      </c>
      <c r="WFQ75" s="124" t="s">
        <v>192</v>
      </c>
      <c r="WFR75" s="124" t="s">
        <v>192</v>
      </c>
      <c r="WFS75" s="124" t="s">
        <v>192</v>
      </c>
      <c r="WFT75" s="124" t="s">
        <v>192</v>
      </c>
      <c r="WFU75" s="124" t="s">
        <v>192</v>
      </c>
      <c r="WFV75" s="124" t="s">
        <v>192</v>
      </c>
      <c r="WFW75" s="124" t="s">
        <v>192</v>
      </c>
      <c r="WFX75" s="124" t="s">
        <v>192</v>
      </c>
      <c r="WFY75" s="124" t="s">
        <v>192</v>
      </c>
      <c r="WFZ75" s="124" t="s">
        <v>192</v>
      </c>
      <c r="WGA75" s="124" t="s">
        <v>192</v>
      </c>
      <c r="WGB75" s="124" t="s">
        <v>192</v>
      </c>
      <c r="WGC75" s="124" t="s">
        <v>192</v>
      </c>
      <c r="WGD75" s="124" t="s">
        <v>192</v>
      </c>
      <c r="WGE75" s="124" t="s">
        <v>192</v>
      </c>
      <c r="WGF75" s="124" t="s">
        <v>192</v>
      </c>
      <c r="WGG75" s="124" t="s">
        <v>192</v>
      </c>
      <c r="WGH75" s="124" t="s">
        <v>192</v>
      </c>
      <c r="WGI75" s="124" t="s">
        <v>192</v>
      </c>
      <c r="WGJ75" s="124" t="s">
        <v>192</v>
      </c>
      <c r="WGK75" s="124" t="s">
        <v>192</v>
      </c>
      <c r="WGL75" s="124" t="s">
        <v>192</v>
      </c>
      <c r="WGM75" s="124" t="s">
        <v>192</v>
      </c>
      <c r="WGN75" s="124" t="s">
        <v>192</v>
      </c>
      <c r="WGO75" s="124" t="s">
        <v>192</v>
      </c>
      <c r="WGP75" s="124" t="s">
        <v>192</v>
      </c>
      <c r="WGQ75" s="124" t="s">
        <v>192</v>
      </c>
      <c r="WGR75" s="124" t="s">
        <v>192</v>
      </c>
      <c r="WGS75" s="124" t="s">
        <v>192</v>
      </c>
      <c r="WGT75" s="124" t="s">
        <v>192</v>
      </c>
      <c r="WGU75" s="124" t="s">
        <v>192</v>
      </c>
      <c r="WGV75" s="124" t="s">
        <v>192</v>
      </c>
      <c r="WGW75" s="124" t="s">
        <v>192</v>
      </c>
      <c r="WGX75" s="124" t="s">
        <v>192</v>
      </c>
      <c r="WGY75" s="124" t="s">
        <v>192</v>
      </c>
      <c r="WGZ75" s="124" t="s">
        <v>192</v>
      </c>
      <c r="WHA75" s="124" t="s">
        <v>192</v>
      </c>
      <c r="WHB75" s="124" t="s">
        <v>192</v>
      </c>
      <c r="WHC75" s="124" t="s">
        <v>192</v>
      </c>
      <c r="WHD75" s="124" t="s">
        <v>192</v>
      </c>
      <c r="WHE75" s="124" t="s">
        <v>192</v>
      </c>
      <c r="WHF75" s="124" t="s">
        <v>192</v>
      </c>
      <c r="WHG75" s="124" t="s">
        <v>192</v>
      </c>
      <c r="WHH75" s="124" t="s">
        <v>192</v>
      </c>
      <c r="WHI75" s="124" t="s">
        <v>192</v>
      </c>
      <c r="WHJ75" s="124" t="s">
        <v>192</v>
      </c>
      <c r="WHK75" s="124" t="s">
        <v>192</v>
      </c>
      <c r="WHL75" s="124" t="s">
        <v>192</v>
      </c>
      <c r="WHM75" s="124" t="s">
        <v>192</v>
      </c>
      <c r="WHN75" s="124" t="s">
        <v>192</v>
      </c>
      <c r="WHO75" s="124" t="s">
        <v>192</v>
      </c>
      <c r="WHP75" s="124" t="s">
        <v>192</v>
      </c>
      <c r="WHQ75" s="124" t="s">
        <v>192</v>
      </c>
      <c r="WHR75" s="124" t="s">
        <v>192</v>
      </c>
      <c r="WHS75" s="124" t="s">
        <v>192</v>
      </c>
      <c r="WHT75" s="124" t="s">
        <v>192</v>
      </c>
      <c r="WHU75" s="124" t="s">
        <v>192</v>
      </c>
      <c r="WHV75" s="124" t="s">
        <v>192</v>
      </c>
      <c r="WHW75" s="124" t="s">
        <v>192</v>
      </c>
      <c r="WHX75" s="124" t="s">
        <v>192</v>
      </c>
      <c r="WHY75" s="124" t="s">
        <v>192</v>
      </c>
      <c r="WHZ75" s="124" t="s">
        <v>192</v>
      </c>
      <c r="WIA75" s="124" t="s">
        <v>192</v>
      </c>
      <c r="WIB75" s="124" t="s">
        <v>192</v>
      </c>
      <c r="WIC75" s="124" t="s">
        <v>192</v>
      </c>
      <c r="WID75" s="124" t="s">
        <v>192</v>
      </c>
      <c r="WIE75" s="124" t="s">
        <v>192</v>
      </c>
      <c r="WIF75" s="124" t="s">
        <v>192</v>
      </c>
      <c r="WIG75" s="124" t="s">
        <v>192</v>
      </c>
      <c r="WIH75" s="124" t="s">
        <v>192</v>
      </c>
      <c r="WII75" s="124" t="s">
        <v>192</v>
      </c>
      <c r="WIJ75" s="124" t="s">
        <v>192</v>
      </c>
      <c r="WIK75" s="124" t="s">
        <v>192</v>
      </c>
      <c r="WIL75" s="124" t="s">
        <v>192</v>
      </c>
      <c r="WIM75" s="124" t="s">
        <v>192</v>
      </c>
      <c r="WIN75" s="124" t="s">
        <v>192</v>
      </c>
      <c r="WIO75" s="124" t="s">
        <v>192</v>
      </c>
      <c r="WIP75" s="124" t="s">
        <v>192</v>
      </c>
      <c r="WIQ75" s="124" t="s">
        <v>192</v>
      </c>
      <c r="WIR75" s="124" t="s">
        <v>192</v>
      </c>
      <c r="WIS75" s="124" t="s">
        <v>192</v>
      </c>
      <c r="WIT75" s="124" t="s">
        <v>192</v>
      </c>
      <c r="WIU75" s="124" t="s">
        <v>192</v>
      </c>
      <c r="WIV75" s="124" t="s">
        <v>192</v>
      </c>
      <c r="WIW75" s="124" t="s">
        <v>192</v>
      </c>
      <c r="WIX75" s="124" t="s">
        <v>192</v>
      </c>
      <c r="WIY75" s="124" t="s">
        <v>192</v>
      </c>
      <c r="WIZ75" s="124" t="s">
        <v>192</v>
      </c>
      <c r="WJA75" s="124" t="s">
        <v>192</v>
      </c>
      <c r="WJB75" s="124" t="s">
        <v>192</v>
      </c>
      <c r="WJC75" s="124" t="s">
        <v>192</v>
      </c>
      <c r="WJD75" s="124" t="s">
        <v>192</v>
      </c>
      <c r="WJE75" s="124" t="s">
        <v>192</v>
      </c>
      <c r="WJF75" s="124" t="s">
        <v>192</v>
      </c>
      <c r="WJG75" s="124" t="s">
        <v>192</v>
      </c>
      <c r="WJH75" s="124" t="s">
        <v>192</v>
      </c>
      <c r="WJI75" s="124" t="s">
        <v>192</v>
      </c>
      <c r="WJJ75" s="124" t="s">
        <v>192</v>
      </c>
      <c r="WJK75" s="124" t="s">
        <v>192</v>
      </c>
      <c r="WJL75" s="124" t="s">
        <v>192</v>
      </c>
      <c r="WJM75" s="124" t="s">
        <v>192</v>
      </c>
      <c r="WJN75" s="124" t="s">
        <v>192</v>
      </c>
      <c r="WJO75" s="124" t="s">
        <v>192</v>
      </c>
      <c r="WJP75" s="124" t="s">
        <v>192</v>
      </c>
      <c r="WJQ75" s="124" t="s">
        <v>192</v>
      </c>
      <c r="WJR75" s="124" t="s">
        <v>192</v>
      </c>
      <c r="WJS75" s="124" t="s">
        <v>192</v>
      </c>
      <c r="WJT75" s="124" t="s">
        <v>192</v>
      </c>
      <c r="WJU75" s="124" t="s">
        <v>192</v>
      </c>
      <c r="WJV75" s="124" t="s">
        <v>192</v>
      </c>
      <c r="WJW75" s="124" t="s">
        <v>192</v>
      </c>
      <c r="WJX75" s="124" t="s">
        <v>192</v>
      </c>
      <c r="WJY75" s="124" t="s">
        <v>192</v>
      </c>
      <c r="WJZ75" s="124" t="s">
        <v>192</v>
      </c>
      <c r="WKA75" s="124" t="s">
        <v>192</v>
      </c>
      <c r="WKB75" s="124" t="s">
        <v>192</v>
      </c>
      <c r="WKC75" s="124" t="s">
        <v>192</v>
      </c>
      <c r="WKD75" s="124" t="s">
        <v>192</v>
      </c>
      <c r="WKE75" s="124" t="s">
        <v>192</v>
      </c>
      <c r="WKF75" s="124" t="s">
        <v>192</v>
      </c>
      <c r="WKG75" s="124" t="s">
        <v>192</v>
      </c>
      <c r="WKH75" s="124" t="s">
        <v>192</v>
      </c>
      <c r="WKI75" s="124" t="s">
        <v>192</v>
      </c>
      <c r="WKJ75" s="124" t="s">
        <v>192</v>
      </c>
      <c r="WKK75" s="124" t="s">
        <v>192</v>
      </c>
      <c r="WKL75" s="124" t="s">
        <v>192</v>
      </c>
      <c r="WKM75" s="124" t="s">
        <v>192</v>
      </c>
      <c r="WKN75" s="124" t="s">
        <v>192</v>
      </c>
      <c r="WKO75" s="124" t="s">
        <v>192</v>
      </c>
      <c r="WKP75" s="124" t="s">
        <v>192</v>
      </c>
      <c r="WKQ75" s="124" t="s">
        <v>192</v>
      </c>
      <c r="WKR75" s="124" t="s">
        <v>192</v>
      </c>
      <c r="WKS75" s="124" t="s">
        <v>192</v>
      </c>
      <c r="WKT75" s="124" t="s">
        <v>192</v>
      </c>
      <c r="WKU75" s="124" t="s">
        <v>192</v>
      </c>
      <c r="WKV75" s="124" t="s">
        <v>192</v>
      </c>
      <c r="WKW75" s="124" t="s">
        <v>192</v>
      </c>
      <c r="WKX75" s="124" t="s">
        <v>192</v>
      </c>
      <c r="WKY75" s="124" t="s">
        <v>192</v>
      </c>
      <c r="WKZ75" s="124" t="s">
        <v>192</v>
      </c>
      <c r="WLA75" s="124" t="s">
        <v>192</v>
      </c>
      <c r="WLB75" s="124" t="s">
        <v>192</v>
      </c>
      <c r="WLC75" s="124" t="s">
        <v>192</v>
      </c>
      <c r="WLD75" s="124" t="s">
        <v>192</v>
      </c>
      <c r="WLE75" s="124" t="s">
        <v>192</v>
      </c>
      <c r="WLF75" s="124" t="s">
        <v>192</v>
      </c>
      <c r="WLG75" s="124" t="s">
        <v>192</v>
      </c>
      <c r="WLH75" s="124" t="s">
        <v>192</v>
      </c>
      <c r="WLI75" s="124" t="s">
        <v>192</v>
      </c>
      <c r="WLJ75" s="124" t="s">
        <v>192</v>
      </c>
      <c r="WLK75" s="124" t="s">
        <v>192</v>
      </c>
      <c r="WLL75" s="124" t="s">
        <v>192</v>
      </c>
      <c r="WLM75" s="124" t="s">
        <v>192</v>
      </c>
      <c r="WLN75" s="124" t="s">
        <v>192</v>
      </c>
      <c r="WLO75" s="124" t="s">
        <v>192</v>
      </c>
      <c r="WLP75" s="124" t="s">
        <v>192</v>
      </c>
      <c r="WLQ75" s="124" t="s">
        <v>192</v>
      </c>
      <c r="WLR75" s="124" t="s">
        <v>192</v>
      </c>
      <c r="WLS75" s="124" t="s">
        <v>192</v>
      </c>
      <c r="WLT75" s="124" t="s">
        <v>192</v>
      </c>
      <c r="WLU75" s="124" t="s">
        <v>192</v>
      </c>
      <c r="WLV75" s="124" t="s">
        <v>192</v>
      </c>
      <c r="WLW75" s="124" t="s">
        <v>192</v>
      </c>
      <c r="WLX75" s="124" t="s">
        <v>192</v>
      </c>
      <c r="WLY75" s="124" t="s">
        <v>192</v>
      </c>
      <c r="WLZ75" s="124" t="s">
        <v>192</v>
      </c>
      <c r="WMA75" s="124" t="s">
        <v>192</v>
      </c>
      <c r="WMB75" s="124" t="s">
        <v>192</v>
      </c>
      <c r="WMC75" s="124" t="s">
        <v>192</v>
      </c>
      <c r="WMD75" s="124" t="s">
        <v>192</v>
      </c>
      <c r="WME75" s="124" t="s">
        <v>192</v>
      </c>
      <c r="WMF75" s="124" t="s">
        <v>192</v>
      </c>
      <c r="WMG75" s="124" t="s">
        <v>192</v>
      </c>
      <c r="WMH75" s="124" t="s">
        <v>192</v>
      </c>
      <c r="WMI75" s="124" t="s">
        <v>192</v>
      </c>
      <c r="WMJ75" s="124" t="s">
        <v>192</v>
      </c>
      <c r="WMK75" s="124" t="s">
        <v>192</v>
      </c>
      <c r="WML75" s="124" t="s">
        <v>192</v>
      </c>
      <c r="WMM75" s="124" t="s">
        <v>192</v>
      </c>
      <c r="WMN75" s="124" t="s">
        <v>192</v>
      </c>
      <c r="WMO75" s="124" t="s">
        <v>192</v>
      </c>
      <c r="WMP75" s="124" t="s">
        <v>192</v>
      </c>
      <c r="WMQ75" s="124" t="s">
        <v>192</v>
      </c>
      <c r="WMR75" s="124" t="s">
        <v>192</v>
      </c>
      <c r="WMS75" s="124" t="s">
        <v>192</v>
      </c>
      <c r="WMT75" s="124" t="s">
        <v>192</v>
      </c>
      <c r="WMU75" s="124" t="s">
        <v>192</v>
      </c>
      <c r="WMV75" s="124" t="s">
        <v>192</v>
      </c>
      <c r="WMW75" s="124" t="s">
        <v>192</v>
      </c>
      <c r="WMX75" s="124" t="s">
        <v>192</v>
      </c>
      <c r="WMY75" s="124" t="s">
        <v>192</v>
      </c>
      <c r="WMZ75" s="124" t="s">
        <v>192</v>
      </c>
      <c r="WNA75" s="124" t="s">
        <v>192</v>
      </c>
      <c r="WNB75" s="124" t="s">
        <v>192</v>
      </c>
      <c r="WNC75" s="124" t="s">
        <v>192</v>
      </c>
      <c r="WND75" s="124" t="s">
        <v>192</v>
      </c>
      <c r="WNE75" s="124" t="s">
        <v>192</v>
      </c>
      <c r="WNF75" s="124" t="s">
        <v>192</v>
      </c>
      <c r="WNG75" s="124" t="s">
        <v>192</v>
      </c>
      <c r="WNH75" s="124" t="s">
        <v>192</v>
      </c>
      <c r="WNI75" s="124" t="s">
        <v>192</v>
      </c>
      <c r="WNJ75" s="124" t="s">
        <v>192</v>
      </c>
      <c r="WNK75" s="124" t="s">
        <v>192</v>
      </c>
      <c r="WNL75" s="124" t="s">
        <v>192</v>
      </c>
      <c r="WNM75" s="124" t="s">
        <v>192</v>
      </c>
      <c r="WNN75" s="124" t="s">
        <v>192</v>
      </c>
      <c r="WNO75" s="124" t="s">
        <v>192</v>
      </c>
      <c r="WNP75" s="124" t="s">
        <v>192</v>
      </c>
      <c r="WNQ75" s="124" t="s">
        <v>192</v>
      </c>
      <c r="WNR75" s="124" t="s">
        <v>192</v>
      </c>
      <c r="WNS75" s="124" t="s">
        <v>192</v>
      </c>
      <c r="WNT75" s="124" t="s">
        <v>192</v>
      </c>
      <c r="WNU75" s="124" t="s">
        <v>192</v>
      </c>
      <c r="WNV75" s="124" t="s">
        <v>192</v>
      </c>
      <c r="WNW75" s="124" t="s">
        <v>192</v>
      </c>
      <c r="WNX75" s="124" t="s">
        <v>192</v>
      </c>
      <c r="WNY75" s="124" t="s">
        <v>192</v>
      </c>
      <c r="WNZ75" s="124" t="s">
        <v>192</v>
      </c>
      <c r="WOA75" s="124" t="s">
        <v>192</v>
      </c>
      <c r="WOB75" s="124" t="s">
        <v>192</v>
      </c>
      <c r="WOC75" s="124" t="s">
        <v>192</v>
      </c>
      <c r="WOD75" s="124" t="s">
        <v>192</v>
      </c>
      <c r="WOE75" s="124" t="s">
        <v>192</v>
      </c>
      <c r="WOF75" s="124" t="s">
        <v>192</v>
      </c>
      <c r="WOG75" s="124" t="s">
        <v>192</v>
      </c>
      <c r="WOH75" s="124" t="s">
        <v>192</v>
      </c>
      <c r="WOI75" s="124" t="s">
        <v>192</v>
      </c>
      <c r="WOJ75" s="124" t="s">
        <v>192</v>
      </c>
      <c r="WOK75" s="124" t="s">
        <v>192</v>
      </c>
      <c r="WOL75" s="124" t="s">
        <v>192</v>
      </c>
      <c r="WOM75" s="124" t="s">
        <v>192</v>
      </c>
      <c r="WON75" s="124" t="s">
        <v>192</v>
      </c>
      <c r="WOO75" s="124" t="s">
        <v>192</v>
      </c>
      <c r="WOP75" s="124" t="s">
        <v>192</v>
      </c>
      <c r="WOQ75" s="124" t="s">
        <v>192</v>
      </c>
      <c r="WOR75" s="124" t="s">
        <v>192</v>
      </c>
      <c r="WOS75" s="124" t="s">
        <v>192</v>
      </c>
      <c r="WOT75" s="124" t="s">
        <v>192</v>
      </c>
      <c r="WOU75" s="124" t="s">
        <v>192</v>
      </c>
      <c r="WOV75" s="124" t="s">
        <v>192</v>
      </c>
      <c r="WOW75" s="124" t="s">
        <v>192</v>
      </c>
      <c r="WOX75" s="124" t="s">
        <v>192</v>
      </c>
      <c r="WOY75" s="124" t="s">
        <v>192</v>
      </c>
      <c r="WOZ75" s="124" t="s">
        <v>192</v>
      </c>
      <c r="WPA75" s="124" t="s">
        <v>192</v>
      </c>
      <c r="WPB75" s="124" t="s">
        <v>192</v>
      </c>
      <c r="WPC75" s="124" t="s">
        <v>192</v>
      </c>
      <c r="WPD75" s="124" t="s">
        <v>192</v>
      </c>
      <c r="WPE75" s="124" t="s">
        <v>192</v>
      </c>
      <c r="WPF75" s="124" t="s">
        <v>192</v>
      </c>
      <c r="WPG75" s="124" t="s">
        <v>192</v>
      </c>
      <c r="WPH75" s="124" t="s">
        <v>192</v>
      </c>
      <c r="WPI75" s="124" t="s">
        <v>192</v>
      </c>
      <c r="WPJ75" s="124" t="s">
        <v>192</v>
      </c>
      <c r="WPK75" s="124" t="s">
        <v>192</v>
      </c>
      <c r="WPL75" s="124" t="s">
        <v>192</v>
      </c>
      <c r="WPM75" s="124" t="s">
        <v>192</v>
      </c>
      <c r="WPN75" s="124" t="s">
        <v>192</v>
      </c>
      <c r="WPO75" s="124" t="s">
        <v>192</v>
      </c>
      <c r="WPP75" s="124" t="s">
        <v>192</v>
      </c>
      <c r="WPQ75" s="124" t="s">
        <v>192</v>
      </c>
      <c r="WPR75" s="124" t="s">
        <v>192</v>
      </c>
      <c r="WPS75" s="124" t="s">
        <v>192</v>
      </c>
      <c r="WPT75" s="124" t="s">
        <v>192</v>
      </c>
      <c r="WPU75" s="124" t="s">
        <v>192</v>
      </c>
      <c r="WPV75" s="124" t="s">
        <v>192</v>
      </c>
      <c r="WPW75" s="124" t="s">
        <v>192</v>
      </c>
      <c r="WPX75" s="124" t="s">
        <v>192</v>
      </c>
      <c r="WPY75" s="124" t="s">
        <v>192</v>
      </c>
      <c r="WPZ75" s="124" t="s">
        <v>192</v>
      </c>
      <c r="WQA75" s="124" t="s">
        <v>192</v>
      </c>
      <c r="WQB75" s="124" t="s">
        <v>192</v>
      </c>
      <c r="WQC75" s="124" t="s">
        <v>192</v>
      </c>
      <c r="WQD75" s="124" t="s">
        <v>192</v>
      </c>
      <c r="WQE75" s="124" t="s">
        <v>192</v>
      </c>
      <c r="WQF75" s="124" t="s">
        <v>192</v>
      </c>
      <c r="WQG75" s="124" t="s">
        <v>192</v>
      </c>
      <c r="WQH75" s="124" t="s">
        <v>192</v>
      </c>
      <c r="WQI75" s="124" t="s">
        <v>192</v>
      </c>
      <c r="WQJ75" s="124" t="s">
        <v>192</v>
      </c>
      <c r="WQK75" s="124" t="s">
        <v>192</v>
      </c>
      <c r="WQL75" s="124" t="s">
        <v>192</v>
      </c>
      <c r="WQM75" s="124" t="s">
        <v>192</v>
      </c>
      <c r="WQN75" s="124" t="s">
        <v>192</v>
      </c>
      <c r="WQO75" s="124" t="s">
        <v>192</v>
      </c>
      <c r="WQP75" s="124" t="s">
        <v>192</v>
      </c>
      <c r="WQQ75" s="124" t="s">
        <v>192</v>
      </c>
      <c r="WQR75" s="124" t="s">
        <v>192</v>
      </c>
      <c r="WQS75" s="124" t="s">
        <v>192</v>
      </c>
      <c r="WQT75" s="124" t="s">
        <v>192</v>
      </c>
      <c r="WQU75" s="124" t="s">
        <v>192</v>
      </c>
      <c r="WQV75" s="124" t="s">
        <v>192</v>
      </c>
      <c r="WQW75" s="124" t="s">
        <v>192</v>
      </c>
      <c r="WQX75" s="124" t="s">
        <v>192</v>
      </c>
      <c r="WQY75" s="124" t="s">
        <v>192</v>
      </c>
      <c r="WQZ75" s="124" t="s">
        <v>192</v>
      </c>
      <c r="WRA75" s="124" t="s">
        <v>192</v>
      </c>
      <c r="WRB75" s="124" t="s">
        <v>192</v>
      </c>
      <c r="WRC75" s="124" t="s">
        <v>192</v>
      </c>
      <c r="WRD75" s="124" t="s">
        <v>192</v>
      </c>
      <c r="WRE75" s="124" t="s">
        <v>192</v>
      </c>
      <c r="WRF75" s="124" t="s">
        <v>192</v>
      </c>
      <c r="WRG75" s="124" t="s">
        <v>192</v>
      </c>
      <c r="WRH75" s="124" t="s">
        <v>192</v>
      </c>
      <c r="WRI75" s="124" t="s">
        <v>192</v>
      </c>
      <c r="WRJ75" s="124" t="s">
        <v>192</v>
      </c>
      <c r="WRK75" s="124" t="s">
        <v>192</v>
      </c>
      <c r="WRL75" s="124" t="s">
        <v>192</v>
      </c>
      <c r="WRM75" s="124" t="s">
        <v>192</v>
      </c>
      <c r="WRN75" s="124" t="s">
        <v>192</v>
      </c>
      <c r="WRO75" s="124" t="s">
        <v>192</v>
      </c>
      <c r="WRP75" s="124" t="s">
        <v>192</v>
      </c>
      <c r="WRQ75" s="124" t="s">
        <v>192</v>
      </c>
      <c r="WRR75" s="124" t="s">
        <v>192</v>
      </c>
      <c r="WRS75" s="124" t="s">
        <v>192</v>
      </c>
      <c r="WRT75" s="124" t="s">
        <v>192</v>
      </c>
      <c r="WRU75" s="124" t="s">
        <v>192</v>
      </c>
      <c r="WRV75" s="124" t="s">
        <v>192</v>
      </c>
      <c r="WRW75" s="124" t="s">
        <v>192</v>
      </c>
      <c r="WRX75" s="124" t="s">
        <v>192</v>
      </c>
      <c r="WRY75" s="124" t="s">
        <v>192</v>
      </c>
      <c r="WRZ75" s="124" t="s">
        <v>192</v>
      </c>
      <c r="WSA75" s="124" t="s">
        <v>192</v>
      </c>
      <c r="WSB75" s="124" t="s">
        <v>192</v>
      </c>
      <c r="WSC75" s="124" t="s">
        <v>192</v>
      </c>
      <c r="WSD75" s="124" t="s">
        <v>192</v>
      </c>
      <c r="WSE75" s="124" t="s">
        <v>192</v>
      </c>
      <c r="WSF75" s="124" t="s">
        <v>192</v>
      </c>
      <c r="WSG75" s="124" t="s">
        <v>192</v>
      </c>
      <c r="WSH75" s="124" t="s">
        <v>192</v>
      </c>
      <c r="WSI75" s="124" t="s">
        <v>192</v>
      </c>
      <c r="WSJ75" s="124" t="s">
        <v>192</v>
      </c>
      <c r="WSK75" s="124" t="s">
        <v>192</v>
      </c>
      <c r="WSL75" s="124" t="s">
        <v>192</v>
      </c>
      <c r="WSM75" s="124" t="s">
        <v>192</v>
      </c>
      <c r="WSN75" s="124" t="s">
        <v>192</v>
      </c>
      <c r="WSO75" s="124" t="s">
        <v>192</v>
      </c>
      <c r="WSP75" s="124" t="s">
        <v>192</v>
      </c>
      <c r="WSQ75" s="124" t="s">
        <v>192</v>
      </c>
      <c r="WSR75" s="124" t="s">
        <v>192</v>
      </c>
      <c r="WSS75" s="124" t="s">
        <v>192</v>
      </c>
      <c r="WST75" s="124" t="s">
        <v>192</v>
      </c>
      <c r="WSU75" s="124" t="s">
        <v>192</v>
      </c>
      <c r="WSV75" s="124" t="s">
        <v>192</v>
      </c>
      <c r="WSW75" s="124" t="s">
        <v>192</v>
      </c>
      <c r="WSX75" s="124" t="s">
        <v>192</v>
      </c>
      <c r="WSY75" s="124" t="s">
        <v>192</v>
      </c>
      <c r="WSZ75" s="124" t="s">
        <v>192</v>
      </c>
      <c r="WTA75" s="124" t="s">
        <v>192</v>
      </c>
      <c r="WTB75" s="124" t="s">
        <v>192</v>
      </c>
      <c r="WTC75" s="124" t="s">
        <v>192</v>
      </c>
      <c r="WTD75" s="124" t="s">
        <v>192</v>
      </c>
      <c r="WTE75" s="124" t="s">
        <v>192</v>
      </c>
      <c r="WTF75" s="124" t="s">
        <v>192</v>
      </c>
      <c r="WTG75" s="124" t="s">
        <v>192</v>
      </c>
      <c r="WTH75" s="124" t="s">
        <v>192</v>
      </c>
      <c r="WTI75" s="124" t="s">
        <v>192</v>
      </c>
      <c r="WTJ75" s="124" t="s">
        <v>192</v>
      </c>
      <c r="WTK75" s="124" t="s">
        <v>192</v>
      </c>
      <c r="WTL75" s="124" t="s">
        <v>192</v>
      </c>
      <c r="WTM75" s="124" t="s">
        <v>192</v>
      </c>
      <c r="WTN75" s="124" t="s">
        <v>192</v>
      </c>
      <c r="WTO75" s="124" t="s">
        <v>192</v>
      </c>
      <c r="WTP75" s="124" t="s">
        <v>192</v>
      </c>
      <c r="WTQ75" s="124" t="s">
        <v>192</v>
      </c>
      <c r="WTR75" s="124" t="s">
        <v>192</v>
      </c>
      <c r="WTS75" s="124" t="s">
        <v>192</v>
      </c>
      <c r="WTT75" s="124" t="s">
        <v>192</v>
      </c>
      <c r="WTU75" s="124" t="s">
        <v>192</v>
      </c>
      <c r="WTV75" s="124" t="s">
        <v>192</v>
      </c>
      <c r="WTW75" s="124" t="s">
        <v>192</v>
      </c>
      <c r="WTX75" s="124" t="s">
        <v>192</v>
      </c>
      <c r="WTY75" s="124" t="s">
        <v>192</v>
      </c>
      <c r="WTZ75" s="124" t="s">
        <v>192</v>
      </c>
      <c r="WUA75" s="124" t="s">
        <v>192</v>
      </c>
      <c r="WUB75" s="124" t="s">
        <v>192</v>
      </c>
      <c r="WUC75" s="124" t="s">
        <v>192</v>
      </c>
      <c r="WUD75" s="124" t="s">
        <v>192</v>
      </c>
      <c r="WUE75" s="124" t="s">
        <v>192</v>
      </c>
      <c r="WUF75" s="124" t="s">
        <v>192</v>
      </c>
      <c r="WUG75" s="124" t="s">
        <v>192</v>
      </c>
      <c r="WUH75" s="124" t="s">
        <v>192</v>
      </c>
      <c r="WUI75" s="124" t="s">
        <v>192</v>
      </c>
      <c r="WUJ75" s="124" t="s">
        <v>192</v>
      </c>
      <c r="WUK75" s="124" t="s">
        <v>192</v>
      </c>
      <c r="WUL75" s="124" t="s">
        <v>192</v>
      </c>
      <c r="WUM75" s="124" t="s">
        <v>192</v>
      </c>
      <c r="WUN75" s="124" t="s">
        <v>192</v>
      </c>
      <c r="WUO75" s="124" t="s">
        <v>192</v>
      </c>
      <c r="WUP75" s="124" t="s">
        <v>192</v>
      </c>
      <c r="WUQ75" s="124" t="s">
        <v>192</v>
      </c>
      <c r="WUR75" s="124" t="s">
        <v>192</v>
      </c>
      <c r="WUS75" s="124" t="s">
        <v>192</v>
      </c>
      <c r="WUT75" s="124" t="s">
        <v>192</v>
      </c>
      <c r="WUU75" s="124" t="s">
        <v>192</v>
      </c>
      <c r="WUV75" s="124" t="s">
        <v>192</v>
      </c>
      <c r="WUW75" s="124" t="s">
        <v>192</v>
      </c>
      <c r="WUX75" s="124" t="s">
        <v>192</v>
      </c>
      <c r="WUY75" s="124" t="s">
        <v>192</v>
      </c>
      <c r="WUZ75" s="124" t="s">
        <v>192</v>
      </c>
      <c r="WVA75" s="124" t="s">
        <v>192</v>
      </c>
      <c r="WVB75" s="124" t="s">
        <v>192</v>
      </c>
      <c r="WVC75" s="124" t="s">
        <v>192</v>
      </c>
      <c r="WVD75" s="124" t="s">
        <v>192</v>
      </c>
      <c r="WVE75" s="124" t="s">
        <v>192</v>
      </c>
      <c r="WVF75" s="124" t="s">
        <v>192</v>
      </c>
      <c r="WVG75" s="124" t="s">
        <v>192</v>
      </c>
      <c r="WVH75" s="124" t="s">
        <v>192</v>
      </c>
      <c r="WVI75" s="124" t="s">
        <v>192</v>
      </c>
      <c r="WVJ75" s="124" t="s">
        <v>192</v>
      </c>
      <c r="WVK75" s="124" t="s">
        <v>192</v>
      </c>
      <c r="WVL75" s="124" t="s">
        <v>192</v>
      </c>
      <c r="WVM75" s="124" t="s">
        <v>192</v>
      </c>
      <c r="WVN75" s="124" t="s">
        <v>192</v>
      </c>
      <c r="WVO75" s="124" t="s">
        <v>192</v>
      </c>
      <c r="WVP75" s="124" t="s">
        <v>192</v>
      </c>
      <c r="WVQ75" s="124" t="s">
        <v>192</v>
      </c>
      <c r="WVR75" s="124" t="s">
        <v>192</v>
      </c>
      <c r="WVS75" s="124" t="s">
        <v>192</v>
      </c>
      <c r="WVT75" s="124" t="s">
        <v>192</v>
      </c>
      <c r="WVU75" s="124" t="s">
        <v>192</v>
      </c>
      <c r="WVV75" s="124" t="s">
        <v>192</v>
      </c>
      <c r="WVW75" s="124" t="s">
        <v>192</v>
      </c>
      <c r="WVX75" s="124" t="s">
        <v>192</v>
      </c>
      <c r="WVY75" s="124" t="s">
        <v>192</v>
      </c>
      <c r="WVZ75" s="124" t="s">
        <v>192</v>
      </c>
      <c r="WWA75" s="124" t="s">
        <v>192</v>
      </c>
      <c r="WWB75" s="124" t="s">
        <v>192</v>
      </c>
      <c r="WWC75" s="124" t="s">
        <v>192</v>
      </c>
      <c r="WWD75" s="124" t="s">
        <v>192</v>
      </c>
      <c r="WWE75" s="124" t="s">
        <v>192</v>
      </c>
      <c r="WWF75" s="124" t="s">
        <v>192</v>
      </c>
      <c r="WWG75" s="124" t="s">
        <v>192</v>
      </c>
      <c r="WWH75" s="124" t="s">
        <v>192</v>
      </c>
      <c r="WWI75" s="124" t="s">
        <v>192</v>
      </c>
      <c r="WWJ75" s="124" t="s">
        <v>192</v>
      </c>
      <c r="WWK75" s="124" t="s">
        <v>192</v>
      </c>
      <c r="WWL75" s="124" t="s">
        <v>192</v>
      </c>
      <c r="WWM75" s="124" t="s">
        <v>192</v>
      </c>
      <c r="WWN75" s="124" t="s">
        <v>192</v>
      </c>
      <c r="WWO75" s="124" t="s">
        <v>192</v>
      </c>
      <c r="WWP75" s="124" t="s">
        <v>192</v>
      </c>
      <c r="WWQ75" s="124" t="s">
        <v>192</v>
      </c>
      <c r="WWR75" s="124" t="s">
        <v>192</v>
      </c>
      <c r="WWS75" s="124" t="s">
        <v>192</v>
      </c>
      <c r="WWT75" s="124" t="s">
        <v>192</v>
      </c>
      <c r="WWU75" s="124" t="s">
        <v>192</v>
      </c>
      <c r="WWV75" s="124" t="s">
        <v>192</v>
      </c>
      <c r="WWW75" s="124" t="s">
        <v>192</v>
      </c>
      <c r="WWX75" s="124" t="s">
        <v>192</v>
      </c>
      <c r="WWY75" s="124" t="s">
        <v>192</v>
      </c>
      <c r="WWZ75" s="124" t="s">
        <v>192</v>
      </c>
      <c r="WXA75" s="124" t="s">
        <v>192</v>
      </c>
      <c r="WXB75" s="124" t="s">
        <v>192</v>
      </c>
      <c r="WXC75" s="124" t="s">
        <v>192</v>
      </c>
      <c r="WXD75" s="124" t="s">
        <v>192</v>
      </c>
      <c r="WXE75" s="124" t="s">
        <v>192</v>
      </c>
      <c r="WXF75" s="124" t="s">
        <v>192</v>
      </c>
      <c r="WXG75" s="124" t="s">
        <v>192</v>
      </c>
      <c r="WXH75" s="124" t="s">
        <v>192</v>
      </c>
      <c r="WXI75" s="124" t="s">
        <v>192</v>
      </c>
      <c r="WXJ75" s="124" t="s">
        <v>192</v>
      </c>
      <c r="WXK75" s="124" t="s">
        <v>192</v>
      </c>
      <c r="WXL75" s="124" t="s">
        <v>192</v>
      </c>
      <c r="WXM75" s="124" t="s">
        <v>192</v>
      </c>
      <c r="WXN75" s="124" t="s">
        <v>192</v>
      </c>
      <c r="WXO75" s="124" t="s">
        <v>192</v>
      </c>
      <c r="WXP75" s="124" t="s">
        <v>192</v>
      </c>
      <c r="WXQ75" s="124" t="s">
        <v>192</v>
      </c>
      <c r="WXR75" s="124" t="s">
        <v>192</v>
      </c>
      <c r="WXS75" s="124" t="s">
        <v>192</v>
      </c>
      <c r="WXT75" s="124" t="s">
        <v>192</v>
      </c>
      <c r="WXU75" s="124" t="s">
        <v>192</v>
      </c>
      <c r="WXV75" s="124" t="s">
        <v>192</v>
      </c>
      <c r="WXW75" s="124" t="s">
        <v>192</v>
      </c>
      <c r="WXX75" s="124" t="s">
        <v>192</v>
      </c>
      <c r="WXY75" s="124" t="s">
        <v>192</v>
      </c>
      <c r="WXZ75" s="124" t="s">
        <v>192</v>
      </c>
      <c r="WYA75" s="124" t="s">
        <v>192</v>
      </c>
      <c r="WYB75" s="124" t="s">
        <v>192</v>
      </c>
      <c r="WYC75" s="124" t="s">
        <v>192</v>
      </c>
      <c r="WYD75" s="124" t="s">
        <v>192</v>
      </c>
      <c r="WYE75" s="124" t="s">
        <v>192</v>
      </c>
      <c r="WYF75" s="124" t="s">
        <v>192</v>
      </c>
      <c r="WYG75" s="124" t="s">
        <v>192</v>
      </c>
      <c r="WYH75" s="124" t="s">
        <v>192</v>
      </c>
      <c r="WYI75" s="124" t="s">
        <v>192</v>
      </c>
      <c r="WYJ75" s="124" t="s">
        <v>192</v>
      </c>
      <c r="WYK75" s="124" t="s">
        <v>192</v>
      </c>
      <c r="WYL75" s="124" t="s">
        <v>192</v>
      </c>
      <c r="WYM75" s="124" t="s">
        <v>192</v>
      </c>
      <c r="WYN75" s="124" t="s">
        <v>192</v>
      </c>
      <c r="WYO75" s="124" t="s">
        <v>192</v>
      </c>
      <c r="WYP75" s="124" t="s">
        <v>192</v>
      </c>
      <c r="WYQ75" s="124" t="s">
        <v>192</v>
      </c>
      <c r="WYR75" s="124" t="s">
        <v>192</v>
      </c>
      <c r="WYS75" s="124" t="s">
        <v>192</v>
      </c>
      <c r="WYT75" s="124" t="s">
        <v>192</v>
      </c>
      <c r="WYU75" s="124" t="s">
        <v>192</v>
      </c>
      <c r="WYV75" s="124" t="s">
        <v>192</v>
      </c>
      <c r="WYW75" s="124" t="s">
        <v>192</v>
      </c>
      <c r="WYX75" s="124" t="s">
        <v>192</v>
      </c>
      <c r="WYY75" s="124" t="s">
        <v>192</v>
      </c>
      <c r="WYZ75" s="124" t="s">
        <v>192</v>
      </c>
      <c r="WZA75" s="124" t="s">
        <v>192</v>
      </c>
      <c r="WZB75" s="124" t="s">
        <v>192</v>
      </c>
      <c r="WZC75" s="124" t="s">
        <v>192</v>
      </c>
      <c r="WZD75" s="124" t="s">
        <v>192</v>
      </c>
      <c r="WZE75" s="124" t="s">
        <v>192</v>
      </c>
      <c r="WZF75" s="124" t="s">
        <v>192</v>
      </c>
      <c r="WZG75" s="124" t="s">
        <v>192</v>
      </c>
      <c r="WZH75" s="124" t="s">
        <v>192</v>
      </c>
      <c r="WZI75" s="124" t="s">
        <v>192</v>
      </c>
      <c r="WZJ75" s="124" t="s">
        <v>192</v>
      </c>
      <c r="WZK75" s="124" t="s">
        <v>192</v>
      </c>
      <c r="WZL75" s="124" t="s">
        <v>192</v>
      </c>
      <c r="WZM75" s="124" t="s">
        <v>192</v>
      </c>
      <c r="WZN75" s="124" t="s">
        <v>192</v>
      </c>
      <c r="WZO75" s="124" t="s">
        <v>192</v>
      </c>
      <c r="WZP75" s="124" t="s">
        <v>192</v>
      </c>
      <c r="WZQ75" s="124" t="s">
        <v>192</v>
      </c>
      <c r="WZR75" s="124" t="s">
        <v>192</v>
      </c>
      <c r="WZS75" s="124" t="s">
        <v>192</v>
      </c>
      <c r="WZT75" s="124" t="s">
        <v>192</v>
      </c>
      <c r="WZU75" s="124" t="s">
        <v>192</v>
      </c>
      <c r="WZV75" s="124" t="s">
        <v>192</v>
      </c>
      <c r="WZW75" s="124" t="s">
        <v>192</v>
      </c>
      <c r="WZX75" s="124" t="s">
        <v>192</v>
      </c>
      <c r="WZY75" s="124" t="s">
        <v>192</v>
      </c>
      <c r="WZZ75" s="124" t="s">
        <v>192</v>
      </c>
      <c r="XAA75" s="124" t="s">
        <v>192</v>
      </c>
      <c r="XAB75" s="124" t="s">
        <v>192</v>
      </c>
      <c r="XAC75" s="124" t="s">
        <v>192</v>
      </c>
      <c r="XAD75" s="124" t="s">
        <v>192</v>
      </c>
      <c r="XAE75" s="124" t="s">
        <v>192</v>
      </c>
      <c r="XAF75" s="124" t="s">
        <v>192</v>
      </c>
      <c r="XAG75" s="124" t="s">
        <v>192</v>
      </c>
      <c r="XAH75" s="124" t="s">
        <v>192</v>
      </c>
      <c r="XAI75" s="124" t="s">
        <v>192</v>
      </c>
      <c r="XAJ75" s="124" t="s">
        <v>192</v>
      </c>
      <c r="XAK75" s="124" t="s">
        <v>192</v>
      </c>
      <c r="XAL75" s="124" t="s">
        <v>192</v>
      </c>
      <c r="XAM75" s="124" t="s">
        <v>192</v>
      </c>
      <c r="XAN75" s="124" t="s">
        <v>192</v>
      </c>
      <c r="XAO75" s="124" t="s">
        <v>192</v>
      </c>
      <c r="XAP75" s="124" t="s">
        <v>192</v>
      </c>
      <c r="XAQ75" s="124" t="s">
        <v>192</v>
      </c>
      <c r="XAR75" s="124" t="s">
        <v>192</v>
      </c>
      <c r="XAS75" s="124" t="s">
        <v>192</v>
      </c>
      <c r="XAT75" s="124" t="s">
        <v>192</v>
      </c>
      <c r="XAU75" s="124" t="s">
        <v>192</v>
      </c>
      <c r="XAV75" s="124" t="s">
        <v>192</v>
      </c>
      <c r="XAW75" s="124" t="s">
        <v>192</v>
      </c>
      <c r="XAX75" s="124" t="s">
        <v>192</v>
      </c>
      <c r="XAY75" s="124" t="s">
        <v>192</v>
      </c>
      <c r="XAZ75" s="124" t="s">
        <v>192</v>
      </c>
      <c r="XBA75" s="124" t="s">
        <v>192</v>
      </c>
      <c r="XBB75" s="124" t="s">
        <v>192</v>
      </c>
      <c r="XBC75" s="124" t="s">
        <v>192</v>
      </c>
      <c r="XBD75" s="124" t="s">
        <v>192</v>
      </c>
      <c r="XBE75" s="124" t="s">
        <v>192</v>
      </c>
      <c r="XBF75" s="124" t="s">
        <v>192</v>
      </c>
      <c r="XBG75" s="124" t="s">
        <v>192</v>
      </c>
      <c r="XBH75" s="124" t="s">
        <v>192</v>
      </c>
      <c r="XBI75" s="124" t="s">
        <v>192</v>
      </c>
      <c r="XBJ75" s="124" t="s">
        <v>192</v>
      </c>
      <c r="XBK75" s="124" t="s">
        <v>192</v>
      </c>
      <c r="XBL75" s="124" t="s">
        <v>192</v>
      </c>
      <c r="XBM75" s="124" t="s">
        <v>192</v>
      </c>
      <c r="XBN75" s="124" t="s">
        <v>192</v>
      </c>
      <c r="XBO75" s="124" t="s">
        <v>192</v>
      </c>
      <c r="XBP75" s="124" t="s">
        <v>192</v>
      </c>
      <c r="XBQ75" s="124" t="s">
        <v>192</v>
      </c>
      <c r="XBR75" s="124" t="s">
        <v>192</v>
      </c>
      <c r="XBS75" s="124" t="s">
        <v>192</v>
      </c>
      <c r="XBT75" s="124" t="s">
        <v>192</v>
      </c>
      <c r="XBU75" s="124" t="s">
        <v>192</v>
      </c>
      <c r="XBV75" s="124" t="s">
        <v>192</v>
      </c>
      <c r="XBW75" s="124" t="s">
        <v>192</v>
      </c>
      <c r="XBX75" s="124" t="s">
        <v>192</v>
      </c>
      <c r="XBY75" s="124" t="s">
        <v>192</v>
      </c>
      <c r="XBZ75" s="124" t="s">
        <v>192</v>
      </c>
      <c r="XCA75" s="124" t="s">
        <v>192</v>
      </c>
      <c r="XCB75" s="124" t="s">
        <v>192</v>
      </c>
      <c r="XCC75" s="124" t="s">
        <v>192</v>
      </c>
      <c r="XCD75" s="124" t="s">
        <v>192</v>
      </c>
      <c r="XCE75" s="124" t="s">
        <v>192</v>
      </c>
      <c r="XCF75" s="124" t="s">
        <v>192</v>
      </c>
      <c r="XCG75" s="124" t="s">
        <v>192</v>
      </c>
      <c r="XCH75" s="124" t="s">
        <v>192</v>
      </c>
      <c r="XCI75" s="124" t="s">
        <v>192</v>
      </c>
      <c r="XCJ75" s="124" t="s">
        <v>192</v>
      </c>
      <c r="XCK75" s="124" t="s">
        <v>192</v>
      </c>
      <c r="XCL75" s="124" t="s">
        <v>192</v>
      </c>
      <c r="XCM75" s="124" t="s">
        <v>192</v>
      </c>
      <c r="XCN75" s="124" t="s">
        <v>192</v>
      </c>
      <c r="XCO75" s="124" t="s">
        <v>192</v>
      </c>
      <c r="XCP75" s="124" t="s">
        <v>192</v>
      </c>
      <c r="XCQ75" s="124" t="s">
        <v>192</v>
      </c>
      <c r="XCR75" s="124" t="s">
        <v>192</v>
      </c>
      <c r="XCS75" s="124" t="s">
        <v>192</v>
      </c>
      <c r="XCT75" s="124" t="s">
        <v>192</v>
      </c>
      <c r="XCU75" s="124" t="s">
        <v>192</v>
      </c>
      <c r="XCV75" s="124" t="s">
        <v>192</v>
      </c>
      <c r="XCW75" s="124" t="s">
        <v>192</v>
      </c>
      <c r="XCX75" s="124" t="s">
        <v>192</v>
      </c>
      <c r="XCY75" s="124" t="s">
        <v>192</v>
      </c>
      <c r="XCZ75" s="124" t="s">
        <v>192</v>
      </c>
      <c r="XDA75" s="124" t="s">
        <v>192</v>
      </c>
      <c r="XDB75" s="124" t="s">
        <v>192</v>
      </c>
      <c r="XDC75" s="124" t="s">
        <v>192</v>
      </c>
      <c r="XDD75" s="124" t="s">
        <v>192</v>
      </c>
      <c r="XDE75" s="124" t="s">
        <v>192</v>
      </c>
      <c r="XDF75" s="124" t="s">
        <v>192</v>
      </c>
      <c r="XDG75" s="124" t="s">
        <v>192</v>
      </c>
      <c r="XDH75" s="124" t="s">
        <v>192</v>
      </c>
      <c r="XDI75" s="124" t="s">
        <v>192</v>
      </c>
      <c r="XDJ75" s="124" t="s">
        <v>192</v>
      </c>
      <c r="XDK75" s="124" t="s">
        <v>192</v>
      </c>
      <c r="XDL75" s="124" t="s">
        <v>192</v>
      </c>
      <c r="XDM75" s="124" t="s">
        <v>192</v>
      </c>
      <c r="XDN75" s="124" t="s">
        <v>192</v>
      </c>
      <c r="XDO75" s="124" t="s">
        <v>192</v>
      </c>
      <c r="XDP75" s="124" t="s">
        <v>192</v>
      </c>
      <c r="XDQ75" s="124" t="s">
        <v>192</v>
      </c>
      <c r="XDR75" s="124" t="s">
        <v>192</v>
      </c>
      <c r="XDS75" s="124" t="s">
        <v>192</v>
      </c>
      <c r="XDT75" s="124" t="s">
        <v>192</v>
      </c>
      <c r="XDU75" s="124" t="s">
        <v>192</v>
      </c>
      <c r="XDV75" s="124" t="s">
        <v>192</v>
      </c>
      <c r="XDW75" s="124" t="s">
        <v>192</v>
      </c>
      <c r="XDX75" s="124" t="s">
        <v>192</v>
      </c>
      <c r="XDY75" s="124" t="s">
        <v>192</v>
      </c>
      <c r="XDZ75" s="124" t="s">
        <v>192</v>
      </c>
      <c r="XEA75" s="124" t="s">
        <v>192</v>
      </c>
      <c r="XEB75" s="124" t="s">
        <v>192</v>
      </c>
      <c r="XEC75" s="124" t="s">
        <v>192</v>
      </c>
      <c r="XED75" s="124" t="s">
        <v>192</v>
      </c>
      <c r="XEE75" s="124" t="s">
        <v>192</v>
      </c>
      <c r="XEF75" s="124" t="s">
        <v>192</v>
      </c>
      <c r="XEG75" s="124" t="s">
        <v>192</v>
      </c>
      <c r="XEH75" s="124" t="s">
        <v>192</v>
      </c>
      <c r="XEI75" s="124" t="s">
        <v>192</v>
      </c>
      <c r="XEJ75" s="124" t="s">
        <v>192</v>
      </c>
      <c r="XEK75" s="124" t="s">
        <v>192</v>
      </c>
      <c r="XEL75" s="124" t="s">
        <v>192</v>
      </c>
      <c r="XEM75" s="124" t="s">
        <v>192</v>
      </c>
      <c r="XEN75" s="124" t="s">
        <v>192</v>
      </c>
      <c r="XEO75" s="124" t="s">
        <v>192</v>
      </c>
      <c r="XEP75" s="124" t="s">
        <v>192</v>
      </c>
      <c r="XEQ75" s="124" t="s">
        <v>192</v>
      </c>
      <c r="XER75" s="124" t="s">
        <v>192</v>
      </c>
      <c r="XES75" s="124" t="s">
        <v>192</v>
      </c>
      <c r="XET75" s="124" t="s">
        <v>192</v>
      </c>
      <c r="XEU75" s="124" t="s">
        <v>192</v>
      </c>
      <c r="XEV75" s="124" t="s">
        <v>192</v>
      </c>
      <c r="XEW75" s="124" t="s">
        <v>192</v>
      </c>
      <c r="XEX75" s="124" t="s">
        <v>192</v>
      </c>
      <c r="XEY75" s="124" t="s">
        <v>192</v>
      </c>
      <c r="XEZ75" s="124" t="s">
        <v>192</v>
      </c>
      <c r="XFA75" s="124" t="s">
        <v>192</v>
      </c>
      <c r="XFB75" s="124" t="s">
        <v>192</v>
      </c>
      <c r="XFC75" s="124" t="s">
        <v>192</v>
      </c>
      <c r="XFD75" s="124" t="s">
        <v>192</v>
      </c>
    </row>
    <row r="76" spans="1:16384" x14ac:dyDescent="0.25">
      <c r="A76" s="124" t="s">
        <v>582</v>
      </c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24"/>
      <c r="CE76" s="124"/>
      <c r="CF76" s="124"/>
      <c r="CG76" s="124"/>
      <c r="CH76" s="124"/>
      <c r="CI76" s="124"/>
      <c r="CJ76" s="124"/>
      <c r="CK76" s="124"/>
      <c r="CL76" s="124"/>
      <c r="CM76" s="124"/>
      <c r="CN76" s="124"/>
      <c r="CO76" s="124"/>
      <c r="CP76" s="124"/>
      <c r="CQ76" s="124"/>
      <c r="CR76" s="124"/>
      <c r="CS76" s="124"/>
      <c r="CT76" s="124"/>
      <c r="CU76" s="124"/>
      <c r="CV76" s="124" t="s">
        <v>582</v>
      </c>
      <c r="CW76" s="124" t="s">
        <v>582</v>
      </c>
      <c r="CX76" s="124" t="s">
        <v>582</v>
      </c>
      <c r="CY76" s="124" t="s">
        <v>582</v>
      </c>
      <c r="CZ76" s="124" t="s">
        <v>582</v>
      </c>
      <c r="DA76" s="124" t="s">
        <v>582</v>
      </c>
      <c r="DB76" s="124" t="s">
        <v>582</v>
      </c>
      <c r="DC76" s="124" t="s">
        <v>582</v>
      </c>
      <c r="DD76" s="124" t="s">
        <v>582</v>
      </c>
      <c r="DE76" s="124" t="s">
        <v>582</v>
      </c>
      <c r="DF76" s="124" t="s">
        <v>582</v>
      </c>
      <c r="DG76" s="124" t="s">
        <v>582</v>
      </c>
      <c r="DH76" s="124" t="s">
        <v>582</v>
      </c>
      <c r="DI76" s="124" t="s">
        <v>582</v>
      </c>
      <c r="DJ76" s="124" t="s">
        <v>582</v>
      </c>
      <c r="DK76" s="124" t="s">
        <v>582</v>
      </c>
      <c r="DL76" s="124" t="s">
        <v>582</v>
      </c>
      <c r="DM76" s="124" t="s">
        <v>582</v>
      </c>
      <c r="DN76" s="124" t="s">
        <v>582</v>
      </c>
      <c r="DO76" s="124" t="s">
        <v>582</v>
      </c>
      <c r="DP76" s="124" t="s">
        <v>582</v>
      </c>
      <c r="DQ76" s="124" t="s">
        <v>582</v>
      </c>
      <c r="DR76" s="124" t="s">
        <v>582</v>
      </c>
      <c r="DS76" s="124" t="s">
        <v>582</v>
      </c>
      <c r="DT76" s="124" t="s">
        <v>582</v>
      </c>
      <c r="DU76" s="124" t="s">
        <v>582</v>
      </c>
      <c r="DV76" s="124" t="s">
        <v>582</v>
      </c>
      <c r="DW76" s="124" t="s">
        <v>582</v>
      </c>
      <c r="DX76" s="124" t="s">
        <v>582</v>
      </c>
      <c r="DY76" s="124" t="s">
        <v>582</v>
      </c>
      <c r="DZ76" s="124" t="s">
        <v>582</v>
      </c>
      <c r="EA76" s="124" t="s">
        <v>582</v>
      </c>
      <c r="EB76" s="124" t="s">
        <v>582</v>
      </c>
      <c r="EC76" s="124" t="s">
        <v>582</v>
      </c>
      <c r="ED76" s="124" t="s">
        <v>582</v>
      </c>
      <c r="EE76" s="124" t="s">
        <v>582</v>
      </c>
      <c r="EF76" s="124" t="s">
        <v>582</v>
      </c>
      <c r="EG76" s="124" t="s">
        <v>582</v>
      </c>
      <c r="EH76" s="124" t="s">
        <v>582</v>
      </c>
      <c r="EI76" s="124" t="s">
        <v>582</v>
      </c>
      <c r="EJ76" s="124" t="s">
        <v>582</v>
      </c>
      <c r="EK76" s="124" t="s">
        <v>582</v>
      </c>
      <c r="EL76" s="124" t="s">
        <v>582</v>
      </c>
      <c r="EM76" s="124" t="s">
        <v>582</v>
      </c>
      <c r="EN76" s="124" t="s">
        <v>582</v>
      </c>
      <c r="EO76" s="124" t="s">
        <v>582</v>
      </c>
      <c r="EP76" s="124" t="s">
        <v>582</v>
      </c>
      <c r="EQ76" s="124" t="s">
        <v>582</v>
      </c>
      <c r="ER76" s="124" t="s">
        <v>582</v>
      </c>
      <c r="ES76" s="124" t="s">
        <v>582</v>
      </c>
      <c r="ET76" s="124" t="s">
        <v>582</v>
      </c>
      <c r="EU76" s="124" t="s">
        <v>582</v>
      </c>
      <c r="EV76" s="124" t="s">
        <v>582</v>
      </c>
      <c r="EW76" s="124" t="s">
        <v>582</v>
      </c>
      <c r="EX76" s="124" t="s">
        <v>582</v>
      </c>
      <c r="EY76" s="124" t="s">
        <v>582</v>
      </c>
      <c r="EZ76" s="124" t="s">
        <v>582</v>
      </c>
      <c r="FA76" s="124" t="s">
        <v>582</v>
      </c>
      <c r="FB76" s="124" t="s">
        <v>582</v>
      </c>
      <c r="FC76" s="124" t="s">
        <v>582</v>
      </c>
      <c r="FD76" s="124" t="s">
        <v>582</v>
      </c>
      <c r="FE76" s="124" t="s">
        <v>582</v>
      </c>
      <c r="FF76" s="124" t="s">
        <v>582</v>
      </c>
      <c r="FG76" s="124" t="s">
        <v>582</v>
      </c>
      <c r="FH76" s="124" t="s">
        <v>582</v>
      </c>
      <c r="FI76" s="124" t="s">
        <v>582</v>
      </c>
      <c r="FJ76" s="124" t="s">
        <v>582</v>
      </c>
      <c r="FK76" s="124" t="s">
        <v>582</v>
      </c>
      <c r="FL76" s="124" t="s">
        <v>582</v>
      </c>
      <c r="FM76" s="124" t="s">
        <v>582</v>
      </c>
      <c r="FN76" s="124" t="s">
        <v>582</v>
      </c>
      <c r="FO76" s="124" t="s">
        <v>582</v>
      </c>
      <c r="FP76" s="124" t="s">
        <v>582</v>
      </c>
      <c r="FQ76" s="124" t="s">
        <v>582</v>
      </c>
      <c r="FR76" s="124" t="s">
        <v>582</v>
      </c>
      <c r="FS76" s="124" t="s">
        <v>582</v>
      </c>
      <c r="FT76" s="124" t="s">
        <v>582</v>
      </c>
      <c r="FU76" s="124" t="s">
        <v>582</v>
      </c>
      <c r="FV76" s="124" t="s">
        <v>582</v>
      </c>
      <c r="FW76" s="124" t="s">
        <v>582</v>
      </c>
      <c r="FX76" s="124" t="s">
        <v>582</v>
      </c>
      <c r="FY76" s="124" t="s">
        <v>582</v>
      </c>
      <c r="FZ76" s="124" t="s">
        <v>582</v>
      </c>
      <c r="GA76" s="124" t="s">
        <v>582</v>
      </c>
      <c r="GB76" s="124" t="s">
        <v>582</v>
      </c>
      <c r="GC76" s="124" t="s">
        <v>582</v>
      </c>
      <c r="GD76" s="124" t="s">
        <v>582</v>
      </c>
      <c r="GE76" s="124" t="s">
        <v>582</v>
      </c>
      <c r="GF76" s="124" t="s">
        <v>582</v>
      </c>
      <c r="GG76" s="124" t="s">
        <v>582</v>
      </c>
      <c r="GH76" s="124" t="s">
        <v>582</v>
      </c>
      <c r="GI76" s="124" t="s">
        <v>582</v>
      </c>
      <c r="GJ76" s="124" t="s">
        <v>582</v>
      </c>
      <c r="GK76" s="124" t="s">
        <v>582</v>
      </c>
      <c r="GL76" s="124" t="s">
        <v>582</v>
      </c>
      <c r="GM76" s="124" t="s">
        <v>582</v>
      </c>
      <c r="GN76" s="124" t="s">
        <v>582</v>
      </c>
      <c r="GO76" s="124" t="s">
        <v>582</v>
      </c>
      <c r="GP76" s="124" t="s">
        <v>582</v>
      </c>
      <c r="GQ76" s="124" t="s">
        <v>582</v>
      </c>
      <c r="GR76" s="124" t="s">
        <v>582</v>
      </c>
      <c r="GS76" s="124" t="s">
        <v>582</v>
      </c>
      <c r="GT76" s="124" t="s">
        <v>582</v>
      </c>
      <c r="GU76" s="124" t="s">
        <v>582</v>
      </c>
      <c r="GV76" s="124" t="s">
        <v>582</v>
      </c>
      <c r="GW76" s="124" t="s">
        <v>582</v>
      </c>
      <c r="GX76" s="124" t="s">
        <v>582</v>
      </c>
      <c r="GY76" s="124" t="s">
        <v>582</v>
      </c>
      <c r="GZ76" s="124" t="s">
        <v>582</v>
      </c>
      <c r="HA76" s="124" t="s">
        <v>582</v>
      </c>
      <c r="HB76" s="124" t="s">
        <v>582</v>
      </c>
      <c r="HC76" s="124" t="s">
        <v>582</v>
      </c>
      <c r="HD76" s="124" t="s">
        <v>582</v>
      </c>
      <c r="HE76" s="124" t="s">
        <v>582</v>
      </c>
      <c r="HF76" s="124" t="s">
        <v>582</v>
      </c>
      <c r="HG76" s="124" t="s">
        <v>582</v>
      </c>
      <c r="HH76" s="124" t="s">
        <v>582</v>
      </c>
      <c r="HI76" s="124" t="s">
        <v>582</v>
      </c>
      <c r="HJ76" s="124" t="s">
        <v>582</v>
      </c>
      <c r="HK76" s="124" t="s">
        <v>582</v>
      </c>
      <c r="HL76" s="124" t="s">
        <v>582</v>
      </c>
      <c r="HM76" s="124" t="s">
        <v>582</v>
      </c>
      <c r="HN76" s="124" t="s">
        <v>582</v>
      </c>
      <c r="HO76" s="124" t="s">
        <v>582</v>
      </c>
      <c r="HP76" s="124" t="s">
        <v>582</v>
      </c>
      <c r="HQ76" s="124" t="s">
        <v>582</v>
      </c>
      <c r="HR76" s="124" t="s">
        <v>582</v>
      </c>
      <c r="HS76" s="124" t="s">
        <v>582</v>
      </c>
      <c r="HT76" s="124" t="s">
        <v>582</v>
      </c>
      <c r="HU76" s="124" t="s">
        <v>582</v>
      </c>
      <c r="HV76" s="124" t="s">
        <v>582</v>
      </c>
      <c r="HW76" s="124" t="s">
        <v>582</v>
      </c>
      <c r="HX76" s="124" t="s">
        <v>582</v>
      </c>
      <c r="HY76" s="124" t="s">
        <v>582</v>
      </c>
      <c r="HZ76" s="124" t="s">
        <v>582</v>
      </c>
      <c r="IA76" s="124" t="s">
        <v>582</v>
      </c>
      <c r="IB76" s="124" t="s">
        <v>582</v>
      </c>
      <c r="IC76" s="124" t="s">
        <v>582</v>
      </c>
      <c r="ID76" s="124" t="s">
        <v>582</v>
      </c>
      <c r="IE76" s="124" t="s">
        <v>582</v>
      </c>
      <c r="IF76" s="124" t="s">
        <v>582</v>
      </c>
      <c r="IG76" s="124" t="s">
        <v>582</v>
      </c>
      <c r="IH76" s="124" t="s">
        <v>582</v>
      </c>
      <c r="II76" s="124" t="s">
        <v>582</v>
      </c>
      <c r="IJ76" s="124" t="s">
        <v>582</v>
      </c>
      <c r="IK76" s="124" t="s">
        <v>582</v>
      </c>
      <c r="IL76" s="124" t="s">
        <v>582</v>
      </c>
      <c r="IM76" s="124" t="s">
        <v>582</v>
      </c>
      <c r="IN76" s="124" t="s">
        <v>582</v>
      </c>
      <c r="IO76" s="124" t="s">
        <v>582</v>
      </c>
      <c r="IP76" s="124" t="s">
        <v>582</v>
      </c>
      <c r="IQ76" s="124" t="s">
        <v>582</v>
      </c>
      <c r="IR76" s="124" t="s">
        <v>582</v>
      </c>
      <c r="IS76" s="124" t="s">
        <v>582</v>
      </c>
      <c r="IT76" s="124" t="s">
        <v>582</v>
      </c>
      <c r="IU76" s="124" t="s">
        <v>582</v>
      </c>
      <c r="IV76" s="124" t="s">
        <v>582</v>
      </c>
      <c r="IW76" s="124" t="s">
        <v>582</v>
      </c>
      <c r="IX76" s="124" t="s">
        <v>582</v>
      </c>
      <c r="IY76" s="124" t="s">
        <v>582</v>
      </c>
      <c r="IZ76" s="124" t="s">
        <v>582</v>
      </c>
      <c r="JA76" s="124" t="s">
        <v>582</v>
      </c>
      <c r="JB76" s="124" t="s">
        <v>582</v>
      </c>
      <c r="JC76" s="124" t="s">
        <v>582</v>
      </c>
      <c r="JD76" s="124" t="s">
        <v>582</v>
      </c>
      <c r="JE76" s="124" t="s">
        <v>582</v>
      </c>
      <c r="JF76" s="124" t="s">
        <v>582</v>
      </c>
      <c r="JG76" s="124" t="s">
        <v>582</v>
      </c>
      <c r="JH76" s="124" t="s">
        <v>582</v>
      </c>
      <c r="JI76" s="124" t="s">
        <v>582</v>
      </c>
      <c r="JJ76" s="124" t="s">
        <v>582</v>
      </c>
      <c r="JK76" s="124" t="s">
        <v>582</v>
      </c>
      <c r="JL76" s="124" t="s">
        <v>582</v>
      </c>
      <c r="JM76" s="124" t="s">
        <v>582</v>
      </c>
      <c r="JN76" s="124" t="s">
        <v>582</v>
      </c>
      <c r="JO76" s="124" t="s">
        <v>582</v>
      </c>
      <c r="JP76" s="124" t="s">
        <v>582</v>
      </c>
      <c r="JQ76" s="124" t="s">
        <v>582</v>
      </c>
      <c r="JR76" s="124" t="s">
        <v>582</v>
      </c>
      <c r="JS76" s="124" t="s">
        <v>582</v>
      </c>
      <c r="JT76" s="124" t="s">
        <v>582</v>
      </c>
      <c r="JU76" s="124" t="s">
        <v>582</v>
      </c>
      <c r="JV76" s="124" t="s">
        <v>582</v>
      </c>
      <c r="JW76" s="124" t="s">
        <v>582</v>
      </c>
      <c r="JX76" s="124" t="s">
        <v>582</v>
      </c>
      <c r="JY76" s="124" t="s">
        <v>582</v>
      </c>
      <c r="JZ76" s="124" t="s">
        <v>582</v>
      </c>
      <c r="KA76" s="124" t="s">
        <v>582</v>
      </c>
      <c r="KB76" s="124" t="s">
        <v>582</v>
      </c>
      <c r="KC76" s="124" t="s">
        <v>582</v>
      </c>
      <c r="KD76" s="124" t="s">
        <v>582</v>
      </c>
      <c r="KE76" s="124" t="s">
        <v>582</v>
      </c>
      <c r="KF76" s="124" t="s">
        <v>582</v>
      </c>
      <c r="KG76" s="124" t="s">
        <v>582</v>
      </c>
      <c r="KH76" s="124" t="s">
        <v>582</v>
      </c>
      <c r="KI76" s="124" t="s">
        <v>582</v>
      </c>
      <c r="KJ76" s="124" t="s">
        <v>582</v>
      </c>
      <c r="KK76" s="124" t="s">
        <v>582</v>
      </c>
      <c r="KL76" s="124" t="s">
        <v>582</v>
      </c>
      <c r="KM76" s="124" t="s">
        <v>582</v>
      </c>
      <c r="KN76" s="124" t="s">
        <v>582</v>
      </c>
      <c r="KO76" s="124" t="s">
        <v>582</v>
      </c>
      <c r="KP76" s="124" t="s">
        <v>582</v>
      </c>
      <c r="KQ76" s="124" t="s">
        <v>582</v>
      </c>
      <c r="KR76" s="124" t="s">
        <v>582</v>
      </c>
      <c r="KS76" s="124" t="s">
        <v>582</v>
      </c>
      <c r="KT76" s="124" t="s">
        <v>582</v>
      </c>
      <c r="KU76" s="124" t="s">
        <v>582</v>
      </c>
      <c r="KV76" s="124" t="s">
        <v>582</v>
      </c>
      <c r="KW76" s="124" t="s">
        <v>582</v>
      </c>
      <c r="KX76" s="124" t="s">
        <v>582</v>
      </c>
      <c r="KY76" s="124" t="s">
        <v>582</v>
      </c>
      <c r="KZ76" s="124" t="s">
        <v>582</v>
      </c>
      <c r="LA76" s="124" t="s">
        <v>582</v>
      </c>
      <c r="LB76" s="124" t="s">
        <v>582</v>
      </c>
      <c r="LC76" s="124" t="s">
        <v>582</v>
      </c>
      <c r="LD76" s="124" t="s">
        <v>582</v>
      </c>
      <c r="LE76" s="124" t="s">
        <v>582</v>
      </c>
      <c r="LF76" s="124" t="s">
        <v>582</v>
      </c>
      <c r="LG76" s="124" t="s">
        <v>582</v>
      </c>
      <c r="LH76" s="124" t="s">
        <v>582</v>
      </c>
      <c r="LI76" s="124" t="s">
        <v>582</v>
      </c>
      <c r="LJ76" s="124" t="s">
        <v>582</v>
      </c>
      <c r="LK76" s="124" t="s">
        <v>582</v>
      </c>
      <c r="LL76" s="124" t="s">
        <v>582</v>
      </c>
      <c r="LM76" s="124" t="s">
        <v>582</v>
      </c>
      <c r="LN76" s="124" t="s">
        <v>582</v>
      </c>
      <c r="LO76" s="124" t="s">
        <v>582</v>
      </c>
      <c r="LP76" s="124" t="s">
        <v>582</v>
      </c>
      <c r="LQ76" s="124" t="s">
        <v>582</v>
      </c>
      <c r="LR76" s="124" t="s">
        <v>582</v>
      </c>
      <c r="LS76" s="124" t="s">
        <v>582</v>
      </c>
      <c r="LT76" s="124" t="s">
        <v>582</v>
      </c>
      <c r="LU76" s="124" t="s">
        <v>582</v>
      </c>
      <c r="LV76" s="124" t="s">
        <v>582</v>
      </c>
      <c r="LW76" s="124" t="s">
        <v>582</v>
      </c>
      <c r="LX76" s="124" t="s">
        <v>582</v>
      </c>
      <c r="LY76" s="124" t="s">
        <v>582</v>
      </c>
      <c r="LZ76" s="124" t="s">
        <v>582</v>
      </c>
      <c r="MA76" s="124" t="s">
        <v>582</v>
      </c>
      <c r="MB76" s="124" t="s">
        <v>582</v>
      </c>
      <c r="MC76" s="124" t="s">
        <v>582</v>
      </c>
      <c r="MD76" s="124" t="s">
        <v>582</v>
      </c>
      <c r="ME76" s="124" t="s">
        <v>582</v>
      </c>
      <c r="MF76" s="124" t="s">
        <v>582</v>
      </c>
      <c r="MG76" s="124" t="s">
        <v>582</v>
      </c>
      <c r="MH76" s="124" t="s">
        <v>582</v>
      </c>
      <c r="MI76" s="124" t="s">
        <v>582</v>
      </c>
      <c r="MJ76" s="124" t="s">
        <v>582</v>
      </c>
      <c r="MK76" s="124" t="s">
        <v>582</v>
      </c>
      <c r="ML76" s="124" t="s">
        <v>582</v>
      </c>
      <c r="MM76" s="124" t="s">
        <v>582</v>
      </c>
      <c r="MN76" s="124" t="s">
        <v>582</v>
      </c>
      <c r="MO76" s="124" t="s">
        <v>582</v>
      </c>
      <c r="MP76" s="124" t="s">
        <v>582</v>
      </c>
      <c r="MQ76" s="124" t="s">
        <v>582</v>
      </c>
      <c r="MR76" s="124" t="s">
        <v>582</v>
      </c>
      <c r="MS76" s="124" t="s">
        <v>582</v>
      </c>
      <c r="MT76" s="124" t="s">
        <v>582</v>
      </c>
      <c r="MU76" s="124" t="s">
        <v>582</v>
      </c>
      <c r="MV76" s="124" t="s">
        <v>582</v>
      </c>
      <c r="MW76" s="124" t="s">
        <v>582</v>
      </c>
      <c r="MX76" s="124" t="s">
        <v>582</v>
      </c>
      <c r="MY76" s="124" t="s">
        <v>582</v>
      </c>
      <c r="MZ76" s="124" t="s">
        <v>582</v>
      </c>
      <c r="NA76" s="124" t="s">
        <v>582</v>
      </c>
      <c r="NB76" s="124" t="s">
        <v>582</v>
      </c>
      <c r="NC76" s="124" t="s">
        <v>582</v>
      </c>
      <c r="ND76" s="124" t="s">
        <v>582</v>
      </c>
      <c r="NE76" s="124" t="s">
        <v>582</v>
      </c>
      <c r="NF76" s="124" t="s">
        <v>582</v>
      </c>
      <c r="NG76" s="124" t="s">
        <v>582</v>
      </c>
      <c r="NH76" s="124" t="s">
        <v>582</v>
      </c>
      <c r="NI76" s="124" t="s">
        <v>582</v>
      </c>
      <c r="NJ76" s="124" t="s">
        <v>582</v>
      </c>
      <c r="NK76" s="124" t="s">
        <v>582</v>
      </c>
      <c r="NL76" s="124" t="s">
        <v>582</v>
      </c>
      <c r="NM76" s="124" t="s">
        <v>582</v>
      </c>
      <c r="NN76" s="124" t="s">
        <v>582</v>
      </c>
      <c r="NO76" s="124" t="s">
        <v>582</v>
      </c>
      <c r="NP76" s="124" t="s">
        <v>582</v>
      </c>
      <c r="NQ76" s="124" t="s">
        <v>582</v>
      </c>
      <c r="NR76" s="124" t="s">
        <v>582</v>
      </c>
      <c r="NS76" s="124" t="s">
        <v>582</v>
      </c>
      <c r="NT76" s="124" t="s">
        <v>582</v>
      </c>
      <c r="NU76" s="124" t="s">
        <v>582</v>
      </c>
      <c r="NV76" s="124" t="s">
        <v>582</v>
      </c>
      <c r="NW76" s="124" t="s">
        <v>582</v>
      </c>
      <c r="NX76" s="124" t="s">
        <v>582</v>
      </c>
      <c r="NY76" s="124" t="s">
        <v>582</v>
      </c>
      <c r="NZ76" s="124" t="s">
        <v>582</v>
      </c>
      <c r="OA76" s="124" t="s">
        <v>582</v>
      </c>
      <c r="OB76" s="124" t="s">
        <v>582</v>
      </c>
      <c r="OC76" s="124" t="s">
        <v>582</v>
      </c>
      <c r="OD76" s="124" t="s">
        <v>582</v>
      </c>
      <c r="OE76" s="124" t="s">
        <v>582</v>
      </c>
      <c r="OF76" s="124" t="s">
        <v>582</v>
      </c>
      <c r="OG76" s="124" t="s">
        <v>582</v>
      </c>
      <c r="OH76" s="124" t="s">
        <v>582</v>
      </c>
      <c r="OI76" s="124" t="s">
        <v>582</v>
      </c>
      <c r="OJ76" s="124" t="s">
        <v>582</v>
      </c>
      <c r="OK76" s="124" t="s">
        <v>582</v>
      </c>
      <c r="OL76" s="124" t="s">
        <v>582</v>
      </c>
      <c r="OM76" s="124" t="s">
        <v>582</v>
      </c>
      <c r="ON76" s="124" t="s">
        <v>582</v>
      </c>
      <c r="OO76" s="124" t="s">
        <v>582</v>
      </c>
      <c r="OP76" s="124" t="s">
        <v>582</v>
      </c>
      <c r="OQ76" s="124" t="s">
        <v>582</v>
      </c>
      <c r="OR76" s="124" t="s">
        <v>582</v>
      </c>
      <c r="OS76" s="124" t="s">
        <v>582</v>
      </c>
      <c r="OT76" s="124" t="s">
        <v>582</v>
      </c>
      <c r="OU76" s="124" t="s">
        <v>582</v>
      </c>
      <c r="OV76" s="124" t="s">
        <v>582</v>
      </c>
      <c r="OW76" s="124" t="s">
        <v>582</v>
      </c>
      <c r="OX76" s="124" t="s">
        <v>582</v>
      </c>
      <c r="OY76" s="124" t="s">
        <v>582</v>
      </c>
      <c r="OZ76" s="124" t="s">
        <v>582</v>
      </c>
      <c r="PA76" s="124" t="s">
        <v>582</v>
      </c>
      <c r="PB76" s="124" t="s">
        <v>582</v>
      </c>
      <c r="PC76" s="124" t="s">
        <v>582</v>
      </c>
      <c r="PD76" s="124" t="s">
        <v>582</v>
      </c>
      <c r="PE76" s="124" t="s">
        <v>582</v>
      </c>
      <c r="PF76" s="124" t="s">
        <v>582</v>
      </c>
      <c r="PG76" s="124" t="s">
        <v>582</v>
      </c>
      <c r="PH76" s="124" t="s">
        <v>582</v>
      </c>
      <c r="PI76" s="124" t="s">
        <v>582</v>
      </c>
      <c r="PJ76" s="124" t="s">
        <v>582</v>
      </c>
      <c r="PK76" s="124" t="s">
        <v>582</v>
      </c>
      <c r="PL76" s="124" t="s">
        <v>582</v>
      </c>
      <c r="PM76" s="124" t="s">
        <v>582</v>
      </c>
      <c r="PN76" s="124" t="s">
        <v>582</v>
      </c>
      <c r="PO76" s="124" t="s">
        <v>582</v>
      </c>
      <c r="PP76" s="124" t="s">
        <v>582</v>
      </c>
      <c r="PQ76" s="124" t="s">
        <v>582</v>
      </c>
      <c r="PR76" s="124" t="s">
        <v>582</v>
      </c>
      <c r="PS76" s="124" t="s">
        <v>582</v>
      </c>
      <c r="PT76" s="124" t="s">
        <v>582</v>
      </c>
      <c r="PU76" s="124" t="s">
        <v>582</v>
      </c>
      <c r="PV76" s="124" t="s">
        <v>582</v>
      </c>
      <c r="PW76" s="124" t="s">
        <v>582</v>
      </c>
      <c r="PX76" s="124" t="s">
        <v>582</v>
      </c>
      <c r="PY76" s="124" t="s">
        <v>582</v>
      </c>
      <c r="PZ76" s="124" t="s">
        <v>582</v>
      </c>
      <c r="QA76" s="124" t="s">
        <v>582</v>
      </c>
      <c r="QB76" s="124" t="s">
        <v>582</v>
      </c>
      <c r="QC76" s="124" t="s">
        <v>582</v>
      </c>
      <c r="QD76" s="124" t="s">
        <v>582</v>
      </c>
      <c r="QE76" s="124" t="s">
        <v>582</v>
      </c>
      <c r="QF76" s="124" t="s">
        <v>582</v>
      </c>
      <c r="QG76" s="124" t="s">
        <v>582</v>
      </c>
      <c r="QH76" s="124" t="s">
        <v>582</v>
      </c>
      <c r="QI76" s="124" t="s">
        <v>582</v>
      </c>
      <c r="QJ76" s="124" t="s">
        <v>582</v>
      </c>
      <c r="QK76" s="124" t="s">
        <v>582</v>
      </c>
      <c r="QL76" s="124" t="s">
        <v>582</v>
      </c>
      <c r="QM76" s="124" t="s">
        <v>582</v>
      </c>
      <c r="QN76" s="124" t="s">
        <v>582</v>
      </c>
      <c r="QO76" s="124" t="s">
        <v>582</v>
      </c>
      <c r="QP76" s="124" t="s">
        <v>582</v>
      </c>
      <c r="QQ76" s="124" t="s">
        <v>582</v>
      </c>
      <c r="QR76" s="124" t="s">
        <v>582</v>
      </c>
      <c r="QS76" s="124" t="s">
        <v>582</v>
      </c>
      <c r="QT76" s="124" t="s">
        <v>582</v>
      </c>
      <c r="QU76" s="124" t="s">
        <v>582</v>
      </c>
      <c r="QV76" s="124" t="s">
        <v>582</v>
      </c>
      <c r="QW76" s="124" t="s">
        <v>582</v>
      </c>
      <c r="QX76" s="124" t="s">
        <v>582</v>
      </c>
      <c r="QY76" s="124" t="s">
        <v>582</v>
      </c>
      <c r="QZ76" s="124" t="s">
        <v>582</v>
      </c>
      <c r="RA76" s="124" t="s">
        <v>582</v>
      </c>
      <c r="RB76" s="124" t="s">
        <v>582</v>
      </c>
      <c r="RC76" s="124" t="s">
        <v>582</v>
      </c>
      <c r="RD76" s="124" t="s">
        <v>582</v>
      </c>
      <c r="RE76" s="124" t="s">
        <v>582</v>
      </c>
      <c r="RF76" s="124" t="s">
        <v>582</v>
      </c>
      <c r="RG76" s="124" t="s">
        <v>582</v>
      </c>
      <c r="RH76" s="124" t="s">
        <v>582</v>
      </c>
      <c r="RI76" s="124" t="s">
        <v>582</v>
      </c>
      <c r="RJ76" s="124" t="s">
        <v>582</v>
      </c>
      <c r="RK76" s="124" t="s">
        <v>582</v>
      </c>
      <c r="RL76" s="124" t="s">
        <v>582</v>
      </c>
      <c r="RM76" s="124" t="s">
        <v>582</v>
      </c>
      <c r="RN76" s="124" t="s">
        <v>582</v>
      </c>
      <c r="RO76" s="124" t="s">
        <v>582</v>
      </c>
      <c r="RP76" s="124" t="s">
        <v>582</v>
      </c>
      <c r="RQ76" s="124" t="s">
        <v>582</v>
      </c>
      <c r="RR76" s="124" t="s">
        <v>582</v>
      </c>
      <c r="RS76" s="124" t="s">
        <v>582</v>
      </c>
      <c r="RT76" s="124" t="s">
        <v>582</v>
      </c>
      <c r="RU76" s="124" t="s">
        <v>582</v>
      </c>
      <c r="RV76" s="124" t="s">
        <v>582</v>
      </c>
      <c r="RW76" s="124" t="s">
        <v>582</v>
      </c>
      <c r="RX76" s="124" t="s">
        <v>582</v>
      </c>
      <c r="RY76" s="124" t="s">
        <v>582</v>
      </c>
      <c r="RZ76" s="124" t="s">
        <v>582</v>
      </c>
      <c r="SA76" s="124" t="s">
        <v>582</v>
      </c>
      <c r="SB76" s="124" t="s">
        <v>582</v>
      </c>
      <c r="SC76" s="124" t="s">
        <v>582</v>
      </c>
      <c r="SD76" s="124" t="s">
        <v>582</v>
      </c>
      <c r="SE76" s="124" t="s">
        <v>582</v>
      </c>
      <c r="SF76" s="124" t="s">
        <v>582</v>
      </c>
      <c r="SG76" s="124" t="s">
        <v>582</v>
      </c>
      <c r="SH76" s="124" t="s">
        <v>582</v>
      </c>
      <c r="SI76" s="124" t="s">
        <v>582</v>
      </c>
      <c r="SJ76" s="124" t="s">
        <v>582</v>
      </c>
      <c r="SK76" s="124" t="s">
        <v>582</v>
      </c>
      <c r="SL76" s="124" t="s">
        <v>582</v>
      </c>
      <c r="SM76" s="124" t="s">
        <v>582</v>
      </c>
      <c r="SN76" s="124" t="s">
        <v>582</v>
      </c>
      <c r="SO76" s="124" t="s">
        <v>582</v>
      </c>
      <c r="SP76" s="124" t="s">
        <v>582</v>
      </c>
      <c r="SQ76" s="124" t="s">
        <v>582</v>
      </c>
      <c r="SR76" s="124" t="s">
        <v>582</v>
      </c>
      <c r="SS76" s="124" t="s">
        <v>582</v>
      </c>
      <c r="ST76" s="124" t="s">
        <v>582</v>
      </c>
      <c r="SU76" s="124" t="s">
        <v>582</v>
      </c>
      <c r="SV76" s="124" t="s">
        <v>582</v>
      </c>
      <c r="SW76" s="124" t="s">
        <v>582</v>
      </c>
      <c r="SX76" s="124" t="s">
        <v>582</v>
      </c>
      <c r="SY76" s="124" t="s">
        <v>582</v>
      </c>
      <c r="SZ76" s="124" t="s">
        <v>582</v>
      </c>
      <c r="TA76" s="124" t="s">
        <v>582</v>
      </c>
      <c r="TB76" s="124" t="s">
        <v>582</v>
      </c>
      <c r="TC76" s="124" t="s">
        <v>582</v>
      </c>
      <c r="TD76" s="124" t="s">
        <v>582</v>
      </c>
      <c r="TE76" s="124" t="s">
        <v>582</v>
      </c>
      <c r="TF76" s="124" t="s">
        <v>582</v>
      </c>
      <c r="TG76" s="124" t="s">
        <v>582</v>
      </c>
      <c r="TH76" s="124" t="s">
        <v>582</v>
      </c>
      <c r="TI76" s="124" t="s">
        <v>582</v>
      </c>
      <c r="TJ76" s="124" t="s">
        <v>582</v>
      </c>
      <c r="TK76" s="124" t="s">
        <v>582</v>
      </c>
      <c r="TL76" s="124" t="s">
        <v>582</v>
      </c>
      <c r="TM76" s="124" t="s">
        <v>582</v>
      </c>
      <c r="TN76" s="124" t="s">
        <v>582</v>
      </c>
      <c r="TO76" s="124" t="s">
        <v>582</v>
      </c>
      <c r="TP76" s="124" t="s">
        <v>582</v>
      </c>
      <c r="TQ76" s="124" t="s">
        <v>582</v>
      </c>
      <c r="TR76" s="124" t="s">
        <v>582</v>
      </c>
      <c r="TS76" s="124" t="s">
        <v>582</v>
      </c>
      <c r="TT76" s="124" t="s">
        <v>582</v>
      </c>
      <c r="TU76" s="124" t="s">
        <v>582</v>
      </c>
      <c r="TV76" s="124" t="s">
        <v>582</v>
      </c>
      <c r="TW76" s="124" t="s">
        <v>582</v>
      </c>
      <c r="TX76" s="124" t="s">
        <v>582</v>
      </c>
      <c r="TY76" s="124" t="s">
        <v>582</v>
      </c>
      <c r="TZ76" s="124" t="s">
        <v>582</v>
      </c>
      <c r="UA76" s="124" t="s">
        <v>582</v>
      </c>
      <c r="UB76" s="124" t="s">
        <v>582</v>
      </c>
      <c r="UC76" s="124" t="s">
        <v>582</v>
      </c>
      <c r="UD76" s="124" t="s">
        <v>582</v>
      </c>
      <c r="UE76" s="124" t="s">
        <v>582</v>
      </c>
      <c r="UF76" s="124" t="s">
        <v>582</v>
      </c>
      <c r="UG76" s="124" t="s">
        <v>582</v>
      </c>
      <c r="UH76" s="124" t="s">
        <v>582</v>
      </c>
      <c r="UI76" s="124" t="s">
        <v>582</v>
      </c>
      <c r="UJ76" s="124" t="s">
        <v>582</v>
      </c>
      <c r="UK76" s="124" t="s">
        <v>582</v>
      </c>
      <c r="UL76" s="124" t="s">
        <v>582</v>
      </c>
      <c r="UM76" s="124" t="s">
        <v>582</v>
      </c>
      <c r="UN76" s="124" t="s">
        <v>582</v>
      </c>
      <c r="UO76" s="124" t="s">
        <v>582</v>
      </c>
      <c r="UP76" s="124" t="s">
        <v>582</v>
      </c>
      <c r="UQ76" s="124" t="s">
        <v>582</v>
      </c>
      <c r="UR76" s="124" t="s">
        <v>582</v>
      </c>
      <c r="US76" s="124" t="s">
        <v>582</v>
      </c>
      <c r="UT76" s="124" t="s">
        <v>582</v>
      </c>
      <c r="UU76" s="124" t="s">
        <v>582</v>
      </c>
      <c r="UV76" s="124" t="s">
        <v>582</v>
      </c>
      <c r="UW76" s="124" t="s">
        <v>582</v>
      </c>
      <c r="UX76" s="124" t="s">
        <v>582</v>
      </c>
      <c r="UY76" s="124" t="s">
        <v>582</v>
      </c>
      <c r="UZ76" s="124" t="s">
        <v>582</v>
      </c>
      <c r="VA76" s="124" t="s">
        <v>582</v>
      </c>
      <c r="VB76" s="124" t="s">
        <v>582</v>
      </c>
      <c r="VC76" s="124" t="s">
        <v>582</v>
      </c>
      <c r="VD76" s="124" t="s">
        <v>582</v>
      </c>
      <c r="VE76" s="124" t="s">
        <v>582</v>
      </c>
      <c r="VF76" s="124" t="s">
        <v>582</v>
      </c>
      <c r="VG76" s="124" t="s">
        <v>582</v>
      </c>
      <c r="VH76" s="124" t="s">
        <v>582</v>
      </c>
      <c r="VI76" s="124" t="s">
        <v>582</v>
      </c>
      <c r="VJ76" s="124" t="s">
        <v>582</v>
      </c>
      <c r="VK76" s="124" t="s">
        <v>582</v>
      </c>
      <c r="VL76" s="124" t="s">
        <v>582</v>
      </c>
      <c r="VM76" s="124" t="s">
        <v>582</v>
      </c>
      <c r="VN76" s="124" t="s">
        <v>582</v>
      </c>
      <c r="VO76" s="124" t="s">
        <v>582</v>
      </c>
      <c r="VP76" s="124" t="s">
        <v>582</v>
      </c>
      <c r="VQ76" s="124" t="s">
        <v>582</v>
      </c>
      <c r="VR76" s="124" t="s">
        <v>582</v>
      </c>
      <c r="VS76" s="124" t="s">
        <v>582</v>
      </c>
      <c r="VT76" s="124" t="s">
        <v>582</v>
      </c>
      <c r="VU76" s="124" t="s">
        <v>582</v>
      </c>
      <c r="VV76" s="124" t="s">
        <v>582</v>
      </c>
      <c r="VW76" s="124" t="s">
        <v>582</v>
      </c>
      <c r="VX76" s="124" t="s">
        <v>582</v>
      </c>
      <c r="VY76" s="124" t="s">
        <v>582</v>
      </c>
      <c r="VZ76" s="124" t="s">
        <v>582</v>
      </c>
      <c r="WA76" s="124" t="s">
        <v>582</v>
      </c>
      <c r="WB76" s="124" t="s">
        <v>582</v>
      </c>
      <c r="WC76" s="124" t="s">
        <v>582</v>
      </c>
      <c r="WD76" s="124" t="s">
        <v>582</v>
      </c>
      <c r="WE76" s="124" t="s">
        <v>582</v>
      </c>
      <c r="WF76" s="124" t="s">
        <v>582</v>
      </c>
      <c r="WG76" s="124" t="s">
        <v>582</v>
      </c>
      <c r="WH76" s="124" t="s">
        <v>582</v>
      </c>
      <c r="WI76" s="124" t="s">
        <v>582</v>
      </c>
      <c r="WJ76" s="124" t="s">
        <v>582</v>
      </c>
      <c r="WK76" s="124" t="s">
        <v>582</v>
      </c>
      <c r="WL76" s="124" t="s">
        <v>582</v>
      </c>
      <c r="WM76" s="124" t="s">
        <v>582</v>
      </c>
      <c r="WN76" s="124" t="s">
        <v>582</v>
      </c>
      <c r="WO76" s="124" t="s">
        <v>582</v>
      </c>
      <c r="WP76" s="124" t="s">
        <v>582</v>
      </c>
      <c r="WQ76" s="124" t="s">
        <v>582</v>
      </c>
      <c r="WR76" s="124" t="s">
        <v>582</v>
      </c>
      <c r="WS76" s="124" t="s">
        <v>582</v>
      </c>
      <c r="WT76" s="124" t="s">
        <v>582</v>
      </c>
      <c r="WU76" s="124" t="s">
        <v>582</v>
      </c>
      <c r="WV76" s="124" t="s">
        <v>582</v>
      </c>
      <c r="WW76" s="124" t="s">
        <v>582</v>
      </c>
      <c r="WX76" s="124" t="s">
        <v>582</v>
      </c>
      <c r="WY76" s="124" t="s">
        <v>582</v>
      </c>
      <c r="WZ76" s="124" t="s">
        <v>582</v>
      </c>
      <c r="XA76" s="124" t="s">
        <v>582</v>
      </c>
      <c r="XB76" s="124" t="s">
        <v>582</v>
      </c>
      <c r="XC76" s="124" t="s">
        <v>582</v>
      </c>
      <c r="XD76" s="124" t="s">
        <v>582</v>
      </c>
      <c r="XE76" s="124" t="s">
        <v>582</v>
      </c>
      <c r="XF76" s="124" t="s">
        <v>582</v>
      </c>
      <c r="XG76" s="124" t="s">
        <v>582</v>
      </c>
      <c r="XH76" s="124" t="s">
        <v>582</v>
      </c>
      <c r="XI76" s="124" t="s">
        <v>582</v>
      </c>
      <c r="XJ76" s="124" t="s">
        <v>582</v>
      </c>
      <c r="XK76" s="124" t="s">
        <v>582</v>
      </c>
      <c r="XL76" s="124" t="s">
        <v>582</v>
      </c>
      <c r="XM76" s="124" t="s">
        <v>582</v>
      </c>
      <c r="XN76" s="124" t="s">
        <v>582</v>
      </c>
      <c r="XO76" s="124" t="s">
        <v>582</v>
      </c>
      <c r="XP76" s="124" t="s">
        <v>582</v>
      </c>
      <c r="XQ76" s="124" t="s">
        <v>582</v>
      </c>
      <c r="XR76" s="124" t="s">
        <v>582</v>
      </c>
      <c r="XS76" s="124" t="s">
        <v>582</v>
      </c>
      <c r="XT76" s="124" t="s">
        <v>582</v>
      </c>
      <c r="XU76" s="124" t="s">
        <v>582</v>
      </c>
      <c r="XV76" s="124" t="s">
        <v>582</v>
      </c>
      <c r="XW76" s="124" t="s">
        <v>582</v>
      </c>
      <c r="XX76" s="124" t="s">
        <v>582</v>
      </c>
      <c r="XY76" s="124" t="s">
        <v>582</v>
      </c>
      <c r="XZ76" s="124" t="s">
        <v>582</v>
      </c>
      <c r="YA76" s="124" t="s">
        <v>582</v>
      </c>
      <c r="YB76" s="124" t="s">
        <v>582</v>
      </c>
      <c r="YC76" s="124" t="s">
        <v>582</v>
      </c>
      <c r="YD76" s="124" t="s">
        <v>582</v>
      </c>
      <c r="YE76" s="124" t="s">
        <v>582</v>
      </c>
      <c r="YF76" s="124" t="s">
        <v>582</v>
      </c>
      <c r="YG76" s="124" t="s">
        <v>582</v>
      </c>
      <c r="YH76" s="124" t="s">
        <v>582</v>
      </c>
      <c r="YI76" s="124" t="s">
        <v>582</v>
      </c>
      <c r="YJ76" s="124" t="s">
        <v>582</v>
      </c>
      <c r="YK76" s="124" t="s">
        <v>582</v>
      </c>
      <c r="YL76" s="124" t="s">
        <v>582</v>
      </c>
      <c r="YM76" s="124" t="s">
        <v>582</v>
      </c>
      <c r="YN76" s="124" t="s">
        <v>582</v>
      </c>
      <c r="YO76" s="124" t="s">
        <v>582</v>
      </c>
      <c r="YP76" s="124" t="s">
        <v>582</v>
      </c>
      <c r="YQ76" s="124" t="s">
        <v>582</v>
      </c>
      <c r="YR76" s="124" t="s">
        <v>582</v>
      </c>
      <c r="YS76" s="124" t="s">
        <v>582</v>
      </c>
      <c r="YT76" s="124" t="s">
        <v>582</v>
      </c>
      <c r="YU76" s="124" t="s">
        <v>582</v>
      </c>
      <c r="YV76" s="124" t="s">
        <v>582</v>
      </c>
      <c r="YW76" s="124" t="s">
        <v>582</v>
      </c>
      <c r="YX76" s="124" t="s">
        <v>582</v>
      </c>
      <c r="YY76" s="124" t="s">
        <v>582</v>
      </c>
      <c r="YZ76" s="124" t="s">
        <v>582</v>
      </c>
      <c r="ZA76" s="124" t="s">
        <v>582</v>
      </c>
      <c r="ZB76" s="124" t="s">
        <v>582</v>
      </c>
      <c r="ZC76" s="124" t="s">
        <v>582</v>
      </c>
      <c r="ZD76" s="124" t="s">
        <v>582</v>
      </c>
      <c r="ZE76" s="124" t="s">
        <v>582</v>
      </c>
      <c r="ZF76" s="124" t="s">
        <v>582</v>
      </c>
      <c r="ZG76" s="124" t="s">
        <v>582</v>
      </c>
      <c r="ZH76" s="124" t="s">
        <v>582</v>
      </c>
      <c r="ZI76" s="124" t="s">
        <v>582</v>
      </c>
      <c r="ZJ76" s="124" t="s">
        <v>582</v>
      </c>
      <c r="ZK76" s="124" t="s">
        <v>582</v>
      </c>
      <c r="ZL76" s="124" t="s">
        <v>582</v>
      </c>
      <c r="ZM76" s="124" t="s">
        <v>582</v>
      </c>
      <c r="ZN76" s="124" t="s">
        <v>582</v>
      </c>
      <c r="ZO76" s="124" t="s">
        <v>582</v>
      </c>
      <c r="ZP76" s="124" t="s">
        <v>582</v>
      </c>
      <c r="ZQ76" s="124" t="s">
        <v>582</v>
      </c>
      <c r="ZR76" s="124" t="s">
        <v>582</v>
      </c>
      <c r="ZS76" s="124" t="s">
        <v>582</v>
      </c>
      <c r="ZT76" s="124" t="s">
        <v>582</v>
      </c>
      <c r="ZU76" s="124" t="s">
        <v>582</v>
      </c>
      <c r="ZV76" s="124" t="s">
        <v>582</v>
      </c>
      <c r="ZW76" s="124" t="s">
        <v>582</v>
      </c>
      <c r="ZX76" s="124" t="s">
        <v>582</v>
      </c>
      <c r="ZY76" s="124" t="s">
        <v>582</v>
      </c>
      <c r="ZZ76" s="124" t="s">
        <v>582</v>
      </c>
      <c r="AAA76" s="124" t="s">
        <v>582</v>
      </c>
      <c r="AAB76" s="124" t="s">
        <v>582</v>
      </c>
      <c r="AAC76" s="124" t="s">
        <v>582</v>
      </c>
      <c r="AAD76" s="124" t="s">
        <v>582</v>
      </c>
      <c r="AAE76" s="124" t="s">
        <v>582</v>
      </c>
      <c r="AAF76" s="124" t="s">
        <v>582</v>
      </c>
      <c r="AAG76" s="124" t="s">
        <v>582</v>
      </c>
      <c r="AAH76" s="124" t="s">
        <v>582</v>
      </c>
      <c r="AAI76" s="124" t="s">
        <v>582</v>
      </c>
      <c r="AAJ76" s="124" t="s">
        <v>582</v>
      </c>
      <c r="AAK76" s="124" t="s">
        <v>582</v>
      </c>
      <c r="AAL76" s="124" t="s">
        <v>582</v>
      </c>
      <c r="AAM76" s="124" t="s">
        <v>582</v>
      </c>
      <c r="AAN76" s="124" t="s">
        <v>582</v>
      </c>
      <c r="AAO76" s="124" t="s">
        <v>582</v>
      </c>
      <c r="AAP76" s="124" t="s">
        <v>582</v>
      </c>
      <c r="AAQ76" s="124" t="s">
        <v>582</v>
      </c>
      <c r="AAR76" s="124" t="s">
        <v>582</v>
      </c>
      <c r="AAS76" s="124" t="s">
        <v>582</v>
      </c>
      <c r="AAT76" s="124" t="s">
        <v>582</v>
      </c>
      <c r="AAU76" s="124" t="s">
        <v>582</v>
      </c>
      <c r="AAV76" s="124" t="s">
        <v>582</v>
      </c>
      <c r="AAW76" s="124" t="s">
        <v>582</v>
      </c>
      <c r="AAX76" s="124" t="s">
        <v>582</v>
      </c>
      <c r="AAY76" s="124" t="s">
        <v>582</v>
      </c>
      <c r="AAZ76" s="124" t="s">
        <v>582</v>
      </c>
      <c r="ABA76" s="124" t="s">
        <v>582</v>
      </c>
      <c r="ABB76" s="124" t="s">
        <v>582</v>
      </c>
      <c r="ABC76" s="124" t="s">
        <v>582</v>
      </c>
      <c r="ABD76" s="124" t="s">
        <v>582</v>
      </c>
      <c r="ABE76" s="124" t="s">
        <v>582</v>
      </c>
      <c r="ABF76" s="124" t="s">
        <v>582</v>
      </c>
      <c r="ABG76" s="124" t="s">
        <v>582</v>
      </c>
      <c r="ABH76" s="124" t="s">
        <v>582</v>
      </c>
      <c r="ABI76" s="124" t="s">
        <v>582</v>
      </c>
      <c r="ABJ76" s="124" t="s">
        <v>582</v>
      </c>
      <c r="ABK76" s="124" t="s">
        <v>582</v>
      </c>
      <c r="ABL76" s="124" t="s">
        <v>582</v>
      </c>
      <c r="ABM76" s="124" t="s">
        <v>582</v>
      </c>
      <c r="ABN76" s="124" t="s">
        <v>582</v>
      </c>
      <c r="ABO76" s="124" t="s">
        <v>582</v>
      </c>
      <c r="ABP76" s="124" t="s">
        <v>582</v>
      </c>
      <c r="ABQ76" s="124" t="s">
        <v>582</v>
      </c>
      <c r="ABR76" s="124" t="s">
        <v>582</v>
      </c>
      <c r="ABS76" s="124" t="s">
        <v>582</v>
      </c>
      <c r="ABT76" s="124" t="s">
        <v>582</v>
      </c>
      <c r="ABU76" s="124" t="s">
        <v>582</v>
      </c>
      <c r="ABV76" s="124" t="s">
        <v>582</v>
      </c>
      <c r="ABW76" s="124" t="s">
        <v>582</v>
      </c>
      <c r="ABX76" s="124" t="s">
        <v>582</v>
      </c>
      <c r="ABY76" s="124" t="s">
        <v>582</v>
      </c>
      <c r="ABZ76" s="124" t="s">
        <v>582</v>
      </c>
      <c r="ACA76" s="124" t="s">
        <v>582</v>
      </c>
      <c r="ACB76" s="124" t="s">
        <v>582</v>
      </c>
      <c r="ACC76" s="124" t="s">
        <v>582</v>
      </c>
      <c r="ACD76" s="124" t="s">
        <v>582</v>
      </c>
      <c r="ACE76" s="124" t="s">
        <v>582</v>
      </c>
      <c r="ACF76" s="124" t="s">
        <v>582</v>
      </c>
      <c r="ACG76" s="124" t="s">
        <v>582</v>
      </c>
      <c r="ACH76" s="124" t="s">
        <v>582</v>
      </c>
      <c r="ACI76" s="124" t="s">
        <v>582</v>
      </c>
      <c r="ACJ76" s="124" t="s">
        <v>582</v>
      </c>
      <c r="ACK76" s="124" t="s">
        <v>582</v>
      </c>
      <c r="ACL76" s="124" t="s">
        <v>582</v>
      </c>
      <c r="ACM76" s="124" t="s">
        <v>582</v>
      </c>
      <c r="ACN76" s="124" t="s">
        <v>582</v>
      </c>
      <c r="ACO76" s="124" t="s">
        <v>582</v>
      </c>
      <c r="ACP76" s="124" t="s">
        <v>582</v>
      </c>
      <c r="ACQ76" s="124" t="s">
        <v>582</v>
      </c>
      <c r="ACR76" s="124" t="s">
        <v>582</v>
      </c>
      <c r="ACS76" s="124" t="s">
        <v>582</v>
      </c>
      <c r="ACT76" s="124" t="s">
        <v>582</v>
      </c>
      <c r="ACU76" s="124" t="s">
        <v>582</v>
      </c>
      <c r="ACV76" s="124" t="s">
        <v>582</v>
      </c>
      <c r="ACW76" s="124" t="s">
        <v>582</v>
      </c>
      <c r="ACX76" s="124" t="s">
        <v>582</v>
      </c>
      <c r="ACY76" s="124" t="s">
        <v>582</v>
      </c>
      <c r="ACZ76" s="124" t="s">
        <v>582</v>
      </c>
      <c r="ADA76" s="124" t="s">
        <v>582</v>
      </c>
      <c r="ADB76" s="124" t="s">
        <v>582</v>
      </c>
      <c r="ADC76" s="124" t="s">
        <v>582</v>
      </c>
      <c r="ADD76" s="124" t="s">
        <v>582</v>
      </c>
      <c r="ADE76" s="124" t="s">
        <v>582</v>
      </c>
      <c r="ADF76" s="124" t="s">
        <v>582</v>
      </c>
      <c r="ADG76" s="124" t="s">
        <v>582</v>
      </c>
      <c r="ADH76" s="124" t="s">
        <v>582</v>
      </c>
      <c r="ADI76" s="124" t="s">
        <v>582</v>
      </c>
      <c r="ADJ76" s="124" t="s">
        <v>582</v>
      </c>
      <c r="ADK76" s="124" t="s">
        <v>582</v>
      </c>
      <c r="ADL76" s="124" t="s">
        <v>582</v>
      </c>
      <c r="ADM76" s="124" t="s">
        <v>582</v>
      </c>
      <c r="ADN76" s="124" t="s">
        <v>582</v>
      </c>
      <c r="ADO76" s="124" t="s">
        <v>582</v>
      </c>
      <c r="ADP76" s="124" t="s">
        <v>582</v>
      </c>
      <c r="ADQ76" s="124" t="s">
        <v>582</v>
      </c>
      <c r="ADR76" s="124" t="s">
        <v>582</v>
      </c>
      <c r="ADS76" s="124" t="s">
        <v>582</v>
      </c>
      <c r="ADT76" s="124" t="s">
        <v>582</v>
      </c>
      <c r="ADU76" s="124" t="s">
        <v>582</v>
      </c>
      <c r="ADV76" s="124" t="s">
        <v>582</v>
      </c>
      <c r="ADW76" s="124" t="s">
        <v>582</v>
      </c>
      <c r="ADX76" s="124" t="s">
        <v>582</v>
      </c>
      <c r="ADY76" s="124" t="s">
        <v>582</v>
      </c>
      <c r="ADZ76" s="124" t="s">
        <v>582</v>
      </c>
      <c r="AEA76" s="124" t="s">
        <v>582</v>
      </c>
      <c r="AEB76" s="124" t="s">
        <v>582</v>
      </c>
      <c r="AEC76" s="124" t="s">
        <v>582</v>
      </c>
      <c r="AED76" s="124" t="s">
        <v>582</v>
      </c>
      <c r="AEE76" s="124" t="s">
        <v>582</v>
      </c>
      <c r="AEF76" s="124" t="s">
        <v>582</v>
      </c>
      <c r="AEG76" s="124" t="s">
        <v>582</v>
      </c>
      <c r="AEH76" s="124" t="s">
        <v>582</v>
      </c>
      <c r="AEI76" s="124" t="s">
        <v>582</v>
      </c>
      <c r="AEJ76" s="124" t="s">
        <v>582</v>
      </c>
      <c r="AEK76" s="124" t="s">
        <v>582</v>
      </c>
      <c r="AEL76" s="124" t="s">
        <v>582</v>
      </c>
      <c r="AEM76" s="124" t="s">
        <v>582</v>
      </c>
      <c r="AEN76" s="124" t="s">
        <v>582</v>
      </c>
      <c r="AEO76" s="124" t="s">
        <v>582</v>
      </c>
      <c r="AEP76" s="124" t="s">
        <v>582</v>
      </c>
      <c r="AEQ76" s="124" t="s">
        <v>582</v>
      </c>
      <c r="AER76" s="124" t="s">
        <v>582</v>
      </c>
      <c r="AES76" s="124" t="s">
        <v>582</v>
      </c>
      <c r="AET76" s="124" t="s">
        <v>582</v>
      </c>
      <c r="AEU76" s="124" t="s">
        <v>582</v>
      </c>
      <c r="AEV76" s="124" t="s">
        <v>582</v>
      </c>
      <c r="AEW76" s="124" t="s">
        <v>582</v>
      </c>
      <c r="AEX76" s="124" t="s">
        <v>582</v>
      </c>
      <c r="AEY76" s="124" t="s">
        <v>582</v>
      </c>
      <c r="AEZ76" s="124" t="s">
        <v>582</v>
      </c>
      <c r="AFA76" s="124" t="s">
        <v>582</v>
      </c>
      <c r="AFB76" s="124" t="s">
        <v>582</v>
      </c>
      <c r="AFC76" s="124" t="s">
        <v>582</v>
      </c>
      <c r="AFD76" s="124" t="s">
        <v>582</v>
      </c>
      <c r="AFE76" s="124" t="s">
        <v>582</v>
      </c>
      <c r="AFF76" s="124" t="s">
        <v>582</v>
      </c>
      <c r="AFG76" s="124" t="s">
        <v>582</v>
      </c>
      <c r="AFH76" s="124" t="s">
        <v>582</v>
      </c>
      <c r="AFI76" s="124" t="s">
        <v>582</v>
      </c>
      <c r="AFJ76" s="124" t="s">
        <v>582</v>
      </c>
      <c r="AFK76" s="124" t="s">
        <v>582</v>
      </c>
      <c r="AFL76" s="124" t="s">
        <v>582</v>
      </c>
      <c r="AFM76" s="124" t="s">
        <v>582</v>
      </c>
      <c r="AFN76" s="124" t="s">
        <v>582</v>
      </c>
      <c r="AFO76" s="124" t="s">
        <v>582</v>
      </c>
      <c r="AFP76" s="124" t="s">
        <v>582</v>
      </c>
      <c r="AFQ76" s="124" t="s">
        <v>582</v>
      </c>
      <c r="AFR76" s="124" t="s">
        <v>582</v>
      </c>
      <c r="AFS76" s="124" t="s">
        <v>582</v>
      </c>
      <c r="AFT76" s="124" t="s">
        <v>582</v>
      </c>
      <c r="AFU76" s="124" t="s">
        <v>582</v>
      </c>
      <c r="AFV76" s="124" t="s">
        <v>582</v>
      </c>
      <c r="AFW76" s="124" t="s">
        <v>582</v>
      </c>
      <c r="AFX76" s="124" t="s">
        <v>582</v>
      </c>
      <c r="AFY76" s="124" t="s">
        <v>582</v>
      </c>
      <c r="AFZ76" s="124" t="s">
        <v>582</v>
      </c>
      <c r="AGA76" s="124" t="s">
        <v>582</v>
      </c>
      <c r="AGB76" s="124" t="s">
        <v>582</v>
      </c>
      <c r="AGC76" s="124" t="s">
        <v>582</v>
      </c>
      <c r="AGD76" s="124" t="s">
        <v>582</v>
      </c>
      <c r="AGE76" s="124" t="s">
        <v>582</v>
      </c>
      <c r="AGF76" s="124" t="s">
        <v>582</v>
      </c>
      <c r="AGG76" s="124" t="s">
        <v>582</v>
      </c>
      <c r="AGH76" s="124" t="s">
        <v>582</v>
      </c>
      <c r="AGI76" s="124" t="s">
        <v>582</v>
      </c>
      <c r="AGJ76" s="124" t="s">
        <v>582</v>
      </c>
      <c r="AGK76" s="124" t="s">
        <v>582</v>
      </c>
      <c r="AGL76" s="124" t="s">
        <v>582</v>
      </c>
      <c r="AGM76" s="124" t="s">
        <v>582</v>
      </c>
      <c r="AGN76" s="124" t="s">
        <v>582</v>
      </c>
      <c r="AGO76" s="124" t="s">
        <v>582</v>
      </c>
      <c r="AGP76" s="124" t="s">
        <v>582</v>
      </c>
      <c r="AGQ76" s="124" t="s">
        <v>582</v>
      </c>
      <c r="AGR76" s="124" t="s">
        <v>582</v>
      </c>
      <c r="AGS76" s="124" t="s">
        <v>582</v>
      </c>
      <c r="AGT76" s="124" t="s">
        <v>582</v>
      </c>
      <c r="AGU76" s="124" t="s">
        <v>582</v>
      </c>
      <c r="AGV76" s="124" t="s">
        <v>582</v>
      </c>
      <c r="AGW76" s="124" t="s">
        <v>582</v>
      </c>
      <c r="AGX76" s="124" t="s">
        <v>582</v>
      </c>
      <c r="AGY76" s="124" t="s">
        <v>582</v>
      </c>
      <c r="AGZ76" s="124" t="s">
        <v>582</v>
      </c>
      <c r="AHA76" s="124" t="s">
        <v>582</v>
      </c>
      <c r="AHB76" s="124" t="s">
        <v>582</v>
      </c>
      <c r="AHC76" s="124" t="s">
        <v>582</v>
      </c>
      <c r="AHD76" s="124" t="s">
        <v>582</v>
      </c>
      <c r="AHE76" s="124" t="s">
        <v>582</v>
      </c>
      <c r="AHF76" s="124" t="s">
        <v>582</v>
      </c>
      <c r="AHG76" s="124" t="s">
        <v>582</v>
      </c>
      <c r="AHH76" s="124" t="s">
        <v>582</v>
      </c>
      <c r="AHI76" s="124" t="s">
        <v>582</v>
      </c>
      <c r="AHJ76" s="124" t="s">
        <v>582</v>
      </c>
      <c r="AHK76" s="124" t="s">
        <v>582</v>
      </c>
      <c r="AHL76" s="124" t="s">
        <v>582</v>
      </c>
      <c r="AHM76" s="124" t="s">
        <v>582</v>
      </c>
      <c r="AHN76" s="124" t="s">
        <v>582</v>
      </c>
      <c r="AHO76" s="124" t="s">
        <v>582</v>
      </c>
      <c r="AHP76" s="124" t="s">
        <v>582</v>
      </c>
      <c r="AHQ76" s="124" t="s">
        <v>582</v>
      </c>
      <c r="AHR76" s="124" t="s">
        <v>582</v>
      </c>
      <c r="AHS76" s="124" t="s">
        <v>582</v>
      </c>
      <c r="AHT76" s="124" t="s">
        <v>582</v>
      </c>
      <c r="AHU76" s="124" t="s">
        <v>582</v>
      </c>
      <c r="AHV76" s="124" t="s">
        <v>582</v>
      </c>
      <c r="AHW76" s="124" t="s">
        <v>582</v>
      </c>
      <c r="AHX76" s="124" t="s">
        <v>582</v>
      </c>
      <c r="AHY76" s="124" t="s">
        <v>582</v>
      </c>
      <c r="AHZ76" s="124" t="s">
        <v>582</v>
      </c>
      <c r="AIA76" s="124" t="s">
        <v>582</v>
      </c>
      <c r="AIB76" s="124" t="s">
        <v>582</v>
      </c>
      <c r="AIC76" s="124" t="s">
        <v>582</v>
      </c>
      <c r="AID76" s="124" t="s">
        <v>582</v>
      </c>
      <c r="AIE76" s="124" t="s">
        <v>582</v>
      </c>
      <c r="AIF76" s="124" t="s">
        <v>582</v>
      </c>
      <c r="AIG76" s="124" t="s">
        <v>582</v>
      </c>
      <c r="AIH76" s="124" t="s">
        <v>582</v>
      </c>
      <c r="AII76" s="124" t="s">
        <v>582</v>
      </c>
      <c r="AIJ76" s="124" t="s">
        <v>582</v>
      </c>
      <c r="AIK76" s="124" t="s">
        <v>582</v>
      </c>
      <c r="AIL76" s="124" t="s">
        <v>582</v>
      </c>
      <c r="AIM76" s="124" t="s">
        <v>582</v>
      </c>
      <c r="AIN76" s="124" t="s">
        <v>582</v>
      </c>
      <c r="AIO76" s="124" t="s">
        <v>582</v>
      </c>
      <c r="AIP76" s="124" t="s">
        <v>582</v>
      </c>
      <c r="AIQ76" s="124" t="s">
        <v>582</v>
      </c>
      <c r="AIR76" s="124" t="s">
        <v>582</v>
      </c>
      <c r="AIS76" s="124" t="s">
        <v>582</v>
      </c>
      <c r="AIT76" s="124" t="s">
        <v>582</v>
      </c>
      <c r="AIU76" s="124" t="s">
        <v>582</v>
      </c>
      <c r="AIV76" s="124" t="s">
        <v>582</v>
      </c>
      <c r="AIW76" s="124" t="s">
        <v>582</v>
      </c>
      <c r="AIX76" s="124" t="s">
        <v>582</v>
      </c>
      <c r="AIY76" s="124" t="s">
        <v>582</v>
      </c>
      <c r="AIZ76" s="124" t="s">
        <v>582</v>
      </c>
      <c r="AJA76" s="124" t="s">
        <v>582</v>
      </c>
      <c r="AJB76" s="124" t="s">
        <v>582</v>
      </c>
      <c r="AJC76" s="124" t="s">
        <v>582</v>
      </c>
      <c r="AJD76" s="124" t="s">
        <v>582</v>
      </c>
      <c r="AJE76" s="124" t="s">
        <v>582</v>
      </c>
      <c r="AJF76" s="124" t="s">
        <v>582</v>
      </c>
      <c r="AJG76" s="124" t="s">
        <v>582</v>
      </c>
      <c r="AJH76" s="124" t="s">
        <v>582</v>
      </c>
      <c r="AJI76" s="124" t="s">
        <v>582</v>
      </c>
      <c r="AJJ76" s="124" t="s">
        <v>582</v>
      </c>
      <c r="AJK76" s="124" t="s">
        <v>582</v>
      </c>
      <c r="AJL76" s="124" t="s">
        <v>582</v>
      </c>
      <c r="AJM76" s="124" t="s">
        <v>582</v>
      </c>
      <c r="AJN76" s="124" t="s">
        <v>582</v>
      </c>
      <c r="AJO76" s="124" t="s">
        <v>582</v>
      </c>
      <c r="AJP76" s="124" t="s">
        <v>582</v>
      </c>
      <c r="AJQ76" s="124" t="s">
        <v>582</v>
      </c>
      <c r="AJR76" s="124" t="s">
        <v>582</v>
      </c>
      <c r="AJS76" s="124" t="s">
        <v>582</v>
      </c>
      <c r="AJT76" s="124" t="s">
        <v>582</v>
      </c>
      <c r="AJU76" s="124" t="s">
        <v>582</v>
      </c>
      <c r="AJV76" s="124" t="s">
        <v>582</v>
      </c>
      <c r="AJW76" s="124" t="s">
        <v>582</v>
      </c>
      <c r="AJX76" s="124" t="s">
        <v>582</v>
      </c>
      <c r="AJY76" s="124" t="s">
        <v>582</v>
      </c>
      <c r="AJZ76" s="124" t="s">
        <v>582</v>
      </c>
      <c r="AKA76" s="124" t="s">
        <v>582</v>
      </c>
      <c r="AKB76" s="124" t="s">
        <v>582</v>
      </c>
      <c r="AKC76" s="124" t="s">
        <v>582</v>
      </c>
      <c r="AKD76" s="124" t="s">
        <v>582</v>
      </c>
      <c r="AKE76" s="124" t="s">
        <v>582</v>
      </c>
      <c r="AKF76" s="124" t="s">
        <v>582</v>
      </c>
      <c r="AKG76" s="124" t="s">
        <v>582</v>
      </c>
      <c r="AKH76" s="124" t="s">
        <v>582</v>
      </c>
      <c r="AKI76" s="124" t="s">
        <v>582</v>
      </c>
      <c r="AKJ76" s="124" t="s">
        <v>582</v>
      </c>
      <c r="AKK76" s="124" t="s">
        <v>582</v>
      </c>
      <c r="AKL76" s="124" t="s">
        <v>582</v>
      </c>
      <c r="AKM76" s="124" t="s">
        <v>582</v>
      </c>
      <c r="AKN76" s="124" t="s">
        <v>582</v>
      </c>
      <c r="AKO76" s="124" t="s">
        <v>582</v>
      </c>
      <c r="AKP76" s="124" t="s">
        <v>582</v>
      </c>
      <c r="AKQ76" s="124" t="s">
        <v>582</v>
      </c>
      <c r="AKR76" s="124" t="s">
        <v>582</v>
      </c>
      <c r="AKS76" s="124" t="s">
        <v>582</v>
      </c>
      <c r="AKT76" s="124" t="s">
        <v>582</v>
      </c>
      <c r="AKU76" s="124" t="s">
        <v>582</v>
      </c>
      <c r="AKV76" s="124" t="s">
        <v>582</v>
      </c>
      <c r="AKW76" s="124" t="s">
        <v>582</v>
      </c>
      <c r="AKX76" s="124" t="s">
        <v>582</v>
      </c>
      <c r="AKY76" s="124" t="s">
        <v>582</v>
      </c>
      <c r="AKZ76" s="124" t="s">
        <v>582</v>
      </c>
      <c r="ALA76" s="124" t="s">
        <v>582</v>
      </c>
      <c r="ALB76" s="124" t="s">
        <v>582</v>
      </c>
      <c r="ALC76" s="124" t="s">
        <v>582</v>
      </c>
      <c r="ALD76" s="124" t="s">
        <v>582</v>
      </c>
      <c r="ALE76" s="124" t="s">
        <v>582</v>
      </c>
      <c r="ALF76" s="124" t="s">
        <v>582</v>
      </c>
      <c r="ALG76" s="124" t="s">
        <v>582</v>
      </c>
      <c r="ALH76" s="124" t="s">
        <v>582</v>
      </c>
      <c r="ALI76" s="124" t="s">
        <v>582</v>
      </c>
      <c r="ALJ76" s="124" t="s">
        <v>582</v>
      </c>
      <c r="ALK76" s="124" t="s">
        <v>582</v>
      </c>
      <c r="ALL76" s="124" t="s">
        <v>582</v>
      </c>
      <c r="ALM76" s="124" t="s">
        <v>582</v>
      </c>
      <c r="ALN76" s="124" t="s">
        <v>582</v>
      </c>
      <c r="ALO76" s="124" t="s">
        <v>582</v>
      </c>
      <c r="ALP76" s="124" t="s">
        <v>582</v>
      </c>
      <c r="ALQ76" s="124" t="s">
        <v>582</v>
      </c>
      <c r="ALR76" s="124" t="s">
        <v>582</v>
      </c>
      <c r="ALS76" s="124" t="s">
        <v>582</v>
      </c>
      <c r="ALT76" s="124" t="s">
        <v>582</v>
      </c>
      <c r="ALU76" s="124" t="s">
        <v>582</v>
      </c>
      <c r="ALV76" s="124" t="s">
        <v>582</v>
      </c>
      <c r="ALW76" s="124" t="s">
        <v>582</v>
      </c>
      <c r="ALX76" s="124" t="s">
        <v>582</v>
      </c>
      <c r="ALY76" s="124" t="s">
        <v>582</v>
      </c>
      <c r="ALZ76" s="124" t="s">
        <v>582</v>
      </c>
      <c r="AMA76" s="124" t="s">
        <v>582</v>
      </c>
      <c r="AMB76" s="124" t="s">
        <v>582</v>
      </c>
      <c r="AMC76" s="124" t="s">
        <v>582</v>
      </c>
      <c r="AMD76" s="124" t="s">
        <v>582</v>
      </c>
      <c r="AME76" s="124" t="s">
        <v>582</v>
      </c>
      <c r="AMF76" s="124" t="s">
        <v>582</v>
      </c>
      <c r="AMG76" s="124" t="s">
        <v>582</v>
      </c>
      <c r="AMH76" s="124" t="s">
        <v>582</v>
      </c>
      <c r="AMI76" s="124" t="s">
        <v>582</v>
      </c>
      <c r="AMJ76" s="124" t="s">
        <v>582</v>
      </c>
      <c r="AMK76" s="124" t="s">
        <v>582</v>
      </c>
      <c r="AML76" s="124" t="s">
        <v>582</v>
      </c>
      <c r="AMM76" s="124" t="s">
        <v>582</v>
      </c>
      <c r="AMN76" s="124" t="s">
        <v>582</v>
      </c>
      <c r="AMO76" s="124" t="s">
        <v>582</v>
      </c>
      <c r="AMP76" s="124" t="s">
        <v>582</v>
      </c>
      <c r="AMQ76" s="124" t="s">
        <v>582</v>
      </c>
      <c r="AMR76" s="124" t="s">
        <v>582</v>
      </c>
      <c r="AMS76" s="124" t="s">
        <v>582</v>
      </c>
      <c r="AMT76" s="124" t="s">
        <v>582</v>
      </c>
      <c r="AMU76" s="124" t="s">
        <v>582</v>
      </c>
      <c r="AMV76" s="124" t="s">
        <v>582</v>
      </c>
      <c r="AMW76" s="124" t="s">
        <v>582</v>
      </c>
      <c r="AMX76" s="124" t="s">
        <v>582</v>
      </c>
      <c r="AMY76" s="124" t="s">
        <v>582</v>
      </c>
      <c r="AMZ76" s="124" t="s">
        <v>582</v>
      </c>
      <c r="ANA76" s="124" t="s">
        <v>582</v>
      </c>
      <c r="ANB76" s="124" t="s">
        <v>582</v>
      </c>
      <c r="ANC76" s="124" t="s">
        <v>582</v>
      </c>
      <c r="AND76" s="124" t="s">
        <v>582</v>
      </c>
      <c r="ANE76" s="124" t="s">
        <v>582</v>
      </c>
      <c r="ANF76" s="124" t="s">
        <v>582</v>
      </c>
      <c r="ANG76" s="124" t="s">
        <v>582</v>
      </c>
      <c r="ANH76" s="124" t="s">
        <v>582</v>
      </c>
      <c r="ANI76" s="124" t="s">
        <v>582</v>
      </c>
      <c r="ANJ76" s="124" t="s">
        <v>582</v>
      </c>
      <c r="ANK76" s="124" t="s">
        <v>582</v>
      </c>
      <c r="ANL76" s="124" t="s">
        <v>582</v>
      </c>
      <c r="ANM76" s="124" t="s">
        <v>582</v>
      </c>
      <c r="ANN76" s="124" t="s">
        <v>582</v>
      </c>
      <c r="ANO76" s="124" t="s">
        <v>582</v>
      </c>
      <c r="ANP76" s="124" t="s">
        <v>582</v>
      </c>
      <c r="ANQ76" s="124" t="s">
        <v>582</v>
      </c>
      <c r="ANR76" s="124" t="s">
        <v>582</v>
      </c>
      <c r="ANS76" s="124" t="s">
        <v>582</v>
      </c>
      <c r="ANT76" s="124" t="s">
        <v>582</v>
      </c>
      <c r="ANU76" s="124" t="s">
        <v>582</v>
      </c>
      <c r="ANV76" s="124" t="s">
        <v>582</v>
      </c>
      <c r="ANW76" s="124" t="s">
        <v>582</v>
      </c>
      <c r="ANX76" s="124" t="s">
        <v>582</v>
      </c>
      <c r="ANY76" s="124" t="s">
        <v>582</v>
      </c>
      <c r="ANZ76" s="124" t="s">
        <v>582</v>
      </c>
      <c r="AOA76" s="124" t="s">
        <v>582</v>
      </c>
      <c r="AOB76" s="124" t="s">
        <v>582</v>
      </c>
      <c r="AOC76" s="124" t="s">
        <v>582</v>
      </c>
      <c r="AOD76" s="124" t="s">
        <v>582</v>
      </c>
      <c r="AOE76" s="124" t="s">
        <v>582</v>
      </c>
      <c r="AOF76" s="124" t="s">
        <v>582</v>
      </c>
      <c r="AOG76" s="124" t="s">
        <v>582</v>
      </c>
      <c r="AOH76" s="124" t="s">
        <v>582</v>
      </c>
      <c r="AOI76" s="124" t="s">
        <v>582</v>
      </c>
      <c r="AOJ76" s="124" t="s">
        <v>582</v>
      </c>
      <c r="AOK76" s="124" t="s">
        <v>582</v>
      </c>
      <c r="AOL76" s="124" t="s">
        <v>582</v>
      </c>
      <c r="AOM76" s="124" t="s">
        <v>582</v>
      </c>
      <c r="AON76" s="124" t="s">
        <v>582</v>
      </c>
      <c r="AOO76" s="124" t="s">
        <v>582</v>
      </c>
      <c r="AOP76" s="124" t="s">
        <v>582</v>
      </c>
      <c r="AOQ76" s="124" t="s">
        <v>582</v>
      </c>
      <c r="AOR76" s="124" t="s">
        <v>582</v>
      </c>
      <c r="AOS76" s="124" t="s">
        <v>582</v>
      </c>
      <c r="AOT76" s="124" t="s">
        <v>582</v>
      </c>
      <c r="AOU76" s="124" t="s">
        <v>582</v>
      </c>
      <c r="AOV76" s="124" t="s">
        <v>582</v>
      </c>
      <c r="AOW76" s="124" t="s">
        <v>582</v>
      </c>
      <c r="AOX76" s="124" t="s">
        <v>582</v>
      </c>
      <c r="AOY76" s="124" t="s">
        <v>582</v>
      </c>
      <c r="AOZ76" s="124" t="s">
        <v>582</v>
      </c>
      <c r="APA76" s="124" t="s">
        <v>582</v>
      </c>
      <c r="APB76" s="124" t="s">
        <v>582</v>
      </c>
      <c r="APC76" s="124" t="s">
        <v>582</v>
      </c>
      <c r="APD76" s="124" t="s">
        <v>582</v>
      </c>
      <c r="APE76" s="124" t="s">
        <v>582</v>
      </c>
      <c r="APF76" s="124" t="s">
        <v>582</v>
      </c>
      <c r="APG76" s="124" t="s">
        <v>582</v>
      </c>
      <c r="APH76" s="124" t="s">
        <v>582</v>
      </c>
      <c r="API76" s="124" t="s">
        <v>582</v>
      </c>
      <c r="APJ76" s="124" t="s">
        <v>582</v>
      </c>
      <c r="APK76" s="124" t="s">
        <v>582</v>
      </c>
      <c r="APL76" s="124" t="s">
        <v>582</v>
      </c>
      <c r="APM76" s="124" t="s">
        <v>582</v>
      </c>
      <c r="APN76" s="124" t="s">
        <v>582</v>
      </c>
      <c r="APO76" s="124" t="s">
        <v>582</v>
      </c>
      <c r="APP76" s="124" t="s">
        <v>582</v>
      </c>
      <c r="APQ76" s="124" t="s">
        <v>582</v>
      </c>
      <c r="APR76" s="124" t="s">
        <v>582</v>
      </c>
      <c r="APS76" s="124" t="s">
        <v>582</v>
      </c>
      <c r="APT76" s="124" t="s">
        <v>582</v>
      </c>
      <c r="APU76" s="124" t="s">
        <v>582</v>
      </c>
      <c r="APV76" s="124" t="s">
        <v>582</v>
      </c>
      <c r="APW76" s="124" t="s">
        <v>582</v>
      </c>
      <c r="APX76" s="124" t="s">
        <v>582</v>
      </c>
      <c r="APY76" s="124" t="s">
        <v>582</v>
      </c>
      <c r="APZ76" s="124" t="s">
        <v>582</v>
      </c>
      <c r="AQA76" s="124" t="s">
        <v>582</v>
      </c>
      <c r="AQB76" s="124" t="s">
        <v>582</v>
      </c>
      <c r="AQC76" s="124" t="s">
        <v>582</v>
      </c>
      <c r="AQD76" s="124" t="s">
        <v>582</v>
      </c>
      <c r="AQE76" s="124" t="s">
        <v>582</v>
      </c>
      <c r="AQF76" s="124" t="s">
        <v>582</v>
      </c>
      <c r="AQG76" s="124" t="s">
        <v>582</v>
      </c>
      <c r="AQH76" s="124" t="s">
        <v>582</v>
      </c>
      <c r="AQI76" s="124" t="s">
        <v>582</v>
      </c>
      <c r="AQJ76" s="124" t="s">
        <v>582</v>
      </c>
      <c r="AQK76" s="124" t="s">
        <v>582</v>
      </c>
      <c r="AQL76" s="124" t="s">
        <v>582</v>
      </c>
      <c r="AQM76" s="124" t="s">
        <v>582</v>
      </c>
      <c r="AQN76" s="124" t="s">
        <v>582</v>
      </c>
      <c r="AQO76" s="124" t="s">
        <v>582</v>
      </c>
      <c r="AQP76" s="124" t="s">
        <v>582</v>
      </c>
      <c r="AQQ76" s="124" t="s">
        <v>582</v>
      </c>
      <c r="AQR76" s="124" t="s">
        <v>582</v>
      </c>
      <c r="AQS76" s="124" t="s">
        <v>582</v>
      </c>
      <c r="AQT76" s="124" t="s">
        <v>582</v>
      </c>
      <c r="AQU76" s="124" t="s">
        <v>582</v>
      </c>
      <c r="AQV76" s="124" t="s">
        <v>582</v>
      </c>
      <c r="AQW76" s="124" t="s">
        <v>582</v>
      </c>
      <c r="AQX76" s="124" t="s">
        <v>582</v>
      </c>
      <c r="AQY76" s="124" t="s">
        <v>582</v>
      </c>
      <c r="AQZ76" s="124" t="s">
        <v>582</v>
      </c>
      <c r="ARA76" s="124" t="s">
        <v>582</v>
      </c>
      <c r="ARB76" s="124" t="s">
        <v>582</v>
      </c>
      <c r="ARC76" s="124" t="s">
        <v>582</v>
      </c>
      <c r="ARD76" s="124" t="s">
        <v>582</v>
      </c>
      <c r="ARE76" s="124" t="s">
        <v>582</v>
      </c>
      <c r="ARF76" s="124" t="s">
        <v>582</v>
      </c>
      <c r="ARG76" s="124" t="s">
        <v>582</v>
      </c>
      <c r="ARH76" s="124" t="s">
        <v>582</v>
      </c>
      <c r="ARI76" s="124" t="s">
        <v>582</v>
      </c>
      <c r="ARJ76" s="124" t="s">
        <v>582</v>
      </c>
      <c r="ARK76" s="124" t="s">
        <v>582</v>
      </c>
      <c r="ARL76" s="124" t="s">
        <v>582</v>
      </c>
      <c r="ARM76" s="124" t="s">
        <v>582</v>
      </c>
      <c r="ARN76" s="124" t="s">
        <v>582</v>
      </c>
      <c r="ARO76" s="124" t="s">
        <v>582</v>
      </c>
      <c r="ARP76" s="124" t="s">
        <v>582</v>
      </c>
      <c r="ARQ76" s="124" t="s">
        <v>582</v>
      </c>
      <c r="ARR76" s="124" t="s">
        <v>582</v>
      </c>
      <c r="ARS76" s="124" t="s">
        <v>582</v>
      </c>
      <c r="ART76" s="124" t="s">
        <v>582</v>
      </c>
      <c r="ARU76" s="124" t="s">
        <v>582</v>
      </c>
      <c r="ARV76" s="124" t="s">
        <v>582</v>
      </c>
      <c r="ARW76" s="124" t="s">
        <v>582</v>
      </c>
      <c r="ARX76" s="124" t="s">
        <v>582</v>
      </c>
      <c r="ARY76" s="124" t="s">
        <v>582</v>
      </c>
      <c r="ARZ76" s="124" t="s">
        <v>582</v>
      </c>
      <c r="ASA76" s="124" t="s">
        <v>582</v>
      </c>
      <c r="ASB76" s="124" t="s">
        <v>582</v>
      </c>
      <c r="ASC76" s="124" t="s">
        <v>582</v>
      </c>
      <c r="ASD76" s="124" t="s">
        <v>582</v>
      </c>
      <c r="ASE76" s="124" t="s">
        <v>582</v>
      </c>
      <c r="ASF76" s="124" t="s">
        <v>582</v>
      </c>
      <c r="ASG76" s="124" t="s">
        <v>582</v>
      </c>
      <c r="ASH76" s="124" t="s">
        <v>582</v>
      </c>
      <c r="ASI76" s="124" t="s">
        <v>582</v>
      </c>
      <c r="ASJ76" s="124" t="s">
        <v>582</v>
      </c>
      <c r="ASK76" s="124" t="s">
        <v>582</v>
      </c>
      <c r="ASL76" s="124" t="s">
        <v>582</v>
      </c>
      <c r="ASM76" s="124" t="s">
        <v>582</v>
      </c>
      <c r="ASN76" s="124" t="s">
        <v>582</v>
      </c>
      <c r="ASO76" s="124" t="s">
        <v>582</v>
      </c>
      <c r="ASP76" s="124" t="s">
        <v>582</v>
      </c>
      <c r="ASQ76" s="124" t="s">
        <v>582</v>
      </c>
      <c r="ASR76" s="124" t="s">
        <v>582</v>
      </c>
      <c r="ASS76" s="124" t="s">
        <v>582</v>
      </c>
      <c r="AST76" s="124" t="s">
        <v>582</v>
      </c>
      <c r="ASU76" s="124" t="s">
        <v>582</v>
      </c>
      <c r="ASV76" s="124" t="s">
        <v>582</v>
      </c>
      <c r="ASW76" s="124" t="s">
        <v>582</v>
      </c>
      <c r="ASX76" s="124" t="s">
        <v>582</v>
      </c>
      <c r="ASY76" s="124" t="s">
        <v>582</v>
      </c>
      <c r="ASZ76" s="124" t="s">
        <v>582</v>
      </c>
      <c r="ATA76" s="124" t="s">
        <v>582</v>
      </c>
      <c r="ATB76" s="124" t="s">
        <v>582</v>
      </c>
      <c r="ATC76" s="124" t="s">
        <v>582</v>
      </c>
      <c r="ATD76" s="124" t="s">
        <v>582</v>
      </c>
      <c r="ATE76" s="124" t="s">
        <v>582</v>
      </c>
      <c r="ATF76" s="124" t="s">
        <v>582</v>
      </c>
      <c r="ATG76" s="124" t="s">
        <v>582</v>
      </c>
      <c r="ATH76" s="124" t="s">
        <v>582</v>
      </c>
      <c r="ATI76" s="124" t="s">
        <v>582</v>
      </c>
      <c r="ATJ76" s="124" t="s">
        <v>582</v>
      </c>
      <c r="ATK76" s="124" t="s">
        <v>582</v>
      </c>
      <c r="ATL76" s="124" t="s">
        <v>582</v>
      </c>
      <c r="ATM76" s="124" t="s">
        <v>582</v>
      </c>
      <c r="ATN76" s="124" t="s">
        <v>582</v>
      </c>
      <c r="ATO76" s="124" t="s">
        <v>582</v>
      </c>
      <c r="ATP76" s="124" t="s">
        <v>582</v>
      </c>
      <c r="ATQ76" s="124" t="s">
        <v>582</v>
      </c>
      <c r="ATR76" s="124" t="s">
        <v>582</v>
      </c>
      <c r="ATS76" s="124" t="s">
        <v>582</v>
      </c>
      <c r="ATT76" s="124" t="s">
        <v>582</v>
      </c>
      <c r="ATU76" s="124" t="s">
        <v>582</v>
      </c>
      <c r="ATV76" s="124" t="s">
        <v>582</v>
      </c>
      <c r="ATW76" s="124" t="s">
        <v>582</v>
      </c>
      <c r="ATX76" s="124" t="s">
        <v>582</v>
      </c>
      <c r="ATY76" s="124" t="s">
        <v>582</v>
      </c>
      <c r="ATZ76" s="124" t="s">
        <v>582</v>
      </c>
      <c r="AUA76" s="124" t="s">
        <v>582</v>
      </c>
      <c r="AUB76" s="124" t="s">
        <v>582</v>
      </c>
      <c r="AUC76" s="124" t="s">
        <v>582</v>
      </c>
      <c r="AUD76" s="124" t="s">
        <v>582</v>
      </c>
      <c r="AUE76" s="124" t="s">
        <v>582</v>
      </c>
      <c r="AUF76" s="124" t="s">
        <v>582</v>
      </c>
      <c r="AUG76" s="124" t="s">
        <v>582</v>
      </c>
      <c r="AUH76" s="124" t="s">
        <v>582</v>
      </c>
      <c r="AUI76" s="124" t="s">
        <v>582</v>
      </c>
      <c r="AUJ76" s="124" t="s">
        <v>582</v>
      </c>
      <c r="AUK76" s="124" t="s">
        <v>582</v>
      </c>
      <c r="AUL76" s="124" t="s">
        <v>582</v>
      </c>
      <c r="AUM76" s="124" t="s">
        <v>582</v>
      </c>
      <c r="AUN76" s="124" t="s">
        <v>582</v>
      </c>
      <c r="AUO76" s="124" t="s">
        <v>582</v>
      </c>
      <c r="AUP76" s="124" t="s">
        <v>582</v>
      </c>
      <c r="AUQ76" s="124" t="s">
        <v>582</v>
      </c>
      <c r="AUR76" s="124" t="s">
        <v>582</v>
      </c>
      <c r="AUS76" s="124" t="s">
        <v>582</v>
      </c>
      <c r="AUT76" s="124" t="s">
        <v>582</v>
      </c>
      <c r="AUU76" s="124" t="s">
        <v>582</v>
      </c>
      <c r="AUV76" s="124" t="s">
        <v>582</v>
      </c>
      <c r="AUW76" s="124" t="s">
        <v>582</v>
      </c>
      <c r="AUX76" s="124" t="s">
        <v>582</v>
      </c>
      <c r="AUY76" s="124" t="s">
        <v>582</v>
      </c>
      <c r="AUZ76" s="124" t="s">
        <v>582</v>
      </c>
      <c r="AVA76" s="124" t="s">
        <v>582</v>
      </c>
      <c r="AVB76" s="124" t="s">
        <v>582</v>
      </c>
      <c r="AVC76" s="124" t="s">
        <v>582</v>
      </c>
      <c r="AVD76" s="124" t="s">
        <v>582</v>
      </c>
      <c r="AVE76" s="124" t="s">
        <v>582</v>
      </c>
      <c r="AVF76" s="124" t="s">
        <v>582</v>
      </c>
      <c r="AVG76" s="124" t="s">
        <v>582</v>
      </c>
      <c r="AVH76" s="124" t="s">
        <v>582</v>
      </c>
      <c r="AVI76" s="124" t="s">
        <v>582</v>
      </c>
      <c r="AVJ76" s="124" t="s">
        <v>582</v>
      </c>
      <c r="AVK76" s="124" t="s">
        <v>582</v>
      </c>
      <c r="AVL76" s="124" t="s">
        <v>582</v>
      </c>
      <c r="AVM76" s="124" t="s">
        <v>582</v>
      </c>
      <c r="AVN76" s="124" t="s">
        <v>582</v>
      </c>
      <c r="AVO76" s="124" t="s">
        <v>582</v>
      </c>
      <c r="AVP76" s="124" t="s">
        <v>582</v>
      </c>
      <c r="AVQ76" s="124" t="s">
        <v>582</v>
      </c>
      <c r="AVR76" s="124" t="s">
        <v>582</v>
      </c>
      <c r="AVS76" s="124" t="s">
        <v>582</v>
      </c>
      <c r="AVT76" s="124" t="s">
        <v>582</v>
      </c>
      <c r="AVU76" s="124" t="s">
        <v>582</v>
      </c>
      <c r="AVV76" s="124" t="s">
        <v>582</v>
      </c>
      <c r="AVW76" s="124" t="s">
        <v>582</v>
      </c>
      <c r="AVX76" s="124" t="s">
        <v>582</v>
      </c>
      <c r="AVY76" s="124" t="s">
        <v>582</v>
      </c>
      <c r="AVZ76" s="124" t="s">
        <v>582</v>
      </c>
      <c r="AWA76" s="124" t="s">
        <v>582</v>
      </c>
      <c r="AWB76" s="124" t="s">
        <v>582</v>
      </c>
      <c r="AWC76" s="124" t="s">
        <v>582</v>
      </c>
      <c r="AWD76" s="124" t="s">
        <v>582</v>
      </c>
      <c r="AWE76" s="124" t="s">
        <v>582</v>
      </c>
      <c r="AWF76" s="124" t="s">
        <v>582</v>
      </c>
      <c r="AWG76" s="124" t="s">
        <v>582</v>
      </c>
      <c r="AWH76" s="124" t="s">
        <v>582</v>
      </c>
      <c r="AWI76" s="124" t="s">
        <v>582</v>
      </c>
      <c r="AWJ76" s="124" t="s">
        <v>582</v>
      </c>
      <c r="AWK76" s="124" t="s">
        <v>582</v>
      </c>
      <c r="AWL76" s="124" t="s">
        <v>582</v>
      </c>
      <c r="AWM76" s="124" t="s">
        <v>582</v>
      </c>
      <c r="AWN76" s="124" t="s">
        <v>582</v>
      </c>
      <c r="AWO76" s="124" t="s">
        <v>582</v>
      </c>
      <c r="AWP76" s="124" t="s">
        <v>582</v>
      </c>
      <c r="AWQ76" s="124" t="s">
        <v>582</v>
      </c>
      <c r="AWR76" s="124" t="s">
        <v>582</v>
      </c>
      <c r="AWS76" s="124" t="s">
        <v>582</v>
      </c>
      <c r="AWT76" s="124" t="s">
        <v>582</v>
      </c>
      <c r="AWU76" s="124" t="s">
        <v>582</v>
      </c>
      <c r="AWV76" s="124" t="s">
        <v>582</v>
      </c>
      <c r="AWW76" s="124" t="s">
        <v>582</v>
      </c>
      <c r="AWX76" s="124" t="s">
        <v>582</v>
      </c>
      <c r="AWY76" s="124" t="s">
        <v>582</v>
      </c>
      <c r="AWZ76" s="124" t="s">
        <v>582</v>
      </c>
      <c r="AXA76" s="124" t="s">
        <v>582</v>
      </c>
      <c r="AXB76" s="124" t="s">
        <v>582</v>
      </c>
      <c r="AXC76" s="124" t="s">
        <v>582</v>
      </c>
      <c r="AXD76" s="124" t="s">
        <v>582</v>
      </c>
      <c r="AXE76" s="124" t="s">
        <v>582</v>
      </c>
      <c r="AXF76" s="124" t="s">
        <v>582</v>
      </c>
      <c r="AXG76" s="124" t="s">
        <v>582</v>
      </c>
      <c r="AXH76" s="124" t="s">
        <v>582</v>
      </c>
      <c r="AXI76" s="124" t="s">
        <v>582</v>
      </c>
      <c r="AXJ76" s="124" t="s">
        <v>582</v>
      </c>
      <c r="AXK76" s="124" t="s">
        <v>582</v>
      </c>
      <c r="AXL76" s="124" t="s">
        <v>582</v>
      </c>
      <c r="AXM76" s="124" t="s">
        <v>582</v>
      </c>
      <c r="AXN76" s="124" t="s">
        <v>582</v>
      </c>
      <c r="AXO76" s="124" t="s">
        <v>582</v>
      </c>
      <c r="AXP76" s="124" t="s">
        <v>582</v>
      </c>
      <c r="AXQ76" s="124" t="s">
        <v>582</v>
      </c>
      <c r="AXR76" s="124" t="s">
        <v>582</v>
      </c>
      <c r="AXS76" s="124" t="s">
        <v>582</v>
      </c>
      <c r="AXT76" s="124" t="s">
        <v>582</v>
      </c>
      <c r="AXU76" s="124" t="s">
        <v>582</v>
      </c>
      <c r="AXV76" s="124" t="s">
        <v>582</v>
      </c>
      <c r="AXW76" s="124" t="s">
        <v>582</v>
      </c>
      <c r="AXX76" s="124" t="s">
        <v>582</v>
      </c>
      <c r="AXY76" s="124" t="s">
        <v>582</v>
      </c>
      <c r="AXZ76" s="124" t="s">
        <v>582</v>
      </c>
      <c r="AYA76" s="124" t="s">
        <v>582</v>
      </c>
      <c r="AYB76" s="124" t="s">
        <v>582</v>
      </c>
      <c r="AYC76" s="124" t="s">
        <v>582</v>
      </c>
      <c r="AYD76" s="124" t="s">
        <v>582</v>
      </c>
      <c r="AYE76" s="124" t="s">
        <v>582</v>
      </c>
      <c r="AYF76" s="124" t="s">
        <v>582</v>
      </c>
      <c r="AYG76" s="124" t="s">
        <v>582</v>
      </c>
      <c r="AYH76" s="124" t="s">
        <v>582</v>
      </c>
      <c r="AYI76" s="124" t="s">
        <v>582</v>
      </c>
      <c r="AYJ76" s="124" t="s">
        <v>582</v>
      </c>
      <c r="AYK76" s="124" t="s">
        <v>582</v>
      </c>
      <c r="AYL76" s="124" t="s">
        <v>582</v>
      </c>
      <c r="AYM76" s="124" t="s">
        <v>582</v>
      </c>
      <c r="AYN76" s="124" t="s">
        <v>582</v>
      </c>
      <c r="AYO76" s="124" t="s">
        <v>582</v>
      </c>
      <c r="AYP76" s="124" t="s">
        <v>582</v>
      </c>
      <c r="AYQ76" s="124" t="s">
        <v>582</v>
      </c>
      <c r="AYR76" s="124" t="s">
        <v>582</v>
      </c>
      <c r="AYS76" s="124" t="s">
        <v>582</v>
      </c>
      <c r="AYT76" s="124" t="s">
        <v>582</v>
      </c>
      <c r="AYU76" s="124" t="s">
        <v>582</v>
      </c>
      <c r="AYV76" s="124" t="s">
        <v>582</v>
      </c>
      <c r="AYW76" s="124" t="s">
        <v>582</v>
      </c>
      <c r="AYX76" s="124" t="s">
        <v>582</v>
      </c>
      <c r="AYY76" s="124" t="s">
        <v>582</v>
      </c>
      <c r="AYZ76" s="124" t="s">
        <v>582</v>
      </c>
      <c r="AZA76" s="124" t="s">
        <v>582</v>
      </c>
      <c r="AZB76" s="124" t="s">
        <v>582</v>
      </c>
      <c r="AZC76" s="124" t="s">
        <v>582</v>
      </c>
      <c r="AZD76" s="124" t="s">
        <v>582</v>
      </c>
      <c r="AZE76" s="124" t="s">
        <v>582</v>
      </c>
      <c r="AZF76" s="124" t="s">
        <v>582</v>
      </c>
      <c r="AZG76" s="124" t="s">
        <v>582</v>
      </c>
      <c r="AZH76" s="124" t="s">
        <v>582</v>
      </c>
      <c r="AZI76" s="124" t="s">
        <v>582</v>
      </c>
      <c r="AZJ76" s="124" t="s">
        <v>582</v>
      </c>
      <c r="AZK76" s="124" t="s">
        <v>582</v>
      </c>
      <c r="AZL76" s="124" t="s">
        <v>582</v>
      </c>
      <c r="AZM76" s="124" t="s">
        <v>582</v>
      </c>
      <c r="AZN76" s="124" t="s">
        <v>582</v>
      </c>
      <c r="AZO76" s="124" t="s">
        <v>582</v>
      </c>
      <c r="AZP76" s="124" t="s">
        <v>582</v>
      </c>
      <c r="AZQ76" s="124" t="s">
        <v>582</v>
      </c>
      <c r="AZR76" s="124" t="s">
        <v>582</v>
      </c>
      <c r="AZS76" s="124" t="s">
        <v>582</v>
      </c>
      <c r="AZT76" s="124" t="s">
        <v>582</v>
      </c>
      <c r="AZU76" s="124" t="s">
        <v>582</v>
      </c>
      <c r="AZV76" s="124" t="s">
        <v>582</v>
      </c>
      <c r="AZW76" s="124" t="s">
        <v>582</v>
      </c>
      <c r="AZX76" s="124" t="s">
        <v>582</v>
      </c>
      <c r="AZY76" s="124" t="s">
        <v>582</v>
      </c>
      <c r="AZZ76" s="124" t="s">
        <v>582</v>
      </c>
      <c r="BAA76" s="124" t="s">
        <v>582</v>
      </c>
      <c r="BAB76" s="124" t="s">
        <v>582</v>
      </c>
      <c r="BAC76" s="124" t="s">
        <v>582</v>
      </c>
      <c r="BAD76" s="124" t="s">
        <v>582</v>
      </c>
      <c r="BAE76" s="124" t="s">
        <v>582</v>
      </c>
      <c r="BAF76" s="124" t="s">
        <v>582</v>
      </c>
      <c r="BAG76" s="124" t="s">
        <v>582</v>
      </c>
      <c r="BAH76" s="124" t="s">
        <v>582</v>
      </c>
      <c r="BAI76" s="124" t="s">
        <v>582</v>
      </c>
      <c r="BAJ76" s="124" t="s">
        <v>582</v>
      </c>
      <c r="BAK76" s="124" t="s">
        <v>582</v>
      </c>
      <c r="BAL76" s="124" t="s">
        <v>582</v>
      </c>
      <c r="BAM76" s="124" t="s">
        <v>582</v>
      </c>
      <c r="BAN76" s="124" t="s">
        <v>582</v>
      </c>
      <c r="BAO76" s="124" t="s">
        <v>582</v>
      </c>
      <c r="BAP76" s="124" t="s">
        <v>582</v>
      </c>
      <c r="BAQ76" s="124" t="s">
        <v>582</v>
      </c>
      <c r="BAR76" s="124" t="s">
        <v>582</v>
      </c>
      <c r="BAS76" s="124" t="s">
        <v>582</v>
      </c>
      <c r="BAT76" s="124" t="s">
        <v>582</v>
      </c>
      <c r="BAU76" s="124" t="s">
        <v>582</v>
      </c>
      <c r="BAV76" s="124" t="s">
        <v>582</v>
      </c>
      <c r="BAW76" s="124" t="s">
        <v>582</v>
      </c>
      <c r="BAX76" s="124" t="s">
        <v>582</v>
      </c>
      <c r="BAY76" s="124" t="s">
        <v>582</v>
      </c>
      <c r="BAZ76" s="124" t="s">
        <v>582</v>
      </c>
      <c r="BBA76" s="124" t="s">
        <v>582</v>
      </c>
      <c r="BBB76" s="124" t="s">
        <v>582</v>
      </c>
      <c r="BBC76" s="124" t="s">
        <v>582</v>
      </c>
      <c r="BBD76" s="124" t="s">
        <v>582</v>
      </c>
      <c r="BBE76" s="124" t="s">
        <v>582</v>
      </c>
      <c r="BBF76" s="124" t="s">
        <v>582</v>
      </c>
      <c r="BBG76" s="124" t="s">
        <v>582</v>
      </c>
      <c r="BBH76" s="124" t="s">
        <v>582</v>
      </c>
      <c r="BBI76" s="124" t="s">
        <v>582</v>
      </c>
      <c r="BBJ76" s="124" t="s">
        <v>582</v>
      </c>
      <c r="BBK76" s="124" t="s">
        <v>582</v>
      </c>
      <c r="BBL76" s="124" t="s">
        <v>582</v>
      </c>
      <c r="BBM76" s="124" t="s">
        <v>582</v>
      </c>
      <c r="BBN76" s="124" t="s">
        <v>582</v>
      </c>
      <c r="BBO76" s="124" t="s">
        <v>582</v>
      </c>
      <c r="BBP76" s="124" t="s">
        <v>582</v>
      </c>
      <c r="BBQ76" s="124" t="s">
        <v>582</v>
      </c>
      <c r="BBR76" s="124" t="s">
        <v>582</v>
      </c>
      <c r="BBS76" s="124" t="s">
        <v>582</v>
      </c>
      <c r="BBT76" s="124" t="s">
        <v>582</v>
      </c>
      <c r="BBU76" s="124" t="s">
        <v>582</v>
      </c>
      <c r="BBV76" s="124" t="s">
        <v>582</v>
      </c>
      <c r="BBW76" s="124" t="s">
        <v>582</v>
      </c>
      <c r="BBX76" s="124" t="s">
        <v>582</v>
      </c>
      <c r="BBY76" s="124" t="s">
        <v>582</v>
      </c>
      <c r="BBZ76" s="124" t="s">
        <v>582</v>
      </c>
      <c r="BCA76" s="124" t="s">
        <v>582</v>
      </c>
      <c r="BCB76" s="124" t="s">
        <v>582</v>
      </c>
      <c r="BCC76" s="124" t="s">
        <v>582</v>
      </c>
      <c r="BCD76" s="124" t="s">
        <v>582</v>
      </c>
      <c r="BCE76" s="124" t="s">
        <v>582</v>
      </c>
      <c r="BCF76" s="124" t="s">
        <v>582</v>
      </c>
      <c r="BCG76" s="124" t="s">
        <v>582</v>
      </c>
      <c r="BCH76" s="124" t="s">
        <v>582</v>
      </c>
      <c r="BCI76" s="124" t="s">
        <v>582</v>
      </c>
      <c r="BCJ76" s="124" t="s">
        <v>582</v>
      </c>
      <c r="BCK76" s="124" t="s">
        <v>582</v>
      </c>
      <c r="BCL76" s="124" t="s">
        <v>582</v>
      </c>
      <c r="BCM76" s="124" t="s">
        <v>582</v>
      </c>
      <c r="BCN76" s="124" t="s">
        <v>582</v>
      </c>
      <c r="BCO76" s="124" t="s">
        <v>582</v>
      </c>
      <c r="BCP76" s="124" t="s">
        <v>582</v>
      </c>
      <c r="BCQ76" s="124" t="s">
        <v>582</v>
      </c>
      <c r="BCR76" s="124" t="s">
        <v>582</v>
      </c>
      <c r="BCS76" s="124" t="s">
        <v>582</v>
      </c>
      <c r="BCT76" s="124" t="s">
        <v>582</v>
      </c>
      <c r="BCU76" s="124" t="s">
        <v>582</v>
      </c>
      <c r="BCV76" s="124" t="s">
        <v>582</v>
      </c>
      <c r="BCW76" s="124" t="s">
        <v>582</v>
      </c>
      <c r="BCX76" s="124" t="s">
        <v>582</v>
      </c>
      <c r="BCY76" s="124" t="s">
        <v>582</v>
      </c>
      <c r="BCZ76" s="124" t="s">
        <v>582</v>
      </c>
      <c r="BDA76" s="124" t="s">
        <v>582</v>
      </c>
      <c r="BDB76" s="124" t="s">
        <v>582</v>
      </c>
      <c r="BDC76" s="124" t="s">
        <v>582</v>
      </c>
      <c r="BDD76" s="124" t="s">
        <v>582</v>
      </c>
      <c r="BDE76" s="124" t="s">
        <v>582</v>
      </c>
      <c r="BDF76" s="124" t="s">
        <v>582</v>
      </c>
      <c r="BDG76" s="124" t="s">
        <v>582</v>
      </c>
      <c r="BDH76" s="124" t="s">
        <v>582</v>
      </c>
      <c r="BDI76" s="124" t="s">
        <v>582</v>
      </c>
      <c r="BDJ76" s="124" t="s">
        <v>582</v>
      </c>
      <c r="BDK76" s="124" t="s">
        <v>582</v>
      </c>
      <c r="BDL76" s="124" t="s">
        <v>582</v>
      </c>
      <c r="BDM76" s="124" t="s">
        <v>582</v>
      </c>
      <c r="BDN76" s="124" t="s">
        <v>582</v>
      </c>
      <c r="BDO76" s="124" t="s">
        <v>582</v>
      </c>
      <c r="BDP76" s="124" t="s">
        <v>582</v>
      </c>
      <c r="BDQ76" s="124" t="s">
        <v>582</v>
      </c>
      <c r="BDR76" s="124" t="s">
        <v>582</v>
      </c>
      <c r="BDS76" s="124" t="s">
        <v>582</v>
      </c>
      <c r="BDT76" s="124" t="s">
        <v>582</v>
      </c>
      <c r="BDU76" s="124" t="s">
        <v>582</v>
      </c>
      <c r="BDV76" s="124" t="s">
        <v>582</v>
      </c>
      <c r="BDW76" s="124" t="s">
        <v>582</v>
      </c>
      <c r="BDX76" s="124" t="s">
        <v>582</v>
      </c>
      <c r="BDY76" s="124" t="s">
        <v>582</v>
      </c>
      <c r="BDZ76" s="124" t="s">
        <v>582</v>
      </c>
      <c r="BEA76" s="124" t="s">
        <v>582</v>
      </c>
      <c r="BEB76" s="124" t="s">
        <v>582</v>
      </c>
      <c r="BEC76" s="124" t="s">
        <v>582</v>
      </c>
      <c r="BED76" s="124" t="s">
        <v>582</v>
      </c>
      <c r="BEE76" s="124" t="s">
        <v>582</v>
      </c>
      <c r="BEF76" s="124" t="s">
        <v>582</v>
      </c>
      <c r="BEG76" s="124" t="s">
        <v>582</v>
      </c>
      <c r="BEH76" s="124" t="s">
        <v>582</v>
      </c>
      <c r="BEI76" s="124" t="s">
        <v>582</v>
      </c>
      <c r="BEJ76" s="124" t="s">
        <v>582</v>
      </c>
      <c r="BEK76" s="124" t="s">
        <v>582</v>
      </c>
      <c r="BEL76" s="124" t="s">
        <v>582</v>
      </c>
      <c r="BEM76" s="124" t="s">
        <v>582</v>
      </c>
      <c r="BEN76" s="124" t="s">
        <v>582</v>
      </c>
      <c r="BEO76" s="124" t="s">
        <v>582</v>
      </c>
      <c r="BEP76" s="124" t="s">
        <v>582</v>
      </c>
      <c r="BEQ76" s="124" t="s">
        <v>582</v>
      </c>
      <c r="BER76" s="124" t="s">
        <v>582</v>
      </c>
      <c r="BES76" s="124" t="s">
        <v>582</v>
      </c>
      <c r="BET76" s="124" t="s">
        <v>582</v>
      </c>
      <c r="BEU76" s="124" t="s">
        <v>582</v>
      </c>
      <c r="BEV76" s="124" t="s">
        <v>582</v>
      </c>
      <c r="BEW76" s="124" t="s">
        <v>582</v>
      </c>
      <c r="BEX76" s="124" t="s">
        <v>582</v>
      </c>
      <c r="BEY76" s="124" t="s">
        <v>582</v>
      </c>
      <c r="BEZ76" s="124" t="s">
        <v>582</v>
      </c>
      <c r="BFA76" s="124" t="s">
        <v>582</v>
      </c>
      <c r="BFB76" s="124" t="s">
        <v>582</v>
      </c>
      <c r="BFC76" s="124" t="s">
        <v>582</v>
      </c>
      <c r="BFD76" s="124" t="s">
        <v>582</v>
      </c>
      <c r="BFE76" s="124" t="s">
        <v>582</v>
      </c>
      <c r="BFF76" s="124" t="s">
        <v>582</v>
      </c>
      <c r="BFG76" s="124" t="s">
        <v>582</v>
      </c>
      <c r="BFH76" s="124" t="s">
        <v>582</v>
      </c>
      <c r="BFI76" s="124" t="s">
        <v>582</v>
      </c>
      <c r="BFJ76" s="124" t="s">
        <v>582</v>
      </c>
      <c r="BFK76" s="124" t="s">
        <v>582</v>
      </c>
      <c r="BFL76" s="124" t="s">
        <v>582</v>
      </c>
      <c r="BFM76" s="124" t="s">
        <v>582</v>
      </c>
      <c r="BFN76" s="124" t="s">
        <v>582</v>
      </c>
      <c r="BFO76" s="124" t="s">
        <v>582</v>
      </c>
      <c r="BFP76" s="124" t="s">
        <v>582</v>
      </c>
      <c r="BFQ76" s="124" t="s">
        <v>582</v>
      </c>
      <c r="BFR76" s="124" t="s">
        <v>582</v>
      </c>
      <c r="BFS76" s="124" t="s">
        <v>582</v>
      </c>
      <c r="BFT76" s="124" t="s">
        <v>582</v>
      </c>
      <c r="BFU76" s="124" t="s">
        <v>582</v>
      </c>
      <c r="BFV76" s="124" t="s">
        <v>582</v>
      </c>
      <c r="BFW76" s="124" t="s">
        <v>582</v>
      </c>
      <c r="BFX76" s="124" t="s">
        <v>582</v>
      </c>
      <c r="BFY76" s="124" t="s">
        <v>582</v>
      </c>
      <c r="BFZ76" s="124" t="s">
        <v>582</v>
      </c>
      <c r="BGA76" s="124" t="s">
        <v>582</v>
      </c>
      <c r="BGB76" s="124" t="s">
        <v>582</v>
      </c>
      <c r="BGC76" s="124" t="s">
        <v>582</v>
      </c>
      <c r="BGD76" s="124" t="s">
        <v>582</v>
      </c>
      <c r="BGE76" s="124" t="s">
        <v>582</v>
      </c>
      <c r="BGF76" s="124" t="s">
        <v>582</v>
      </c>
      <c r="BGG76" s="124" t="s">
        <v>582</v>
      </c>
      <c r="BGH76" s="124" t="s">
        <v>582</v>
      </c>
      <c r="BGI76" s="124" t="s">
        <v>582</v>
      </c>
      <c r="BGJ76" s="124" t="s">
        <v>582</v>
      </c>
      <c r="BGK76" s="124" t="s">
        <v>582</v>
      </c>
      <c r="BGL76" s="124" t="s">
        <v>582</v>
      </c>
      <c r="BGM76" s="124" t="s">
        <v>582</v>
      </c>
      <c r="BGN76" s="124" t="s">
        <v>582</v>
      </c>
      <c r="BGO76" s="124" t="s">
        <v>582</v>
      </c>
      <c r="BGP76" s="124" t="s">
        <v>582</v>
      </c>
      <c r="BGQ76" s="124" t="s">
        <v>582</v>
      </c>
      <c r="BGR76" s="124" t="s">
        <v>582</v>
      </c>
      <c r="BGS76" s="124" t="s">
        <v>582</v>
      </c>
      <c r="BGT76" s="124" t="s">
        <v>582</v>
      </c>
      <c r="BGU76" s="124" t="s">
        <v>582</v>
      </c>
      <c r="BGV76" s="124" t="s">
        <v>582</v>
      </c>
      <c r="BGW76" s="124" t="s">
        <v>582</v>
      </c>
      <c r="BGX76" s="124" t="s">
        <v>582</v>
      </c>
      <c r="BGY76" s="124" t="s">
        <v>582</v>
      </c>
      <c r="BGZ76" s="124" t="s">
        <v>582</v>
      </c>
      <c r="BHA76" s="124" t="s">
        <v>582</v>
      </c>
      <c r="BHB76" s="124" t="s">
        <v>582</v>
      </c>
      <c r="BHC76" s="124" t="s">
        <v>582</v>
      </c>
      <c r="BHD76" s="124" t="s">
        <v>582</v>
      </c>
      <c r="BHE76" s="124" t="s">
        <v>582</v>
      </c>
      <c r="BHF76" s="124" t="s">
        <v>582</v>
      </c>
      <c r="BHG76" s="124" t="s">
        <v>582</v>
      </c>
      <c r="BHH76" s="124" t="s">
        <v>582</v>
      </c>
      <c r="BHI76" s="124" t="s">
        <v>582</v>
      </c>
      <c r="BHJ76" s="124" t="s">
        <v>582</v>
      </c>
      <c r="BHK76" s="124" t="s">
        <v>582</v>
      </c>
      <c r="BHL76" s="124" t="s">
        <v>582</v>
      </c>
      <c r="BHM76" s="124" t="s">
        <v>582</v>
      </c>
      <c r="BHN76" s="124" t="s">
        <v>582</v>
      </c>
      <c r="BHO76" s="124" t="s">
        <v>582</v>
      </c>
      <c r="BHP76" s="124" t="s">
        <v>582</v>
      </c>
      <c r="BHQ76" s="124" t="s">
        <v>582</v>
      </c>
      <c r="BHR76" s="124" t="s">
        <v>582</v>
      </c>
      <c r="BHS76" s="124" t="s">
        <v>582</v>
      </c>
      <c r="BHT76" s="124" t="s">
        <v>582</v>
      </c>
      <c r="BHU76" s="124" t="s">
        <v>582</v>
      </c>
      <c r="BHV76" s="124" t="s">
        <v>582</v>
      </c>
      <c r="BHW76" s="124" t="s">
        <v>582</v>
      </c>
      <c r="BHX76" s="124" t="s">
        <v>582</v>
      </c>
      <c r="BHY76" s="124" t="s">
        <v>582</v>
      </c>
      <c r="BHZ76" s="124" t="s">
        <v>582</v>
      </c>
      <c r="BIA76" s="124" t="s">
        <v>582</v>
      </c>
      <c r="BIB76" s="124" t="s">
        <v>582</v>
      </c>
      <c r="BIC76" s="124" t="s">
        <v>582</v>
      </c>
      <c r="BID76" s="124" t="s">
        <v>582</v>
      </c>
      <c r="BIE76" s="124" t="s">
        <v>582</v>
      </c>
      <c r="BIF76" s="124" t="s">
        <v>582</v>
      </c>
      <c r="BIG76" s="124" t="s">
        <v>582</v>
      </c>
      <c r="BIH76" s="124" t="s">
        <v>582</v>
      </c>
      <c r="BII76" s="124" t="s">
        <v>582</v>
      </c>
      <c r="BIJ76" s="124" t="s">
        <v>582</v>
      </c>
      <c r="BIK76" s="124" t="s">
        <v>582</v>
      </c>
      <c r="BIL76" s="124" t="s">
        <v>582</v>
      </c>
      <c r="BIM76" s="124" t="s">
        <v>582</v>
      </c>
      <c r="BIN76" s="124" t="s">
        <v>582</v>
      </c>
      <c r="BIO76" s="124" t="s">
        <v>582</v>
      </c>
      <c r="BIP76" s="124" t="s">
        <v>582</v>
      </c>
      <c r="BIQ76" s="124" t="s">
        <v>582</v>
      </c>
      <c r="BIR76" s="124" t="s">
        <v>582</v>
      </c>
      <c r="BIS76" s="124" t="s">
        <v>582</v>
      </c>
      <c r="BIT76" s="124" t="s">
        <v>582</v>
      </c>
      <c r="BIU76" s="124" t="s">
        <v>582</v>
      </c>
      <c r="BIV76" s="124" t="s">
        <v>582</v>
      </c>
      <c r="BIW76" s="124" t="s">
        <v>582</v>
      </c>
      <c r="BIX76" s="124" t="s">
        <v>582</v>
      </c>
      <c r="BIY76" s="124" t="s">
        <v>582</v>
      </c>
      <c r="BIZ76" s="124" t="s">
        <v>582</v>
      </c>
      <c r="BJA76" s="124" t="s">
        <v>582</v>
      </c>
      <c r="BJB76" s="124" t="s">
        <v>582</v>
      </c>
      <c r="BJC76" s="124" t="s">
        <v>582</v>
      </c>
      <c r="BJD76" s="124" t="s">
        <v>582</v>
      </c>
      <c r="BJE76" s="124" t="s">
        <v>582</v>
      </c>
      <c r="BJF76" s="124" t="s">
        <v>582</v>
      </c>
      <c r="BJG76" s="124" t="s">
        <v>582</v>
      </c>
      <c r="BJH76" s="124" t="s">
        <v>582</v>
      </c>
      <c r="BJI76" s="124" t="s">
        <v>582</v>
      </c>
      <c r="BJJ76" s="124" t="s">
        <v>582</v>
      </c>
      <c r="BJK76" s="124" t="s">
        <v>582</v>
      </c>
      <c r="BJL76" s="124" t="s">
        <v>582</v>
      </c>
      <c r="BJM76" s="124" t="s">
        <v>582</v>
      </c>
      <c r="BJN76" s="124" t="s">
        <v>582</v>
      </c>
      <c r="BJO76" s="124" t="s">
        <v>582</v>
      </c>
      <c r="BJP76" s="124" t="s">
        <v>582</v>
      </c>
      <c r="BJQ76" s="124" t="s">
        <v>582</v>
      </c>
      <c r="BJR76" s="124" t="s">
        <v>582</v>
      </c>
      <c r="BJS76" s="124" t="s">
        <v>582</v>
      </c>
      <c r="BJT76" s="124" t="s">
        <v>582</v>
      </c>
      <c r="BJU76" s="124" t="s">
        <v>582</v>
      </c>
      <c r="BJV76" s="124" t="s">
        <v>582</v>
      </c>
      <c r="BJW76" s="124" t="s">
        <v>582</v>
      </c>
      <c r="BJX76" s="124" t="s">
        <v>582</v>
      </c>
      <c r="BJY76" s="124" t="s">
        <v>582</v>
      </c>
      <c r="BJZ76" s="124" t="s">
        <v>582</v>
      </c>
      <c r="BKA76" s="124" t="s">
        <v>582</v>
      </c>
      <c r="BKB76" s="124" t="s">
        <v>582</v>
      </c>
      <c r="BKC76" s="124" t="s">
        <v>582</v>
      </c>
      <c r="BKD76" s="124" t="s">
        <v>582</v>
      </c>
      <c r="BKE76" s="124" t="s">
        <v>582</v>
      </c>
      <c r="BKF76" s="124" t="s">
        <v>582</v>
      </c>
      <c r="BKG76" s="124" t="s">
        <v>582</v>
      </c>
      <c r="BKH76" s="124" t="s">
        <v>582</v>
      </c>
      <c r="BKI76" s="124" t="s">
        <v>582</v>
      </c>
      <c r="BKJ76" s="124" t="s">
        <v>582</v>
      </c>
      <c r="BKK76" s="124" t="s">
        <v>582</v>
      </c>
      <c r="BKL76" s="124" t="s">
        <v>582</v>
      </c>
      <c r="BKM76" s="124" t="s">
        <v>582</v>
      </c>
      <c r="BKN76" s="124" t="s">
        <v>582</v>
      </c>
      <c r="BKO76" s="124" t="s">
        <v>582</v>
      </c>
      <c r="BKP76" s="124" t="s">
        <v>582</v>
      </c>
      <c r="BKQ76" s="124" t="s">
        <v>582</v>
      </c>
      <c r="BKR76" s="124" t="s">
        <v>582</v>
      </c>
      <c r="BKS76" s="124" t="s">
        <v>582</v>
      </c>
      <c r="BKT76" s="124" t="s">
        <v>582</v>
      </c>
      <c r="BKU76" s="124" t="s">
        <v>582</v>
      </c>
      <c r="BKV76" s="124" t="s">
        <v>582</v>
      </c>
      <c r="BKW76" s="124" t="s">
        <v>582</v>
      </c>
      <c r="BKX76" s="124" t="s">
        <v>582</v>
      </c>
      <c r="BKY76" s="124" t="s">
        <v>582</v>
      </c>
      <c r="BKZ76" s="124" t="s">
        <v>582</v>
      </c>
      <c r="BLA76" s="124" t="s">
        <v>582</v>
      </c>
      <c r="BLB76" s="124" t="s">
        <v>582</v>
      </c>
      <c r="BLC76" s="124" t="s">
        <v>582</v>
      </c>
      <c r="BLD76" s="124" t="s">
        <v>582</v>
      </c>
      <c r="BLE76" s="124" t="s">
        <v>582</v>
      </c>
      <c r="BLF76" s="124" t="s">
        <v>582</v>
      </c>
      <c r="BLG76" s="124" t="s">
        <v>582</v>
      </c>
      <c r="BLH76" s="124" t="s">
        <v>582</v>
      </c>
      <c r="BLI76" s="124" t="s">
        <v>582</v>
      </c>
      <c r="BLJ76" s="124" t="s">
        <v>582</v>
      </c>
      <c r="BLK76" s="124" t="s">
        <v>582</v>
      </c>
      <c r="BLL76" s="124" t="s">
        <v>582</v>
      </c>
      <c r="BLM76" s="124" t="s">
        <v>582</v>
      </c>
      <c r="BLN76" s="124" t="s">
        <v>582</v>
      </c>
      <c r="BLO76" s="124" t="s">
        <v>582</v>
      </c>
      <c r="BLP76" s="124" t="s">
        <v>582</v>
      </c>
      <c r="BLQ76" s="124" t="s">
        <v>582</v>
      </c>
      <c r="BLR76" s="124" t="s">
        <v>582</v>
      </c>
      <c r="BLS76" s="124" t="s">
        <v>582</v>
      </c>
      <c r="BLT76" s="124" t="s">
        <v>582</v>
      </c>
      <c r="BLU76" s="124" t="s">
        <v>582</v>
      </c>
      <c r="BLV76" s="124" t="s">
        <v>582</v>
      </c>
      <c r="BLW76" s="124" t="s">
        <v>582</v>
      </c>
      <c r="BLX76" s="124" t="s">
        <v>582</v>
      </c>
      <c r="BLY76" s="124" t="s">
        <v>582</v>
      </c>
      <c r="BLZ76" s="124" t="s">
        <v>582</v>
      </c>
      <c r="BMA76" s="124" t="s">
        <v>582</v>
      </c>
      <c r="BMB76" s="124" t="s">
        <v>582</v>
      </c>
      <c r="BMC76" s="124" t="s">
        <v>582</v>
      </c>
      <c r="BMD76" s="124" t="s">
        <v>582</v>
      </c>
      <c r="BME76" s="124" t="s">
        <v>582</v>
      </c>
      <c r="BMF76" s="124" t="s">
        <v>582</v>
      </c>
      <c r="BMG76" s="124" t="s">
        <v>582</v>
      </c>
      <c r="BMH76" s="124" t="s">
        <v>582</v>
      </c>
      <c r="BMI76" s="124" t="s">
        <v>582</v>
      </c>
      <c r="BMJ76" s="124" t="s">
        <v>582</v>
      </c>
      <c r="BMK76" s="124" t="s">
        <v>582</v>
      </c>
      <c r="BML76" s="124" t="s">
        <v>582</v>
      </c>
      <c r="BMM76" s="124" t="s">
        <v>582</v>
      </c>
      <c r="BMN76" s="124" t="s">
        <v>582</v>
      </c>
      <c r="BMO76" s="124" t="s">
        <v>582</v>
      </c>
      <c r="BMP76" s="124" t="s">
        <v>582</v>
      </c>
      <c r="BMQ76" s="124" t="s">
        <v>582</v>
      </c>
      <c r="BMR76" s="124" t="s">
        <v>582</v>
      </c>
      <c r="BMS76" s="124" t="s">
        <v>582</v>
      </c>
      <c r="BMT76" s="124" t="s">
        <v>582</v>
      </c>
      <c r="BMU76" s="124" t="s">
        <v>582</v>
      </c>
      <c r="BMV76" s="124" t="s">
        <v>582</v>
      </c>
      <c r="BMW76" s="124" t="s">
        <v>582</v>
      </c>
      <c r="BMX76" s="124" t="s">
        <v>582</v>
      </c>
      <c r="BMY76" s="124" t="s">
        <v>582</v>
      </c>
      <c r="BMZ76" s="124" t="s">
        <v>582</v>
      </c>
      <c r="BNA76" s="124" t="s">
        <v>582</v>
      </c>
      <c r="BNB76" s="124" t="s">
        <v>582</v>
      </c>
      <c r="BNC76" s="124" t="s">
        <v>582</v>
      </c>
      <c r="BND76" s="124" t="s">
        <v>582</v>
      </c>
      <c r="BNE76" s="124" t="s">
        <v>582</v>
      </c>
      <c r="BNF76" s="124" t="s">
        <v>582</v>
      </c>
      <c r="BNG76" s="124" t="s">
        <v>582</v>
      </c>
      <c r="BNH76" s="124" t="s">
        <v>582</v>
      </c>
      <c r="BNI76" s="124" t="s">
        <v>582</v>
      </c>
      <c r="BNJ76" s="124" t="s">
        <v>582</v>
      </c>
      <c r="BNK76" s="124" t="s">
        <v>582</v>
      </c>
      <c r="BNL76" s="124" t="s">
        <v>582</v>
      </c>
      <c r="BNM76" s="124" t="s">
        <v>582</v>
      </c>
      <c r="BNN76" s="124" t="s">
        <v>582</v>
      </c>
      <c r="BNO76" s="124" t="s">
        <v>582</v>
      </c>
      <c r="BNP76" s="124" t="s">
        <v>582</v>
      </c>
      <c r="BNQ76" s="124" t="s">
        <v>582</v>
      </c>
      <c r="BNR76" s="124" t="s">
        <v>582</v>
      </c>
      <c r="BNS76" s="124" t="s">
        <v>582</v>
      </c>
      <c r="BNT76" s="124" t="s">
        <v>582</v>
      </c>
      <c r="BNU76" s="124" t="s">
        <v>582</v>
      </c>
      <c r="BNV76" s="124" t="s">
        <v>582</v>
      </c>
      <c r="BNW76" s="124" t="s">
        <v>582</v>
      </c>
      <c r="BNX76" s="124" t="s">
        <v>582</v>
      </c>
      <c r="BNY76" s="124" t="s">
        <v>582</v>
      </c>
      <c r="BNZ76" s="124" t="s">
        <v>582</v>
      </c>
      <c r="BOA76" s="124" t="s">
        <v>582</v>
      </c>
      <c r="BOB76" s="124" t="s">
        <v>582</v>
      </c>
      <c r="BOC76" s="124" t="s">
        <v>582</v>
      </c>
      <c r="BOD76" s="124" t="s">
        <v>582</v>
      </c>
      <c r="BOE76" s="124" t="s">
        <v>582</v>
      </c>
      <c r="BOF76" s="124" t="s">
        <v>582</v>
      </c>
      <c r="BOG76" s="124" t="s">
        <v>582</v>
      </c>
      <c r="BOH76" s="124" t="s">
        <v>582</v>
      </c>
      <c r="BOI76" s="124" t="s">
        <v>582</v>
      </c>
      <c r="BOJ76" s="124" t="s">
        <v>582</v>
      </c>
      <c r="BOK76" s="124" t="s">
        <v>582</v>
      </c>
      <c r="BOL76" s="124" t="s">
        <v>582</v>
      </c>
      <c r="BOM76" s="124" t="s">
        <v>582</v>
      </c>
      <c r="BON76" s="124" t="s">
        <v>582</v>
      </c>
      <c r="BOO76" s="124" t="s">
        <v>582</v>
      </c>
      <c r="BOP76" s="124" t="s">
        <v>582</v>
      </c>
      <c r="BOQ76" s="124" t="s">
        <v>582</v>
      </c>
      <c r="BOR76" s="124" t="s">
        <v>582</v>
      </c>
      <c r="BOS76" s="124" t="s">
        <v>582</v>
      </c>
      <c r="BOT76" s="124" t="s">
        <v>582</v>
      </c>
      <c r="BOU76" s="124" t="s">
        <v>582</v>
      </c>
      <c r="BOV76" s="124" t="s">
        <v>582</v>
      </c>
      <c r="BOW76" s="124" t="s">
        <v>582</v>
      </c>
      <c r="BOX76" s="124" t="s">
        <v>582</v>
      </c>
      <c r="BOY76" s="124" t="s">
        <v>582</v>
      </c>
      <c r="BOZ76" s="124" t="s">
        <v>582</v>
      </c>
      <c r="BPA76" s="124" t="s">
        <v>582</v>
      </c>
      <c r="BPB76" s="124" t="s">
        <v>582</v>
      </c>
      <c r="BPC76" s="124" t="s">
        <v>582</v>
      </c>
      <c r="BPD76" s="124" t="s">
        <v>582</v>
      </c>
      <c r="BPE76" s="124" t="s">
        <v>582</v>
      </c>
      <c r="BPF76" s="124" t="s">
        <v>582</v>
      </c>
      <c r="BPG76" s="124" t="s">
        <v>582</v>
      </c>
      <c r="BPH76" s="124" t="s">
        <v>582</v>
      </c>
      <c r="BPI76" s="124" t="s">
        <v>582</v>
      </c>
      <c r="BPJ76" s="124" t="s">
        <v>582</v>
      </c>
      <c r="BPK76" s="124" t="s">
        <v>582</v>
      </c>
      <c r="BPL76" s="124" t="s">
        <v>582</v>
      </c>
      <c r="BPM76" s="124" t="s">
        <v>582</v>
      </c>
      <c r="BPN76" s="124" t="s">
        <v>582</v>
      </c>
      <c r="BPO76" s="124" t="s">
        <v>582</v>
      </c>
      <c r="BPP76" s="124" t="s">
        <v>582</v>
      </c>
      <c r="BPQ76" s="124" t="s">
        <v>582</v>
      </c>
      <c r="BPR76" s="124" t="s">
        <v>582</v>
      </c>
      <c r="BPS76" s="124" t="s">
        <v>582</v>
      </c>
      <c r="BPT76" s="124" t="s">
        <v>582</v>
      </c>
      <c r="BPU76" s="124" t="s">
        <v>582</v>
      </c>
      <c r="BPV76" s="124" t="s">
        <v>582</v>
      </c>
      <c r="BPW76" s="124" t="s">
        <v>582</v>
      </c>
      <c r="BPX76" s="124" t="s">
        <v>582</v>
      </c>
      <c r="BPY76" s="124" t="s">
        <v>582</v>
      </c>
      <c r="BPZ76" s="124" t="s">
        <v>582</v>
      </c>
      <c r="BQA76" s="124" t="s">
        <v>582</v>
      </c>
      <c r="BQB76" s="124" t="s">
        <v>582</v>
      </c>
      <c r="BQC76" s="124" t="s">
        <v>582</v>
      </c>
      <c r="BQD76" s="124" t="s">
        <v>582</v>
      </c>
      <c r="BQE76" s="124" t="s">
        <v>582</v>
      </c>
      <c r="BQF76" s="124" t="s">
        <v>582</v>
      </c>
      <c r="BQG76" s="124" t="s">
        <v>582</v>
      </c>
      <c r="BQH76" s="124" t="s">
        <v>582</v>
      </c>
      <c r="BQI76" s="124" t="s">
        <v>582</v>
      </c>
      <c r="BQJ76" s="124" t="s">
        <v>582</v>
      </c>
      <c r="BQK76" s="124" t="s">
        <v>582</v>
      </c>
      <c r="BQL76" s="124" t="s">
        <v>582</v>
      </c>
      <c r="BQM76" s="124" t="s">
        <v>582</v>
      </c>
      <c r="BQN76" s="124" t="s">
        <v>582</v>
      </c>
      <c r="BQO76" s="124" t="s">
        <v>582</v>
      </c>
      <c r="BQP76" s="124" t="s">
        <v>582</v>
      </c>
      <c r="BQQ76" s="124" t="s">
        <v>582</v>
      </c>
      <c r="BQR76" s="124" t="s">
        <v>582</v>
      </c>
      <c r="BQS76" s="124" t="s">
        <v>582</v>
      </c>
      <c r="BQT76" s="124" t="s">
        <v>582</v>
      </c>
      <c r="BQU76" s="124" t="s">
        <v>582</v>
      </c>
      <c r="BQV76" s="124" t="s">
        <v>582</v>
      </c>
      <c r="BQW76" s="124" t="s">
        <v>582</v>
      </c>
      <c r="BQX76" s="124" t="s">
        <v>582</v>
      </c>
      <c r="BQY76" s="124" t="s">
        <v>582</v>
      </c>
      <c r="BQZ76" s="124" t="s">
        <v>582</v>
      </c>
      <c r="BRA76" s="124" t="s">
        <v>582</v>
      </c>
      <c r="BRB76" s="124" t="s">
        <v>582</v>
      </c>
      <c r="BRC76" s="124" t="s">
        <v>582</v>
      </c>
      <c r="BRD76" s="124" t="s">
        <v>582</v>
      </c>
      <c r="BRE76" s="124" t="s">
        <v>582</v>
      </c>
      <c r="BRF76" s="124" t="s">
        <v>582</v>
      </c>
      <c r="BRG76" s="124" t="s">
        <v>582</v>
      </c>
      <c r="BRH76" s="124" t="s">
        <v>582</v>
      </c>
      <c r="BRI76" s="124" t="s">
        <v>582</v>
      </c>
      <c r="BRJ76" s="124" t="s">
        <v>582</v>
      </c>
      <c r="BRK76" s="124" t="s">
        <v>582</v>
      </c>
      <c r="BRL76" s="124" t="s">
        <v>582</v>
      </c>
      <c r="BRM76" s="124" t="s">
        <v>582</v>
      </c>
      <c r="BRN76" s="124" t="s">
        <v>582</v>
      </c>
      <c r="BRO76" s="124" t="s">
        <v>582</v>
      </c>
      <c r="BRP76" s="124" t="s">
        <v>582</v>
      </c>
      <c r="BRQ76" s="124" t="s">
        <v>582</v>
      </c>
      <c r="BRR76" s="124" t="s">
        <v>582</v>
      </c>
      <c r="BRS76" s="124" t="s">
        <v>582</v>
      </c>
      <c r="BRT76" s="124" t="s">
        <v>582</v>
      </c>
      <c r="BRU76" s="124" t="s">
        <v>582</v>
      </c>
      <c r="BRV76" s="124" t="s">
        <v>582</v>
      </c>
      <c r="BRW76" s="124" t="s">
        <v>582</v>
      </c>
      <c r="BRX76" s="124" t="s">
        <v>582</v>
      </c>
      <c r="BRY76" s="124" t="s">
        <v>582</v>
      </c>
      <c r="BRZ76" s="124" t="s">
        <v>582</v>
      </c>
      <c r="BSA76" s="124" t="s">
        <v>582</v>
      </c>
      <c r="BSB76" s="124" t="s">
        <v>582</v>
      </c>
      <c r="BSC76" s="124" t="s">
        <v>582</v>
      </c>
      <c r="BSD76" s="124" t="s">
        <v>582</v>
      </c>
      <c r="BSE76" s="124" t="s">
        <v>582</v>
      </c>
      <c r="BSF76" s="124" t="s">
        <v>582</v>
      </c>
      <c r="BSG76" s="124" t="s">
        <v>582</v>
      </c>
      <c r="BSH76" s="124" t="s">
        <v>582</v>
      </c>
      <c r="BSI76" s="124" t="s">
        <v>582</v>
      </c>
      <c r="BSJ76" s="124" t="s">
        <v>582</v>
      </c>
      <c r="BSK76" s="124" t="s">
        <v>582</v>
      </c>
      <c r="BSL76" s="124" t="s">
        <v>582</v>
      </c>
      <c r="BSM76" s="124" t="s">
        <v>582</v>
      </c>
      <c r="BSN76" s="124" t="s">
        <v>582</v>
      </c>
      <c r="BSO76" s="124" t="s">
        <v>582</v>
      </c>
      <c r="BSP76" s="124" t="s">
        <v>582</v>
      </c>
      <c r="BSQ76" s="124" t="s">
        <v>582</v>
      </c>
      <c r="BSR76" s="124" t="s">
        <v>582</v>
      </c>
      <c r="BSS76" s="124" t="s">
        <v>582</v>
      </c>
      <c r="BST76" s="124" t="s">
        <v>582</v>
      </c>
      <c r="BSU76" s="124" t="s">
        <v>582</v>
      </c>
      <c r="BSV76" s="124" t="s">
        <v>582</v>
      </c>
      <c r="BSW76" s="124" t="s">
        <v>582</v>
      </c>
      <c r="BSX76" s="124" t="s">
        <v>582</v>
      </c>
      <c r="BSY76" s="124" t="s">
        <v>582</v>
      </c>
      <c r="BSZ76" s="124" t="s">
        <v>582</v>
      </c>
      <c r="BTA76" s="124" t="s">
        <v>582</v>
      </c>
      <c r="BTB76" s="124" t="s">
        <v>582</v>
      </c>
      <c r="BTC76" s="124" t="s">
        <v>582</v>
      </c>
      <c r="BTD76" s="124" t="s">
        <v>582</v>
      </c>
      <c r="BTE76" s="124" t="s">
        <v>582</v>
      </c>
      <c r="BTF76" s="124" t="s">
        <v>582</v>
      </c>
      <c r="BTG76" s="124" t="s">
        <v>582</v>
      </c>
      <c r="BTH76" s="124" t="s">
        <v>582</v>
      </c>
      <c r="BTI76" s="124" t="s">
        <v>582</v>
      </c>
      <c r="BTJ76" s="124" t="s">
        <v>582</v>
      </c>
      <c r="BTK76" s="124" t="s">
        <v>582</v>
      </c>
      <c r="BTL76" s="124" t="s">
        <v>582</v>
      </c>
      <c r="BTM76" s="124" t="s">
        <v>582</v>
      </c>
      <c r="BTN76" s="124" t="s">
        <v>582</v>
      </c>
      <c r="BTO76" s="124" t="s">
        <v>582</v>
      </c>
      <c r="BTP76" s="124" t="s">
        <v>582</v>
      </c>
      <c r="BTQ76" s="124" t="s">
        <v>582</v>
      </c>
      <c r="BTR76" s="124" t="s">
        <v>582</v>
      </c>
      <c r="BTS76" s="124" t="s">
        <v>582</v>
      </c>
      <c r="BTT76" s="124" t="s">
        <v>582</v>
      </c>
      <c r="BTU76" s="124" t="s">
        <v>582</v>
      </c>
      <c r="BTV76" s="124" t="s">
        <v>582</v>
      </c>
      <c r="BTW76" s="124" t="s">
        <v>582</v>
      </c>
      <c r="BTX76" s="124" t="s">
        <v>582</v>
      </c>
      <c r="BTY76" s="124" t="s">
        <v>582</v>
      </c>
      <c r="BTZ76" s="124" t="s">
        <v>582</v>
      </c>
      <c r="BUA76" s="124" t="s">
        <v>582</v>
      </c>
      <c r="BUB76" s="124" t="s">
        <v>582</v>
      </c>
      <c r="BUC76" s="124" t="s">
        <v>582</v>
      </c>
      <c r="BUD76" s="124" t="s">
        <v>582</v>
      </c>
      <c r="BUE76" s="124" t="s">
        <v>582</v>
      </c>
      <c r="BUF76" s="124" t="s">
        <v>582</v>
      </c>
      <c r="BUG76" s="124" t="s">
        <v>582</v>
      </c>
      <c r="BUH76" s="124" t="s">
        <v>582</v>
      </c>
      <c r="BUI76" s="124" t="s">
        <v>582</v>
      </c>
      <c r="BUJ76" s="124" t="s">
        <v>582</v>
      </c>
      <c r="BUK76" s="124" t="s">
        <v>582</v>
      </c>
      <c r="BUL76" s="124" t="s">
        <v>582</v>
      </c>
      <c r="BUM76" s="124" t="s">
        <v>582</v>
      </c>
      <c r="BUN76" s="124" t="s">
        <v>582</v>
      </c>
      <c r="BUO76" s="124" t="s">
        <v>582</v>
      </c>
      <c r="BUP76" s="124" t="s">
        <v>582</v>
      </c>
      <c r="BUQ76" s="124" t="s">
        <v>582</v>
      </c>
      <c r="BUR76" s="124" t="s">
        <v>582</v>
      </c>
      <c r="BUS76" s="124" t="s">
        <v>582</v>
      </c>
      <c r="BUT76" s="124" t="s">
        <v>582</v>
      </c>
      <c r="BUU76" s="124" t="s">
        <v>582</v>
      </c>
      <c r="BUV76" s="124" t="s">
        <v>582</v>
      </c>
      <c r="BUW76" s="124" t="s">
        <v>582</v>
      </c>
      <c r="BUX76" s="124" t="s">
        <v>582</v>
      </c>
      <c r="BUY76" s="124" t="s">
        <v>582</v>
      </c>
      <c r="BUZ76" s="124" t="s">
        <v>582</v>
      </c>
      <c r="BVA76" s="124" t="s">
        <v>582</v>
      </c>
      <c r="BVB76" s="124" t="s">
        <v>582</v>
      </c>
      <c r="BVC76" s="124" t="s">
        <v>582</v>
      </c>
      <c r="BVD76" s="124" t="s">
        <v>582</v>
      </c>
      <c r="BVE76" s="124" t="s">
        <v>582</v>
      </c>
      <c r="BVF76" s="124" t="s">
        <v>582</v>
      </c>
      <c r="BVG76" s="124" t="s">
        <v>582</v>
      </c>
      <c r="BVH76" s="124" t="s">
        <v>582</v>
      </c>
      <c r="BVI76" s="124" t="s">
        <v>582</v>
      </c>
      <c r="BVJ76" s="124" t="s">
        <v>582</v>
      </c>
      <c r="BVK76" s="124" t="s">
        <v>582</v>
      </c>
      <c r="BVL76" s="124" t="s">
        <v>582</v>
      </c>
      <c r="BVM76" s="124" t="s">
        <v>582</v>
      </c>
      <c r="BVN76" s="124" t="s">
        <v>582</v>
      </c>
      <c r="BVO76" s="124" t="s">
        <v>582</v>
      </c>
      <c r="BVP76" s="124" t="s">
        <v>582</v>
      </c>
      <c r="BVQ76" s="124" t="s">
        <v>582</v>
      </c>
      <c r="BVR76" s="124" t="s">
        <v>582</v>
      </c>
      <c r="BVS76" s="124" t="s">
        <v>582</v>
      </c>
      <c r="BVT76" s="124" t="s">
        <v>582</v>
      </c>
      <c r="BVU76" s="124" t="s">
        <v>582</v>
      </c>
      <c r="BVV76" s="124" t="s">
        <v>582</v>
      </c>
      <c r="BVW76" s="124" t="s">
        <v>582</v>
      </c>
      <c r="BVX76" s="124" t="s">
        <v>582</v>
      </c>
      <c r="BVY76" s="124" t="s">
        <v>582</v>
      </c>
      <c r="BVZ76" s="124" t="s">
        <v>582</v>
      </c>
      <c r="BWA76" s="124" t="s">
        <v>582</v>
      </c>
      <c r="BWB76" s="124" t="s">
        <v>582</v>
      </c>
      <c r="BWC76" s="124" t="s">
        <v>582</v>
      </c>
      <c r="BWD76" s="124" t="s">
        <v>582</v>
      </c>
      <c r="BWE76" s="124" t="s">
        <v>582</v>
      </c>
      <c r="BWF76" s="124" t="s">
        <v>582</v>
      </c>
      <c r="BWG76" s="124" t="s">
        <v>582</v>
      </c>
      <c r="BWH76" s="124" t="s">
        <v>582</v>
      </c>
      <c r="BWI76" s="124" t="s">
        <v>582</v>
      </c>
      <c r="BWJ76" s="124" t="s">
        <v>582</v>
      </c>
      <c r="BWK76" s="124" t="s">
        <v>582</v>
      </c>
      <c r="BWL76" s="124" t="s">
        <v>582</v>
      </c>
      <c r="BWM76" s="124" t="s">
        <v>582</v>
      </c>
      <c r="BWN76" s="124" t="s">
        <v>582</v>
      </c>
      <c r="BWO76" s="124" t="s">
        <v>582</v>
      </c>
      <c r="BWP76" s="124" t="s">
        <v>582</v>
      </c>
      <c r="BWQ76" s="124" t="s">
        <v>582</v>
      </c>
      <c r="BWR76" s="124" t="s">
        <v>582</v>
      </c>
      <c r="BWS76" s="124" t="s">
        <v>582</v>
      </c>
      <c r="BWT76" s="124" t="s">
        <v>582</v>
      </c>
      <c r="BWU76" s="124" t="s">
        <v>582</v>
      </c>
      <c r="BWV76" s="124" t="s">
        <v>582</v>
      </c>
      <c r="BWW76" s="124" t="s">
        <v>582</v>
      </c>
      <c r="BWX76" s="124" t="s">
        <v>582</v>
      </c>
      <c r="BWY76" s="124" t="s">
        <v>582</v>
      </c>
      <c r="BWZ76" s="124" t="s">
        <v>582</v>
      </c>
      <c r="BXA76" s="124" t="s">
        <v>582</v>
      </c>
      <c r="BXB76" s="124" t="s">
        <v>582</v>
      </c>
      <c r="BXC76" s="124" t="s">
        <v>582</v>
      </c>
      <c r="BXD76" s="124" t="s">
        <v>582</v>
      </c>
      <c r="BXE76" s="124" t="s">
        <v>582</v>
      </c>
      <c r="BXF76" s="124" t="s">
        <v>582</v>
      </c>
      <c r="BXG76" s="124" t="s">
        <v>582</v>
      </c>
      <c r="BXH76" s="124" t="s">
        <v>582</v>
      </c>
      <c r="BXI76" s="124" t="s">
        <v>582</v>
      </c>
      <c r="BXJ76" s="124" t="s">
        <v>582</v>
      </c>
      <c r="BXK76" s="124" t="s">
        <v>582</v>
      </c>
      <c r="BXL76" s="124" t="s">
        <v>582</v>
      </c>
      <c r="BXM76" s="124" t="s">
        <v>582</v>
      </c>
      <c r="BXN76" s="124" t="s">
        <v>582</v>
      </c>
      <c r="BXO76" s="124" t="s">
        <v>582</v>
      </c>
      <c r="BXP76" s="124" t="s">
        <v>582</v>
      </c>
      <c r="BXQ76" s="124" t="s">
        <v>582</v>
      </c>
      <c r="BXR76" s="124" t="s">
        <v>582</v>
      </c>
      <c r="BXS76" s="124" t="s">
        <v>582</v>
      </c>
      <c r="BXT76" s="124" t="s">
        <v>582</v>
      </c>
      <c r="BXU76" s="124" t="s">
        <v>582</v>
      </c>
      <c r="BXV76" s="124" t="s">
        <v>582</v>
      </c>
      <c r="BXW76" s="124" t="s">
        <v>582</v>
      </c>
      <c r="BXX76" s="124" t="s">
        <v>582</v>
      </c>
      <c r="BXY76" s="124" t="s">
        <v>582</v>
      </c>
      <c r="BXZ76" s="124" t="s">
        <v>582</v>
      </c>
      <c r="BYA76" s="124" t="s">
        <v>582</v>
      </c>
      <c r="BYB76" s="124" t="s">
        <v>582</v>
      </c>
      <c r="BYC76" s="124" t="s">
        <v>582</v>
      </c>
      <c r="BYD76" s="124" t="s">
        <v>582</v>
      </c>
      <c r="BYE76" s="124" t="s">
        <v>582</v>
      </c>
      <c r="BYF76" s="124" t="s">
        <v>582</v>
      </c>
      <c r="BYG76" s="124" t="s">
        <v>582</v>
      </c>
      <c r="BYH76" s="124" t="s">
        <v>582</v>
      </c>
      <c r="BYI76" s="124" t="s">
        <v>582</v>
      </c>
      <c r="BYJ76" s="124" t="s">
        <v>582</v>
      </c>
      <c r="BYK76" s="124" t="s">
        <v>582</v>
      </c>
      <c r="BYL76" s="124" t="s">
        <v>582</v>
      </c>
      <c r="BYM76" s="124" t="s">
        <v>582</v>
      </c>
      <c r="BYN76" s="124" t="s">
        <v>582</v>
      </c>
      <c r="BYO76" s="124" t="s">
        <v>582</v>
      </c>
      <c r="BYP76" s="124" t="s">
        <v>582</v>
      </c>
      <c r="BYQ76" s="124" t="s">
        <v>582</v>
      </c>
      <c r="BYR76" s="124" t="s">
        <v>582</v>
      </c>
      <c r="BYS76" s="124" t="s">
        <v>582</v>
      </c>
      <c r="BYT76" s="124" t="s">
        <v>582</v>
      </c>
      <c r="BYU76" s="124" t="s">
        <v>582</v>
      </c>
      <c r="BYV76" s="124" t="s">
        <v>582</v>
      </c>
      <c r="BYW76" s="124" t="s">
        <v>582</v>
      </c>
      <c r="BYX76" s="124" t="s">
        <v>582</v>
      </c>
      <c r="BYY76" s="124" t="s">
        <v>582</v>
      </c>
      <c r="BYZ76" s="124" t="s">
        <v>582</v>
      </c>
      <c r="BZA76" s="124" t="s">
        <v>582</v>
      </c>
      <c r="BZB76" s="124" t="s">
        <v>582</v>
      </c>
      <c r="BZC76" s="124" t="s">
        <v>582</v>
      </c>
      <c r="BZD76" s="124" t="s">
        <v>582</v>
      </c>
      <c r="BZE76" s="124" t="s">
        <v>582</v>
      </c>
      <c r="BZF76" s="124" t="s">
        <v>582</v>
      </c>
      <c r="BZG76" s="124" t="s">
        <v>582</v>
      </c>
      <c r="BZH76" s="124" t="s">
        <v>582</v>
      </c>
      <c r="BZI76" s="124" t="s">
        <v>582</v>
      </c>
      <c r="BZJ76" s="124" t="s">
        <v>582</v>
      </c>
      <c r="BZK76" s="124" t="s">
        <v>582</v>
      </c>
      <c r="BZL76" s="124" t="s">
        <v>582</v>
      </c>
      <c r="BZM76" s="124" t="s">
        <v>582</v>
      </c>
      <c r="BZN76" s="124" t="s">
        <v>582</v>
      </c>
      <c r="BZO76" s="124" t="s">
        <v>582</v>
      </c>
      <c r="BZP76" s="124" t="s">
        <v>582</v>
      </c>
      <c r="BZQ76" s="124" t="s">
        <v>582</v>
      </c>
      <c r="BZR76" s="124" t="s">
        <v>582</v>
      </c>
      <c r="BZS76" s="124" t="s">
        <v>582</v>
      </c>
      <c r="BZT76" s="124" t="s">
        <v>582</v>
      </c>
      <c r="BZU76" s="124" t="s">
        <v>582</v>
      </c>
      <c r="BZV76" s="124" t="s">
        <v>582</v>
      </c>
      <c r="BZW76" s="124" t="s">
        <v>582</v>
      </c>
      <c r="BZX76" s="124" t="s">
        <v>582</v>
      </c>
      <c r="BZY76" s="124" t="s">
        <v>582</v>
      </c>
      <c r="BZZ76" s="124" t="s">
        <v>582</v>
      </c>
      <c r="CAA76" s="124" t="s">
        <v>582</v>
      </c>
      <c r="CAB76" s="124" t="s">
        <v>582</v>
      </c>
      <c r="CAC76" s="124" t="s">
        <v>582</v>
      </c>
      <c r="CAD76" s="124" t="s">
        <v>582</v>
      </c>
      <c r="CAE76" s="124" t="s">
        <v>582</v>
      </c>
      <c r="CAF76" s="124" t="s">
        <v>582</v>
      </c>
      <c r="CAG76" s="124" t="s">
        <v>582</v>
      </c>
      <c r="CAH76" s="124" t="s">
        <v>582</v>
      </c>
      <c r="CAI76" s="124" t="s">
        <v>582</v>
      </c>
      <c r="CAJ76" s="124" t="s">
        <v>582</v>
      </c>
      <c r="CAK76" s="124" t="s">
        <v>582</v>
      </c>
      <c r="CAL76" s="124" t="s">
        <v>582</v>
      </c>
      <c r="CAM76" s="124" t="s">
        <v>582</v>
      </c>
      <c r="CAN76" s="124" t="s">
        <v>582</v>
      </c>
      <c r="CAO76" s="124" t="s">
        <v>582</v>
      </c>
      <c r="CAP76" s="124" t="s">
        <v>582</v>
      </c>
      <c r="CAQ76" s="124" t="s">
        <v>582</v>
      </c>
      <c r="CAR76" s="124" t="s">
        <v>582</v>
      </c>
      <c r="CAS76" s="124" t="s">
        <v>582</v>
      </c>
      <c r="CAT76" s="124" t="s">
        <v>582</v>
      </c>
      <c r="CAU76" s="124" t="s">
        <v>582</v>
      </c>
      <c r="CAV76" s="124" t="s">
        <v>582</v>
      </c>
      <c r="CAW76" s="124" t="s">
        <v>582</v>
      </c>
      <c r="CAX76" s="124" t="s">
        <v>582</v>
      </c>
      <c r="CAY76" s="124" t="s">
        <v>582</v>
      </c>
      <c r="CAZ76" s="124" t="s">
        <v>582</v>
      </c>
      <c r="CBA76" s="124" t="s">
        <v>582</v>
      </c>
      <c r="CBB76" s="124" t="s">
        <v>582</v>
      </c>
      <c r="CBC76" s="124" t="s">
        <v>582</v>
      </c>
      <c r="CBD76" s="124" t="s">
        <v>582</v>
      </c>
      <c r="CBE76" s="124" t="s">
        <v>582</v>
      </c>
      <c r="CBF76" s="124" t="s">
        <v>582</v>
      </c>
      <c r="CBG76" s="124" t="s">
        <v>582</v>
      </c>
      <c r="CBH76" s="124" t="s">
        <v>582</v>
      </c>
      <c r="CBI76" s="124" t="s">
        <v>582</v>
      </c>
      <c r="CBJ76" s="124" t="s">
        <v>582</v>
      </c>
      <c r="CBK76" s="124" t="s">
        <v>582</v>
      </c>
      <c r="CBL76" s="124" t="s">
        <v>582</v>
      </c>
      <c r="CBM76" s="124" t="s">
        <v>582</v>
      </c>
      <c r="CBN76" s="124" t="s">
        <v>582</v>
      </c>
      <c r="CBO76" s="124" t="s">
        <v>582</v>
      </c>
      <c r="CBP76" s="124" t="s">
        <v>582</v>
      </c>
      <c r="CBQ76" s="124" t="s">
        <v>582</v>
      </c>
      <c r="CBR76" s="124" t="s">
        <v>582</v>
      </c>
      <c r="CBS76" s="124" t="s">
        <v>582</v>
      </c>
      <c r="CBT76" s="124" t="s">
        <v>582</v>
      </c>
      <c r="CBU76" s="124" t="s">
        <v>582</v>
      </c>
      <c r="CBV76" s="124" t="s">
        <v>582</v>
      </c>
      <c r="CBW76" s="124" t="s">
        <v>582</v>
      </c>
      <c r="CBX76" s="124" t="s">
        <v>582</v>
      </c>
      <c r="CBY76" s="124" t="s">
        <v>582</v>
      </c>
      <c r="CBZ76" s="124" t="s">
        <v>582</v>
      </c>
      <c r="CCA76" s="124" t="s">
        <v>582</v>
      </c>
      <c r="CCB76" s="124" t="s">
        <v>582</v>
      </c>
      <c r="CCC76" s="124" t="s">
        <v>582</v>
      </c>
      <c r="CCD76" s="124" t="s">
        <v>582</v>
      </c>
      <c r="CCE76" s="124" t="s">
        <v>582</v>
      </c>
      <c r="CCF76" s="124" t="s">
        <v>582</v>
      </c>
      <c r="CCG76" s="124" t="s">
        <v>582</v>
      </c>
      <c r="CCH76" s="124" t="s">
        <v>582</v>
      </c>
      <c r="CCI76" s="124" t="s">
        <v>582</v>
      </c>
      <c r="CCJ76" s="124" t="s">
        <v>582</v>
      </c>
      <c r="CCK76" s="124" t="s">
        <v>582</v>
      </c>
      <c r="CCL76" s="124" t="s">
        <v>582</v>
      </c>
      <c r="CCM76" s="124" t="s">
        <v>582</v>
      </c>
      <c r="CCN76" s="124" t="s">
        <v>582</v>
      </c>
      <c r="CCO76" s="124" t="s">
        <v>582</v>
      </c>
      <c r="CCP76" s="124" t="s">
        <v>582</v>
      </c>
      <c r="CCQ76" s="124" t="s">
        <v>582</v>
      </c>
      <c r="CCR76" s="124" t="s">
        <v>582</v>
      </c>
      <c r="CCS76" s="124" t="s">
        <v>582</v>
      </c>
      <c r="CCT76" s="124" t="s">
        <v>582</v>
      </c>
      <c r="CCU76" s="124" t="s">
        <v>582</v>
      </c>
      <c r="CCV76" s="124" t="s">
        <v>582</v>
      </c>
      <c r="CCW76" s="124" t="s">
        <v>582</v>
      </c>
      <c r="CCX76" s="124" t="s">
        <v>582</v>
      </c>
      <c r="CCY76" s="124" t="s">
        <v>582</v>
      </c>
      <c r="CCZ76" s="124" t="s">
        <v>582</v>
      </c>
      <c r="CDA76" s="124" t="s">
        <v>582</v>
      </c>
      <c r="CDB76" s="124" t="s">
        <v>582</v>
      </c>
      <c r="CDC76" s="124" t="s">
        <v>582</v>
      </c>
      <c r="CDD76" s="124" t="s">
        <v>582</v>
      </c>
      <c r="CDE76" s="124" t="s">
        <v>582</v>
      </c>
      <c r="CDF76" s="124" t="s">
        <v>582</v>
      </c>
      <c r="CDG76" s="124" t="s">
        <v>582</v>
      </c>
      <c r="CDH76" s="124" t="s">
        <v>582</v>
      </c>
      <c r="CDI76" s="124" t="s">
        <v>582</v>
      </c>
      <c r="CDJ76" s="124" t="s">
        <v>582</v>
      </c>
      <c r="CDK76" s="124" t="s">
        <v>582</v>
      </c>
      <c r="CDL76" s="124" t="s">
        <v>582</v>
      </c>
      <c r="CDM76" s="124" t="s">
        <v>582</v>
      </c>
      <c r="CDN76" s="124" t="s">
        <v>582</v>
      </c>
      <c r="CDO76" s="124" t="s">
        <v>582</v>
      </c>
      <c r="CDP76" s="124" t="s">
        <v>582</v>
      </c>
      <c r="CDQ76" s="124" t="s">
        <v>582</v>
      </c>
      <c r="CDR76" s="124" t="s">
        <v>582</v>
      </c>
      <c r="CDS76" s="124" t="s">
        <v>582</v>
      </c>
      <c r="CDT76" s="124" t="s">
        <v>582</v>
      </c>
      <c r="CDU76" s="124" t="s">
        <v>582</v>
      </c>
      <c r="CDV76" s="124" t="s">
        <v>582</v>
      </c>
      <c r="CDW76" s="124" t="s">
        <v>582</v>
      </c>
      <c r="CDX76" s="124" t="s">
        <v>582</v>
      </c>
      <c r="CDY76" s="124" t="s">
        <v>582</v>
      </c>
      <c r="CDZ76" s="124" t="s">
        <v>582</v>
      </c>
      <c r="CEA76" s="124" t="s">
        <v>582</v>
      </c>
      <c r="CEB76" s="124" t="s">
        <v>582</v>
      </c>
      <c r="CEC76" s="124" t="s">
        <v>582</v>
      </c>
      <c r="CED76" s="124" t="s">
        <v>582</v>
      </c>
      <c r="CEE76" s="124" t="s">
        <v>582</v>
      </c>
      <c r="CEF76" s="124" t="s">
        <v>582</v>
      </c>
      <c r="CEG76" s="124" t="s">
        <v>582</v>
      </c>
      <c r="CEH76" s="124" t="s">
        <v>582</v>
      </c>
      <c r="CEI76" s="124" t="s">
        <v>582</v>
      </c>
      <c r="CEJ76" s="124" t="s">
        <v>582</v>
      </c>
      <c r="CEK76" s="124" t="s">
        <v>582</v>
      </c>
      <c r="CEL76" s="124" t="s">
        <v>582</v>
      </c>
      <c r="CEM76" s="124" t="s">
        <v>582</v>
      </c>
      <c r="CEN76" s="124" t="s">
        <v>582</v>
      </c>
      <c r="CEO76" s="124" t="s">
        <v>582</v>
      </c>
      <c r="CEP76" s="124" t="s">
        <v>582</v>
      </c>
      <c r="CEQ76" s="124" t="s">
        <v>582</v>
      </c>
      <c r="CER76" s="124" t="s">
        <v>582</v>
      </c>
      <c r="CES76" s="124" t="s">
        <v>582</v>
      </c>
      <c r="CET76" s="124" t="s">
        <v>582</v>
      </c>
      <c r="CEU76" s="124" t="s">
        <v>582</v>
      </c>
      <c r="CEV76" s="124" t="s">
        <v>582</v>
      </c>
      <c r="CEW76" s="124" t="s">
        <v>582</v>
      </c>
      <c r="CEX76" s="124" t="s">
        <v>582</v>
      </c>
      <c r="CEY76" s="124" t="s">
        <v>582</v>
      </c>
      <c r="CEZ76" s="124" t="s">
        <v>582</v>
      </c>
      <c r="CFA76" s="124" t="s">
        <v>582</v>
      </c>
      <c r="CFB76" s="124" t="s">
        <v>582</v>
      </c>
      <c r="CFC76" s="124" t="s">
        <v>582</v>
      </c>
      <c r="CFD76" s="124" t="s">
        <v>582</v>
      </c>
      <c r="CFE76" s="124" t="s">
        <v>582</v>
      </c>
      <c r="CFF76" s="124" t="s">
        <v>582</v>
      </c>
      <c r="CFG76" s="124" t="s">
        <v>582</v>
      </c>
      <c r="CFH76" s="124" t="s">
        <v>582</v>
      </c>
      <c r="CFI76" s="124" t="s">
        <v>582</v>
      </c>
      <c r="CFJ76" s="124" t="s">
        <v>582</v>
      </c>
      <c r="CFK76" s="124" t="s">
        <v>582</v>
      </c>
      <c r="CFL76" s="124" t="s">
        <v>582</v>
      </c>
      <c r="CFM76" s="124" t="s">
        <v>582</v>
      </c>
      <c r="CFN76" s="124" t="s">
        <v>582</v>
      </c>
      <c r="CFO76" s="124" t="s">
        <v>582</v>
      </c>
      <c r="CFP76" s="124" t="s">
        <v>582</v>
      </c>
      <c r="CFQ76" s="124" t="s">
        <v>582</v>
      </c>
      <c r="CFR76" s="124" t="s">
        <v>582</v>
      </c>
      <c r="CFS76" s="124" t="s">
        <v>582</v>
      </c>
      <c r="CFT76" s="124" t="s">
        <v>582</v>
      </c>
      <c r="CFU76" s="124" t="s">
        <v>582</v>
      </c>
      <c r="CFV76" s="124" t="s">
        <v>582</v>
      </c>
      <c r="CFW76" s="124" t="s">
        <v>582</v>
      </c>
      <c r="CFX76" s="124" t="s">
        <v>582</v>
      </c>
      <c r="CFY76" s="124" t="s">
        <v>582</v>
      </c>
      <c r="CFZ76" s="124" t="s">
        <v>582</v>
      </c>
      <c r="CGA76" s="124" t="s">
        <v>582</v>
      </c>
      <c r="CGB76" s="124" t="s">
        <v>582</v>
      </c>
      <c r="CGC76" s="124" t="s">
        <v>582</v>
      </c>
      <c r="CGD76" s="124" t="s">
        <v>582</v>
      </c>
      <c r="CGE76" s="124" t="s">
        <v>582</v>
      </c>
      <c r="CGF76" s="124" t="s">
        <v>582</v>
      </c>
      <c r="CGG76" s="124" t="s">
        <v>582</v>
      </c>
      <c r="CGH76" s="124" t="s">
        <v>582</v>
      </c>
      <c r="CGI76" s="124" t="s">
        <v>582</v>
      </c>
      <c r="CGJ76" s="124" t="s">
        <v>582</v>
      </c>
      <c r="CGK76" s="124" t="s">
        <v>582</v>
      </c>
      <c r="CGL76" s="124" t="s">
        <v>582</v>
      </c>
      <c r="CGM76" s="124" t="s">
        <v>582</v>
      </c>
      <c r="CGN76" s="124" t="s">
        <v>582</v>
      </c>
      <c r="CGO76" s="124" t="s">
        <v>582</v>
      </c>
      <c r="CGP76" s="124" t="s">
        <v>582</v>
      </c>
      <c r="CGQ76" s="124" t="s">
        <v>582</v>
      </c>
      <c r="CGR76" s="124" t="s">
        <v>582</v>
      </c>
      <c r="CGS76" s="124" t="s">
        <v>582</v>
      </c>
      <c r="CGT76" s="124" t="s">
        <v>582</v>
      </c>
      <c r="CGU76" s="124" t="s">
        <v>582</v>
      </c>
      <c r="CGV76" s="124" t="s">
        <v>582</v>
      </c>
      <c r="CGW76" s="124" t="s">
        <v>582</v>
      </c>
      <c r="CGX76" s="124" t="s">
        <v>582</v>
      </c>
      <c r="CGY76" s="124" t="s">
        <v>582</v>
      </c>
      <c r="CGZ76" s="124" t="s">
        <v>582</v>
      </c>
      <c r="CHA76" s="124" t="s">
        <v>582</v>
      </c>
      <c r="CHB76" s="124" t="s">
        <v>582</v>
      </c>
      <c r="CHC76" s="124" t="s">
        <v>582</v>
      </c>
      <c r="CHD76" s="124" t="s">
        <v>582</v>
      </c>
      <c r="CHE76" s="124" t="s">
        <v>582</v>
      </c>
      <c r="CHF76" s="124" t="s">
        <v>582</v>
      </c>
      <c r="CHG76" s="124" t="s">
        <v>582</v>
      </c>
      <c r="CHH76" s="124" t="s">
        <v>582</v>
      </c>
      <c r="CHI76" s="124" t="s">
        <v>582</v>
      </c>
      <c r="CHJ76" s="124" t="s">
        <v>582</v>
      </c>
      <c r="CHK76" s="124" t="s">
        <v>582</v>
      </c>
      <c r="CHL76" s="124" t="s">
        <v>582</v>
      </c>
      <c r="CHM76" s="124" t="s">
        <v>582</v>
      </c>
      <c r="CHN76" s="124" t="s">
        <v>582</v>
      </c>
      <c r="CHO76" s="124" t="s">
        <v>582</v>
      </c>
      <c r="CHP76" s="124" t="s">
        <v>582</v>
      </c>
      <c r="CHQ76" s="124" t="s">
        <v>582</v>
      </c>
      <c r="CHR76" s="124" t="s">
        <v>582</v>
      </c>
      <c r="CHS76" s="124" t="s">
        <v>582</v>
      </c>
      <c r="CHT76" s="124" t="s">
        <v>582</v>
      </c>
      <c r="CHU76" s="124" t="s">
        <v>582</v>
      </c>
      <c r="CHV76" s="124" t="s">
        <v>582</v>
      </c>
      <c r="CHW76" s="124" t="s">
        <v>582</v>
      </c>
      <c r="CHX76" s="124" t="s">
        <v>582</v>
      </c>
      <c r="CHY76" s="124" t="s">
        <v>582</v>
      </c>
      <c r="CHZ76" s="124" t="s">
        <v>582</v>
      </c>
      <c r="CIA76" s="124" t="s">
        <v>582</v>
      </c>
      <c r="CIB76" s="124" t="s">
        <v>582</v>
      </c>
      <c r="CIC76" s="124" t="s">
        <v>582</v>
      </c>
      <c r="CID76" s="124" t="s">
        <v>582</v>
      </c>
      <c r="CIE76" s="124" t="s">
        <v>582</v>
      </c>
      <c r="CIF76" s="124" t="s">
        <v>582</v>
      </c>
      <c r="CIG76" s="124" t="s">
        <v>582</v>
      </c>
      <c r="CIH76" s="124" t="s">
        <v>582</v>
      </c>
      <c r="CII76" s="124" t="s">
        <v>582</v>
      </c>
      <c r="CIJ76" s="124" t="s">
        <v>582</v>
      </c>
      <c r="CIK76" s="124" t="s">
        <v>582</v>
      </c>
      <c r="CIL76" s="124" t="s">
        <v>582</v>
      </c>
      <c r="CIM76" s="124" t="s">
        <v>582</v>
      </c>
      <c r="CIN76" s="124" t="s">
        <v>582</v>
      </c>
      <c r="CIO76" s="124" t="s">
        <v>582</v>
      </c>
      <c r="CIP76" s="124" t="s">
        <v>582</v>
      </c>
      <c r="CIQ76" s="124" t="s">
        <v>582</v>
      </c>
      <c r="CIR76" s="124" t="s">
        <v>582</v>
      </c>
      <c r="CIS76" s="124" t="s">
        <v>582</v>
      </c>
      <c r="CIT76" s="124" t="s">
        <v>582</v>
      </c>
      <c r="CIU76" s="124" t="s">
        <v>582</v>
      </c>
      <c r="CIV76" s="124" t="s">
        <v>582</v>
      </c>
      <c r="CIW76" s="124" t="s">
        <v>582</v>
      </c>
      <c r="CIX76" s="124" t="s">
        <v>582</v>
      </c>
      <c r="CIY76" s="124" t="s">
        <v>582</v>
      </c>
      <c r="CIZ76" s="124" t="s">
        <v>582</v>
      </c>
      <c r="CJA76" s="124" t="s">
        <v>582</v>
      </c>
      <c r="CJB76" s="124" t="s">
        <v>582</v>
      </c>
      <c r="CJC76" s="124" t="s">
        <v>582</v>
      </c>
      <c r="CJD76" s="124" t="s">
        <v>582</v>
      </c>
      <c r="CJE76" s="124" t="s">
        <v>582</v>
      </c>
      <c r="CJF76" s="124" t="s">
        <v>582</v>
      </c>
      <c r="CJG76" s="124" t="s">
        <v>582</v>
      </c>
      <c r="CJH76" s="124" t="s">
        <v>582</v>
      </c>
      <c r="CJI76" s="124" t="s">
        <v>582</v>
      </c>
      <c r="CJJ76" s="124" t="s">
        <v>582</v>
      </c>
      <c r="CJK76" s="124" t="s">
        <v>582</v>
      </c>
      <c r="CJL76" s="124" t="s">
        <v>582</v>
      </c>
      <c r="CJM76" s="124" t="s">
        <v>582</v>
      </c>
      <c r="CJN76" s="124" t="s">
        <v>582</v>
      </c>
      <c r="CJO76" s="124" t="s">
        <v>582</v>
      </c>
      <c r="CJP76" s="124" t="s">
        <v>582</v>
      </c>
      <c r="CJQ76" s="124" t="s">
        <v>582</v>
      </c>
      <c r="CJR76" s="124" t="s">
        <v>582</v>
      </c>
      <c r="CJS76" s="124" t="s">
        <v>582</v>
      </c>
      <c r="CJT76" s="124" t="s">
        <v>582</v>
      </c>
      <c r="CJU76" s="124" t="s">
        <v>582</v>
      </c>
      <c r="CJV76" s="124" t="s">
        <v>582</v>
      </c>
      <c r="CJW76" s="124" t="s">
        <v>582</v>
      </c>
      <c r="CJX76" s="124" t="s">
        <v>582</v>
      </c>
      <c r="CJY76" s="124" t="s">
        <v>582</v>
      </c>
      <c r="CJZ76" s="124" t="s">
        <v>582</v>
      </c>
      <c r="CKA76" s="124" t="s">
        <v>582</v>
      </c>
      <c r="CKB76" s="124" t="s">
        <v>582</v>
      </c>
      <c r="CKC76" s="124" t="s">
        <v>582</v>
      </c>
      <c r="CKD76" s="124" t="s">
        <v>582</v>
      </c>
      <c r="CKE76" s="124" t="s">
        <v>582</v>
      </c>
      <c r="CKF76" s="124" t="s">
        <v>582</v>
      </c>
      <c r="CKG76" s="124" t="s">
        <v>582</v>
      </c>
      <c r="CKH76" s="124" t="s">
        <v>582</v>
      </c>
      <c r="CKI76" s="124" t="s">
        <v>582</v>
      </c>
      <c r="CKJ76" s="124" t="s">
        <v>582</v>
      </c>
      <c r="CKK76" s="124" t="s">
        <v>582</v>
      </c>
      <c r="CKL76" s="124" t="s">
        <v>582</v>
      </c>
      <c r="CKM76" s="124" t="s">
        <v>582</v>
      </c>
      <c r="CKN76" s="124" t="s">
        <v>582</v>
      </c>
      <c r="CKO76" s="124" t="s">
        <v>582</v>
      </c>
      <c r="CKP76" s="124" t="s">
        <v>582</v>
      </c>
      <c r="CKQ76" s="124" t="s">
        <v>582</v>
      </c>
      <c r="CKR76" s="124" t="s">
        <v>582</v>
      </c>
      <c r="CKS76" s="124" t="s">
        <v>582</v>
      </c>
      <c r="CKT76" s="124" t="s">
        <v>582</v>
      </c>
      <c r="CKU76" s="124" t="s">
        <v>582</v>
      </c>
      <c r="CKV76" s="124" t="s">
        <v>582</v>
      </c>
      <c r="CKW76" s="124" t="s">
        <v>582</v>
      </c>
      <c r="CKX76" s="124" t="s">
        <v>582</v>
      </c>
      <c r="CKY76" s="124" t="s">
        <v>582</v>
      </c>
      <c r="CKZ76" s="124" t="s">
        <v>582</v>
      </c>
      <c r="CLA76" s="124" t="s">
        <v>582</v>
      </c>
      <c r="CLB76" s="124" t="s">
        <v>582</v>
      </c>
      <c r="CLC76" s="124" t="s">
        <v>582</v>
      </c>
      <c r="CLD76" s="124" t="s">
        <v>582</v>
      </c>
      <c r="CLE76" s="124" t="s">
        <v>582</v>
      </c>
      <c r="CLF76" s="124" t="s">
        <v>582</v>
      </c>
      <c r="CLG76" s="124" t="s">
        <v>582</v>
      </c>
      <c r="CLH76" s="124" t="s">
        <v>582</v>
      </c>
      <c r="CLI76" s="124" t="s">
        <v>582</v>
      </c>
      <c r="CLJ76" s="124" t="s">
        <v>582</v>
      </c>
      <c r="CLK76" s="124" t="s">
        <v>582</v>
      </c>
      <c r="CLL76" s="124" t="s">
        <v>582</v>
      </c>
      <c r="CLM76" s="124" t="s">
        <v>582</v>
      </c>
      <c r="CLN76" s="124" t="s">
        <v>582</v>
      </c>
      <c r="CLO76" s="124" t="s">
        <v>582</v>
      </c>
      <c r="CLP76" s="124" t="s">
        <v>582</v>
      </c>
      <c r="CLQ76" s="124" t="s">
        <v>582</v>
      </c>
      <c r="CLR76" s="124" t="s">
        <v>582</v>
      </c>
      <c r="CLS76" s="124" t="s">
        <v>582</v>
      </c>
      <c r="CLT76" s="124" t="s">
        <v>582</v>
      </c>
      <c r="CLU76" s="124" t="s">
        <v>582</v>
      </c>
      <c r="CLV76" s="124" t="s">
        <v>582</v>
      </c>
      <c r="CLW76" s="124" t="s">
        <v>582</v>
      </c>
      <c r="CLX76" s="124" t="s">
        <v>582</v>
      </c>
      <c r="CLY76" s="124" t="s">
        <v>582</v>
      </c>
      <c r="CLZ76" s="124" t="s">
        <v>582</v>
      </c>
      <c r="CMA76" s="124" t="s">
        <v>582</v>
      </c>
      <c r="CMB76" s="124" t="s">
        <v>582</v>
      </c>
      <c r="CMC76" s="124" t="s">
        <v>582</v>
      </c>
      <c r="CMD76" s="124" t="s">
        <v>582</v>
      </c>
      <c r="CME76" s="124" t="s">
        <v>582</v>
      </c>
      <c r="CMF76" s="124" t="s">
        <v>582</v>
      </c>
      <c r="CMG76" s="124" t="s">
        <v>582</v>
      </c>
      <c r="CMH76" s="124" t="s">
        <v>582</v>
      </c>
      <c r="CMI76" s="124" t="s">
        <v>582</v>
      </c>
      <c r="CMJ76" s="124" t="s">
        <v>582</v>
      </c>
      <c r="CMK76" s="124" t="s">
        <v>582</v>
      </c>
      <c r="CML76" s="124" t="s">
        <v>582</v>
      </c>
      <c r="CMM76" s="124" t="s">
        <v>582</v>
      </c>
      <c r="CMN76" s="124" t="s">
        <v>582</v>
      </c>
      <c r="CMO76" s="124" t="s">
        <v>582</v>
      </c>
      <c r="CMP76" s="124" t="s">
        <v>582</v>
      </c>
      <c r="CMQ76" s="124" t="s">
        <v>582</v>
      </c>
      <c r="CMR76" s="124" t="s">
        <v>582</v>
      </c>
      <c r="CMS76" s="124" t="s">
        <v>582</v>
      </c>
      <c r="CMT76" s="124" t="s">
        <v>582</v>
      </c>
      <c r="CMU76" s="124" t="s">
        <v>582</v>
      </c>
      <c r="CMV76" s="124" t="s">
        <v>582</v>
      </c>
      <c r="CMW76" s="124" t="s">
        <v>582</v>
      </c>
      <c r="CMX76" s="124" t="s">
        <v>582</v>
      </c>
      <c r="CMY76" s="124" t="s">
        <v>582</v>
      </c>
      <c r="CMZ76" s="124" t="s">
        <v>582</v>
      </c>
      <c r="CNA76" s="124" t="s">
        <v>582</v>
      </c>
      <c r="CNB76" s="124" t="s">
        <v>582</v>
      </c>
      <c r="CNC76" s="124" t="s">
        <v>582</v>
      </c>
      <c r="CND76" s="124" t="s">
        <v>582</v>
      </c>
      <c r="CNE76" s="124" t="s">
        <v>582</v>
      </c>
      <c r="CNF76" s="124" t="s">
        <v>582</v>
      </c>
      <c r="CNG76" s="124" t="s">
        <v>582</v>
      </c>
      <c r="CNH76" s="124" t="s">
        <v>582</v>
      </c>
      <c r="CNI76" s="124" t="s">
        <v>582</v>
      </c>
      <c r="CNJ76" s="124" t="s">
        <v>582</v>
      </c>
      <c r="CNK76" s="124" t="s">
        <v>582</v>
      </c>
      <c r="CNL76" s="124" t="s">
        <v>582</v>
      </c>
      <c r="CNM76" s="124" t="s">
        <v>582</v>
      </c>
      <c r="CNN76" s="124" t="s">
        <v>582</v>
      </c>
      <c r="CNO76" s="124" t="s">
        <v>582</v>
      </c>
      <c r="CNP76" s="124" t="s">
        <v>582</v>
      </c>
      <c r="CNQ76" s="124" t="s">
        <v>582</v>
      </c>
      <c r="CNR76" s="124" t="s">
        <v>582</v>
      </c>
      <c r="CNS76" s="124" t="s">
        <v>582</v>
      </c>
      <c r="CNT76" s="124" t="s">
        <v>582</v>
      </c>
      <c r="CNU76" s="124" t="s">
        <v>582</v>
      </c>
      <c r="CNV76" s="124" t="s">
        <v>582</v>
      </c>
      <c r="CNW76" s="124" t="s">
        <v>582</v>
      </c>
      <c r="CNX76" s="124" t="s">
        <v>582</v>
      </c>
      <c r="CNY76" s="124" t="s">
        <v>582</v>
      </c>
      <c r="CNZ76" s="124" t="s">
        <v>582</v>
      </c>
      <c r="COA76" s="124" t="s">
        <v>582</v>
      </c>
      <c r="COB76" s="124" t="s">
        <v>582</v>
      </c>
      <c r="COC76" s="124" t="s">
        <v>582</v>
      </c>
      <c r="COD76" s="124" t="s">
        <v>582</v>
      </c>
      <c r="COE76" s="124" t="s">
        <v>582</v>
      </c>
      <c r="COF76" s="124" t="s">
        <v>582</v>
      </c>
      <c r="COG76" s="124" t="s">
        <v>582</v>
      </c>
      <c r="COH76" s="124" t="s">
        <v>582</v>
      </c>
      <c r="COI76" s="124" t="s">
        <v>582</v>
      </c>
      <c r="COJ76" s="124" t="s">
        <v>582</v>
      </c>
      <c r="COK76" s="124" t="s">
        <v>582</v>
      </c>
      <c r="COL76" s="124" t="s">
        <v>582</v>
      </c>
      <c r="COM76" s="124" t="s">
        <v>582</v>
      </c>
      <c r="CON76" s="124" t="s">
        <v>582</v>
      </c>
      <c r="COO76" s="124" t="s">
        <v>582</v>
      </c>
      <c r="COP76" s="124" t="s">
        <v>582</v>
      </c>
      <c r="COQ76" s="124" t="s">
        <v>582</v>
      </c>
      <c r="COR76" s="124" t="s">
        <v>582</v>
      </c>
      <c r="COS76" s="124" t="s">
        <v>582</v>
      </c>
      <c r="COT76" s="124" t="s">
        <v>582</v>
      </c>
      <c r="COU76" s="124" t="s">
        <v>582</v>
      </c>
      <c r="COV76" s="124" t="s">
        <v>582</v>
      </c>
      <c r="COW76" s="124" t="s">
        <v>582</v>
      </c>
      <c r="COX76" s="124" t="s">
        <v>582</v>
      </c>
      <c r="COY76" s="124" t="s">
        <v>582</v>
      </c>
      <c r="COZ76" s="124" t="s">
        <v>582</v>
      </c>
      <c r="CPA76" s="124" t="s">
        <v>582</v>
      </c>
      <c r="CPB76" s="124" t="s">
        <v>582</v>
      </c>
      <c r="CPC76" s="124" t="s">
        <v>582</v>
      </c>
      <c r="CPD76" s="124" t="s">
        <v>582</v>
      </c>
      <c r="CPE76" s="124" t="s">
        <v>582</v>
      </c>
      <c r="CPF76" s="124" t="s">
        <v>582</v>
      </c>
      <c r="CPG76" s="124" t="s">
        <v>582</v>
      </c>
      <c r="CPH76" s="124" t="s">
        <v>582</v>
      </c>
      <c r="CPI76" s="124" t="s">
        <v>582</v>
      </c>
      <c r="CPJ76" s="124" t="s">
        <v>582</v>
      </c>
      <c r="CPK76" s="124" t="s">
        <v>582</v>
      </c>
      <c r="CPL76" s="124" t="s">
        <v>582</v>
      </c>
      <c r="CPM76" s="124" t="s">
        <v>582</v>
      </c>
      <c r="CPN76" s="124" t="s">
        <v>582</v>
      </c>
      <c r="CPO76" s="124" t="s">
        <v>582</v>
      </c>
      <c r="CPP76" s="124" t="s">
        <v>582</v>
      </c>
      <c r="CPQ76" s="124" t="s">
        <v>582</v>
      </c>
      <c r="CPR76" s="124" t="s">
        <v>582</v>
      </c>
      <c r="CPS76" s="124" t="s">
        <v>582</v>
      </c>
      <c r="CPT76" s="124" t="s">
        <v>582</v>
      </c>
      <c r="CPU76" s="124" t="s">
        <v>582</v>
      </c>
      <c r="CPV76" s="124" t="s">
        <v>582</v>
      </c>
      <c r="CPW76" s="124" t="s">
        <v>582</v>
      </c>
      <c r="CPX76" s="124" t="s">
        <v>582</v>
      </c>
      <c r="CPY76" s="124" t="s">
        <v>582</v>
      </c>
      <c r="CPZ76" s="124" t="s">
        <v>582</v>
      </c>
      <c r="CQA76" s="124" t="s">
        <v>582</v>
      </c>
      <c r="CQB76" s="124" t="s">
        <v>582</v>
      </c>
      <c r="CQC76" s="124" t="s">
        <v>582</v>
      </c>
      <c r="CQD76" s="124" t="s">
        <v>582</v>
      </c>
      <c r="CQE76" s="124" t="s">
        <v>582</v>
      </c>
      <c r="CQF76" s="124" t="s">
        <v>582</v>
      </c>
      <c r="CQG76" s="124" t="s">
        <v>582</v>
      </c>
      <c r="CQH76" s="124" t="s">
        <v>582</v>
      </c>
      <c r="CQI76" s="124" t="s">
        <v>582</v>
      </c>
      <c r="CQJ76" s="124" t="s">
        <v>582</v>
      </c>
      <c r="CQK76" s="124" t="s">
        <v>582</v>
      </c>
      <c r="CQL76" s="124" t="s">
        <v>582</v>
      </c>
      <c r="CQM76" s="124" t="s">
        <v>582</v>
      </c>
      <c r="CQN76" s="124" t="s">
        <v>582</v>
      </c>
      <c r="CQO76" s="124" t="s">
        <v>582</v>
      </c>
      <c r="CQP76" s="124" t="s">
        <v>582</v>
      </c>
      <c r="CQQ76" s="124" t="s">
        <v>582</v>
      </c>
      <c r="CQR76" s="124" t="s">
        <v>582</v>
      </c>
      <c r="CQS76" s="124" t="s">
        <v>582</v>
      </c>
      <c r="CQT76" s="124" t="s">
        <v>582</v>
      </c>
      <c r="CQU76" s="124" t="s">
        <v>582</v>
      </c>
      <c r="CQV76" s="124" t="s">
        <v>582</v>
      </c>
      <c r="CQW76" s="124" t="s">
        <v>582</v>
      </c>
      <c r="CQX76" s="124" t="s">
        <v>582</v>
      </c>
      <c r="CQY76" s="124" t="s">
        <v>582</v>
      </c>
      <c r="CQZ76" s="124" t="s">
        <v>582</v>
      </c>
      <c r="CRA76" s="124" t="s">
        <v>582</v>
      </c>
      <c r="CRB76" s="124" t="s">
        <v>582</v>
      </c>
      <c r="CRC76" s="124" t="s">
        <v>582</v>
      </c>
      <c r="CRD76" s="124" t="s">
        <v>582</v>
      </c>
      <c r="CRE76" s="124" t="s">
        <v>582</v>
      </c>
      <c r="CRF76" s="124" t="s">
        <v>582</v>
      </c>
      <c r="CRG76" s="124" t="s">
        <v>582</v>
      </c>
      <c r="CRH76" s="124" t="s">
        <v>582</v>
      </c>
      <c r="CRI76" s="124" t="s">
        <v>582</v>
      </c>
      <c r="CRJ76" s="124" t="s">
        <v>582</v>
      </c>
      <c r="CRK76" s="124" t="s">
        <v>582</v>
      </c>
      <c r="CRL76" s="124" t="s">
        <v>582</v>
      </c>
      <c r="CRM76" s="124" t="s">
        <v>582</v>
      </c>
      <c r="CRN76" s="124" t="s">
        <v>582</v>
      </c>
      <c r="CRO76" s="124" t="s">
        <v>582</v>
      </c>
      <c r="CRP76" s="124" t="s">
        <v>582</v>
      </c>
      <c r="CRQ76" s="124" t="s">
        <v>582</v>
      </c>
      <c r="CRR76" s="124" t="s">
        <v>582</v>
      </c>
      <c r="CRS76" s="124" t="s">
        <v>582</v>
      </c>
      <c r="CRT76" s="124" t="s">
        <v>582</v>
      </c>
      <c r="CRU76" s="124" t="s">
        <v>582</v>
      </c>
      <c r="CRV76" s="124" t="s">
        <v>582</v>
      </c>
      <c r="CRW76" s="124" t="s">
        <v>582</v>
      </c>
      <c r="CRX76" s="124" t="s">
        <v>582</v>
      </c>
      <c r="CRY76" s="124" t="s">
        <v>582</v>
      </c>
      <c r="CRZ76" s="124" t="s">
        <v>582</v>
      </c>
      <c r="CSA76" s="124" t="s">
        <v>582</v>
      </c>
      <c r="CSB76" s="124" t="s">
        <v>582</v>
      </c>
      <c r="CSC76" s="124" t="s">
        <v>582</v>
      </c>
      <c r="CSD76" s="124" t="s">
        <v>582</v>
      </c>
      <c r="CSE76" s="124" t="s">
        <v>582</v>
      </c>
      <c r="CSF76" s="124" t="s">
        <v>582</v>
      </c>
      <c r="CSG76" s="124" t="s">
        <v>582</v>
      </c>
      <c r="CSH76" s="124" t="s">
        <v>582</v>
      </c>
      <c r="CSI76" s="124" t="s">
        <v>582</v>
      </c>
      <c r="CSJ76" s="124" t="s">
        <v>582</v>
      </c>
      <c r="CSK76" s="124" t="s">
        <v>582</v>
      </c>
      <c r="CSL76" s="124" t="s">
        <v>582</v>
      </c>
      <c r="CSM76" s="124" t="s">
        <v>582</v>
      </c>
      <c r="CSN76" s="124" t="s">
        <v>582</v>
      </c>
      <c r="CSO76" s="124" t="s">
        <v>582</v>
      </c>
      <c r="CSP76" s="124" t="s">
        <v>582</v>
      </c>
      <c r="CSQ76" s="124" t="s">
        <v>582</v>
      </c>
      <c r="CSR76" s="124" t="s">
        <v>582</v>
      </c>
      <c r="CSS76" s="124" t="s">
        <v>582</v>
      </c>
      <c r="CST76" s="124" t="s">
        <v>582</v>
      </c>
      <c r="CSU76" s="124" t="s">
        <v>582</v>
      </c>
      <c r="CSV76" s="124" t="s">
        <v>582</v>
      </c>
      <c r="CSW76" s="124" t="s">
        <v>582</v>
      </c>
      <c r="CSX76" s="124" t="s">
        <v>582</v>
      </c>
      <c r="CSY76" s="124" t="s">
        <v>582</v>
      </c>
      <c r="CSZ76" s="124" t="s">
        <v>582</v>
      </c>
      <c r="CTA76" s="124" t="s">
        <v>582</v>
      </c>
      <c r="CTB76" s="124" t="s">
        <v>582</v>
      </c>
      <c r="CTC76" s="124" t="s">
        <v>582</v>
      </c>
      <c r="CTD76" s="124" t="s">
        <v>582</v>
      </c>
      <c r="CTE76" s="124" t="s">
        <v>582</v>
      </c>
      <c r="CTF76" s="124" t="s">
        <v>582</v>
      </c>
      <c r="CTG76" s="124" t="s">
        <v>582</v>
      </c>
      <c r="CTH76" s="124" t="s">
        <v>582</v>
      </c>
      <c r="CTI76" s="124" t="s">
        <v>582</v>
      </c>
      <c r="CTJ76" s="124" t="s">
        <v>582</v>
      </c>
      <c r="CTK76" s="124" t="s">
        <v>582</v>
      </c>
      <c r="CTL76" s="124" t="s">
        <v>582</v>
      </c>
      <c r="CTM76" s="124" t="s">
        <v>582</v>
      </c>
      <c r="CTN76" s="124" t="s">
        <v>582</v>
      </c>
      <c r="CTO76" s="124" t="s">
        <v>582</v>
      </c>
      <c r="CTP76" s="124" t="s">
        <v>582</v>
      </c>
      <c r="CTQ76" s="124" t="s">
        <v>582</v>
      </c>
      <c r="CTR76" s="124" t="s">
        <v>582</v>
      </c>
      <c r="CTS76" s="124" t="s">
        <v>582</v>
      </c>
      <c r="CTT76" s="124" t="s">
        <v>582</v>
      </c>
      <c r="CTU76" s="124" t="s">
        <v>582</v>
      </c>
      <c r="CTV76" s="124" t="s">
        <v>582</v>
      </c>
      <c r="CTW76" s="124" t="s">
        <v>582</v>
      </c>
      <c r="CTX76" s="124" t="s">
        <v>582</v>
      </c>
      <c r="CTY76" s="124" t="s">
        <v>582</v>
      </c>
      <c r="CTZ76" s="124" t="s">
        <v>582</v>
      </c>
      <c r="CUA76" s="124" t="s">
        <v>582</v>
      </c>
      <c r="CUB76" s="124" t="s">
        <v>582</v>
      </c>
      <c r="CUC76" s="124" t="s">
        <v>582</v>
      </c>
      <c r="CUD76" s="124" t="s">
        <v>582</v>
      </c>
      <c r="CUE76" s="124" t="s">
        <v>582</v>
      </c>
      <c r="CUF76" s="124" t="s">
        <v>582</v>
      </c>
      <c r="CUG76" s="124" t="s">
        <v>582</v>
      </c>
      <c r="CUH76" s="124" t="s">
        <v>582</v>
      </c>
      <c r="CUI76" s="124" t="s">
        <v>582</v>
      </c>
      <c r="CUJ76" s="124" t="s">
        <v>582</v>
      </c>
      <c r="CUK76" s="124" t="s">
        <v>582</v>
      </c>
      <c r="CUL76" s="124" t="s">
        <v>582</v>
      </c>
      <c r="CUM76" s="124" t="s">
        <v>582</v>
      </c>
      <c r="CUN76" s="124" t="s">
        <v>582</v>
      </c>
      <c r="CUO76" s="124" t="s">
        <v>582</v>
      </c>
      <c r="CUP76" s="124" t="s">
        <v>582</v>
      </c>
      <c r="CUQ76" s="124" t="s">
        <v>582</v>
      </c>
      <c r="CUR76" s="124" t="s">
        <v>582</v>
      </c>
      <c r="CUS76" s="124" t="s">
        <v>582</v>
      </c>
      <c r="CUT76" s="124" t="s">
        <v>582</v>
      </c>
      <c r="CUU76" s="124" t="s">
        <v>582</v>
      </c>
      <c r="CUV76" s="124" t="s">
        <v>582</v>
      </c>
      <c r="CUW76" s="124" t="s">
        <v>582</v>
      </c>
      <c r="CUX76" s="124" t="s">
        <v>582</v>
      </c>
      <c r="CUY76" s="124" t="s">
        <v>582</v>
      </c>
      <c r="CUZ76" s="124" t="s">
        <v>582</v>
      </c>
      <c r="CVA76" s="124" t="s">
        <v>582</v>
      </c>
      <c r="CVB76" s="124" t="s">
        <v>582</v>
      </c>
      <c r="CVC76" s="124" t="s">
        <v>582</v>
      </c>
      <c r="CVD76" s="124" t="s">
        <v>582</v>
      </c>
      <c r="CVE76" s="124" t="s">
        <v>582</v>
      </c>
      <c r="CVF76" s="124" t="s">
        <v>582</v>
      </c>
      <c r="CVG76" s="124" t="s">
        <v>582</v>
      </c>
      <c r="CVH76" s="124" t="s">
        <v>582</v>
      </c>
      <c r="CVI76" s="124" t="s">
        <v>582</v>
      </c>
      <c r="CVJ76" s="124" t="s">
        <v>582</v>
      </c>
      <c r="CVK76" s="124" t="s">
        <v>582</v>
      </c>
      <c r="CVL76" s="124" t="s">
        <v>582</v>
      </c>
      <c r="CVM76" s="124" t="s">
        <v>582</v>
      </c>
      <c r="CVN76" s="124" t="s">
        <v>582</v>
      </c>
      <c r="CVO76" s="124" t="s">
        <v>582</v>
      </c>
      <c r="CVP76" s="124" t="s">
        <v>582</v>
      </c>
      <c r="CVQ76" s="124" t="s">
        <v>582</v>
      </c>
      <c r="CVR76" s="124" t="s">
        <v>582</v>
      </c>
      <c r="CVS76" s="124" t="s">
        <v>582</v>
      </c>
      <c r="CVT76" s="124" t="s">
        <v>582</v>
      </c>
      <c r="CVU76" s="124" t="s">
        <v>582</v>
      </c>
      <c r="CVV76" s="124" t="s">
        <v>582</v>
      </c>
      <c r="CVW76" s="124" t="s">
        <v>582</v>
      </c>
      <c r="CVX76" s="124" t="s">
        <v>582</v>
      </c>
      <c r="CVY76" s="124" t="s">
        <v>582</v>
      </c>
      <c r="CVZ76" s="124" t="s">
        <v>582</v>
      </c>
      <c r="CWA76" s="124" t="s">
        <v>582</v>
      </c>
      <c r="CWB76" s="124" t="s">
        <v>582</v>
      </c>
      <c r="CWC76" s="124" t="s">
        <v>582</v>
      </c>
      <c r="CWD76" s="124" t="s">
        <v>582</v>
      </c>
      <c r="CWE76" s="124" t="s">
        <v>582</v>
      </c>
      <c r="CWF76" s="124" t="s">
        <v>582</v>
      </c>
      <c r="CWG76" s="124" t="s">
        <v>582</v>
      </c>
      <c r="CWH76" s="124" t="s">
        <v>582</v>
      </c>
      <c r="CWI76" s="124" t="s">
        <v>582</v>
      </c>
      <c r="CWJ76" s="124" t="s">
        <v>582</v>
      </c>
      <c r="CWK76" s="124" t="s">
        <v>582</v>
      </c>
      <c r="CWL76" s="124" t="s">
        <v>582</v>
      </c>
      <c r="CWM76" s="124" t="s">
        <v>582</v>
      </c>
      <c r="CWN76" s="124" t="s">
        <v>582</v>
      </c>
      <c r="CWO76" s="124" t="s">
        <v>582</v>
      </c>
      <c r="CWP76" s="124" t="s">
        <v>582</v>
      </c>
      <c r="CWQ76" s="124" t="s">
        <v>582</v>
      </c>
      <c r="CWR76" s="124" t="s">
        <v>582</v>
      </c>
      <c r="CWS76" s="124" t="s">
        <v>582</v>
      </c>
      <c r="CWT76" s="124" t="s">
        <v>582</v>
      </c>
      <c r="CWU76" s="124" t="s">
        <v>582</v>
      </c>
      <c r="CWV76" s="124" t="s">
        <v>582</v>
      </c>
      <c r="CWW76" s="124" t="s">
        <v>582</v>
      </c>
      <c r="CWX76" s="124" t="s">
        <v>582</v>
      </c>
      <c r="CWY76" s="124" t="s">
        <v>582</v>
      </c>
      <c r="CWZ76" s="124" t="s">
        <v>582</v>
      </c>
      <c r="CXA76" s="124" t="s">
        <v>582</v>
      </c>
      <c r="CXB76" s="124" t="s">
        <v>582</v>
      </c>
      <c r="CXC76" s="124" t="s">
        <v>582</v>
      </c>
      <c r="CXD76" s="124" t="s">
        <v>582</v>
      </c>
      <c r="CXE76" s="124" t="s">
        <v>582</v>
      </c>
      <c r="CXF76" s="124" t="s">
        <v>582</v>
      </c>
      <c r="CXG76" s="124" t="s">
        <v>582</v>
      </c>
      <c r="CXH76" s="124" t="s">
        <v>582</v>
      </c>
      <c r="CXI76" s="124" t="s">
        <v>582</v>
      </c>
      <c r="CXJ76" s="124" t="s">
        <v>582</v>
      </c>
      <c r="CXK76" s="124" t="s">
        <v>582</v>
      </c>
      <c r="CXL76" s="124" t="s">
        <v>582</v>
      </c>
      <c r="CXM76" s="124" t="s">
        <v>582</v>
      </c>
      <c r="CXN76" s="124" t="s">
        <v>582</v>
      </c>
      <c r="CXO76" s="124" t="s">
        <v>582</v>
      </c>
      <c r="CXP76" s="124" t="s">
        <v>582</v>
      </c>
      <c r="CXQ76" s="124" t="s">
        <v>582</v>
      </c>
      <c r="CXR76" s="124" t="s">
        <v>582</v>
      </c>
      <c r="CXS76" s="124" t="s">
        <v>582</v>
      </c>
      <c r="CXT76" s="124" t="s">
        <v>582</v>
      </c>
      <c r="CXU76" s="124" t="s">
        <v>582</v>
      </c>
      <c r="CXV76" s="124" t="s">
        <v>582</v>
      </c>
      <c r="CXW76" s="124" t="s">
        <v>582</v>
      </c>
      <c r="CXX76" s="124" t="s">
        <v>582</v>
      </c>
      <c r="CXY76" s="124" t="s">
        <v>582</v>
      </c>
      <c r="CXZ76" s="124" t="s">
        <v>582</v>
      </c>
      <c r="CYA76" s="124" t="s">
        <v>582</v>
      </c>
      <c r="CYB76" s="124" t="s">
        <v>582</v>
      </c>
      <c r="CYC76" s="124" t="s">
        <v>582</v>
      </c>
      <c r="CYD76" s="124" t="s">
        <v>582</v>
      </c>
      <c r="CYE76" s="124" t="s">
        <v>582</v>
      </c>
      <c r="CYF76" s="124" t="s">
        <v>582</v>
      </c>
      <c r="CYG76" s="124" t="s">
        <v>582</v>
      </c>
      <c r="CYH76" s="124" t="s">
        <v>582</v>
      </c>
      <c r="CYI76" s="124" t="s">
        <v>582</v>
      </c>
      <c r="CYJ76" s="124" t="s">
        <v>582</v>
      </c>
      <c r="CYK76" s="124" t="s">
        <v>582</v>
      </c>
      <c r="CYL76" s="124" t="s">
        <v>582</v>
      </c>
      <c r="CYM76" s="124" t="s">
        <v>582</v>
      </c>
      <c r="CYN76" s="124" t="s">
        <v>582</v>
      </c>
      <c r="CYO76" s="124" t="s">
        <v>582</v>
      </c>
      <c r="CYP76" s="124" t="s">
        <v>582</v>
      </c>
      <c r="CYQ76" s="124" t="s">
        <v>582</v>
      </c>
      <c r="CYR76" s="124" t="s">
        <v>582</v>
      </c>
      <c r="CYS76" s="124" t="s">
        <v>582</v>
      </c>
      <c r="CYT76" s="124" t="s">
        <v>582</v>
      </c>
      <c r="CYU76" s="124" t="s">
        <v>582</v>
      </c>
      <c r="CYV76" s="124" t="s">
        <v>582</v>
      </c>
      <c r="CYW76" s="124" t="s">
        <v>582</v>
      </c>
      <c r="CYX76" s="124" t="s">
        <v>582</v>
      </c>
      <c r="CYY76" s="124" t="s">
        <v>582</v>
      </c>
      <c r="CYZ76" s="124" t="s">
        <v>582</v>
      </c>
      <c r="CZA76" s="124" t="s">
        <v>582</v>
      </c>
      <c r="CZB76" s="124" t="s">
        <v>582</v>
      </c>
      <c r="CZC76" s="124" t="s">
        <v>582</v>
      </c>
      <c r="CZD76" s="124" t="s">
        <v>582</v>
      </c>
      <c r="CZE76" s="124" t="s">
        <v>582</v>
      </c>
      <c r="CZF76" s="124" t="s">
        <v>582</v>
      </c>
      <c r="CZG76" s="124" t="s">
        <v>582</v>
      </c>
      <c r="CZH76" s="124" t="s">
        <v>582</v>
      </c>
      <c r="CZI76" s="124" t="s">
        <v>582</v>
      </c>
      <c r="CZJ76" s="124" t="s">
        <v>582</v>
      </c>
      <c r="CZK76" s="124" t="s">
        <v>582</v>
      </c>
      <c r="CZL76" s="124" t="s">
        <v>582</v>
      </c>
      <c r="CZM76" s="124" t="s">
        <v>582</v>
      </c>
      <c r="CZN76" s="124" t="s">
        <v>582</v>
      </c>
      <c r="CZO76" s="124" t="s">
        <v>582</v>
      </c>
      <c r="CZP76" s="124" t="s">
        <v>582</v>
      </c>
      <c r="CZQ76" s="124" t="s">
        <v>582</v>
      </c>
      <c r="CZR76" s="124" t="s">
        <v>582</v>
      </c>
      <c r="CZS76" s="124" t="s">
        <v>582</v>
      </c>
      <c r="CZT76" s="124" t="s">
        <v>582</v>
      </c>
      <c r="CZU76" s="124" t="s">
        <v>582</v>
      </c>
      <c r="CZV76" s="124" t="s">
        <v>582</v>
      </c>
      <c r="CZW76" s="124" t="s">
        <v>582</v>
      </c>
      <c r="CZX76" s="124" t="s">
        <v>582</v>
      </c>
      <c r="CZY76" s="124" t="s">
        <v>582</v>
      </c>
      <c r="CZZ76" s="124" t="s">
        <v>582</v>
      </c>
      <c r="DAA76" s="124" t="s">
        <v>582</v>
      </c>
      <c r="DAB76" s="124" t="s">
        <v>582</v>
      </c>
      <c r="DAC76" s="124" t="s">
        <v>582</v>
      </c>
      <c r="DAD76" s="124" t="s">
        <v>582</v>
      </c>
      <c r="DAE76" s="124" t="s">
        <v>582</v>
      </c>
      <c r="DAF76" s="124" t="s">
        <v>582</v>
      </c>
      <c r="DAG76" s="124" t="s">
        <v>582</v>
      </c>
      <c r="DAH76" s="124" t="s">
        <v>582</v>
      </c>
      <c r="DAI76" s="124" t="s">
        <v>582</v>
      </c>
      <c r="DAJ76" s="124" t="s">
        <v>582</v>
      </c>
      <c r="DAK76" s="124" t="s">
        <v>582</v>
      </c>
      <c r="DAL76" s="124" t="s">
        <v>582</v>
      </c>
      <c r="DAM76" s="124" t="s">
        <v>582</v>
      </c>
      <c r="DAN76" s="124" t="s">
        <v>582</v>
      </c>
      <c r="DAO76" s="124" t="s">
        <v>582</v>
      </c>
      <c r="DAP76" s="124" t="s">
        <v>582</v>
      </c>
      <c r="DAQ76" s="124" t="s">
        <v>582</v>
      </c>
      <c r="DAR76" s="124" t="s">
        <v>582</v>
      </c>
      <c r="DAS76" s="124" t="s">
        <v>582</v>
      </c>
      <c r="DAT76" s="124" t="s">
        <v>582</v>
      </c>
      <c r="DAU76" s="124" t="s">
        <v>582</v>
      </c>
      <c r="DAV76" s="124" t="s">
        <v>582</v>
      </c>
      <c r="DAW76" s="124" t="s">
        <v>582</v>
      </c>
      <c r="DAX76" s="124" t="s">
        <v>582</v>
      </c>
      <c r="DAY76" s="124" t="s">
        <v>582</v>
      </c>
      <c r="DAZ76" s="124" t="s">
        <v>582</v>
      </c>
      <c r="DBA76" s="124" t="s">
        <v>582</v>
      </c>
      <c r="DBB76" s="124" t="s">
        <v>582</v>
      </c>
      <c r="DBC76" s="124" t="s">
        <v>582</v>
      </c>
      <c r="DBD76" s="124" t="s">
        <v>582</v>
      </c>
      <c r="DBE76" s="124" t="s">
        <v>582</v>
      </c>
      <c r="DBF76" s="124" t="s">
        <v>582</v>
      </c>
      <c r="DBG76" s="124" t="s">
        <v>582</v>
      </c>
      <c r="DBH76" s="124" t="s">
        <v>582</v>
      </c>
      <c r="DBI76" s="124" t="s">
        <v>582</v>
      </c>
      <c r="DBJ76" s="124" t="s">
        <v>582</v>
      </c>
      <c r="DBK76" s="124" t="s">
        <v>582</v>
      </c>
      <c r="DBL76" s="124" t="s">
        <v>582</v>
      </c>
      <c r="DBM76" s="124" t="s">
        <v>582</v>
      </c>
      <c r="DBN76" s="124" t="s">
        <v>582</v>
      </c>
      <c r="DBO76" s="124" t="s">
        <v>582</v>
      </c>
      <c r="DBP76" s="124" t="s">
        <v>582</v>
      </c>
      <c r="DBQ76" s="124" t="s">
        <v>582</v>
      </c>
      <c r="DBR76" s="124" t="s">
        <v>582</v>
      </c>
      <c r="DBS76" s="124" t="s">
        <v>582</v>
      </c>
      <c r="DBT76" s="124" t="s">
        <v>582</v>
      </c>
      <c r="DBU76" s="124" t="s">
        <v>582</v>
      </c>
      <c r="DBV76" s="124" t="s">
        <v>582</v>
      </c>
      <c r="DBW76" s="124" t="s">
        <v>582</v>
      </c>
      <c r="DBX76" s="124" t="s">
        <v>582</v>
      </c>
      <c r="DBY76" s="124" t="s">
        <v>582</v>
      </c>
      <c r="DBZ76" s="124" t="s">
        <v>582</v>
      </c>
      <c r="DCA76" s="124" t="s">
        <v>582</v>
      </c>
      <c r="DCB76" s="124" t="s">
        <v>582</v>
      </c>
      <c r="DCC76" s="124" t="s">
        <v>582</v>
      </c>
      <c r="DCD76" s="124" t="s">
        <v>582</v>
      </c>
      <c r="DCE76" s="124" t="s">
        <v>582</v>
      </c>
      <c r="DCF76" s="124" t="s">
        <v>582</v>
      </c>
      <c r="DCG76" s="124" t="s">
        <v>582</v>
      </c>
      <c r="DCH76" s="124" t="s">
        <v>582</v>
      </c>
      <c r="DCI76" s="124" t="s">
        <v>582</v>
      </c>
      <c r="DCJ76" s="124" t="s">
        <v>582</v>
      </c>
      <c r="DCK76" s="124" t="s">
        <v>582</v>
      </c>
      <c r="DCL76" s="124" t="s">
        <v>582</v>
      </c>
      <c r="DCM76" s="124" t="s">
        <v>582</v>
      </c>
      <c r="DCN76" s="124" t="s">
        <v>582</v>
      </c>
      <c r="DCO76" s="124" t="s">
        <v>582</v>
      </c>
      <c r="DCP76" s="124" t="s">
        <v>582</v>
      </c>
      <c r="DCQ76" s="124" t="s">
        <v>582</v>
      </c>
      <c r="DCR76" s="124" t="s">
        <v>582</v>
      </c>
      <c r="DCS76" s="124" t="s">
        <v>582</v>
      </c>
      <c r="DCT76" s="124" t="s">
        <v>582</v>
      </c>
      <c r="DCU76" s="124" t="s">
        <v>582</v>
      </c>
      <c r="DCV76" s="124" t="s">
        <v>582</v>
      </c>
      <c r="DCW76" s="124" t="s">
        <v>582</v>
      </c>
      <c r="DCX76" s="124" t="s">
        <v>582</v>
      </c>
      <c r="DCY76" s="124" t="s">
        <v>582</v>
      </c>
      <c r="DCZ76" s="124" t="s">
        <v>582</v>
      </c>
      <c r="DDA76" s="124" t="s">
        <v>582</v>
      </c>
      <c r="DDB76" s="124" t="s">
        <v>582</v>
      </c>
      <c r="DDC76" s="124" t="s">
        <v>582</v>
      </c>
      <c r="DDD76" s="124" t="s">
        <v>582</v>
      </c>
      <c r="DDE76" s="124" t="s">
        <v>582</v>
      </c>
      <c r="DDF76" s="124" t="s">
        <v>582</v>
      </c>
      <c r="DDG76" s="124" t="s">
        <v>582</v>
      </c>
      <c r="DDH76" s="124" t="s">
        <v>582</v>
      </c>
      <c r="DDI76" s="124" t="s">
        <v>582</v>
      </c>
      <c r="DDJ76" s="124" t="s">
        <v>582</v>
      </c>
      <c r="DDK76" s="124" t="s">
        <v>582</v>
      </c>
      <c r="DDL76" s="124" t="s">
        <v>582</v>
      </c>
      <c r="DDM76" s="124" t="s">
        <v>582</v>
      </c>
      <c r="DDN76" s="124" t="s">
        <v>582</v>
      </c>
      <c r="DDO76" s="124" t="s">
        <v>582</v>
      </c>
      <c r="DDP76" s="124" t="s">
        <v>582</v>
      </c>
      <c r="DDQ76" s="124" t="s">
        <v>582</v>
      </c>
      <c r="DDR76" s="124" t="s">
        <v>582</v>
      </c>
      <c r="DDS76" s="124" t="s">
        <v>582</v>
      </c>
      <c r="DDT76" s="124" t="s">
        <v>582</v>
      </c>
      <c r="DDU76" s="124" t="s">
        <v>582</v>
      </c>
      <c r="DDV76" s="124" t="s">
        <v>582</v>
      </c>
      <c r="DDW76" s="124" t="s">
        <v>582</v>
      </c>
      <c r="DDX76" s="124" t="s">
        <v>582</v>
      </c>
      <c r="DDY76" s="124" t="s">
        <v>582</v>
      </c>
      <c r="DDZ76" s="124" t="s">
        <v>582</v>
      </c>
      <c r="DEA76" s="124" t="s">
        <v>582</v>
      </c>
      <c r="DEB76" s="124" t="s">
        <v>582</v>
      </c>
      <c r="DEC76" s="124" t="s">
        <v>582</v>
      </c>
      <c r="DED76" s="124" t="s">
        <v>582</v>
      </c>
      <c r="DEE76" s="124" t="s">
        <v>582</v>
      </c>
      <c r="DEF76" s="124" t="s">
        <v>582</v>
      </c>
      <c r="DEG76" s="124" t="s">
        <v>582</v>
      </c>
      <c r="DEH76" s="124" t="s">
        <v>582</v>
      </c>
      <c r="DEI76" s="124" t="s">
        <v>582</v>
      </c>
      <c r="DEJ76" s="124" t="s">
        <v>582</v>
      </c>
      <c r="DEK76" s="124" t="s">
        <v>582</v>
      </c>
      <c r="DEL76" s="124" t="s">
        <v>582</v>
      </c>
      <c r="DEM76" s="124" t="s">
        <v>582</v>
      </c>
      <c r="DEN76" s="124" t="s">
        <v>582</v>
      </c>
      <c r="DEO76" s="124" t="s">
        <v>582</v>
      </c>
      <c r="DEP76" s="124" t="s">
        <v>582</v>
      </c>
      <c r="DEQ76" s="124" t="s">
        <v>582</v>
      </c>
      <c r="DER76" s="124" t="s">
        <v>582</v>
      </c>
      <c r="DES76" s="124" t="s">
        <v>582</v>
      </c>
      <c r="DET76" s="124" t="s">
        <v>582</v>
      </c>
      <c r="DEU76" s="124" t="s">
        <v>582</v>
      </c>
      <c r="DEV76" s="124" t="s">
        <v>582</v>
      </c>
      <c r="DEW76" s="124" t="s">
        <v>582</v>
      </c>
      <c r="DEX76" s="124" t="s">
        <v>582</v>
      </c>
      <c r="DEY76" s="124" t="s">
        <v>582</v>
      </c>
      <c r="DEZ76" s="124" t="s">
        <v>582</v>
      </c>
      <c r="DFA76" s="124" t="s">
        <v>582</v>
      </c>
      <c r="DFB76" s="124" t="s">
        <v>582</v>
      </c>
      <c r="DFC76" s="124" t="s">
        <v>582</v>
      </c>
      <c r="DFD76" s="124" t="s">
        <v>582</v>
      </c>
      <c r="DFE76" s="124" t="s">
        <v>582</v>
      </c>
      <c r="DFF76" s="124" t="s">
        <v>582</v>
      </c>
      <c r="DFG76" s="124" t="s">
        <v>582</v>
      </c>
      <c r="DFH76" s="124" t="s">
        <v>582</v>
      </c>
      <c r="DFI76" s="124" t="s">
        <v>582</v>
      </c>
      <c r="DFJ76" s="124" t="s">
        <v>582</v>
      </c>
      <c r="DFK76" s="124" t="s">
        <v>582</v>
      </c>
      <c r="DFL76" s="124" t="s">
        <v>582</v>
      </c>
      <c r="DFM76" s="124" t="s">
        <v>582</v>
      </c>
      <c r="DFN76" s="124" t="s">
        <v>582</v>
      </c>
      <c r="DFO76" s="124" t="s">
        <v>582</v>
      </c>
      <c r="DFP76" s="124" t="s">
        <v>582</v>
      </c>
      <c r="DFQ76" s="124" t="s">
        <v>582</v>
      </c>
      <c r="DFR76" s="124" t="s">
        <v>582</v>
      </c>
      <c r="DFS76" s="124" t="s">
        <v>582</v>
      </c>
      <c r="DFT76" s="124" t="s">
        <v>582</v>
      </c>
      <c r="DFU76" s="124" t="s">
        <v>582</v>
      </c>
      <c r="DFV76" s="124" t="s">
        <v>582</v>
      </c>
      <c r="DFW76" s="124" t="s">
        <v>582</v>
      </c>
      <c r="DFX76" s="124" t="s">
        <v>582</v>
      </c>
      <c r="DFY76" s="124" t="s">
        <v>582</v>
      </c>
      <c r="DFZ76" s="124" t="s">
        <v>582</v>
      </c>
      <c r="DGA76" s="124" t="s">
        <v>582</v>
      </c>
      <c r="DGB76" s="124" t="s">
        <v>582</v>
      </c>
      <c r="DGC76" s="124" t="s">
        <v>582</v>
      </c>
      <c r="DGD76" s="124" t="s">
        <v>582</v>
      </c>
      <c r="DGE76" s="124" t="s">
        <v>582</v>
      </c>
      <c r="DGF76" s="124" t="s">
        <v>582</v>
      </c>
      <c r="DGG76" s="124" t="s">
        <v>582</v>
      </c>
      <c r="DGH76" s="124" t="s">
        <v>582</v>
      </c>
      <c r="DGI76" s="124" t="s">
        <v>582</v>
      </c>
      <c r="DGJ76" s="124" t="s">
        <v>582</v>
      </c>
      <c r="DGK76" s="124" t="s">
        <v>582</v>
      </c>
      <c r="DGL76" s="124" t="s">
        <v>582</v>
      </c>
      <c r="DGM76" s="124" t="s">
        <v>582</v>
      </c>
      <c r="DGN76" s="124" t="s">
        <v>582</v>
      </c>
      <c r="DGO76" s="124" t="s">
        <v>582</v>
      </c>
      <c r="DGP76" s="124" t="s">
        <v>582</v>
      </c>
      <c r="DGQ76" s="124" t="s">
        <v>582</v>
      </c>
      <c r="DGR76" s="124" t="s">
        <v>582</v>
      </c>
      <c r="DGS76" s="124" t="s">
        <v>582</v>
      </c>
      <c r="DGT76" s="124" t="s">
        <v>582</v>
      </c>
      <c r="DGU76" s="124" t="s">
        <v>582</v>
      </c>
      <c r="DGV76" s="124" t="s">
        <v>582</v>
      </c>
      <c r="DGW76" s="124" t="s">
        <v>582</v>
      </c>
      <c r="DGX76" s="124" t="s">
        <v>582</v>
      </c>
      <c r="DGY76" s="124" t="s">
        <v>582</v>
      </c>
      <c r="DGZ76" s="124" t="s">
        <v>582</v>
      </c>
      <c r="DHA76" s="124" t="s">
        <v>582</v>
      </c>
      <c r="DHB76" s="124" t="s">
        <v>582</v>
      </c>
      <c r="DHC76" s="124" t="s">
        <v>582</v>
      </c>
      <c r="DHD76" s="124" t="s">
        <v>582</v>
      </c>
      <c r="DHE76" s="124" t="s">
        <v>582</v>
      </c>
      <c r="DHF76" s="124" t="s">
        <v>582</v>
      </c>
      <c r="DHG76" s="124" t="s">
        <v>582</v>
      </c>
      <c r="DHH76" s="124" t="s">
        <v>582</v>
      </c>
      <c r="DHI76" s="124" t="s">
        <v>582</v>
      </c>
      <c r="DHJ76" s="124" t="s">
        <v>582</v>
      </c>
      <c r="DHK76" s="124" t="s">
        <v>582</v>
      </c>
      <c r="DHL76" s="124" t="s">
        <v>582</v>
      </c>
      <c r="DHM76" s="124" t="s">
        <v>582</v>
      </c>
      <c r="DHN76" s="124" t="s">
        <v>582</v>
      </c>
      <c r="DHO76" s="124" t="s">
        <v>582</v>
      </c>
      <c r="DHP76" s="124" t="s">
        <v>582</v>
      </c>
      <c r="DHQ76" s="124" t="s">
        <v>582</v>
      </c>
      <c r="DHR76" s="124" t="s">
        <v>582</v>
      </c>
      <c r="DHS76" s="124" t="s">
        <v>582</v>
      </c>
      <c r="DHT76" s="124" t="s">
        <v>582</v>
      </c>
      <c r="DHU76" s="124" t="s">
        <v>582</v>
      </c>
      <c r="DHV76" s="124" t="s">
        <v>582</v>
      </c>
      <c r="DHW76" s="124" t="s">
        <v>582</v>
      </c>
      <c r="DHX76" s="124" t="s">
        <v>582</v>
      </c>
      <c r="DHY76" s="124" t="s">
        <v>582</v>
      </c>
      <c r="DHZ76" s="124" t="s">
        <v>582</v>
      </c>
      <c r="DIA76" s="124" t="s">
        <v>582</v>
      </c>
      <c r="DIB76" s="124" t="s">
        <v>582</v>
      </c>
      <c r="DIC76" s="124" t="s">
        <v>582</v>
      </c>
      <c r="DID76" s="124" t="s">
        <v>582</v>
      </c>
      <c r="DIE76" s="124" t="s">
        <v>582</v>
      </c>
      <c r="DIF76" s="124" t="s">
        <v>582</v>
      </c>
      <c r="DIG76" s="124" t="s">
        <v>582</v>
      </c>
      <c r="DIH76" s="124" t="s">
        <v>582</v>
      </c>
      <c r="DII76" s="124" t="s">
        <v>582</v>
      </c>
      <c r="DIJ76" s="124" t="s">
        <v>582</v>
      </c>
      <c r="DIK76" s="124" t="s">
        <v>582</v>
      </c>
      <c r="DIL76" s="124" t="s">
        <v>582</v>
      </c>
      <c r="DIM76" s="124" t="s">
        <v>582</v>
      </c>
      <c r="DIN76" s="124" t="s">
        <v>582</v>
      </c>
      <c r="DIO76" s="124" t="s">
        <v>582</v>
      </c>
      <c r="DIP76" s="124" t="s">
        <v>582</v>
      </c>
      <c r="DIQ76" s="124" t="s">
        <v>582</v>
      </c>
      <c r="DIR76" s="124" t="s">
        <v>582</v>
      </c>
      <c r="DIS76" s="124" t="s">
        <v>582</v>
      </c>
      <c r="DIT76" s="124" t="s">
        <v>582</v>
      </c>
      <c r="DIU76" s="124" t="s">
        <v>582</v>
      </c>
      <c r="DIV76" s="124" t="s">
        <v>582</v>
      </c>
      <c r="DIW76" s="124" t="s">
        <v>582</v>
      </c>
      <c r="DIX76" s="124" t="s">
        <v>582</v>
      </c>
      <c r="DIY76" s="124" t="s">
        <v>582</v>
      </c>
      <c r="DIZ76" s="124" t="s">
        <v>582</v>
      </c>
      <c r="DJA76" s="124" t="s">
        <v>582</v>
      </c>
      <c r="DJB76" s="124" t="s">
        <v>582</v>
      </c>
      <c r="DJC76" s="124" t="s">
        <v>582</v>
      </c>
      <c r="DJD76" s="124" t="s">
        <v>582</v>
      </c>
      <c r="DJE76" s="124" t="s">
        <v>582</v>
      </c>
      <c r="DJF76" s="124" t="s">
        <v>582</v>
      </c>
      <c r="DJG76" s="124" t="s">
        <v>582</v>
      </c>
      <c r="DJH76" s="124" t="s">
        <v>582</v>
      </c>
      <c r="DJI76" s="124" t="s">
        <v>582</v>
      </c>
      <c r="DJJ76" s="124" t="s">
        <v>582</v>
      </c>
      <c r="DJK76" s="124" t="s">
        <v>582</v>
      </c>
      <c r="DJL76" s="124" t="s">
        <v>582</v>
      </c>
      <c r="DJM76" s="124" t="s">
        <v>582</v>
      </c>
      <c r="DJN76" s="124" t="s">
        <v>582</v>
      </c>
      <c r="DJO76" s="124" t="s">
        <v>582</v>
      </c>
      <c r="DJP76" s="124" t="s">
        <v>582</v>
      </c>
      <c r="DJQ76" s="124" t="s">
        <v>582</v>
      </c>
      <c r="DJR76" s="124" t="s">
        <v>582</v>
      </c>
      <c r="DJS76" s="124" t="s">
        <v>582</v>
      </c>
      <c r="DJT76" s="124" t="s">
        <v>582</v>
      </c>
      <c r="DJU76" s="124" t="s">
        <v>582</v>
      </c>
      <c r="DJV76" s="124" t="s">
        <v>582</v>
      </c>
      <c r="DJW76" s="124" t="s">
        <v>582</v>
      </c>
      <c r="DJX76" s="124" t="s">
        <v>582</v>
      </c>
      <c r="DJY76" s="124" t="s">
        <v>582</v>
      </c>
      <c r="DJZ76" s="124" t="s">
        <v>582</v>
      </c>
      <c r="DKA76" s="124" t="s">
        <v>582</v>
      </c>
      <c r="DKB76" s="124" t="s">
        <v>582</v>
      </c>
      <c r="DKC76" s="124" t="s">
        <v>582</v>
      </c>
      <c r="DKD76" s="124" t="s">
        <v>582</v>
      </c>
      <c r="DKE76" s="124" t="s">
        <v>582</v>
      </c>
      <c r="DKF76" s="124" t="s">
        <v>582</v>
      </c>
      <c r="DKG76" s="124" t="s">
        <v>582</v>
      </c>
      <c r="DKH76" s="124" t="s">
        <v>582</v>
      </c>
      <c r="DKI76" s="124" t="s">
        <v>582</v>
      </c>
      <c r="DKJ76" s="124" t="s">
        <v>582</v>
      </c>
      <c r="DKK76" s="124" t="s">
        <v>582</v>
      </c>
      <c r="DKL76" s="124" t="s">
        <v>582</v>
      </c>
      <c r="DKM76" s="124" t="s">
        <v>582</v>
      </c>
      <c r="DKN76" s="124" t="s">
        <v>582</v>
      </c>
      <c r="DKO76" s="124" t="s">
        <v>582</v>
      </c>
      <c r="DKP76" s="124" t="s">
        <v>582</v>
      </c>
      <c r="DKQ76" s="124" t="s">
        <v>582</v>
      </c>
      <c r="DKR76" s="124" t="s">
        <v>582</v>
      </c>
      <c r="DKS76" s="124" t="s">
        <v>582</v>
      </c>
      <c r="DKT76" s="124" t="s">
        <v>582</v>
      </c>
      <c r="DKU76" s="124" t="s">
        <v>582</v>
      </c>
      <c r="DKV76" s="124" t="s">
        <v>582</v>
      </c>
      <c r="DKW76" s="124" t="s">
        <v>582</v>
      </c>
      <c r="DKX76" s="124" t="s">
        <v>582</v>
      </c>
      <c r="DKY76" s="124" t="s">
        <v>582</v>
      </c>
      <c r="DKZ76" s="124" t="s">
        <v>582</v>
      </c>
      <c r="DLA76" s="124" t="s">
        <v>582</v>
      </c>
      <c r="DLB76" s="124" t="s">
        <v>582</v>
      </c>
      <c r="DLC76" s="124" t="s">
        <v>582</v>
      </c>
      <c r="DLD76" s="124" t="s">
        <v>582</v>
      </c>
      <c r="DLE76" s="124" t="s">
        <v>582</v>
      </c>
      <c r="DLF76" s="124" t="s">
        <v>582</v>
      </c>
      <c r="DLG76" s="124" t="s">
        <v>582</v>
      </c>
      <c r="DLH76" s="124" t="s">
        <v>582</v>
      </c>
      <c r="DLI76" s="124" t="s">
        <v>582</v>
      </c>
      <c r="DLJ76" s="124" t="s">
        <v>582</v>
      </c>
      <c r="DLK76" s="124" t="s">
        <v>582</v>
      </c>
      <c r="DLL76" s="124" t="s">
        <v>582</v>
      </c>
      <c r="DLM76" s="124" t="s">
        <v>582</v>
      </c>
      <c r="DLN76" s="124" t="s">
        <v>582</v>
      </c>
      <c r="DLO76" s="124" t="s">
        <v>582</v>
      </c>
      <c r="DLP76" s="124" t="s">
        <v>582</v>
      </c>
      <c r="DLQ76" s="124" t="s">
        <v>582</v>
      </c>
      <c r="DLR76" s="124" t="s">
        <v>582</v>
      </c>
      <c r="DLS76" s="124" t="s">
        <v>582</v>
      </c>
      <c r="DLT76" s="124" t="s">
        <v>582</v>
      </c>
      <c r="DLU76" s="124" t="s">
        <v>582</v>
      </c>
      <c r="DLV76" s="124" t="s">
        <v>582</v>
      </c>
      <c r="DLW76" s="124" t="s">
        <v>582</v>
      </c>
      <c r="DLX76" s="124" t="s">
        <v>582</v>
      </c>
      <c r="DLY76" s="124" t="s">
        <v>582</v>
      </c>
      <c r="DLZ76" s="124" t="s">
        <v>582</v>
      </c>
      <c r="DMA76" s="124" t="s">
        <v>582</v>
      </c>
      <c r="DMB76" s="124" t="s">
        <v>582</v>
      </c>
      <c r="DMC76" s="124" t="s">
        <v>582</v>
      </c>
      <c r="DMD76" s="124" t="s">
        <v>582</v>
      </c>
      <c r="DME76" s="124" t="s">
        <v>582</v>
      </c>
      <c r="DMF76" s="124" t="s">
        <v>582</v>
      </c>
      <c r="DMG76" s="124" t="s">
        <v>582</v>
      </c>
      <c r="DMH76" s="124" t="s">
        <v>582</v>
      </c>
      <c r="DMI76" s="124" t="s">
        <v>582</v>
      </c>
      <c r="DMJ76" s="124" t="s">
        <v>582</v>
      </c>
      <c r="DMK76" s="124" t="s">
        <v>582</v>
      </c>
      <c r="DML76" s="124" t="s">
        <v>582</v>
      </c>
      <c r="DMM76" s="124" t="s">
        <v>582</v>
      </c>
      <c r="DMN76" s="124" t="s">
        <v>582</v>
      </c>
      <c r="DMO76" s="124" t="s">
        <v>582</v>
      </c>
      <c r="DMP76" s="124" t="s">
        <v>582</v>
      </c>
      <c r="DMQ76" s="124" t="s">
        <v>582</v>
      </c>
      <c r="DMR76" s="124" t="s">
        <v>582</v>
      </c>
      <c r="DMS76" s="124" t="s">
        <v>582</v>
      </c>
      <c r="DMT76" s="124" t="s">
        <v>582</v>
      </c>
      <c r="DMU76" s="124" t="s">
        <v>582</v>
      </c>
      <c r="DMV76" s="124" t="s">
        <v>582</v>
      </c>
      <c r="DMW76" s="124" t="s">
        <v>582</v>
      </c>
      <c r="DMX76" s="124" t="s">
        <v>582</v>
      </c>
      <c r="DMY76" s="124" t="s">
        <v>582</v>
      </c>
      <c r="DMZ76" s="124" t="s">
        <v>582</v>
      </c>
      <c r="DNA76" s="124" t="s">
        <v>582</v>
      </c>
      <c r="DNB76" s="124" t="s">
        <v>582</v>
      </c>
      <c r="DNC76" s="124" t="s">
        <v>582</v>
      </c>
      <c r="DND76" s="124" t="s">
        <v>582</v>
      </c>
      <c r="DNE76" s="124" t="s">
        <v>582</v>
      </c>
      <c r="DNF76" s="124" t="s">
        <v>582</v>
      </c>
      <c r="DNG76" s="124" t="s">
        <v>582</v>
      </c>
      <c r="DNH76" s="124" t="s">
        <v>582</v>
      </c>
      <c r="DNI76" s="124" t="s">
        <v>582</v>
      </c>
      <c r="DNJ76" s="124" t="s">
        <v>582</v>
      </c>
      <c r="DNK76" s="124" t="s">
        <v>582</v>
      </c>
      <c r="DNL76" s="124" t="s">
        <v>582</v>
      </c>
      <c r="DNM76" s="124" t="s">
        <v>582</v>
      </c>
      <c r="DNN76" s="124" t="s">
        <v>582</v>
      </c>
      <c r="DNO76" s="124" t="s">
        <v>582</v>
      </c>
      <c r="DNP76" s="124" t="s">
        <v>582</v>
      </c>
      <c r="DNQ76" s="124" t="s">
        <v>582</v>
      </c>
      <c r="DNR76" s="124" t="s">
        <v>582</v>
      </c>
      <c r="DNS76" s="124" t="s">
        <v>582</v>
      </c>
      <c r="DNT76" s="124" t="s">
        <v>582</v>
      </c>
      <c r="DNU76" s="124" t="s">
        <v>582</v>
      </c>
      <c r="DNV76" s="124" t="s">
        <v>582</v>
      </c>
      <c r="DNW76" s="124" t="s">
        <v>582</v>
      </c>
      <c r="DNX76" s="124" t="s">
        <v>582</v>
      </c>
      <c r="DNY76" s="124" t="s">
        <v>582</v>
      </c>
      <c r="DNZ76" s="124" t="s">
        <v>582</v>
      </c>
      <c r="DOA76" s="124" t="s">
        <v>582</v>
      </c>
      <c r="DOB76" s="124" t="s">
        <v>582</v>
      </c>
      <c r="DOC76" s="124" t="s">
        <v>582</v>
      </c>
      <c r="DOD76" s="124" t="s">
        <v>582</v>
      </c>
      <c r="DOE76" s="124" t="s">
        <v>582</v>
      </c>
      <c r="DOF76" s="124" t="s">
        <v>582</v>
      </c>
      <c r="DOG76" s="124" t="s">
        <v>582</v>
      </c>
      <c r="DOH76" s="124" t="s">
        <v>582</v>
      </c>
      <c r="DOI76" s="124" t="s">
        <v>582</v>
      </c>
      <c r="DOJ76" s="124" t="s">
        <v>582</v>
      </c>
      <c r="DOK76" s="124" t="s">
        <v>582</v>
      </c>
      <c r="DOL76" s="124" t="s">
        <v>582</v>
      </c>
      <c r="DOM76" s="124" t="s">
        <v>582</v>
      </c>
      <c r="DON76" s="124" t="s">
        <v>582</v>
      </c>
      <c r="DOO76" s="124" t="s">
        <v>582</v>
      </c>
      <c r="DOP76" s="124" t="s">
        <v>582</v>
      </c>
      <c r="DOQ76" s="124" t="s">
        <v>582</v>
      </c>
      <c r="DOR76" s="124" t="s">
        <v>582</v>
      </c>
      <c r="DOS76" s="124" t="s">
        <v>582</v>
      </c>
      <c r="DOT76" s="124" t="s">
        <v>582</v>
      </c>
      <c r="DOU76" s="124" t="s">
        <v>582</v>
      </c>
      <c r="DOV76" s="124" t="s">
        <v>582</v>
      </c>
      <c r="DOW76" s="124" t="s">
        <v>582</v>
      </c>
      <c r="DOX76" s="124" t="s">
        <v>582</v>
      </c>
      <c r="DOY76" s="124" t="s">
        <v>582</v>
      </c>
      <c r="DOZ76" s="124" t="s">
        <v>582</v>
      </c>
      <c r="DPA76" s="124" t="s">
        <v>582</v>
      </c>
      <c r="DPB76" s="124" t="s">
        <v>582</v>
      </c>
      <c r="DPC76" s="124" t="s">
        <v>582</v>
      </c>
      <c r="DPD76" s="124" t="s">
        <v>582</v>
      </c>
      <c r="DPE76" s="124" t="s">
        <v>582</v>
      </c>
      <c r="DPF76" s="124" t="s">
        <v>582</v>
      </c>
      <c r="DPG76" s="124" t="s">
        <v>582</v>
      </c>
      <c r="DPH76" s="124" t="s">
        <v>582</v>
      </c>
      <c r="DPI76" s="124" t="s">
        <v>582</v>
      </c>
      <c r="DPJ76" s="124" t="s">
        <v>582</v>
      </c>
      <c r="DPK76" s="124" t="s">
        <v>582</v>
      </c>
      <c r="DPL76" s="124" t="s">
        <v>582</v>
      </c>
      <c r="DPM76" s="124" t="s">
        <v>582</v>
      </c>
      <c r="DPN76" s="124" t="s">
        <v>582</v>
      </c>
      <c r="DPO76" s="124" t="s">
        <v>582</v>
      </c>
      <c r="DPP76" s="124" t="s">
        <v>582</v>
      </c>
      <c r="DPQ76" s="124" t="s">
        <v>582</v>
      </c>
      <c r="DPR76" s="124" t="s">
        <v>582</v>
      </c>
      <c r="DPS76" s="124" t="s">
        <v>582</v>
      </c>
      <c r="DPT76" s="124" t="s">
        <v>582</v>
      </c>
      <c r="DPU76" s="124" t="s">
        <v>582</v>
      </c>
      <c r="DPV76" s="124" t="s">
        <v>582</v>
      </c>
      <c r="DPW76" s="124" t="s">
        <v>582</v>
      </c>
      <c r="DPX76" s="124" t="s">
        <v>582</v>
      </c>
      <c r="DPY76" s="124" t="s">
        <v>582</v>
      </c>
      <c r="DPZ76" s="124" t="s">
        <v>582</v>
      </c>
      <c r="DQA76" s="124" t="s">
        <v>582</v>
      </c>
      <c r="DQB76" s="124" t="s">
        <v>582</v>
      </c>
      <c r="DQC76" s="124" t="s">
        <v>582</v>
      </c>
      <c r="DQD76" s="124" t="s">
        <v>582</v>
      </c>
      <c r="DQE76" s="124" t="s">
        <v>582</v>
      </c>
      <c r="DQF76" s="124" t="s">
        <v>582</v>
      </c>
      <c r="DQG76" s="124" t="s">
        <v>582</v>
      </c>
      <c r="DQH76" s="124" t="s">
        <v>582</v>
      </c>
      <c r="DQI76" s="124" t="s">
        <v>582</v>
      </c>
      <c r="DQJ76" s="124" t="s">
        <v>582</v>
      </c>
      <c r="DQK76" s="124" t="s">
        <v>582</v>
      </c>
      <c r="DQL76" s="124" t="s">
        <v>582</v>
      </c>
      <c r="DQM76" s="124" t="s">
        <v>582</v>
      </c>
      <c r="DQN76" s="124" t="s">
        <v>582</v>
      </c>
      <c r="DQO76" s="124" t="s">
        <v>582</v>
      </c>
      <c r="DQP76" s="124" t="s">
        <v>582</v>
      </c>
      <c r="DQQ76" s="124" t="s">
        <v>582</v>
      </c>
      <c r="DQR76" s="124" t="s">
        <v>582</v>
      </c>
      <c r="DQS76" s="124" t="s">
        <v>582</v>
      </c>
      <c r="DQT76" s="124" t="s">
        <v>582</v>
      </c>
      <c r="DQU76" s="124" t="s">
        <v>582</v>
      </c>
      <c r="DQV76" s="124" t="s">
        <v>582</v>
      </c>
      <c r="DQW76" s="124" t="s">
        <v>582</v>
      </c>
      <c r="DQX76" s="124" t="s">
        <v>582</v>
      </c>
      <c r="DQY76" s="124" t="s">
        <v>582</v>
      </c>
      <c r="DQZ76" s="124" t="s">
        <v>582</v>
      </c>
      <c r="DRA76" s="124" t="s">
        <v>582</v>
      </c>
      <c r="DRB76" s="124" t="s">
        <v>582</v>
      </c>
      <c r="DRC76" s="124" t="s">
        <v>582</v>
      </c>
      <c r="DRD76" s="124" t="s">
        <v>582</v>
      </c>
      <c r="DRE76" s="124" t="s">
        <v>582</v>
      </c>
      <c r="DRF76" s="124" t="s">
        <v>582</v>
      </c>
      <c r="DRG76" s="124" t="s">
        <v>582</v>
      </c>
      <c r="DRH76" s="124" t="s">
        <v>582</v>
      </c>
      <c r="DRI76" s="124" t="s">
        <v>582</v>
      </c>
      <c r="DRJ76" s="124" t="s">
        <v>582</v>
      </c>
      <c r="DRK76" s="124" t="s">
        <v>582</v>
      </c>
      <c r="DRL76" s="124" t="s">
        <v>582</v>
      </c>
      <c r="DRM76" s="124" t="s">
        <v>582</v>
      </c>
      <c r="DRN76" s="124" t="s">
        <v>582</v>
      </c>
      <c r="DRO76" s="124" t="s">
        <v>582</v>
      </c>
      <c r="DRP76" s="124" t="s">
        <v>582</v>
      </c>
      <c r="DRQ76" s="124" t="s">
        <v>582</v>
      </c>
      <c r="DRR76" s="124" t="s">
        <v>582</v>
      </c>
      <c r="DRS76" s="124" t="s">
        <v>582</v>
      </c>
      <c r="DRT76" s="124" t="s">
        <v>582</v>
      </c>
      <c r="DRU76" s="124" t="s">
        <v>582</v>
      </c>
      <c r="DRV76" s="124" t="s">
        <v>582</v>
      </c>
      <c r="DRW76" s="124" t="s">
        <v>582</v>
      </c>
      <c r="DRX76" s="124" t="s">
        <v>582</v>
      </c>
      <c r="DRY76" s="124" t="s">
        <v>582</v>
      </c>
      <c r="DRZ76" s="124" t="s">
        <v>582</v>
      </c>
      <c r="DSA76" s="124" t="s">
        <v>582</v>
      </c>
      <c r="DSB76" s="124" t="s">
        <v>582</v>
      </c>
      <c r="DSC76" s="124" t="s">
        <v>582</v>
      </c>
      <c r="DSD76" s="124" t="s">
        <v>582</v>
      </c>
      <c r="DSE76" s="124" t="s">
        <v>582</v>
      </c>
      <c r="DSF76" s="124" t="s">
        <v>582</v>
      </c>
      <c r="DSG76" s="124" t="s">
        <v>582</v>
      </c>
      <c r="DSH76" s="124" t="s">
        <v>582</v>
      </c>
      <c r="DSI76" s="124" t="s">
        <v>582</v>
      </c>
      <c r="DSJ76" s="124" t="s">
        <v>582</v>
      </c>
      <c r="DSK76" s="124" t="s">
        <v>582</v>
      </c>
      <c r="DSL76" s="124" t="s">
        <v>582</v>
      </c>
      <c r="DSM76" s="124" t="s">
        <v>582</v>
      </c>
      <c r="DSN76" s="124" t="s">
        <v>582</v>
      </c>
      <c r="DSO76" s="124" t="s">
        <v>582</v>
      </c>
      <c r="DSP76" s="124" t="s">
        <v>582</v>
      </c>
      <c r="DSQ76" s="124" t="s">
        <v>582</v>
      </c>
      <c r="DSR76" s="124" t="s">
        <v>582</v>
      </c>
      <c r="DSS76" s="124" t="s">
        <v>582</v>
      </c>
      <c r="DST76" s="124" t="s">
        <v>582</v>
      </c>
      <c r="DSU76" s="124" t="s">
        <v>582</v>
      </c>
      <c r="DSV76" s="124" t="s">
        <v>582</v>
      </c>
      <c r="DSW76" s="124" t="s">
        <v>582</v>
      </c>
      <c r="DSX76" s="124" t="s">
        <v>582</v>
      </c>
      <c r="DSY76" s="124" t="s">
        <v>582</v>
      </c>
      <c r="DSZ76" s="124" t="s">
        <v>582</v>
      </c>
      <c r="DTA76" s="124" t="s">
        <v>582</v>
      </c>
      <c r="DTB76" s="124" t="s">
        <v>582</v>
      </c>
      <c r="DTC76" s="124" t="s">
        <v>582</v>
      </c>
      <c r="DTD76" s="124" t="s">
        <v>582</v>
      </c>
      <c r="DTE76" s="124" t="s">
        <v>582</v>
      </c>
      <c r="DTF76" s="124" t="s">
        <v>582</v>
      </c>
      <c r="DTG76" s="124" t="s">
        <v>582</v>
      </c>
      <c r="DTH76" s="124" t="s">
        <v>582</v>
      </c>
      <c r="DTI76" s="124" t="s">
        <v>582</v>
      </c>
      <c r="DTJ76" s="124" t="s">
        <v>582</v>
      </c>
      <c r="DTK76" s="124" t="s">
        <v>582</v>
      </c>
      <c r="DTL76" s="124" t="s">
        <v>582</v>
      </c>
      <c r="DTM76" s="124" t="s">
        <v>582</v>
      </c>
      <c r="DTN76" s="124" t="s">
        <v>582</v>
      </c>
      <c r="DTO76" s="124" t="s">
        <v>582</v>
      </c>
      <c r="DTP76" s="124" t="s">
        <v>582</v>
      </c>
      <c r="DTQ76" s="124" t="s">
        <v>582</v>
      </c>
      <c r="DTR76" s="124" t="s">
        <v>582</v>
      </c>
      <c r="DTS76" s="124" t="s">
        <v>582</v>
      </c>
      <c r="DTT76" s="124" t="s">
        <v>582</v>
      </c>
      <c r="DTU76" s="124" t="s">
        <v>582</v>
      </c>
      <c r="DTV76" s="124" t="s">
        <v>582</v>
      </c>
      <c r="DTW76" s="124" t="s">
        <v>582</v>
      </c>
      <c r="DTX76" s="124" t="s">
        <v>582</v>
      </c>
      <c r="DTY76" s="124" t="s">
        <v>582</v>
      </c>
      <c r="DTZ76" s="124" t="s">
        <v>582</v>
      </c>
      <c r="DUA76" s="124" t="s">
        <v>582</v>
      </c>
      <c r="DUB76" s="124" t="s">
        <v>582</v>
      </c>
      <c r="DUC76" s="124" t="s">
        <v>582</v>
      </c>
      <c r="DUD76" s="124" t="s">
        <v>582</v>
      </c>
      <c r="DUE76" s="124" t="s">
        <v>582</v>
      </c>
      <c r="DUF76" s="124" t="s">
        <v>582</v>
      </c>
      <c r="DUG76" s="124" t="s">
        <v>582</v>
      </c>
      <c r="DUH76" s="124" t="s">
        <v>582</v>
      </c>
      <c r="DUI76" s="124" t="s">
        <v>582</v>
      </c>
      <c r="DUJ76" s="124" t="s">
        <v>582</v>
      </c>
      <c r="DUK76" s="124" t="s">
        <v>582</v>
      </c>
      <c r="DUL76" s="124" t="s">
        <v>582</v>
      </c>
      <c r="DUM76" s="124" t="s">
        <v>582</v>
      </c>
      <c r="DUN76" s="124" t="s">
        <v>582</v>
      </c>
      <c r="DUO76" s="124" t="s">
        <v>582</v>
      </c>
      <c r="DUP76" s="124" t="s">
        <v>582</v>
      </c>
      <c r="DUQ76" s="124" t="s">
        <v>582</v>
      </c>
      <c r="DUR76" s="124" t="s">
        <v>582</v>
      </c>
      <c r="DUS76" s="124" t="s">
        <v>582</v>
      </c>
      <c r="DUT76" s="124" t="s">
        <v>582</v>
      </c>
      <c r="DUU76" s="124" t="s">
        <v>582</v>
      </c>
      <c r="DUV76" s="124" t="s">
        <v>582</v>
      </c>
      <c r="DUW76" s="124" t="s">
        <v>582</v>
      </c>
      <c r="DUX76" s="124" t="s">
        <v>582</v>
      </c>
      <c r="DUY76" s="124" t="s">
        <v>582</v>
      </c>
      <c r="DUZ76" s="124" t="s">
        <v>582</v>
      </c>
      <c r="DVA76" s="124" t="s">
        <v>582</v>
      </c>
      <c r="DVB76" s="124" t="s">
        <v>582</v>
      </c>
      <c r="DVC76" s="124" t="s">
        <v>582</v>
      </c>
      <c r="DVD76" s="124" t="s">
        <v>582</v>
      </c>
      <c r="DVE76" s="124" t="s">
        <v>582</v>
      </c>
      <c r="DVF76" s="124" t="s">
        <v>582</v>
      </c>
      <c r="DVG76" s="124" t="s">
        <v>582</v>
      </c>
      <c r="DVH76" s="124" t="s">
        <v>582</v>
      </c>
      <c r="DVI76" s="124" t="s">
        <v>582</v>
      </c>
      <c r="DVJ76" s="124" t="s">
        <v>582</v>
      </c>
      <c r="DVK76" s="124" t="s">
        <v>582</v>
      </c>
      <c r="DVL76" s="124" t="s">
        <v>582</v>
      </c>
      <c r="DVM76" s="124" t="s">
        <v>582</v>
      </c>
      <c r="DVN76" s="124" t="s">
        <v>582</v>
      </c>
      <c r="DVO76" s="124" t="s">
        <v>582</v>
      </c>
      <c r="DVP76" s="124" t="s">
        <v>582</v>
      </c>
      <c r="DVQ76" s="124" t="s">
        <v>582</v>
      </c>
      <c r="DVR76" s="124" t="s">
        <v>582</v>
      </c>
      <c r="DVS76" s="124" t="s">
        <v>582</v>
      </c>
      <c r="DVT76" s="124" t="s">
        <v>582</v>
      </c>
      <c r="DVU76" s="124" t="s">
        <v>582</v>
      </c>
      <c r="DVV76" s="124" t="s">
        <v>582</v>
      </c>
      <c r="DVW76" s="124" t="s">
        <v>582</v>
      </c>
      <c r="DVX76" s="124" t="s">
        <v>582</v>
      </c>
      <c r="DVY76" s="124" t="s">
        <v>582</v>
      </c>
      <c r="DVZ76" s="124" t="s">
        <v>582</v>
      </c>
      <c r="DWA76" s="124" t="s">
        <v>582</v>
      </c>
      <c r="DWB76" s="124" t="s">
        <v>582</v>
      </c>
      <c r="DWC76" s="124" t="s">
        <v>582</v>
      </c>
      <c r="DWD76" s="124" t="s">
        <v>582</v>
      </c>
      <c r="DWE76" s="124" t="s">
        <v>582</v>
      </c>
      <c r="DWF76" s="124" t="s">
        <v>582</v>
      </c>
      <c r="DWG76" s="124" t="s">
        <v>582</v>
      </c>
      <c r="DWH76" s="124" t="s">
        <v>582</v>
      </c>
      <c r="DWI76" s="124" t="s">
        <v>582</v>
      </c>
      <c r="DWJ76" s="124" t="s">
        <v>582</v>
      </c>
      <c r="DWK76" s="124" t="s">
        <v>582</v>
      </c>
      <c r="DWL76" s="124" t="s">
        <v>582</v>
      </c>
      <c r="DWM76" s="124" t="s">
        <v>582</v>
      </c>
      <c r="DWN76" s="124" t="s">
        <v>582</v>
      </c>
      <c r="DWO76" s="124" t="s">
        <v>582</v>
      </c>
      <c r="DWP76" s="124" t="s">
        <v>582</v>
      </c>
      <c r="DWQ76" s="124" t="s">
        <v>582</v>
      </c>
      <c r="DWR76" s="124" t="s">
        <v>582</v>
      </c>
      <c r="DWS76" s="124" t="s">
        <v>582</v>
      </c>
      <c r="DWT76" s="124" t="s">
        <v>582</v>
      </c>
      <c r="DWU76" s="124" t="s">
        <v>582</v>
      </c>
      <c r="DWV76" s="124" t="s">
        <v>582</v>
      </c>
      <c r="DWW76" s="124" t="s">
        <v>582</v>
      </c>
      <c r="DWX76" s="124" t="s">
        <v>582</v>
      </c>
      <c r="DWY76" s="124" t="s">
        <v>582</v>
      </c>
      <c r="DWZ76" s="124" t="s">
        <v>582</v>
      </c>
      <c r="DXA76" s="124" t="s">
        <v>582</v>
      </c>
      <c r="DXB76" s="124" t="s">
        <v>582</v>
      </c>
      <c r="DXC76" s="124" t="s">
        <v>582</v>
      </c>
      <c r="DXD76" s="124" t="s">
        <v>582</v>
      </c>
      <c r="DXE76" s="124" t="s">
        <v>582</v>
      </c>
      <c r="DXF76" s="124" t="s">
        <v>582</v>
      </c>
      <c r="DXG76" s="124" t="s">
        <v>582</v>
      </c>
      <c r="DXH76" s="124" t="s">
        <v>582</v>
      </c>
      <c r="DXI76" s="124" t="s">
        <v>582</v>
      </c>
      <c r="DXJ76" s="124" t="s">
        <v>582</v>
      </c>
      <c r="DXK76" s="124" t="s">
        <v>582</v>
      </c>
      <c r="DXL76" s="124" t="s">
        <v>582</v>
      </c>
      <c r="DXM76" s="124" t="s">
        <v>582</v>
      </c>
      <c r="DXN76" s="124" t="s">
        <v>582</v>
      </c>
      <c r="DXO76" s="124" t="s">
        <v>582</v>
      </c>
      <c r="DXP76" s="124" t="s">
        <v>582</v>
      </c>
      <c r="DXQ76" s="124" t="s">
        <v>582</v>
      </c>
      <c r="DXR76" s="124" t="s">
        <v>582</v>
      </c>
      <c r="DXS76" s="124" t="s">
        <v>582</v>
      </c>
      <c r="DXT76" s="124" t="s">
        <v>582</v>
      </c>
      <c r="DXU76" s="124" t="s">
        <v>582</v>
      </c>
      <c r="DXV76" s="124" t="s">
        <v>582</v>
      </c>
      <c r="DXW76" s="124" t="s">
        <v>582</v>
      </c>
      <c r="DXX76" s="124" t="s">
        <v>582</v>
      </c>
      <c r="DXY76" s="124" t="s">
        <v>582</v>
      </c>
      <c r="DXZ76" s="124" t="s">
        <v>582</v>
      </c>
      <c r="DYA76" s="124" t="s">
        <v>582</v>
      </c>
      <c r="DYB76" s="124" t="s">
        <v>582</v>
      </c>
      <c r="DYC76" s="124" t="s">
        <v>582</v>
      </c>
      <c r="DYD76" s="124" t="s">
        <v>582</v>
      </c>
      <c r="DYE76" s="124" t="s">
        <v>582</v>
      </c>
      <c r="DYF76" s="124" t="s">
        <v>582</v>
      </c>
      <c r="DYG76" s="124" t="s">
        <v>582</v>
      </c>
      <c r="DYH76" s="124" t="s">
        <v>582</v>
      </c>
      <c r="DYI76" s="124" t="s">
        <v>582</v>
      </c>
      <c r="DYJ76" s="124" t="s">
        <v>582</v>
      </c>
      <c r="DYK76" s="124" t="s">
        <v>582</v>
      </c>
      <c r="DYL76" s="124" t="s">
        <v>582</v>
      </c>
      <c r="DYM76" s="124" t="s">
        <v>582</v>
      </c>
      <c r="DYN76" s="124" t="s">
        <v>582</v>
      </c>
      <c r="DYO76" s="124" t="s">
        <v>582</v>
      </c>
      <c r="DYP76" s="124" t="s">
        <v>582</v>
      </c>
      <c r="DYQ76" s="124" t="s">
        <v>582</v>
      </c>
      <c r="DYR76" s="124" t="s">
        <v>582</v>
      </c>
      <c r="DYS76" s="124" t="s">
        <v>582</v>
      </c>
      <c r="DYT76" s="124" t="s">
        <v>582</v>
      </c>
      <c r="DYU76" s="124" t="s">
        <v>582</v>
      </c>
      <c r="DYV76" s="124" t="s">
        <v>582</v>
      </c>
      <c r="DYW76" s="124" t="s">
        <v>582</v>
      </c>
      <c r="DYX76" s="124" t="s">
        <v>582</v>
      </c>
      <c r="DYY76" s="124" t="s">
        <v>582</v>
      </c>
      <c r="DYZ76" s="124" t="s">
        <v>582</v>
      </c>
      <c r="DZA76" s="124" t="s">
        <v>582</v>
      </c>
      <c r="DZB76" s="124" t="s">
        <v>582</v>
      </c>
      <c r="DZC76" s="124" t="s">
        <v>582</v>
      </c>
      <c r="DZD76" s="124" t="s">
        <v>582</v>
      </c>
      <c r="DZE76" s="124" t="s">
        <v>582</v>
      </c>
      <c r="DZF76" s="124" t="s">
        <v>582</v>
      </c>
      <c r="DZG76" s="124" t="s">
        <v>582</v>
      </c>
      <c r="DZH76" s="124" t="s">
        <v>582</v>
      </c>
      <c r="DZI76" s="124" t="s">
        <v>582</v>
      </c>
      <c r="DZJ76" s="124" t="s">
        <v>582</v>
      </c>
      <c r="DZK76" s="124" t="s">
        <v>582</v>
      </c>
      <c r="DZL76" s="124" t="s">
        <v>582</v>
      </c>
      <c r="DZM76" s="124" t="s">
        <v>582</v>
      </c>
      <c r="DZN76" s="124" t="s">
        <v>582</v>
      </c>
      <c r="DZO76" s="124" t="s">
        <v>582</v>
      </c>
      <c r="DZP76" s="124" t="s">
        <v>582</v>
      </c>
      <c r="DZQ76" s="124" t="s">
        <v>582</v>
      </c>
      <c r="DZR76" s="124" t="s">
        <v>582</v>
      </c>
      <c r="DZS76" s="124" t="s">
        <v>582</v>
      </c>
      <c r="DZT76" s="124" t="s">
        <v>582</v>
      </c>
      <c r="DZU76" s="124" t="s">
        <v>582</v>
      </c>
      <c r="DZV76" s="124" t="s">
        <v>582</v>
      </c>
      <c r="DZW76" s="124" t="s">
        <v>582</v>
      </c>
      <c r="DZX76" s="124" t="s">
        <v>582</v>
      </c>
      <c r="DZY76" s="124" t="s">
        <v>582</v>
      </c>
      <c r="DZZ76" s="124" t="s">
        <v>582</v>
      </c>
      <c r="EAA76" s="124" t="s">
        <v>582</v>
      </c>
      <c r="EAB76" s="124" t="s">
        <v>582</v>
      </c>
      <c r="EAC76" s="124" t="s">
        <v>582</v>
      </c>
      <c r="EAD76" s="124" t="s">
        <v>582</v>
      </c>
      <c r="EAE76" s="124" t="s">
        <v>582</v>
      </c>
      <c r="EAF76" s="124" t="s">
        <v>582</v>
      </c>
      <c r="EAG76" s="124" t="s">
        <v>582</v>
      </c>
      <c r="EAH76" s="124" t="s">
        <v>582</v>
      </c>
      <c r="EAI76" s="124" t="s">
        <v>582</v>
      </c>
      <c r="EAJ76" s="124" t="s">
        <v>582</v>
      </c>
      <c r="EAK76" s="124" t="s">
        <v>582</v>
      </c>
      <c r="EAL76" s="124" t="s">
        <v>582</v>
      </c>
      <c r="EAM76" s="124" t="s">
        <v>582</v>
      </c>
      <c r="EAN76" s="124" t="s">
        <v>582</v>
      </c>
      <c r="EAO76" s="124" t="s">
        <v>582</v>
      </c>
      <c r="EAP76" s="124" t="s">
        <v>582</v>
      </c>
      <c r="EAQ76" s="124" t="s">
        <v>582</v>
      </c>
      <c r="EAR76" s="124" t="s">
        <v>582</v>
      </c>
      <c r="EAS76" s="124" t="s">
        <v>582</v>
      </c>
      <c r="EAT76" s="124" t="s">
        <v>582</v>
      </c>
      <c r="EAU76" s="124" t="s">
        <v>582</v>
      </c>
      <c r="EAV76" s="124" t="s">
        <v>582</v>
      </c>
      <c r="EAW76" s="124" t="s">
        <v>582</v>
      </c>
      <c r="EAX76" s="124" t="s">
        <v>582</v>
      </c>
      <c r="EAY76" s="124" t="s">
        <v>582</v>
      </c>
      <c r="EAZ76" s="124" t="s">
        <v>582</v>
      </c>
      <c r="EBA76" s="124" t="s">
        <v>582</v>
      </c>
      <c r="EBB76" s="124" t="s">
        <v>582</v>
      </c>
      <c r="EBC76" s="124" t="s">
        <v>582</v>
      </c>
      <c r="EBD76" s="124" t="s">
        <v>582</v>
      </c>
      <c r="EBE76" s="124" t="s">
        <v>582</v>
      </c>
      <c r="EBF76" s="124" t="s">
        <v>582</v>
      </c>
      <c r="EBG76" s="124" t="s">
        <v>582</v>
      </c>
      <c r="EBH76" s="124" t="s">
        <v>582</v>
      </c>
      <c r="EBI76" s="124" t="s">
        <v>582</v>
      </c>
      <c r="EBJ76" s="124" t="s">
        <v>582</v>
      </c>
      <c r="EBK76" s="124" t="s">
        <v>582</v>
      </c>
      <c r="EBL76" s="124" t="s">
        <v>582</v>
      </c>
      <c r="EBM76" s="124" t="s">
        <v>582</v>
      </c>
      <c r="EBN76" s="124" t="s">
        <v>582</v>
      </c>
      <c r="EBO76" s="124" t="s">
        <v>582</v>
      </c>
      <c r="EBP76" s="124" t="s">
        <v>582</v>
      </c>
      <c r="EBQ76" s="124" t="s">
        <v>582</v>
      </c>
      <c r="EBR76" s="124" t="s">
        <v>582</v>
      </c>
      <c r="EBS76" s="124" t="s">
        <v>582</v>
      </c>
      <c r="EBT76" s="124" t="s">
        <v>582</v>
      </c>
      <c r="EBU76" s="124" t="s">
        <v>582</v>
      </c>
      <c r="EBV76" s="124" t="s">
        <v>582</v>
      </c>
      <c r="EBW76" s="124" t="s">
        <v>582</v>
      </c>
      <c r="EBX76" s="124" t="s">
        <v>582</v>
      </c>
      <c r="EBY76" s="124" t="s">
        <v>582</v>
      </c>
      <c r="EBZ76" s="124" t="s">
        <v>582</v>
      </c>
      <c r="ECA76" s="124" t="s">
        <v>582</v>
      </c>
      <c r="ECB76" s="124" t="s">
        <v>582</v>
      </c>
      <c r="ECC76" s="124" t="s">
        <v>582</v>
      </c>
      <c r="ECD76" s="124" t="s">
        <v>582</v>
      </c>
      <c r="ECE76" s="124" t="s">
        <v>582</v>
      </c>
      <c r="ECF76" s="124" t="s">
        <v>582</v>
      </c>
      <c r="ECG76" s="124" t="s">
        <v>582</v>
      </c>
      <c r="ECH76" s="124" t="s">
        <v>582</v>
      </c>
      <c r="ECI76" s="124" t="s">
        <v>582</v>
      </c>
      <c r="ECJ76" s="124" t="s">
        <v>582</v>
      </c>
      <c r="ECK76" s="124" t="s">
        <v>582</v>
      </c>
      <c r="ECL76" s="124" t="s">
        <v>582</v>
      </c>
      <c r="ECM76" s="124" t="s">
        <v>582</v>
      </c>
      <c r="ECN76" s="124" t="s">
        <v>582</v>
      </c>
      <c r="ECO76" s="124" t="s">
        <v>582</v>
      </c>
      <c r="ECP76" s="124" t="s">
        <v>582</v>
      </c>
      <c r="ECQ76" s="124" t="s">
        <v>582</v>
      </c>
      <c r="ECR76" s="124" t="s">
        <v>582</v>
      </c>
      <c r="ECS76" s="124" t="s">
        <v>582</v>
      </c>
      <c r="ECT76" s="124" t="s">
        <v>582</v>
      </c>
      <c r="ECU76" s="124" t="s">
        <v>582</v>
      </c>
      <c r="ECV76" s="124" t="s">
        <v>582</v>
      </c>
      <c r="ECW76" s="124" t="s">
        <v>582</v>
      </c>
      <c r="ECX76" s="124" t="s">
        <v>582</v>
      </c>
      <c r="ECY76" s="124" t="s">
        <v>582</v>
      </c>
      <c r="ECZ76" s="124" t="s">
        <v>582</v>
      </c>
      <c r="EDA76" s="124" t="s">
        <v>582</v>
      </c>
      <c r="EDB76" s="124" t="s">
        <v>582</v>
      </c>
      <c r="EDC76" s="124" t="s">
        <v>582</v>
      </c>
      <c r="EDD76" s="124" t="s">
        <v>582</v>
      </c>
      <c r="EDE76" s="124" t="s">
        <v>582</v>
      </c>
      <c r="EDF76" s="124" t="s">
        <v>582</v>
      </c>
      <c r="EDG76" s="124" t="s">
        <v>582</v>
      </c>
      <c r="EDH76" s="124" t="s">
        <v>582</v>
      </c>
      <c r="EDI76" s="124" t="s">
        <v>582</v>
      </c>
      <c r="EDJ76" s="124" t="s">
        <v>582</v>
      </c>
      <c r="EDK76" s="124" t="s">
        <v>582</v>
      </c>
      <c r="EDL76" s="124" t="s">
        <v>582</v>
      </c>
      <c r="EDM76" s="124" t="s">
        <v>582</v>
      </c>
      <c r="EDN76" s="124" t="s">
        <v>582</v>
      </c>
      <c r="EDO76" s="124" t="s">
        <v>582</v>
      </c>
      <c r="EDP76" s="124" t="s">
        <v>582</v>
      </c>
      <c r="EDQ76" s="124" t="s">
        <v>582</v>
      </c>
      <c r="EDR76" s="124" t="s">
        <v>582</v>
      </c>
      <c r="EDS76" s="124" t="s">
        <v>582</v>
      </c>
      <c r="EDT76" s="124" t="s">
        <v>582</v>
      </c>
      <c r="EDU76" s="124" t="s">
        <v>582</v>
      </c>
      <c r="EDV76" s="124" t="s">
        <v>582</v>
      </c>
      <c r="EDW76" s="124" t="s">
        <v>582</v>
      </c>
      <c r="EDX76" s="124" t="s">
        <v>582</v>
      </c>
      <c r="EDY76" s="124" t="s">
        <v>582</v>
      </c>
      <c r="EDZ76" s="124" t="s">
        <v>582</v>
      </c>
      <c r="EEA76" s="124" t="s">
        <v>582</v>
      </c>
      <c r="EEB76" s="124" t="s">
        <v>582</v>
      </c>
      <c r="EEC76" s="124" t="s">
        <v>582</v>
      </c>
      <c r="EED76" s="124" t="s">
        <v>582</v>
      </c>
      <c r="EEE76" s="124" t="s">
        <v>582</v>
      </c>
      <c r="EEF76" s="124" t="s">
        <v>582</v>
      </c>
      <c r="EEG76" s="124" t="s">
        <v>582</v>
      </c>
      <c r="EEH76" s="124" t="s">
        <v>582</v>
      </c>
      <c r="EEI76" s="124" t="s">
        <v>582</v>
      </c>
      <c r="EEJ76" s="124" t="s">
        <v>582</v>
      </c>
      <c r="EEK76" s="124" t="s">
        <v>582</v>
      </c>
      <c r="EEL76" s="124" t="s">
        <v>582</v>
      </c>
      <c r="EEM76" s="124" t="s">
        <v>582</v>
      </c>
      <c r="EEN76" s="124" t="s">
        <v>582</v>
      </c>
      <c r="EEO76" s="124" t="s">
        <v>582</v>
      </c>
      <c r="EEP76" s="124" t="s">
        <v>582</v>
      </c>
      <c r="EEQ76" s="124" t="s">
        <v>582</v>
      </c>
      <c r="EER76" s="124" t="s">
        <v>582</v>
      </c>
      <c r="EES76" s="124" t="s">
        <v>582</v>
      </c>
      <c r="EET76" s="124" t="s">
        <v>582</v>
      </c>
      <c r="EEU76" s="124" t="s">
        <v>582</v>
      </c>
      <c r="EEV76" s="124" t="s">
        <v>582</v>
      </c>
      <c r="EEW76" s="124" t="s">
        <v>582</v>
      </c>
      <c r="EEX76" s="124" t="s">
        <v>582</v>
      </c>
      <c r="EEY76" s="124" t="s">
        <v>582</v>
      </c>
      <c r="EEZ76" s="124" t="s">
        <v>582</v>
      </c>
      <c r="EFA76" s="124" t="s">
        <v>582</v>
      </c>
      <c r="EFB76" s="124" t="s">
        <v>582</v>
      </c>
      <c r="EFC76" s="124" t="s">
        <v>582</v>
      </c>
      <c r="EFD76" s="124" t="s">
        <v>582</v>
      </c>
      <c r="EFE76" s="124" t="s">
        <v>582</v>
      </c>
      <c r="EFF76" s="124" t="s">
        <v>582</v>
      </c>
      <c r="EFG76" s="124" t="s">
        <v>582</v>
      </c>
      <c r="EFH76" s="124" t="s">
        <v>582</v>
      </c>
      <c r="EFI76" s="124" t="s">
        <v>582</v>
      </c>
      <c r="EFJ76" s="124" t="s">
        <v>582</v>
      </c>
      <c r="EFK76" s="124" t="s">
        <v>582</v>
      </c>
      <c r="EFL76" s="124" t="s">
        <v>582</v>
      </c>
      <c r="EFM76" s="124" t="s">
        <v>582</v>
      </c>
      <c r="EFN76" s="124" t="s">
        <v>582</v>
      </c>
      <c r="EFO76" s="124" t="s">
        <v>582</v>
      </c>
      <c r="EFP76" s="124" t="s">
        <v>582</v>
      </c>
      <c r="EFQ76" s="124" t="s">
        <v>582</v>
      </c>
      <c r="EFR76" s="124" t="s">
        <v>582</v>
      </c>
      <c r="EFS76" s="124" t="s">
        <v>582</v>
      </c>
      <c r="EFT76" s="124" t="s">
        <v>582</v>
      </c>
      <c r="EFU76" s="124" t="s">
        <v>582</v>
      </c>
      <c r="EFV76" s="124" t="s">
        <v>582</v>
      </c>
      <c r="EFW76" s="124" t="s">
        <v>582</v>
      </c>
      <c r="EFX76" s="124" t="s">
        <v>582</v>
      </c>
      <c r="EFY76" s="124" t="s">
        <v>582</v>
      </c>
      <c r="EFZ76" s="124" t="s">
        <v>582</v>
      </c>
      <c r="EGA76" s="124" t="s">
        <v>582</v>
      </c>
      <c r="EGB76" s="124" t="s">
        <v>582</v>
      </c>
      <c r="EGC76" s="124" t="s">
        <v>582</v>
      </c>
      <c r="EGD76" s="124" t="s">
        <v>582</v>
      </c>
      <c r="EGE76" s="124" t="s">
        <v>582</v>
      </c>
      <c r="EGF76" s="124" t="s">
        <v>582</v>
      </c>
      <c r="EGG76" s="124" t="s">
        <v>582</v>
      </c>
      <c r="EGH76" s="124" t="s">
        <v>582</v>
      </c>
      <c r="EGI76" s="124" t="s">
        <v>582</v>
      </c>
      <c r="EGJ76" s="124" t="s">
        <v>582</v>
      </c>
      <c r="EGK76" s="124" t="s">
        <v>582</v>
      </c>
      <c r="EGL76" s="124" t="s">
        <v>582</v>
      </c>
      <c r="EGM76" s="124" t="s">
        <v>582</v>
      </c>
      <c r="EGN76" s="124" t="s">
        <v>582</v>
      </c>
      <c r="EGO76" s="124" t="s">
        <v>582</v>
      </c>
      <c r="EGP76" s="124" t="s">
        <v>582</v>
      </c>
      <c r="EGQ76" s="124" t="s">
        <v>582</v>
      </c>
      <c r="EGR76" s="124" t="s">
        <v>582</v>
      </c>
      <c r="EGS76" s="124" t="s">
        <v>582</v>
      </c>
      <c r="EGT76" s="124" t="s">
        <v>582</v>
      </c>
      <c r="EGU76" s="124" t="s">
        <v>582</v>
      </c>
      <c r="EGV76" s="124" t="s">
        <v>582</v>
      </c>
      <c r="EGW76" s="124" t="s">
        <v>582</v>
      </c>
      <c r="EGX76" s="124" t="s">
        <v>582</v>
      </c>
      <c r="EGY76" s="124" t="s">
        <v>582</v>
      </c>
      <c r="EGZ76" s="124" t="s">
        <v>582</v>
      </c>
      <c r="EHA76" s="124" t="s">
        <v>582</v>
      </c>
      <c r="EHB76" s="124" t="s">
        <v>582</v>
      </c>
      <c r="EHC76" s="124" t="s">
        <v>582</v>
      </c>
      <c r="EHD76" s="124" t="s">
        <v>582</v>
      </c>
      <c r="EHE76" s="124" t="s">
        <v>582</v>
      </c>
      <c r="EHF76" s="124" t="s">
        <v>582</v>
      </c>
      <c r="EHG76" s="124" t="s">
        <v>582</v>
      </c>
      <c r="EHH76" s="124" t="s">
        <v>582</v>
      </c>
      <c r="EHI76" s="124" t="s">
        <v>582</v>
      </c>
      <c r="EHJ76" s="124" t="s">
        <v>582</v>
      </c>
      <c r="EHK76" s="124" t="s">
        <v>582</v>
      </c>
      <c r="EHL76" s="124" t="s">
        <v>582</v>
      </c>
      <c r="EHM76" s="124" t="s">
        <v>582</v>
      </c>
      <c r="EHN76" s="124" t="s">
        <v>582</v>
      </c>
      <c r="EHO76" s="124" t="s">
        <v>582</v>
      </c>
      <c r="EHP76" s="124" t="s">
        <v>582</v>
      </c>
      <c r="EHQ76" s="124" t="s">
        <v>582</v>
      </c>
      <c r="EHR76" s="124" t="s">
        <v>582</v>
      </c>
      <c r="EHS76" s="124" t="s">
        <v>582</v>
      </c>
      <c r="EHT76" s="124" t="s">
        <v>582</v>
      </c>
      <c r="EHU76" s="124" t="s">
        <v>582</v>
      </c>
      <c r="EHV76" s="124" t="s">
        <v>582</v>
      </c>
      <c r="EHW76" s="124" t="s">
        <v>582</v>
      </c>
      <c r="EHX76" s="124" t="s">
        <v>582</v>
      </c>
      <c r="EHY76" s="124" t="s">
        <v>582</v>
      </c>
      <c r="EHZ76" s="124" t="s">
        <v>582</v>
      </c>
      <c r="EIA76" s="124" t="s">
        <v>582</v>
      </c>
      <c r="EIB76" s="124" t="s">
        <v>582</v>
      </c>
      <c r="EIC76" s="124" t="s">
        <v>582</v>
      </c>
      <c r="EID76" s="124" t="s">
        <v>582</v>
      </c>
      <c r="EIE76" s="124" t="s">
        <v>582</v>
      </c>
      <c r="EIF76" s="124" t="s">
        <v>582</v>
      </c>
      <c r="EIG76" s="124" t="s">
        <v>582</v>
      </c>
      <c r="EIH76" s="124" t="s">
        <v>582</v>
      </c>
      <c r="EII76" s="124" t="s">
        <v>582</v>
      </c>
      <c r="EIJ76" s="124" t="s">
        <v>582</v>
      </c>
      <c r="EIK76" s="124" t="s">
        <v>582</v>
      </c>
      <c r="EIL76" s="124" t="s">
        <v>582</v>
      </c>
      <c r="EIM76" s="124" t="s">
        <v>582</v>
      </c>
      <c r="EIN76" s="124" t="s">
        <v>582</v>
      </c>
      <c r="EIO76" s="124" t="s">
        <v>582</v>
      </c>
      <c r="EIP76" s="124" t="s">
        <v>582</v>
      </c>
      <c r="EIQ76" s="124" t="s">
        <v>582</v>
      </c>
      <c r="EIR76" s="124" t="s">
        <v>582</v>
      </c>
      <c r="EIS76" s="124" t="s">
        <v>582</v>
      </c>
      <c r="EIT76" s="124" t="s">
        <v>582</v>
      </c>
      <c r="EIU76" s="124" t="s">
        <v>582</v>
      </c>
      <c r="EIV76" s="124" t="s">
        <v>582</v>
      </c>
      <c r="EIW76" s="124" t="s">
        <v>582</v>
      </c>
      <c r="EIX76" s="124" t="s">
        <v>582</v>
      </c>
      <c r="EIY76" s="124" t="s">
        <v>582</v>
      </c>
      <c r="EIZ76" s="124" t="s">
        <v>582</v>
      </c>
      <c r="EJA76" s="124" t="s">
        <v>582</v>
      </c>
      <c r="EJB76" s="124" t="s">
        <v>582</v>
      </c>
      <c r="EJC76" s="124" t="s">
        <v>582</v>
      </c>
      <c r="EJD76" s="124" t="s">
        <v>582</v>
      </c>
      <c r="EJE76" s="124" t="s">
        <v>582</v>
      </c>
      <c r="EJF76" s="124" t="s">
        <v>582</v>
      </c>
      <c r="EJG76" s="124" t="s">
        <v>582</v>
      </c>
      <c r="EJH76" s="124" t="s">
        <v>582</v>
      </c>
      <c r="EJI76" s="124" t="s">
        <v>582</v>
      </c>
      <c r="EJJ76" s="124" t="s">
        <v>582</v>
      </c>
      <c r="EJK76" s="124" t="s">
        <v>582</v>
      </c>
      <c r="EJL76" s="124" t="s">
        <v>582</v>
      </c>
      <c r="EJM76" s="124" t="s">
        <v>582</v>
      </c>
      <c r="EJN76" s="124" t="s">
        <v>582</v>
      </c>
      <c r="EJO76" s="124" t="s">
        <v>582</v>
      </c>
      <c r="EJP76" s="124" t="s">
        <v>582</v>
      </c>
      <c r="EJQ76" s="124" t="s">
        <v>582</v>
      </c>
      <c r="EJR76" s="124" t="s">
        <v>582</v>
      </c>
      <c r="EJS76" s="124" t="s">
        <v>582</v>
      </c>
      <c r="EJT76" s="124" t="s">
        <v>582</v>
      </c>
      <c r="EJU76" s="124" t="s">
        <v>582</v>
      </c>
      <c r="EJV76" s="124" t="s">
        <v>582</v>
      </c>
      <c r="EJW76" s="124" t="s">
        <v>582</v>
      </c>
      <c r="EJX76" s="124" t="s">
        <v>582</v>
      </c>
      <c r="EJY76" s="124" t="s">
        <v>582</v>
      </c>
      <c r="EJZ76" s="124" t="s">
        <v>582</v>
      </c>
      <c r="EKA76" s="124" t="s">
        <v>582</v>
      </c>
      <c r="EKB76" s="124" t="s">
        <v>582</v>
      </c>
      <c r="EKC76" s="124" t="s">
        <v>582</v>
      </c>
      <c r="EKD76" s="124" t="s">
        <v>582</v>
      </c>
      <c r="EKE76" s="124" t="s">
        <v>582</v>
      </c>
      <c r="EKF76" s="124" t="s">
        <v>582</v>
      </c>
      <c r="EKG76" s="124" t="s">
        <v>582</v>
      </c>
      <c r="EKH76" s="124" t="s">
        <v>582</v>
      </c>
      <c r="EKI76" s="124" t="s">
        <v>582</v>
      </c>
      <c r="EKJ76" s="124" t="s">
        <v>582</v>
      </c>
      <c r="EKK76" s="124" t="s">
        <v>582</v>
      </c>
      <c r="EKL76" s="124" t="s">
        <v>582</v>
      </c>
      <c r="EKM76" s="124" t="s">
        <v>582</v>
      </c>
      <c r="EKN76" s="124" t="s">
        <v>582</v>
      </c>
      <c r="EKO76" s="124" t="s">
        <v>582</v>
      </c>
      <c r="EKP76" s="124" t="s">
        <v>582</v>
      </c>
      <c r="EKQ76" s="124" t="s">
        <v>582</v>
      </c>
      <c r="EKR76" s="124" t="s">
        <v>582</v>
      </c>
      <c r="EKS76" s="124" t="s">
        <v>582</v>
      </c>
      <c r="EKT76" s="124" t="s">
        <v>582</v>
      </c>
      <c r="EKU76" s="124" t="s">
        <v>582</v>
      </c>
      <c r="EKV76" s="124" t="s">
        <v>582</v>
      </c>
      <c r="EKW76" s="124" t="s">
        <v>582</v>
      </c>
      <c r="EKX76" s="124" t="s">
        <v>582</v>
      </c>
      <c r="EKY76" s="124" t="s">
        <v>582</v>
      </c>
      <c r="EKZ76" s="124" t="s">
        <v>582</v>
      </c>
      <c r="ELA76" s="124" t="s">
        <v>582</v>
      </c>
      <c r="ELB76" s="124" t="s">
        <v>582</v>
      </c>
      <c r="ELC76" s="124" t="s">
        <v>582</v>
      </c>
      <c r="ELD76" s="124" t="s">
        <v>582</v>
      </c>
      <c r="ELE76" s="124" t="s">
        <v>582</v>
      </c>
      <c r="ELF76" s="124" t="s">
        <v>582</v>
      </c>
      <c r="ELG76" s="124" t="s">
        <v>582</v>
      </c>
      <c r="ELH76" s="124" t="s">
        <v>582</v>
      </c>
      <c r="ELI76" s="124" t="s">
        <v>582</v>
      </c>
      <c r="ELJ76" s="124" t="s">
        <v>582</v>
      </c>
      <c r="ELK76" s="124" t="s">
        <v>582</v>
      </c>
      <c r="ELL76" s="124" t="s">
        <v>582</v>
      </c>
      <c r="ELM76" s="124" t="s">
        <v>582</v>
      </c>
      <c r="ELN76" s="124" t="s">
        <v>582</v>
      </c>
      <c r="ELO76" s="124" t="s">
        <v>582</v>
      </c>
      <c r="ELP76" s="124" t="s">
        <v>582</v>
      </c>
      <c r="ELQ76" s="124" t="s">
        <v>582</v>
      </c>
      <c r="ELR76" s="124" t="s">
        <v>582</v>
      </c>
      <c r="ELS76" s="124" t="s">
        <v>582</v>
      </c>
      <c r="ELT76" s="124" t="s">
        <v>582</v>
      </c>
      <c r="ELU76" s="124" t="s">
        <v>582</v>
      </c>
      <c r="ELV76" s="124" t="s">
        <v>582</v>
      </c>
      <c r="ELW76" s="124" t="s">
        <v>582</v>
      </c>
      <c r="ELX76" s="124" t="s">
        <v>582</v>
      </c>
      <c r="ELY76" s="124" t="s">
        <v>582</v>
      </c>
      <c r="ELZ76" s="124" t="s">
        <v>582</v>
      </c>
      <c r="EMA76" s="124" t="s">
        <v>582</v>
      </c>
      <c r="EMB76" s="124" t="s">
        <v>582</v>
      </c>
      <c r="EMC76" s="124" t="s">
        <v>582</v>
      </c>
      <c r="EMD76" s="124" t="s">
        <v>582</v>
      </c>
      <c r="EME76" s="124" t="s">
        <v>582</v>
      </c>
      <c r="EMF76" s="124" t="s">
        <v>582</v>
      </c>
      <c r="EMG76" s="124" t="s">
        <v>582</v>
      </c>
      <c r="EMH76" s="124" t="s">
        <v>582</v>
      </c>
      <c r="EMI76" s="124" t="s">
        <v>582</v>
      </c>
      <c r="EMJ76" s="124" t="s">
        <v>582</v>
      </c>
      <c r="EMK76" s="124" t="s">
        <v>582</v>
      </c>
      <c r="EML76" s="124" t="s">
        <v>582</v>
      </c>
      <c r="EMM76" s="124" t="s">
        <v>582</v>
      </c>
      <c r="EMN76" s="124" t="s">
        <v>582</v>
      </c>
      <c r="EMO76" s="124" t="s">
        <v>582</v>
      </c>
      <c r="EMP76" s="124" t="s">
        <v>582</v>
      </c>
      <c r="EMQ76" s="124" t="s">
        <v>582</v>
      </c>
      <c r="EMR76" s="124" t="s">
        <v>582</v>
      </c>
      <c r="EMS76" s="124" t="s">
        <v>582</v>
      </c>
      <c r="EMT76" s="124" t="s">
        <v>582</v>
      </c>
      <c r="EMU76" s="124" t="s">
        <v>582</v>
      </c>
      <c r="EMV76" s="124" t="s">
        <v>582</v>
      </c>
      <c r="EMW76" s="124" t="s">
        <v>582</v>
      </c>
      <c r="EMX76" s="124" t="s">
        <v>582</v>
      </c>
      <c r="EMY76" s="124" t="s">
        <v>582</v>
      </c>
      <c r="EMZ76" s="124" t="s">
        <v>582</v>
      </c>
      <c r="ENA76" s="124" t="s">
        <v>582</v>
      </c>
      <c r="ENB76" s="124" t="s">
        <v>582</v>
      </c>
      <c r="ENC76" s="124" t="s">
        <v>582</v>
      </c>
      <c r="END76" s="124" t="s">
        <v>582</v>
      </c>
      <c r="ENE76" s="124" t="s">
        <v>582</v>
      </c>
      <c r="ENF76" s="124" t="s">
        <v>582</v>
      </c>
      <c r="ENG76" s="124" t="s">
        <v>582</v>
      </c>
      <c r="ENH76" s="124" t="s">
        <v>582</v>
      </c>
      <c r="ENI76" s="124" t="s">
        <v>582</v>
      </c>
      <c r="ENJ76" s="124" t="s">
        <v>582</v>
      </c>
      <c r="ENK76" s="124" t="s">
        <v>582</v>
      </c>
      <c r="ENL76" s="124" t="s">
        <v>582</v>
      </c>
      <c r="ENM76" s="124" t="s">
        <v>582</v>
      </c>
      <c r="ENN76" s="124" t="s">
        <v>582</v>
      </c>
      <c r="ENO76" s="124" t="s">
        <v>582</v>
      </c>
      <c r="ENP76" s="124" t="s">
        <v>582</v>
      </c>
      <c r="ENQ76" s="124" t="s">
        <v>582</v>
      </c>
      <c r="ENR76" s="124" t="s">
        <v>582</v>
      </c>
      <c r="ENS76" s="124" t="s">
        <v>582</v>
      </c>
      <c r="ENT76" s="124" t="s">
        <v>582</v>
      </c>
      <c r="ENU76" s="124" t="s">
        <v>582</v>
      </c>
      <c r="ENV76" s="124" t="s">
        <v>582</v>
      </c>
      <c r="ENW76" s="124" t="s">
        <v>582</v>
      </c>
      <c r="ENX76" s="124" t="s">
        <v>582</v>
      </c>
      <c r="ENY76" s="124" t="s">
        <v>582</v>
      </c>
      <c r="ENZ76" s="124" t="s">
        <v>582</v>
      </c>
      <c r="EOA76" s="124" t="s">
        <v>582</v>
      </c>
      <c r="EOB76" s="124" t="s">
        <v>582</v>
      </c>
      <c r="EOC76" s="124" t="s">
        <v>582</v>
      </c>
      <c r="EOD76" s="124" t="s">
        <v>582</v>
      </c>
      <c r="EOE76" s="124" t="s">
        <v>582</v>
      </c>
      <c r="EOF76" s="124" t="s">
        <v>582</v>
      </c>
      <c r="EOG76" s="124" t="s">
        <v>582</v>
      </c>
      <c r="EOH76" s="124" t="s">
        <v>582</v>
      </c>
      <c r="EOI76" s="124" t="s">
        <v>582</v>
      </c>
      <c r="EOJ76" s="124" t="s">
        <v>582</v>
      </c>
      <c r="EOK76" s="124" t="s">
        <v>582</v>
      </c>
      <c r="EOL76" s="124" t="s">
        <v>582</v>
      </c>
      <c r="EOM76" s="124" t="s">
        <v>582</v>
      </c>
      <c r="EON76" s="124" t="s">
        <v>582</v>
      </c>
      <c r="EOO76" s="124" t="s">
        <v>582</v>
      </c>
      <c r="EOP76" s="124" t="s">
        <v>582</v>
      </c>
      <c r="EOQ76" s="124" t="s">
        <v>582</v>
      </c>
      <c r="EOR76" s="124" t="s">
        <v>582</v>
      </c>
      <c r="EOS76" s="124" t="s">
        <v>582</v>
      </c>
      <c r="EOT76" s="124" t="s">
        <v>582</v>
      </c>
      <c r="EOU76" s="124" t="s">
        <v>582</v>
      </c>
      <c r="EOV76" s="124" t="s">
        <v>582</v>
      </c>
      <c r="EOW76" s="124" t="s">
        <v>582</v>
      </c>
      <c r="EOX76" s="124" t="s">
        <v>582</v>
      </c>
      <c r="EOY76" s="124" t="s">
        <v>582</v>
      </c>
      <c r="EOZ76" s="124" t="s">
        <v>582</v>
      </c>
      <c r="EPA76" s="124" t="s">
        <v>582</v>
      </c>
      <c r="EPB76" s="124" t="s">
        <v>582</v>
      </c>
      <c r="EPC76" s="124" t="s">
        <v>582</v>
      </c>
      <c r="EPD76" s="124" t="s">
        <v>582</v>
      </c>
      <c r="EPE76" s="124" t="s">
        <v>582</v>
      </c>
      <c r="EPF76" s="124" t="s">
        <v>582</v>
      </c>
      <c r="EPG76" s="124" t="s">
        <v>582</v>
      </c>
      <c r="EPH76" s="124" t="s">
        <v>582</v>
      </c>
      <c r="EPI76" s="124" t="s">
        <v>582</v>
      </c>
      <c r="EPJ76" s="124" t="s">
        <v>582</v>
      </c>
      <c r="EPK76" s="124" t="s">
        <v>582</v>
      </c>
      <c r="EPL76" s="124" t="s">
        <v>582</v>
      </c>
      <c r="EPM76" s="124" t="s">
        <v>582</v>
      </c>
      <c r="EPN76" s="124" t="s">
        <v>582</v>
      </c>
      <c r="EPO76" s="124" t="s">
        <v>582</v>
      </c>
      <c r="EPP76" s="124" t="s">
        <v>582</v>
      </c>
      <c r="EPQ76" s="124" t="s">
        <v>582</v>
      </c>
      <c r="EPR76" s="124" t="s">
        <v>582</v>
      </c>
      <c r="EPS76" s="124" t="s">
        <v>582</v>
      </c>
      <c r="EPT76" s="124" t="s">
        <v>582</v>
      </c>
      <c r="EPU76" s="124" t="s">
        <v>582</v>
      </c>
      <c r="EPV76" s="124" t="s">
        <v>582</v>
      </c>
      <c r="EPW76" s="124" t="s">
        <v>582</v>
      </c>
      <c r="EPX76" s="124" t="s">
        <v>582</v>
      </c>
      <c r="EPY76" s="124" t="s">
        <v>582</v>
      </c>
      <c r="EPZ76" s="124" t="s">
        <v>582</v>
      </c>
      <c r="EQA76" s="124" t="s">
        <v>582</v>
      </c>
      <c r="EQB76" s="124" t="s">
        <v>582</v>
      </c>
      <c r="EQC76" s="124" t="s">
        <v>582</v>
      </c>
      <c r="EQD76" s="124" t="s">
        <v>582</v>
      </c>
      <c r="EQE76" s="124" t="s">
        <v>582</v>
      </c>
      <c r="EQF76" s="124" t="s">
        <v>582</v>
      </c>
      <c r="EQG76" s="124" t="s">
        <v>582</v>
      </c>
      <c r="EQH76" s="124" t="s">
        <v>582</v>
      </c>
      <c r="EQI76" s="124" t="s">
        <v>582</v>
      </c>
      <c r="EQJ76" s="124" t="s">
        <v>582</v>
      </c>
      <c r="EQK76" s="124" t="s">
        <v>582</v>
      </c>
      <c r="EQL76" s="124" t="s">
        <v>582</v>
      </c>
      <c r="EQM76" s="124" t="s">
        <v>582</v>
      </c>
      <c r="EQN76" s="124" t="s">
        <v>582</v>
      </c>
      <c r="EQO76" s="124" t="s">
        <v>582</v>
      </c>
      <c r="EQP76" s="124" t="s">
        <v>582</v>
      </c>
      <c r="EQQ76" s="124" t="s">
        <v>582</v>
      </c>
      <c r="EQR76" s="124" t="s">
        <v>582</v>
      </c>
      <c r="EQS76" s="124" t="s">
        <v>582</v>
      </c>
      <c r="EQT76" s="124" t="s">
        <v>582</v>
      </c>
      <c r="EQU76" s="124" t="s">
        <v>582</v>
      </c>
      <c r="EQV76" s="124" t="s">
        <v>582</v>
      </c>
      <c r="EQW76" s="124" t="s">
        <v>582</v>
      </c>
      <c r="EQX76" s="124" t="s">
        <v>582</v>
      </c>
      <c r="EQY76" s="124" t="s">
        <v>582</v>
      </c>
      <c r="EQZ76" s="124" t="s">
        <v>582</v>
      </c>
      <c r="ERA76" s="124" t="s">
        <v>582</v>
      </c>
      <c r="ERB76" s="124" t="s">
        <v>582</v>
      </c>
      <c r="ERC76" s="124" t="s">
        <v>582</v>
      </c>
      <c r="ERD76" s="124" t="s">
        <v>582</v>
      </c>
      <c r="ERE76" s="124" t="s">
        <v>582</v>
      </c>
      <c r="ERF76" s="124" t="s">
        <v>582</v>
      </c>
      <c r="ERG76" s="124" t="s">
        <v>582</v>
      </c>
      <c r="ERH76" s="124" t="s">
        <v>582</v>
      </c>
      <c r="ERI76" s="124" t="s">
        <v>582</v>
      </c>
      <c r="ERJ76" s="124" t="s">
        <v>582</v>
      </c>
      <c r="ERK76" s="124" t="s">
        <v>582</v>
      </c>
      <c r="ERL76" s="124" t="s">
        <v>582</v>
      </c>
      <c r="ERM76" s="124" t="s">
        <v>582</v>
      </c>
      <c r="ERN76" s="124" t="s">
        <v>582</v>
      </c>
      <c r="ERO76" s="124" t="s">
        <v>582</v>
      </c>
      <c r="ERP76" s="124" t="s">
        <v>582</v>
      </c>
      <c r="ERQ76" s="124" t="s">
        <v>582</v>
      </c>
      <c r="ERR76" s="124" t="s">
        <v>582</v>
      </c>
      <c r="ERS76" s="124" t="s">
        <v>582</v>
      </c>
      <c r="ERT76" s="124" t="s">
        <v>582</v>
      </c>
      <c r="ERU76" s="124" t="s">
        <v>582</v>
      </c>
      <c r="ERV76" s="124" t="s">
        <v>582</v>
      </c>
      <c r="ERW76" s="124" t="s">
        <v>582</v>
      </c>
      <c r="ERX76" s="124" t="s">
        <v>582</v>
      </c>
      <c r="ERY76" s="124" t="s">
        <v>582</v>
      </c>
      <c r="ERZ76" s="124" t="s">
        <v>582</v>
      </c>
      <c r="ESA76" s="124" t="s">
        <v>582</v>
      </c>
      <c r="ESB76" s="124" t="s">
        <v>582</v>
      </c>
      <c r="ESC76" s="124" t="s">
        <v>582</v>
      </c>
      <c r="ESD76" s="124" t="s">
        <v>582</v>
      </c>
      <c r="ESE76" s="124" t="s">
        <v>582</v>
      </c>
      <c r="ESF76" s="124" t="s">
        <v>582</v>
      </c>
      <c r="ESG76" s="124" t="s">
        <v>582</v>
      </c>
      <c r="ESH76" s="124" t="s">
        <v>582</v>
      </c>
      <c r="ESI76" s="124" t="s">
        <v>582</v>
      </c>
      <c r="ESJ76" s="124" t="s">
        <v>582</v>
      </c>
      <c r="ESK76" s="124" t="s">
        <v>582</v>
      </c>
      <c r="ESL76" s="124" t="s">
        <v>582</v>
      </c>
      <c r="ESM76" s="124" t="s">
        <v>582</v>
      </c>
      <c r="ESN76" s="124" t="s">
        <v>582</v>
      </c>
      <c r="ESO76" s="124" t="s">
        <v>582</v>
      </c>
      <c r="ESP76" s="124" t="s">
        <v>582</v>
      </c>
      <c r="ESQ76" s="124" t="s">
        <v>582</v>
      </c>
      <c r="ESR76" s="124" t="s">
        <v>582</v>
      </c>
      <c r="ESS76" s="124" t="s">
        <v>582</v>
      </c>
      <c r="EST76" s="124" t="s">
        <v>582</v>
      </c>
      <c r="ESU76" s="124" t="s">
        <v>582</v>
      </c>
      <c r="ESV76" s="124" t="s">
        <v>582</v>
      </c>
      <c r="ESW76" s="124" t="s">
        <v>582</v>
      </c>
      <c r="ESX76" s="124" t="s">
        <v>582</v>
      </c>
      <c r="ESY76" s="124" t="s">
        <v>582</v>
      </c>
      <c r="ESZ76" s="124" t="s">
        <v>582</v>
      </c>
      <c r="ETA76" s="124" t="s">
        <v>582</v>
      </c>
      <c r="ETB76" s="124" t="s">
        <v>582</v>
      </c>
      <c r="ETC76" s="124" t="s">
        <v>582</v>
      </c>
      <c r="ETD76" s="124" t="s">
        <v>582</v>
      </c>
      <c r="ETE76" s="124" t="s">
        <v>582</v>
      </c>
      <c r="ETF76" s="124" t="s">
        <v>582</v>
      </c>
      <c r="ETG76" s="124" t="s">
        <v>582</v>
      </c>
      <c r="ETH76" s="124" t="s">
        <v>582</v>
      </c>
      <c r="ETI76" s="124" t="s">
        <v>582</v>
      </c>
      <c r="ETJ76" s="124" t="s">
        <v>582</v>
      </c>
      <c r="ETK76" s="124" t="s">
        <v>582</v>
      </c>
      <c r="ETL76" s="124" t="s">
        <v>582</v>
      </c>
      <c r="ETM76" s="124" t="s">
        <v>582</v>
      </c>
      <c r="ETN76" s="124" t="s">
        <v>582</v>
      </c>
      <c r="ETO76" s="124" t="s">
        <v>582</v>
      </c>
      <c r="ETP76" s="124" t="s">
        <v>582</v>
      </c>
      <c r="ETQ76" s="124" t="s">
        <v>582</v>
      </c>
      <c r="ETR76" s="124" t="s">
        <v>582</v>
      </c>
      <c r="ETS76" s="124" t="s">
        <v>582</v>
      </c>
      <c r="ETT76" s="124" t="s">
        <v>582</v>
      </c>
      <c r="ETU76" s="124" t="s">
        <v>582</v>
      </c>
      <c r="ETV76" s="124" t="s">
        <v>582</v>
      </c>
      <c r="ETW76" s="124" t="s">
        <v>582</v>
      </c>
      <c r="ETX76" s="124" t="s">
        <v>582</v>
      </c>
      <c r="ETY76" s="124" t="s">
        <v>582</v>
      </c>
      <c r="ETZ76" s="124" t="s">
        <v>582</v>
      </c>
      <c r="EUA76" s="124" t="s">
        <v>582</v>
      </c>
      <c r="EUB76" s="124" t="s">
        <v>582</v>
      </c>
      <c r="EUC76" s="124" t="s">
        <v>582</v>
      </c>
      <c r="EUD76" s="124" t="s">
        <v>582</v>
      </c>
      <c r="EUE76" s="124" t="s">
        <v>582</v>
      </c>
      <c r="EUF76" s="124" t="s">
        <v>582</v>
      </c>
      <c r="EUG76" s="124" t="s">
        <v>582</v>
      </c>
      <c r="EUH76" s="124" t="s">
        <v>582</v>
      </c>
      <c r="EUI76" s="124" t="s">
        <v>582</v>
      </c>
      <c r="EUJ76" s="124" t="s">
        <v>582</v>
      </c>
      <c r="EUK76" s="124" t="s">
        <v>582</v>
      </c>
      <c r="EUL76" s="124" t="s">
        <v>582</v>
      </c>
      <c r="EUM76" s="124" t="s">
        <v>582</v>
      </c>
      <c r="EUN76" s="124" t="s">
        <v>582</v>
      </c>
      <c r="EUO76" s="124" t="s">
        <v>582</v>
      </c>
      <c r="EUP76" s="124" t="s">
        <v>582</v>
      </c>
      <c r="EUQ76" s="124" t="s">
        <v>582</v>
      </c>
      <c r="EUR76" s="124" t="s">
        <v>582</v>
      </c>
      <c r="EUS76" s="124" t="s">
        <v>582</v>
      </c>
      <c r="EUT76" s="124" t="s">
        <v>582</v>
      </c>
      <c r="EUU76" s="124" t="s">
        <v>582</v>
      </c>
      <c r="EUV76" s="124" t="s">
        <v>582</v>
      </c>
      <c r="EUW76" s="124" t="s">
        <v>582</v>
      </c>
      <c r="EUX76" s="124" t="s">
        <v>582</v>
      </c>
      <c r="EUY76" s="124" t="s">
        <v>582</v>
      </c>
      <c r="EUZ76" s="124" t="s">
        <v>582</v>
      </c>
      <c r="EVA76" s="124" t="s">
        <v>582</v>
      </c>
      <c r="EVB76" s="124" t="s">
        <v>582</v>
      </c>
      <c r="EVC76" s="124" t="s">
        <v>582</v>
      </c>
      <c r="EVD76" s="124" t="s">
        <v>582</v>
      </c>
      <c r="EVE76" s="124" t="s">
        <v>582</v>
      </c>
      <c r="EVF76" s="124" t="s">
        <v>582</v>
      </c>
      <c r="EVG76" s="124" t="s">
        <v>582</v>
      </c>
      <c r="EVH76" s="124" t="s">
        <v>582</v>
      </c>
      <c r="EVI76" s="124" t="s">
        <v>582</v>
      </c>
      <c r="EVJ76" s="124" t="s">
        <v>582</v>
      </c>
      <c r="EVK76" s="124" t="s">
        <v>582</v>
      </c>
      <c r="EVL76" s="124" t="s">
        <v>582</v>
      </c>
      <c r="EVM76" s="124" t="s">
        <v>582</v>
      </c>
      <c r="EVN76" s="124" t="s">
        <v>582</v>
      </c>
      <c r="EVO76" s="124" t="s">
        <v>582</v>
      </c>
      <c r="EVP76" s="124" t="s">
        <v>582</v>
      </c>
      <c r="EVQ76" s="124" t="s">
        <v>582</v>
      </c>
      <c r="EVR76" s="124" t="s">
        <v>582</v>
      </c>
      <c r="EVS76" s="124" t="s">
        <v>582</v>
      </c>
      <c r="EVT76" s="124" t="s">
        <v>582</v>
      </c>
      <c r="EVU76" s="124" t="s">
        <v>582</v>
      </c>
      <c r="EVV76" s="124" t="s">
        <v>582</v>
      </c>
      <c r="EVW76" s="124" t="s">
        <v>582</v>
      </c>
      <c r="EVX76" s="124" t="s">
        <v>582</v>
      </c>
      <c r="EVY76" s="124" t="s">
        <v>582</v>
      </c>
      <c r="EVZ76" s="124" t="s">
        <v>582</v>
      </c>
      <c r="EWA76" s="124" t="s">
        <v>582</v>
      </c>
      <c r="EWB76" s="124" t="s">
        <v>582</v>
      </c>
      <c r="EWC76" s="124" t="s">
        <v>582</v>
      </c>
      <c r="EWD76" s="124" t="s">
        <v>582</v>
      </c>
      <c r="EWE76" s="124" t="s">
        <v>582</v>
      </c>
      <c r="EWF76" s="124" t="s">
        <v>582</v>
      </c>
      <c r="EWG76" s="124" t="s">
        <v>582</v>
      </c>
      <c r="EWH76" s="124" t="s">
        <v>582</v>
      </c>
      <c r="EWI76" s="124" t="s">
        <v>582</v>
      </c>
      <c r="EWJ76" s="124" t="s">
        <v>582</v>
      </c>
      <c r="EWK76" s="124" t="s">
        <v>582</v>
      </c>
      <c r="EWL76" s="124" t="s">
        <v>582</v>
      </c>
      <c r="EWM76" s="124" t="s">
        <v>582</v>
      </c>
      <c r="EWN76" s="124" t="s">
        <v>582</v>
      </c>
      <c r="EWO76" s="124" t="s">
        <v>582</v>
      </c>
      <c r="EWP76" s="124" t="s">
        <v>582</v>
      </c>
      <c r="EWQ76" s="124" t="s">
        <v>582</v>
      </c>
      <c r="EWR76" s="124" t="s">
        <v>582</v>
      </c>
      <c r="EWS76" s="124" t="s">
        <v>582</v>
      </c>
      <c r="EWT76" s="124" t="s">
        <v>582</v>
      </c>
      <c r="EWU76" s="124" t="s">
        <v>582</v>
      </c>
      <c r="EWV76" s="124" t="s">
        <v>582</v>
      </c>
      <c r="EWW76" s="124" t="s">
        <v>582</v>
      </c>
      <c r="EWX76" s="124" t="s">
        <v>582</v>
      </c>
      <c r="EWY76" s="124" t="s">
        <v>582</v>
      </c>
      <c r="EWZ76" s="124" t="s">
        <v>582</v>
      </c>
      <c r="EXA76" s="124" t="s">
        <v>582</v>
      </c>
      <c r="EXB76" s="124" t="s">
        <v>582</v>
      </c>
      <c r="EXC76" s="124" t="s">
        <v>582</v>
      </c>
      <c r="EXD76" s="124" t="s">
        <v>582</v>
      </c>
      <c r="EXE76" s="124" t="s">
        <v>582</v>
      </c>
      <c r="EXF76" s="124" t="s">
        <v>582</v>
      </c>
      <c r="EXG76" s="124" t="s">
        <v>582</v>
      </c>
      <c r="EXH76" s="124" t="s">
        <v>582</v>
      </c>
      <c r="EXI76" s="124" t="s">
        <v>582</v>
      </c>
      <c r="EXJ76" s="124" t="s">
        <v>582</v>
      </c>
      <c r="EXK76" s="124" t="s">
        <v>582</v>
      </c>
      <c r="EXL76" s="124" t="s">
        <v>582</v>
      </c>
      <c r="EXM76" s="124" t="s">
        <v>582</v>
      </c>
      <c r="EXN76" s="124" t="s">
        <v>582</v>
      </c>
      <c r="EXO76" s="124" t="s">
        <v>582</v>
      </c>
      <c r="EXP76" s="124" t="s">
        <v>582</v>
      </c>
      <c r="EXQ76" s="124" t="s">
        <v>582</v>
      </c>
      <c r="EXR76" s="124" t="s">
        <v>582</v>
      </c>
      <c r="EXS76" s="124" t="s">
        <v>582</v>
      </c>
      <c r="EXT76" s="124" t="s">
        <v>582</v>
      </c>
      <c r="EXU76" s="124" t="s">
        <v>582</v>
      </c>
      <c r="EXV76" s="124" t="s">
        <v>582</v>
      </c>
      <c r="EXW76" s="124" t="s">
        <v>582</v>
      </c>
      <c r="EXX76" s="124" t="s">
        <v>582</v>
      </c>
      <c r="EXY76" s="124" t="s">
        <v>582</v>
      </c>
      <c r="EXZ76" s="124" t="s">
        <v>582</v>
      </c>
      <c r="EYA76" s="124" t="s">
        <v>582</v>
      </c>
      <c r="EYB76" s="124" t="s">
        <v>582</v>
      </c>
      <c r="EYC76" s="124" t="s">
        <v>582</v>
      </c>
      <c r="EYD76" s="124" t="s">
        <v>582</v>
      </c>
      <c r="EYE76" s="124" t="s">
        <v>582</v>
      </c>
      <c r="EYF76" s="124" t="s">
        <v>582</v>
      </c>
      <c r="EYG76" s="124" t="s">
        <v>582</v>
      </c>
      <c r="EYH76" s="124" t="s">
        <v>582</v>
      </c>
      <c r="EYI76" s="124" t="s">
        <v>582</v>
      </c>
      <c r="EYJ76" s="124" t="s">
        <v>582</v>
      </c>
      <c r="EYK76" s="124" t="s">
        <v>582</v>
      </c>
      <c r="EYL76" s="124" t="s">
        <v>582</v>
      </c>
      <c r="EYM76" s="124" t="s">
        <v>582</v>
      </c>
      <c r="EYN76" s="124" t="s">
        <v>582</v>
      </c>
      <c r="EYO76" s="124" t="s">
        <v>582</v>
      </c>
      <c r="EYP76" s="124" t="s">
        <v>582</v>
      </c>
      <c r="EYQ76" s="124" t="s">
        <v>582</v>
      </c>
      <c r="EYR76" s="124" t="s">
        <v>582</v>
      </c>
      <c r="EYS76" s="124" t="s">
        <v>582</v>
      </c>
      <c r="EYT76" s="124" t="s">
        <v>582</v>
      </c>
      <c r="EYU76" s="124" t="s">
        <v>582</v>
      </c>
      <c r="EYV76" s="124" t="s">
        <v>582</v>
      </c>
      <c r="EYW76" s="124" t="s">
        <v>582</v>
      </c>
      <c r="EYX76" s="124" t="s">
        <v>582</v>
      </c>
      <c r="EYY76" s="124" t="s">
        <v>582</v>
      </c>
      <c r="EYZ76" s="124" t="s">
        <v>582</v>
      </c>
      <c r="EZA76" s="124" t="s">
        <v>582</v>
      </c>
      <c r="EZB76" s="124" t="s">
        <v>582</v>
      </c>
      <c r="EZC76" s="124" t="s">
        <v>582</v>
      </c>
      <c r="EZD76" s="124" t="s">
        <v>582</v>
      </c>
      <c r="EZE76" s="124" t="s">
        <v>582</v>
      </c>
      <c r="EZF76" s="124" t="s">
        <v>582</v>
      </c>
      <c r="EZG76" s="124" t="s">
        <v>582</v>
      </c>
      <c r="EZH76" s="124" t="s">
        <v>582</v>
      </c>
      <c r="EZI76" s="124" t="s">
        <v>582</v>
      </c>
      <c r="EZJ76" s="124" t="s">
        <v>582</v>
      </c>
      <c r="EZK76" s="124" t="s">
        <v>582</v>
      </c>
      <c r="EZL76" s="124" t="s">
        <v>582</v>
      </c>
      <c r="EZM76" s="124" t="s">
        <v>582</v>
      </c>
      <c r="EZN76" s="124" t="s">
        <v>582</v>
      </c>
      <c r="EZO76" s="124" t="s">
        <v>582</v>
      </c>
      <c r="EZP76" s="124" t="s">
        <v>582</v>
      </c>
      <c r="EZQ76" s="124" t="s">
        <v>582</v>
      </c>
      <c r="EZR76" s="124" t="s">
        <v>582</v>
      </c>
      <c r="EZS76" s="124" t="s">
        <v>582</v>
      </c>
      <c r="EZT76" s="124" t="s">
        <v>582</v>
      </c>
      <c r="EZU76" s="124" t="s">
        <v>582</v>
      </c>
      <c r="EZV76" s="124" t="s">
        <v>582</v>
      </c>
      <c r="EZW76" s="124" t="s">
        <v>582</v>
      </c>
      <c r="EZX76" s="124" t="s">
        <v>582</v>
      </c>
      <c r="EZY76" s="124" t="s">
        <v>582</v>
      </c>
      <c r="EZZ76" s="124" t="s">
        <v>582</v>
      </c>
      <c r="FAA76" s="124" t="s">
        <v>582</v>
      </c>
      <c r="FAB76" s="124" t="s">
        <v>582</v>
      </c>
      <c r="FAC76" s="124" t="s">
        <v>582</v>
      </c>
      <c r="FAD76" s="124" t="s">
        <v>582</v>
      </c>
      <c r="FAE76" s="124" t="s">
        <v>582</v>
      </c>
      <c r="FAF76" s="124" t="s">
        <v>582</v>
      </c>
      <c r="FAG76" s="124" t="s">
        <v>582</v>
      </c>
      <c r="FAH76" s="124" t="s">
        <v>582</v>
      </c>
      <c r="FAI76" s="124" t="s">
        <v>582</v>
      </c>
      <c r="FAJ76" s="124" t="s">
        <v>582</v>
      </c>
      <c r="FAK76" s="124" t="s">
        <v>582</v>
      </c>
      <c r="FAL76" s="124" t="s">
        <v>582</v>
      </c>
      <c r="FAM76" s="124" t="s">
        <v>582</v>
      </c>
      <c r="FAN76" s="124" t="s">
        <v>582</v>
      </c>
      <c r="FAO76" s="124" t="s">
        <v>582</v>
      </c>
      <c r="FAP76" s="124" t="s">
        <v>582</v>
      </c>
      <c r="FAQ76" s="124" t="s">
        <v>582</v>
      </c>
      <c r="FAR76" s="124" t="s">
        <v>582</v>
      </c>
      <c r="FAS76" s="124" t="s">
        <v>582</v>
      </c>
      <c r="FAT76" s="124" t="s">
        <v>582</v>
      </c>
      <c r="FAU76" s="124" t="s">
        <v>582</v>
      </c>
      <c r="FAV76" s="124" t="s">
        <v>582</v>
      </c>
      <c r="FAW76" s="124" t="s">
        <v>582</v>
      </c>
      <c r="FAX76" s="124" t="s">
        <v>582</v>
      </c>
      <c r="FAY76" s="124" t="s">
        <v>582</v>
      </c>
      <c r="FAZ76" s="124" t="s">
        <v>582</v>
      </c>
      <c r="FBA76" s="124" t="s">
        <v>582</v>
      </c>
      <c r="FBB76" s="124" t="s">
        <v>582</v>
      </c>
      <c r="FBC76" s="124" t="s">
        <v>582</v>
      </c>
      <c r="FBD76" s="124" t="s">
        <v>582</v>
      </c>
      <c r="FBE76" s="124" t="s">
        <v>582</v>
      </c>
      <c r="FBF76" s="124" t="s">
        <v>582</v>
      </c>
      <c r="FBG76" s="124" t="s">
        <v>582</v>
      </c>
      <c r="FBH76" s="124" t="s">
        <v>582</v>
      </c>
      <c r="FBI76" s="124" t="s">
        <v>582</v>
      </c>
      <c r="FBJ76" s="124" t="s">
        <v>582</v>
      </c>
      <c r="FBK76" s="124" t="s">
        <v>582</v>
      </c>
      <c r="FBL76" s="124" t="s">
        <v>582</v>
      </c>
      <c r="FBM76" s="124" t="s">
        <v>582</v>
      </c>
      <c r="FBN76" s="124" t="s">
        <v>582</v>
      </c>
      <c r="FBO76" s="124" t="s">
        <v>582</v>
      </c>
      <c r="FBP76" s="124" t="s">
        <v>582</v>
      </c>
      <c r="FBQ76" s="124" t="s">
        <v>582</v>
      </c>
      <c r="FBR76" s="124" t="s">
        <v>582</v>
      </c>
      <c r="FBS76" s="124" t="s">
        <v>582</v>
      </c>
      <c r="FBT76" s="124" t="s">
        <v>582</v>
      </c>
      <c r="FBU76" s="124" t="s">
        <v>582</v>
      </c>
      <c r="FBV76" s="124" t="s">
        <v>582</v>
      </c>
      <c r="FBW76" s="124" t="s">
        <v>582</v>
      </c>
      <c r="FBX76" s="124" t="s">
        <v>582</v>
      </c>
      <c r="FBY76" s="124" t="s">
        <v>582</v>
      </c>
      <c r="FBZ76" s="124" t="s">
        <v>582</v>
      </c>
      <c r="FCA76" s="124" t="s">
        <v>582</v>
      </c>
      <c r="FCB76" s="124" t="s">
        <v>582</v>
      </c>
      <c r="FCC76" s="124" t="s">
        <v>582</v>
      </c>
      <c r="FCD76" s="124" t="s">
        <v>582</v>
      </c>
      <c r="FCE76" s="124" t="s">
        <v>582</v>
      </c>
      <c r="FCF76" s="124" t="s">
        <v>582</v>
      </c>
      <c r="FCG76" s="124" t="s">
        <v>582</v>
      </c>
      <c r="FCH76" s="124" t="s">
        <v>582</v>
      </c>
      <c r="FCI76" s="124" t="s">
        <v>582</v>
      </c>
      <c r="FCJ76" s="124" t="s">
        <v>582</v>
      </c>
      <c r="FCK76" s="124" t="s">
        <v>582</v>
      </c>
      <c r="FCL76" s="124" t="s">
        <v>582</v>
      </c>
      <c r="FCM76" s="124" t="s">
        <v>582</v>
      </c>
      <c r="FCN76" s="124" t="s">
        <v>582</v>
      </c>
      <c r="FCO76" s="124" t="s">
        <v>582</v>
      </c>
      <c r="FCP76" s="124" t="s">
        <v>582</v>
      </c>
      <c r="FCQ76" s="124" t="s">
        <v>582</v>
      </c>
      <c r="FCR76" s="124" t="s">
        <v>582</v>
      </c>
      <c r="FCS76" s="124" t="s">
        <v>582</v>
      </c>
      <c r="FCT76" s="124" t="s">
        <v>582</v>
      </c>
      <c r="FCU76" s="124" t="s">
        <v>582</v>
      </c>
      <c r="FCV76" s="124" t="s">
        <v>582</v>
      </c>
      <c r="FCW76" s="124" t="s">
        <v>582</v>
      </c>
      <c r="FCX76" s="124" t="s">
        <v>582</v>
      </c>
      <c r="FCY76" s="124" t="s">
        <v>582</v>
      </c>
      <c r="FCZ76" s="124" t="s">
        <v>582</v>
      </c>
      <c r="FDA76" s="124" t="s">
        <v>582</v>
      </c>
      <c r="FDB76" s="124" t="s">
        <v>582</v>
      </c>
      <c r="FDC76" s="124" t="s">
        <v>582</v>
      </c>
      <c r="FDD76" s="124" t="s">
        <v>582</v>
      </c>
      <c r="FDE76" s="124" t="s">
        <v>582</v>
      </c>
      <c r="FDF76" s="124" t="s">
        <v>582</v>
      </c>
      <c r="FDG76" s="124" t="s">
        <v>582</v>
      </c>
      <c r="FDH76" s="124" t="s">
        <v>582</v>
      </c>
      <c r="FDI76" s="124" t="s">
        <v>582</v>
      </c>
      <c r="FDJ76" s="124" t="s">
        <v>582</v>
      </c>
      <c r="FDK76" s="124" t="s">
        <v>582</v>
      </c>
      <c r="FDL76" s="124" t="s">
        <v>582</v>
      </c>
      <c r="FDM76" s="124" t="s">
        <v>582</v>
      </c>
      <c r="FDN76" s="124" t="s">
        <v>582</v>
      </c>
      <c r="FDO76" s="124" t="s">
        <v>582</v>
      </c>
      <c r="FDP76" s="124" t="s">
        <v>582</v>
      </c>
      <c r="FDQ76" s="124" t="s">
        <v>582</v>
      </c>
      <c r="FDR76" s="124" t="s">
        <v>582</v>
      </c>
      <c r="FDS76" s="124" t="s">
        <v>582</v>
      </c>
      <c r="FDT76" s="124" t="s">
        <v>582</v>
      </c>
      <c r="FDU76" s="124" t="s">
        <v>582</v>
      </c>
      <c r="FDV76" s="124" t="s">
        <v>582</v>
      </c>
      <c r="FDW76" s="124" t="s">
        <v>582</v>
      </c>
      <c r="FDX76" s="124" t="s">
        <v>582</v>
      </c>
      <c r="FDY76" s="124" t="s">
        <v>582</v>
      </c>
      <c r="FDZ76" s="124" t="s">
        <v>582</v>
      </c>
      <c r="FEA76" s="124" t="s">
        <v>582</v>
      </c>
      <c r="FEB76" s="124" t="s">
        <v>582</v>
      </c>
      <c r="FEC76" s="124" t="s">
        <v>582</v>
      </c>
      <c r="FED76" s="124" t="s">
        <v>582</v>
      </c>
      <c r="FEE76" s="124" t="s">
        <v>582</v>
      </c>
      <c r="FEF76" s="124" t="s">
        <v>582</v>
      </c>
      <c r="FEG76" s="124" t="s">
        <v>582</v>
      </c>
      <c r="FEH76" s="124" t="s">
        <v>582</v>
      </c>
      <c r="FEI76" s="124" t="s">
        <v>582</v>
      </c>
      <c r="FEJ76" s="124" t="s">
        <v>582</v>
      </c>
      <c r="FEK76" s="124" t="s">
        <v>582</v>
      </c>
      <c r="FEL76" s="124" t="s">
        <v>582</v>
      </c>
      <c r="FEM76" s="124" t="s">
        <v>582</v>
      </c>
      <c r="FEN76" s="124" t="s">
        <v>582</v>
      </c>
      <c r="FEO76" s="124" t="s">
        <v>582</v>
      </c>
      <c r="FEP76" s="124" t="s">
        <v>582</v>
      </c>
      <c r="FEQ76" s="124" t="s">
        <v>582</v>
      </c>
      <c r="FER76" s="124" t="s">
        <v>582</v>
      </c>
      <c r="FES76" s="124" t="s">
        <v>582</v>
      </c>
      <c r="FET76" s="124" t="s">
        <v>582</v>
      </c>
      <c r="FEU76" s="124" t="s">
        <v>582</v>
      </c>
      <c r="FEV76" s="124" t="s">
        <v>582</v>
      </c>
      <c r="FEW76" s="124" t="s">
        <v>582</v>
      </c>
      <c r="FEX76" s="124" t="s">
        <v>582</v>
      </c>
      <c r="FEY76" s="124" t="s">
        <v>582</v>
      </c>
      <c r="FEZ76" s="124" t="s">
        <v>582</v>
      </c>
      <c r="FFA76" s="124" t="s">
        <v>582</v>
      </c>
      <c r="FFB76" s="124" t="s">
        <v>582</v>
      </c>
      <c r="FFC76" s="124" t="s">
        <v>582</v>
      </c>
      <c r="FFD76" s="124" t="s">
        <v>582</v>
      </c>
      <c r="FFE76" s="124" t="s">
        <v>582</v>
      </c>
      <c r="FFF76" s="124" t="s">
        <v>582</v>
      </c>
      <c r="FFG76" s="124" t="s">
        <v>582</v>
      </c>
      <c r="FFH76" s="124" t="s">
        <v>582</v>
      </c>
      <c r="FFI76" s="124" t="s">
        <v>582</v>
      </c>
      <c r="FFJ76" s="124" t="s">
        <v>582</v>
      </c>
      <c r="FFK76" s="124" t="s">
        <v>582</v>
      </c>
      <c r="FFL76" s="124" t="s">
        <v>582</v>
      </c>
      <c r="FFM76" s="124" t="s">
        <v>582</v>
      </c>
      <c r="FFN76" s="124" t="s">
        <v>582</v>
      </c>
      <c r="FFO76" s="124" t="s">
        <v>582</v>
      </c>
      <c r="FFP76" s="124" t="s">
        <v>582</v>
      </c>
      <c r="FFQ76" s="124" t="s">
        <v>582</v>
      </c>
      <c r="FFR76" s="124" t="s">
        <v>582</v>
      </c>
      <c r="FFS76" s="124" t="s">
        <v>582</v>
      </c>
      <c r="FFT76" s="124" t="s">
        <v>582</v>
      </c>
      <c r="FFU76" s="124" t="s">
        <v>582</v>
      </c>
      <c r="FFV76" s="124" t="s">
        <v>582</v>
      </c>
      <c r="FFW76" s="124" t="s">
        <v>582</v>
      </c>
      <c r="FFX76" s="124" t="s">
        <v>582</v>
      </c>
      <c r="FFY76" s="124" t="s">
        <v>582</v>
      </c>
      <c r="FFZ76" s="124" t="s">
        <v>582</v>
      </c>
      <c r="FGA76" s="124" t="s">
        <v>582</v>
      </c>
      <c r="FGB76" s="124" t="s">
        <v>582</v>
      </c>
      <c r="FGC76" s="124" t="s">
        <v>582</v>
      </c>
      <c r="FGD76" s="124" t="s">
        <v>582</v>
      </c>
      <c r="FGE76" s="124" t="s">
        <v>582</v>
      </c>
      <c r="FGF76" s="124" t="s">
        <v>582</v>
      </c>
      <c r="FGG76" s="124" t="s">
        <v>582</v>
      </c>
      <c r="FGH76" s="124" t="s">
        <v>582</v>
      </c>
      <c r="FGI76" s="124" t="s">
        <v>582</v>
      </c>
      <c r="FGJ76" s="124" t="s">
        <v>582</v>
      </c>
      <c r="FGK76" s="124" t="s">
        <v>582</v>
      </c>
      <c r="FGL76" s="124" t="s">
        <v>582</v>
      </c>
      <c r="FGM76" s="124" t="s">
        <v>582</v>
      </c>
      <c r="FGN76" s="124" t="s">
        <v>582</v>
      </c>
      <c r="FGO76" s="124" t="s">
        <v>582</v>
      </c>
      <c r="FGP76" s="124" t="s">
        <v>582</v>
      </c>
      <c r="FGQ76" s="124" t="s">
        <v>582</v>
      </c>
      <c r="FGR76" s="124" t="s">
        <v>582</v>
      </c>
      <c r="FGS76" s="124" t="s">
        <v>582</v>
      </c>
      <c r="FGT76" s="124" t="s">
        <v>582</v>
      </c>
      <c r="FGU76" s="124" t="s">
        <v>582</v>
      </c>
      <c r="FGV76" s="124" t="s">
        <v>582</v>
      </c>
      <c r="FGW76" s="124" t="s">
        <v>582</v>
      </c>
      <c r="FGX76" s="124" t="s">
        <v>582</v>
      </c>
      <c r="FGY76" s="124" t="s">
        <v>582</v>
      </c>
      <c r="FGZ76" s="124" t="s">
        <v>582</v>
      </c>
      <c r="FHA76" s="124" t="s">
        <v>582</v>
      </c>
      <c r="FHB76" s="124" t="s">
        <v>582</v>
      </c>
      <c r="FHC76" s="124" t="s">
        <v>582</v>
      </c>
      <c r="FHD76" s="124" t="s">
        <v>582</v>
      </c>
      <c r="FHE76" s="124" t="s">
        <v>582</v>
      </c>
      <c r="FHF76" s="124" t="s">
        <v>582</v>
      </c>
      <c r="FHG76" s="124" t="s">
        <v>582</v>
      </c>
      <c r="FHH76" s="124" t="s">
        <v>582</v>
      </c>
      <c r="FHI76" s="124" t="s">
        <v>582</v>
      </c>
      <c r="FHJ76" s="124" t="s">
        <v>582</v>
      </c>
      <c r="FHK76" s="124" t="s">
        <v>582</v>
      </c>
      <c r="FHL76" s="124" t="s">
        <v>582</v>
      </c>
      <c r="FHM76" s="124" t="s">
        <v>582</v>
      </c>
      <c r="FHN76" s="124" t="s">
        <v>582</v>
      </c>
      <c r="FHO76" s="124" t="s">
        <v>582</v>
      </c>
      <c r="FHP76" s="124" t="s">
        <v>582</v>
      </c>
      <c r="FHQ76" s="124" t="s">
        <v>582</v>
      </c>
      <c r="FHR76" s="124" t="s">
        <v>582</v>
      </c>
      <c r="FHS76" s="124" t="s">
        <v>582</v>
      </c>
      <c r="FHT76" s="124" t="s">
        <v>582</v>
      </c>
      <c r="FHU76" s="124" t="s">
        <v>582</v>
      </c>
      <c r="FHV76" s="124" t="s">
        <v>582</v>
      </c>
      <c r="FHW76" s="124" t="s">
        <v>582</v>
      </c>
      <c r="FHX76" s="124" t="s">
        <v>582</v>
      </c>
      <c r="FHY76" s="124" t="s">
        <v>582</v>
      </c>
      <c r="FHZ76" s="124" t="s">
        <v>582</v>
      </c>
      <c r="FIA76" s="124" t="s">
        <v>582</v>
      </c>
      <c r="FIB76" s="124" t="s">
        <v>582</v>
      </c>
      <c r="FIC76" s="124" t="s">
        <v>582</v>
      </c>
      <c r="FID76" s="124" t="s">
        <v>582</v>
      </c>
      <c r="FIE76" s="124" t="s">
        <v>582</v>
      </c>
      <c r="FIF76" s="124" t="s">
        <v>582</v>
      </c>
      <c r="FIG76" s="124" t="s">
        <v>582</v>
      </c>
      <c r="FIH76" s="124" t="s">
        <v>582</v>
      </c>
      <c r="FII76" s="124" t="s">
        <v>582</v>
      </c>
      <c r="FIJ76" s="124" t="s">
        <v>582</v>
      </c>
      <c r="FIK76" s="124" t="s">
        <v>582</v>
      </c>
      <c r="FIL76" s="124" t="s">
        <v>582</v>
      </c>
      <c r="FIM76" s="124" t="s">
        <v>582</v>
      </c>
      <c r="FIN76" s="124" t="s">
        <v>582</v>
      </c>
      <c r="FIO76" s="124" t="s">
        <v>582</v>
      </c>
      <c r="FIP76" s="124" t="s">
        <v>582</v>
      </c>
      <c r="FIQ76" s="124" t="s">
        <v>582</v>
      </c>
      <c r="FIR76" s="124" t="s">
        <v>582</v>
      </c>
      <c r="FIS76" s="124" t="s">
        <v>582</v>
      </c>
      <c r="FIT76" s="124" t="s">
        <v>582</v>
      </c>
      <c r="FIU76" s="124" t="s">
        <v>582</v>
      </c>
      <c r="FIV76" s="124" t="s">
        <v>582</v>
      </c>
      <c r="FIW76" s="124" t="s">
        <v>582</v>
      </c>
      <c r="FIX76" s="124" t="s">
        <v>582</v>
      </c>
      <c r="FIY76" s="124" t="s">
        <v>582</v>
      </c>
      <c r="FIZ76" s="124" t="s">
        <v>582</v>
      </c>
      <c r="FJA76" s="124" t="s">
        <v>582</v>
      </c>
      <c r="FJB76" s="124" t="s">
        <v>582</v>
      </c>
      <c r="FJC76" s="124" t="s">
        <v>582</v>
      </c>
      <c r="FJD76" s="124" t="s">
        <v>582</v>
      </c>
      <c r="FJE76" s="124" t="s">
        <v>582</v>
      </c>
      <c r="FJF76" s="124" t="s">
        <v>582</v>
      </c>
      <c r="FJG76" s="124" t="s">
        <v>582</v>
      </c>
      <c r="FJH76" s="124" t="s">
        <v>582</v>
      </c>
      <c r="FJI76" s="124" t="s">
        <v>582</v>
      </c>
      <c r="FJJ76" s="124" t="s">
        <v>582</v>
      </c>
      <c r="FJK76" s="124" t="s">
        <v>582</v>
      </c>
      <c r="FJL76" s="124" t="s">
        <v>582</v>
      </c>
      <c r="FJM76" s="124" t="s">
        <v>582</v>
      </c>
      <c r="FJN76" s="124" t="s">
        <v>582</v>
      </c>
      <c r="FJO76" s="124" t="s">
        <v>582</v>
      </c>
      <c r="FJP76" s="124" t="s">
        <v>582</v>
      </c>
      <c r="FJQ76" s="124" t="s">
        <v>582</v>
      </c>
      <c r="FJR76" s="124" t="s">
        <v>582</v>
      </c>
      <c r="FJS76" s="124" t="s">
        <v>582</v>
      </c>
      <c r="FJT76" s="124" t="s">
        <v>582</v>
      </c>
      <c r="FJU76" s="124" t="s">
        <v>582</v>
      </c>
      <c r="FJV76" s="124" t="s">
        <v>582</v>
      </c>
      <c r="FJW76" s="124" t="s">
        <v>582</v>
      </c>
      <c r="FJX76" s="124" t="s">
        <v>582</v>
      </c>
      <c r="FJY76" s="124" t="s">
        <v>582</v>
      </c>
      <c r="FJZ76" s="124" t="s">
        <v>582</v>
      </c>
      <c r="FKA76" s="124" t="s">
        <v>582</v>
      </c>
      <c r="FKB76" s="124" t="s">
        <v>582</v>
      </c>
      <c r="FKC76" s="124" t="s">
        <v>582</v>
      </c>
      <c r="FKD76" s="124" t="s">
        <v>582</v>
      </c>
      <c r="FKE76" s="124" t="s">
        <v>582</v>
      </c>
      <c r="FKF76" s="124" t="s">
        <v>582</v>
      </c>
      <c r="FKG76" s="124" t="s">
        <v>582</v>
      </c>
      <c r="FKH76" s="124" t="s">
        <v>582</v>
      </c>
      <c r="FKI76" s="124" t="s">
        <v>582</v>
      </c>
      <c r="FKJ76" s="124" t="s">
        <v>582</v>
      </c>
      <c r="FKK76" s="124" t="s">
        <v>582</v>
      </c>
      <c r="FKL76" s="124" t="s">
        <v>582</v>
      </c>
      <c r="FKM76" s="124" t="s">
        <v>582</v>
      </c>
      <c r="FKN76" s="124" t="s">
        <v>582</v>
      </c>
      <c r="FKO76" s="124" t="s">
        <v>582</v>
      </c>
      <c r="FKP76" s="124" t="s">
        <v>582</v>
      </c>
      <c r="FKQ76" s="124" t="s">
        <v>582</v>
      </c>
      <c r="FKR76" s="124" t="s">
        <v>582</v>
      </c>
      <c r="FKS76" s="124" t="s">
        <v>582</v>
      </c>
      <c r="FKT76" s="124" t="s">
        <v>582</v>
      </c>
      <c r="FKU76" s="124" t="s">
        <v>582</v>
      </c>
      <c r="FKV76" s="124" t="s">
        <v>582</v>
      </c>
      <c r="FKW76" s="124" t="s">
        <v>582</v>
      </c>
      <c r="FKX76" s="124" t="s">
        <v>582</v>
      </c>
      <c r="FKY76" s="124" t="s">
        <v>582</v>
      </c>
      <c r="FKZ76" s="124" t="s">
        <v>582</v>
      </c>
      <c r="FLA76" s="124" t="s">
        <v>582</v>
      </c>
      <c r="FLB76" s="124" t="s">
        <v>582</v>
      </c>
      <c r="FLC76" s="124" t="s">
        <v>582</v>
      </c>
      <c r="FLD76" s="124" t="s">
        <v>582</v>
      </c>
      <c r="FLE76" s="124" t="s">
        <v>582</v>
      </c>
      <c r="FLF76" s="124" t="s">
        <v>582</v>
      </c>
      <c r="FLG76" s="124" t="s">
        <v>582</v>
      </c>
      <c r="FLH76" s="124" t="s">
        <v>582</v>
      </c>
      <c r="FLI76" s="124" t="s">
        <v>582</v>
      </c>
      <c r="FLJ76" s="124" t="s">
        <v>582</v>
      </c>
      <c r="FLK76" s="124" t="s">
        <v>582</v>
      </c>
      <c r="FLL76" s="124" t="s">
        <v>582</v>
      </c>
      <c r="FLM76" s="124" t="s">
        <v>582</v>
      </c>
      <c r="FLN76" s="124" t="s">
        <v>582</v>
      </c>
      <c r="FLO76" s="124" t="s">
        <v>582</v>
      </c>
      <c r="FLP76" s="124" t="s">
        <v>582</v>
      </c>
      <c r="FLQ76" s="124" t="s">
        <v>582</v>
      </c>
      <c r="FLR76" s="124" t="s">
        <v>582</v>
      </c>
      <c r="FLS76" s="124" t="s">
        <v>582</v>
      </c>
      <c r="FLT76" s="124" t="s">
        <v>582</v>
      </c>
      <c r="FLU76" s="124" t="s">
        <v>582</v>
      </c>
      <c r="FLV76" s="124" t="s">
        <v>582</v>
      </c>
      <c r="FLW76" s="124" t="s">
        <v>582</v>
      </c>
      <c r="FLX76" s="124" t="s">
        <v>582</v>
      </c>
      <c r="FLY76" s="124" t="s">
        <v>582</v>
      </c>
      <c r="FLZ76" s="124" t="s">
        <v>582</v>
      </c>
      <c r="FMA76" s="124" t="s">
        <v>582</v>
      </c>
      <c r="FMB76" s="124" t="s">
        <v>582</v>
      </c>
      <c r="FMC76" s="124" t="s">
        <v>582</v>
      </c>
      <c r="FMD76" s="124" t="s">
        <v>582</v>
      </c>
      <c r="FME76" s="124" t="s">
        <v>582</v>
      </c>
      <c r="FMF76" s="124" t="s">
        <v>582</v>
      </c>
      <c r="FMG76" s="124" t="s">
        <v>582</v>
      </c>
      <c r="FMH76" s="124" t="s">
        <v>582</v>
      </c>
      <c r="FMI76" s="124" t="s">
        <v>582</v>
      </c>
      <c r="FMJ76" s="124" t="s">
        <v>582</v>
      </c>
      <c r="FMK76" s="124" t="s">
        <v>582</v>
      </c>
      <c r="FML76" s="124" t="s">
        <v>582</v>
      </c>
      <c r="FMM76" s="124" t="s">
        <v>582</v>
      </c>
      <c r="FMN76" s="124" t="s">
        <v>582</v>
      </c>
      <c r="FMO76" s="124" t="s">
        <v>582</v>
      </c>
      <c r="FMP76" s="124" t="s">
        <v>582</v>
      </c>
      <c r="FMQ76" s="124" t="s">
        <v>582</v>
      </c>
      <c r="FMR76" s="124" t="s">
        <v>582</v>
      </c>
      <c r="FMS76" s="124" t="s">
        <v>582</v>
      </c>
      <c r="FMT76" s="124" t="s">
        <v>582</v>
      </c>
      <c r="FMU76" s="124" t="s">
        <v>582</v>
      </c>
      <c r="FMV76" s="124" t="s">
        <v>582</v>
      </c>
      <c r="FMW76" s="124" t="s">
        <v>582</v>
      </c>
      <c r="FMX76" s="124" t="s">
        <v>582</v>
      </c>
      <c r="FMY76" s="124" t="s">
        <v>582</v>
      </c>
      <c r="FMZ76" s="124" t="s">
        <v>582</v>
      </c>
      <c r="FNA76" s="124" t="s">
        <v>582</v>
      </c>
      <c r="FNB76" s="124" t="s">
        <v>582</v>
      </c>
      <c r="FNC76" s="124" t="s">
        <v>582</v>
      </c>
      <c r="FND76" s="124" t="s">
        <v>582</v>
      </c>
      <c r="FNE76" s="124" t="s">
        <v>582</v>
      </c>
      <c r="FNF76" s="124" t="s">
        <v>582</v>
      </c>
      <c r="FNG76" s="124" t="s">
        <v>582</v>
      </c>
      <c r="FNH76" s="124" t="s">
        <v>582</v>
      </c>
      <c r="FNI76" s="124" t="s">
        <v>582</v>
      </c>
      <c r="FNJ76" s="124" t="s">
        <v>582</v>
      </c>
      <c r="FNK76" s="124" t="s">
        <v>582</v>
      </c>
      <c r="FNL76" s="124" t="s">
        <v>582</v>
      </c>
      <c r="FNM76" s="124" t="s">
        <v>582</v>
      </c>
      <c r="FNN76" s="124" t="s">
        <v>582</v>
      </c>
      <c r="FNO76" s="124" t="s">
        <v>582</v>
      </c>
      <c r="FNP76" s="124" t="s">
        <v>582</v>
      </c>
      <c r="FNQ76" s="124" t="s">
        <v>582</v>
      </c>
      <c r="FNR76" s="124" t="s">
        <v>582</v>
      </c>
      <c r="FNS76" s="124" t="s">
        <v>582</v>
      </c>
      <c r="FNT76" s="124" t="s">
        <v>582</v>
      </c>
      <c r="FNU76" s="124" t="s">
        <v>582</v>
      </c>
      <c r="FNV76" s="124" t="s">
        <v>582</v>
      </c>
      <c r="FNW76" s="124" t="s">
        <v>582</v>
      </c>
      <c r="FNX76" s="124" t="s">
        <v>582</v>
      </c>
      <c r="FNY76" s="124" t="s">
        <v>582</v>
      </c>
      <c r="FNZ76" s="124" t="s">
        <v>582</v>
      </c>
      <c r="FOA76" s="124" t="s">
        <v>582</v>
      </c>
      <c r="FOB76" s="124" t="s">
        <v>582</v>
      </c>
      <c r="FOC76" s="124" t="s">
        <v>582</v>
      </c>
      <c r="FOD76" s="124" t="s">
        <v>582</v>
      </c>
      <c r="FOE76" s="124" t="s">
        <v>582</v>
      </c>
      <c r="FOF76" s="124" t="s">
        <v>582</v>
      </c>
      <c r="FOG76" s="124" t="s">
        <v>582</v>
      </c>
      <c r="FOH76" s="124" t="s">
        <v>582</v>
      </c>
      <c r="FOI76" s="124" t="s">
        <v>582</v>
      </c>
      <c r="FOJ76" s="124" t="s">
        <v>582</v>
      </c>
      <c r="FOK76" s="124" t="s">
        <v>582</v>
      </c>
      <c r="FOL76" s="124" t="s">
        <v>582</v>
      </c>
      <c r="FOM76" s="124" t="s">
        <v>582</v>
      </c>
      <c r="FON76" s="124" t="s">
        <v>582</v>
      </c>
      <c r="FOO76" s="124" t="s">
        <v>582</v>
      </c>
      <c r="FOP76" s="124" t="s">
        <v>582</v>
      </c>
      <c r="FOQ76" s="124" t="s">
        <v>582</v>
      </c>
      <c r="FOR76" s="124" t="s">
        <v>582</v>
      </c>
      <c r="FOS76" s="124" t="s">
        <v>582</v>
      </c>
      <c r="FOT76" s="124" t="s">
        <v>582</v>
      </c>
      <c r="FOU76" s="124" t="s">
        <v>582</v>
      </c>
      <c r="FOV76" s="124" t="s">
        <v>582</v>
      </c>
      <c r="FOW76" s="124" t="s">
        <v>582</v>
      </c>
      <c r="FOX76" s="124" t="s">
        <v>582</v>
      </c>
      <c r="FOY76" s="124" t="s">
        <v>582</v>
      </c>
      <c r="FOZ76" s="124" t="s">
        <v>582</v>
      </c>
      <c r="FPA76" s="124" t="s">
        <v>582</v>
      </c>
      <c r="FPB76" s="124" t="s">
        <v>582</v>
      </c>
      <c r="FPC76" s="124" t="s">
        <v>582</v>
      </c>
      <c r="FPD76" s="124" t="s">
        <v>582</v>
      </c>
      <c r="FPE76" s="124" t="s">
        <v>582</v>
      </c>
      <c r="FPF76" s="124" t="s">
        <v>582</v>
      </c>
      <c r="FPG76" s="124" t="s">
        <v>582</v>
      </c>
      <c r="FPH76" s="124" t="s">
        <v>582</v>
      </c>
      <c r="FPI76" s="124" t="s">
        <v>582</v>
      </c>
      <c r="FPJ76" s="124" t="s">
        <v>582</v>
      </c>
      <c r="FPK76" s="124" t="s">
        <v>582</v>
      </c>
      <c r="FPL76" s="124" t="s">
        <v>582</v>
      </c>
      <c r="FPM76" s="124" t="s">
        <v>582</v>
      </c>
      <c r="FPN76" s="124" t="s">
        <v>582</v>
      </c>
      <c r="FPO76" s="124" t="s">
        <v>582</v>
      </c>
      <c r="FPP76" s="124" t="s">
        <v>582</v>
      </c>
      <c r="FPQ76" s="124" t="s">
        <v>582</v>
      </c>
      <c r="FPR76" s="124" t="s">
        <v>582</v>
      </c>
      <c r="FPS76" s="124" t="s">
        <v>582</v>
      </c>
      <c r="FPT76" s="124" t="s">
        <v>582</v>
      </c>
      <c r="FPU76" s="124" t="s">
        <v>582</v>
      </c>
      <c r="FPV76" s="124" t="s">
        <v>582</v>
      </c>
      <c r="FPW76" s="124" t="s">
        <v>582</v>
      </c>
      <c r="FPX76" s="124" t="s">
        <v>582</v>
      </c>
      <c r="FPY76" s="124" t="s">
        <v>582</v>
      </c>
      <c r="FPZ76" s="124" t="s">
        <v>582</v>
      </c>
      <c r="FQA76" s="124" t="s">
        <v>582</v>
      </c>
      <c r="FQB76" s="124" t="s">
        <v>582</v>
      </c>
      <c r="FQC76" s="124" t="s">
        <v>582</v>
      </c>
      <c r="FQD76" s="124" t="s">
        <v>582</v>
      </c>
      <c r="FQE76" s="124" t="s">
        <v>582</v>
      </c>
      <c r="FQF76" s="124" t="s">
        <v>582</v>
      </c>
      <c r="FQG76" s="124" t="s">
        <v>582</v>
      </c>
      <c r="FQH76" s="124" t="s">
        <v>582</v>
      </c>
      <c r="FQI76" s="124" t="s">
        <v>582</v>
      </c>
      <c r="FQJ76" s="124" t="s">
        <v>582</v>
      </c>
      <c r="FQK76" s="124" t="s">
        <v>582</v>
      </c>
      <c r="FQL76" s="124" t="s">
        <v>582</v>
      </c>
      <c r="FQM76" s="124" t="s">
        <v>582</v>
      </c>
      <c r="FQN76" s="124" t="s">
        <v>582</v>
      </c>
      <c r="FQO76" s="124" t="s">
        <v>582</v>
      </c>
      <c r="FQP76" s="124" t="s">
        <v>582</v>
      </c>
      <c r="FQQ76" s="124" t="s">
        <v>582</v>
      </c>
      <c r="FQR76" s="124" t="s">
        <v>582</v>
      </c>
      <c r="FQS76" s="124" t="s">
        <v>582</v>
      </c>
      <c r="FQT76" s="124" t="s">
        <v>582</v>
      </c>
      <c r="FQU76" s="124" t="s">
        <v>582</v>
      </c>
      <c r="FQV76" s="124" t="s">
        <v>582</v>
      </c>
      <c r="FQW76" s="124" t="s">
        <v>582</v>
      </c>
      <c r="FQX76" s="124" t="s">
        <v>582</v>
      </c>
      <c r="FQY76" s="124" t="s">
        <v>582</v>
      </c>
      <c r="FQZ76" s="124" t="s">
        <v>582</v>
      </c>
      <c r="FRA76" s="124" t="s">
        <v>582</v>
      </c>
      <c r="FRB76" s="124" t="s">
        <v>582</v>
      </c>
      <c r="FRC76" s="124" t="s">
        <v>582</v>
      </c>
      <c r="FRD76" s="124" t="s">
        <v>582</v>
      </c>
      <c r="FRE76" s="124" t="s">
        <v>582</v>
      </c>
      <c r="FRF76" s="124" t="s">
        <v>582</v>
      </c>
      <c r="FRG76" s="124" t="s">
        <v>582</v>
      </c>
      <c r="FRH76" s="124" t="s">
        <v>582</v>
      </c>
      <c r="FRI76" s="124" t="s">
        <v>582</v>
      </c>
      <c r="FRJ76" s="124" t="s">
        <v>582</v>
      </c>
      <c r="FRK76" s="124" t="s">
        <v>582</v>
      </c>
      <c r="FRL76" s="124" t="s">
        <v>582</v>
      </c>
      <c r="FRM76" s="124" t="s">
        <v>582</v>
      </c>
      <c r="FRN76" s="124" t="s">
        <v>582</v>
      </c>
      <c r="FRO76" s="124" t="s">
        <v>582</v>
      </c>
      <c r="FRP76" s="124" t="s">
        <v>582</v>
      </c>
      <c r="FRQ76" s="124" t="s">
        <v>582</v>
      </c>
      <c r="FRR76" s="124" t="s">
        <v>582</v>
      </c>
      <c r="FRS76" s="124" t="s">
        <v>582</v>
      </c>
      <c r="FRT76" s="124" t="s">
        <v>582</v>
      </c>
      <c r="FRU76" s="124" t="s">
        <v>582</v>
      </c>
      <c r="FRV76" s="124" t="s">
        <v>582</v>
      </c>
      <c r="FRW76" s="124" t="s">
        <v>582</v>
      </c>
      <c r="FRX76" s="124" t="s">
        <v>582</v>
      </c>
      <c r="FRY76" s="124" t="s">
        <v>582</v>
      </c>
      <c r="FRZ76" s="124" t="s">
        <v>582</v>
      </c>
      <c r="FSA76" s="124" t="s">
        <v>582</v>
      </c>
      <c r="FSB76" s="124" t="s">
        <v>582</v>
      </c>
      <c r="FSC76" s="124" t="s">
        <v>582</v>
      </c>
      <c r="FSD76" s="124" t="s">
        <v>582</v>
      </c>
      <c r="FSE76" s="124" t="s">
        <v>582</v>
      </c>
      <c r="FSF76" s="124" t="s">
        <v>582</v>
      </c>
      <c r="FSG76" s="124" t="s">
        <v>582</v>
      </c>
      <c r="FSH76" s="124" t="s">
        <v>582</v>
      </c>
      <c r="FSI76" s="124" t="s">
        <v>582</v>
      </c>
      <c r="FSJ76" s="124" t="s">
        <v>582</v>
      </c>
      <c r="FSK76" s="124" t="s">
        <v>582</v>
      </c>
      <c r="FSL76" s="124" t="s">
        <v>582</v>
      </c>
      <c r="FSM76" s="124" t="s">
        <v>582</v>
      </c>
      <c r="FSN76" s="124" t="s">
        <v>582</v>
      </c>
      <c r="FSO76" s="124" t="s">
        <v>582</v>
      </c>
      <c r="FSP76" s="124" t="s">
        <v>582</v>
      </c>
      <c r="FSQ76" s="124" t="s">
        <v>582</v>
      </c>
      <c r="FSR76" s="124" t="s">
        <v>582</v>
      </c>
      <c r="FSS76" s="124" t="s">
        <v>582</v>
      </c>
      <c r="FST76" s="124" t="s">
        <v>582</v>
      </c>
      <c r="FSU76" s="124" t="s">
        <v>582</v>
      </c>
      <c r="FSV76" s="124" t="s">
        <v>582</v>
      </c>
      <c r="FSW76" s="124" t="s">
        <v>582</v>
      </c>
      <c r="FSX76" s="124" t="s">
        <v>582</v>
      </c>
      <c r="FSY76" s="124" t="s">
        <v>582</v>
      </c>
      <c r="FSZ76" s="124" t="s">
        <v>582</v>
      </c>
      <c r="FTA76" s="124" t="s">
        <v>582</v>
      </c>
      <c r="FTB76" s="124" t="s">
        <v>582</v>
      </c>
      <c r="FTC76" s="124" t="s">
        <v>582</v>
      </c>
      <c r="FTD76" s="124" t="s">
        <v>582</v>
      </c>
      <c r="FTE76" s="124" t="s">
        <v>582</v>
      </c>
      <c r="FTF76" s="124" t="s">
        <v>582</v>
      </c>
      <c r="FTG76" s="124" t="s">
        <v>582</v>
      </c>
      <c r="FTH76" s="124" t="s">
        <v>582</v>
      </c>
      <c r="FTI76" s="124" t="s">
        <v>582</v>
      </c>
      <c r="FTJ76" s="124" t="s">
        <v>582</v>
      </c>
      <c r="FTK76" s="124" t="s">
        <v>582</v>
      </c>
      <c r="FTL76" s="124" t="s">
        <v>582</v>
      </c>
      <c r="FTM76" s="124" t="s">
        <v>582</v>
      </c>
      <c r="FTN76" s="124" t="s">
        <v>582</v>
      </c>
      <c r="FTO76" s="124" t="s">
        <v>582</v>
      </c>
      <c r="FTP76" s="124" t="s">
        <v>582</v>
      </c>
      <c r="FTQ76" s="124" t="s">
        <v>582</v>
      </c>
      <c r="FTR76" s="124" t="s">
        <v>582</v>
      </c>
      <c r="FTS76" s="124" t="s">
        <v>582</v>
      </c>
      <c r="FTT76" s="124" t="s">
        <v>582</v>
      </c>
      <c r="FTU76" s="124" t="s">
        <v>582</v>
      </c>
      <c r="FTV76" s="124" t="s">
        <v>582</v>
      </c>
      <c r="FTW76" s="124" t="s">
        <v>582</v>
      </c>
      <c r="FTX76" s="124" t="s">
        <v>582</v>
      </c>
      <c r="FTY76" s="124" t="s">
        <v>582</v>
      </c>
      <c r="FTZ76" s="124" t="s">
        <v>582</v>
      </c>
      <c r="FUA76" s="124" t="s">
        <v>582</v>
      </c>
      <c r="FUB76" s="124" t="s">
        <v>582</v>
      </c>
      <c r="FUC76" s="124" t="s">
        <v>582</v>
      </c>
      <c r="FUD76" s="124" t="s">
        <v>582</v>
      </c>
      <c r="FUE76" s="124" t="s">
        <v>582</v>
      </c>
      <c r="FUF76" s="124" t="s">
        <v>582</v>
      </c>
      <c r="FUG76" s="124" t="s">
        <v>582</v>
      </c>
      <c r="FUH76" s="124" t="s">
        <v>582</v>
      </c>
      <c r="FUI76" s="124" t="s">
        <v>582</v>
      </c>
      <c r="FUJ76" s="124" t="s">
        <v>582</v>
      </c>
      <c r="FUK76" s="124" t="s">
        <v>582</v>
      </c>
      <c r="FUL76" s="124" t="s">
        <v>582</v>
      </c>
      <c r="FUM76" s="124" t="s">
        <v>582</v>
      </c>
      <c r="FUN76" s="124" t="s">
        <v>582</v>
      </c>
      <c r="FUO76" s="124" t="s">
        <v>582</v>
      </c>
      <c r="FUP76" s="124" t="s">
        <v>582</v>
      </c>
      <c r="FUQ76" s="124" t="s">
        <v>582</v>
      </c>
      <c r="FUR76" s="124" t="s">
        <v>582</v>
      </c>
      <c r="FUS76" s="124" t="s">
        <v>582</v>
      </c>
      <c r="FUT76" s="124" t="s">
        <v>582</v>
      </c>
      <c r="FUU76" s="124" t="s">
        <v>582</v>
      </c>
      <c r="FUV76" s="124" t="s">
        <v>582</v>
      </c>
      <c r="FUW76" s="124" t="s">
        <v>582</v>
      </c>
      <c r="FUX76" s="124" t="s">
        <v>582</v>
      </c>
      <c r="FUY76" s="124" t="s">
        <v>582</v>
      </c>
      <c r="FUZ76" s="124" t="s">
        <v>582</v>
      </c>
      <c r="FVA76" s="124" t="s">
        <v>582</v>
      </c>
      <c r="FVB76" s="124" t="s">
        <v>582</v>
      </c>
      <c r="FVC76" s="124" t="s">
        <v>582</v>
      </c>
      <c r="FVD76" s="124" t="s">
        <v>582</v>
      </c>
      <c r="FVE76" s="124" t="s">
        <v>582</v>
      </c>
      <c r="FVF76" s="124" t="s">
        <v>582</v>
      </c>
      <c r="FVG76" s="124" t="s">
        <v>582</v>
      </c>
      <c r="FVH76" s="124" t="s">
        <v>582</v>
      </c>
      <c r="FVI76" s="124" t="s">
        <v>582</v>
      </c>
      <c r="FVJ76" s="124" t="s">
        <v>582</v>
      </c>
      <c r="FVK76" s="124" t="s">
        <v>582</v>
      </c>
      <c r="FVL76" s="124" t="s">
        <v>582</v>
      </c>
      <c r="FVM76" s="124" t="s">
        <v>582</v>
      </c>
      <c r="FVN76" s="124" t="s">
        <v>582</v>
      </c>
      <c r="FVO76" s="124" t="s">
        <v>582</v>
      </c>
      <c r="FVP76" s="124" t="s">
        <v>582</v>
      </c>
      <c r="FVQ76" s="124" t="s">
        <v>582</v>
      </c>
      <c r="FVR76" s="124" t="s">
        <v>582</v>
      </c>
      <c r="FVS76" s="124" t="s">
        <v>582</v>
      </c>
      <c r="FVT76" s="124" t="s">
        <v>582</v>
      </c>
      <c r="FVU76" s="124" t="s">
        <v>582</v>
      </c>
      <c r="FVV76" s="124" t="s">
        <v>582</v>
      </c>
      <c r="FVW76" s="124" t="s">
        <v>582</v>
      </c>
      <c r="FVX76" s="124" t="s">
        <v>582</v>
      </c>
      <c r="FVY76" s="124" t="s">
        <v>582</v>
      </c>
      <c r="FVZ76" s="124" t="s">
        <v>582</v>
      </c>
      <c r="FWA76" s="124" t="s">
        <v>582</v>
      </c>
      <c r="FWB76" s="124" t="s">
        <v>582</v>
      </c>
      <c r="FWC76" s="124" t="s">
        <v>582</v>
      </c>
      <c r="FWD76" s="124" t="s">
        <v>582</v>
      </c>
      <c r="FWE76" s="124" t="s">
        <v>582</v>
      </c>
      <c r="FWF76" s="124" t="s">
        <v>582</v>
      </c>
      <c r="FWG76" s="124" t="s">
        <v>582</v>
      </c>
      <c r="FWH76" s="124" t="s">
        <v>582</v>
      </c>
      <c r="FWI76" s="124" t="s">
        <v>582</v>
      </c>
      <c r="FWJ76" s="124" t="s">
        <v>582</v>
      </c>
      <c r="FWK76" s="124" t="s">
        <v>582</v>
      </c>
      <c r="FWL76" s="124" t="s">
        <v>582</v>
      </c>
      <c r="FWM76" s="124" t="s">
        <v>582</v>
      </c>
      <c r="FWN76" s="124" t="s">
        <v>582</v>
      </c>
      <c r="FWO76" s="124" t="s">
        <v>582</v>
      </c>
      <c r="FWP76" s="124" t="s">
        <v>582</v>
      </c>
      <c r="FWQ76" s="124" t="s">
        <v>582</v>
      </c>
      <c r="FWR76" s="124" t="s">
        <v>582</v>
      </c>
      <c r="FWS76" s="124" t="s">
        <v>582</v>
      </c>
      <c r="FWT76" s="124" t="s">
        <v>582</v>
      </c>
      <c r="FWU76" s="124" t="s">
        <v>582</v>
      </c>
      <c r="FWV76" s="124" t="s">
        <v>582</v>
      </c>
      <c r="FWW76" s="124" t="s">
        <v>582</v>
      </c>
      <c r="FWX76" s="124" t="s">
        <v>582</v>
      </c>
      <c r="FWY76" s="124" t="s">
        <v>582</v>
      </c>
      <c r="FWZ76" s="124" t="s">
        <v>582</v>
      </c>
      <c r="FXA76" s="124" t="s">
        <v>582</v>
      </c>
      <c r="FXB76" s="124" t="s">
        <v>582</v>
      </c>
      <c r="FXC76" s="124" t="s">
        <v>582</v>
      </c>
      <c r="FXD76" s="124" t="s">
        <v>582</v>
      </c>
      <c r="FXE76" s="124" t="s">
        <v>582</v>
      </c>
      <c r="FXF76" s="124" t="s">
        <v>582</v>
      </c>
      <c r="FXG76" s="124" t="s">
        <v>582</v>
      </c>
      <c r="FXH76" s="124" t="s">
        <v>582</v>
      </c>
      <c r="FXI76" s="124" t="s">
        <v>582</v>
      </c>
      <c r="FXJ76" s="124" t="s">
        <v>582</v>
      </c>
      <c r="FXK76" s="124" t="s">
        <v>582</v>
      </c>
      <c r="FXL76" s="124" t="s">
        <v>582</v>
      </c>
      <c r="FXM76" s="124" t="s">
        <v>582</v>
      </c>
      <c r="FXN76" s="124" t="s">
        <v>582</v>
      </c>
      <c r="FXO76" s="124" t="s">
        <v>582</v>
      </c>
      <c r="FXP76" s="124" t="s">
        <v>582</v>
      </c>
      <c r="FXQ76" s="124" t="s">
        <v>582</v>
      </c>
      <c r="FXR76" s="124" t="s">
        <v>582</v>
      </c>
      <c r="FXS76" s="124" t="s">
        <v>582</v>
      </c>
      <c r="FXT76" s="124" t="s">
        <v>582</v>
      </c>
      <c r="FXU76" s="124" t="s">
        <v>582</v>
      </c>
      <c r="FXV76" s="124" t="s">
        <v>582</v>
      </c>
      <c r="FXW76" s="124" t="s">
        <v>582</v>
      </c>
      <c r="FXX76" s="124" t="s">
        <v>582</v>
      </c>
      <c r="FXY76" s="124" t="s">
        <v>582</v>
      </c>
      <c r="FXZ76" s="124" t="s">
        <v>582</v>
      </c>
      <c r="FYA76" s="124" t="s">
        <v>582</v>
      </c>
      <c r="FYB76" s="124" t="s">
        <v>582</v>
      </c>
      <c r="FYC76" s="124" t="s">
        <v>582</v>
      </c>
      <c r="FYD76" s="124" t="s">
        <v>582</v>
      </c>
      <c r="FYE76" s="124" t="s">
        <v>582</v>
      </c>
      <c r="FYF76" s="124" t="s">
        <v>582</v>
      </c>
      <c r="FYG76" s="124" t="s">
        <v>582</v>
      </c>
      <c r="FYH76" s="124" t="s">
        <v>582</v>
      </c>
      <c r="FYI76" s="124" t="s">
        <v>582</v>
      </c>
      <c r="FYJ76" s="124" t="s">
        <v>582</v>
      </c>
      <c r="FYK76" s="124" t="s">
        <v>582</v>
      </c>
      <c r="FYL76" s="124" t="s">
        <v>582</v>
      </c>
      <c r="FYM76" s="124" t="s">
        <v>582</v>
      </c>
      <c r="FYN76" s="124" t="s">
        <v>582</v>
      </c>
      <c r="FYO76" s="124" t="s">
        <v>582</v>
      </c>
      <c r="FYP76" s="124" t="s">
        <v>582</v>
      </c>
      <c r="FYQ76" s="124" t="s">
        <v>582</v>
      </c>
      <c r="FYR76" s="124" t="s">
        <v>582</v>
      </c>
      <c r="FYS76" s="124" t="s">
        <v>582</v>
      </c>
      <c r="FYT76" s="124" t="s">
        <v>582</v>
      </c>
      <c r="FYU76" s="124" t="s">
        <v>582</v>
      </c>
      <c r="FYV76" s="124" t="s">
        <v>582</v>
      </c>
      <c r="FYW76" s="124" t="s">
        <v>582</v>
      </c>
      <c r="FYX76" s="124" t="s">
        <v>582</v>
      </c>
      <c r="FYY76" s="124" t="s">
        <v>582</v>
      </c>
      <c r="FYZ76" s="124" t="s">
        <v>582</v>
      </c>
      <c r="FZA76" s="124" t="s">
        <v>582</v>
      </c>
      <c r="FZB76" s="124" t="s">
        <v>582</v>
      </c>
      <c r="FZC76" s="124" t="s">
        <v>582</v>
      </c>
      <c r="FZD76" s="124" t="s">
        <v>582</v>
      </c>
      <c r="FZE76" s="124" t="s">
        <v>582</v>
      </c>
      <c r="FZF76" s="124" t="s">
        <v>582</v>
      </c>
      <c r="FZG76" s="124" t="s">
        <v>582</v>
      </c>
      <c r="FZH76" s="124" t="s">
        <v>582</v>
      </c>
      <c r="FZI76" s="124" t="s">
        <v>582</v>
      </c>
      <c r="FZJ76" s="124" t="s">
        <v>582</v>
      </c>
      <c r="FZK76" s="124" t="s">
        <v>582</v>
      </c>
      <c r="FZL76" s="124" t="s">
        <v>582</v>
      </c>
      <c r="FZM76" s="124" t="s">
        <v>582</v>
      </c>
      <c r="FZN76" s="124" t="s">
        <v>582</v>
      </c>
      <c r="FZO76" s="124" t="s">
        <v>582</v>
      </c>
      <c r="FZP76" s="124" t="s">
        <v>582</v>
      </c>
      <c r="FZQ76" s="124" t="s">
        <v>582</v>
      </c>
      <c r="FZR76" s="124" t="s">
        <v>582</v>
      </c>
      <c r="FZS76" s="124" t="s">
        <v>582</v>
      </c>
      <c r="FZT76" s="124" t="s">
        <v>582</v>
      </c>
      <c r="FZU76" s="124" t="s">
        <v>582</v>
      </c>
      <c r="FZV76" s="124" t="s">
        <v>582</v>
      </c>
      <c r="FZW76" s="124" t="s">
        <v>582</v>
      </c>
      <c r="FZX76" s="124" t="s">
        <v>582</v>
      </c>
      <c r="FZY76" s="124" t="s">
        <v>582</v>
      </c>
      <c r="FZZ76" s="124" t="s">
        <v>582</v>
      </c>
      <c r="GAA76" s="124" t="s">
        <v>582</v>
      </c>
      <c r="GAB76" s="124" t="s">
        <v>582</v>
      </c>
      <c r="GAC76" s="124" t="s">
        <v>582</v>
      </c>
      <c r="GAD76" s="124" t="s">
        <v>582</v>
      </c>
      <c r="GAE76" s="124" t="s">
        <v>582</v>
      </c>
      <c r="GAF76" s="124" t="s">
        <v>582</v>
      </c>
      <c r="GAG76" s="124" t="s">
        <v>582</v>
      </c>
      <c r="GAH76" s="124" t="s">
        <v>582</v>
      </c>
      <c r="GAI76" s="124" t="s">
        <v>582</v>
      </c>
      <c r="GAJ76" s="124" t="s">
        <v>582</v>
      </c>
      <c r="GAK76" s="124" t="s">
        <v>582</v>
      </c>
      <c r="GAL76" s="124" t="s">
        <v>582</v>
      </c>
      <c r="GAM76" s="124" t="s">
        <v>582</v>
      </c>
      <c r="GAN76" s="124" t="s">
        <v>582</v>
      </c>
      <c r="GAO76" s="124" t="s">
        <v>582</v>
      </c>
      <c r="GAP76" s="124" t="s">
        <v>582</v>
      </c>
      <c r="GAQ76" s="124" t="s">
        <v>582</v>
      </c>
      <c r="GAR76" s="124" t="s">
        <v>582</v>
      </c>
      <c r="GAS76" s="124" t="s">
        <v>582</v>
      </c>
      <c r="GAT76" s="124" t="s">
        <v>582</v>
      </c>
      <c r="GAU76" s="124" t="s">
        <v>582</v>
      </c>
      <c r="GAV76" s="124" t="s">
        <v>582</v>
      </c>
      <c r="GAW76" s="124" t="s">
        <v>582</v>
      </c>
      <c r="GAX76" s="124" t="s">
        <v>582</v>
      </c>
      <c r="GAY76" s="124" t="s">
        <v>582</v>
      </c>
      <c r="GAZ76" s="124" t="s">
        <v>582</v>
      </c>
      <c r="GBA76" s="124" t="s">
        <v>582</v>
      </c>
      <c r="GBB76" s="124" t="s">
        <v>582</v>
      </c>
      <c r="GBC76" s="124" t="s">
        <v>582</v>
      </c>
      <c r="GBD76" s="124" t="s">
        <v>582</v>
      </c>
      <c r="GBE76" s="124" t="s">
        <v>582</v>
      </c>
      <c r="GBF76" s="124" t="s">
        <v>582</v>
      </c>
      <c r="GBG76" s="124" t="s">
        <v>582</v>
      </c>
      <c r="GBH76" s="124" t="s">
        <v>582</v>
      </c>
      <c r="GBI76" s="124" t="s">
        <v>582</v>
      </c>
      <c r="GBJ76" s="124" t="s">
        <v>582</v>
      </c>
      <c r="GBK76" s="124" t="s">
        <v>582</v>
      </c>
      <c r="GBL76" s="124" t="s">
        <v>582</v>
      </c>
      <c r="GBM76" s="124" t="s">
        <v>582</v>
      </c>
      <c r="GBN76" s="124" t="s">
        <v>582</v>
      </c>
      <c r="GBO76" s="124" t="s">
        <v>582</v>
      </c>
      <c r="GBP76" s="124" t="s">
        <v>582</v>
      </c>
      <c r="GBQ76" s="124" t="s">
        <v>582</v>
      </c>
      <c r="GBR76" s="124" t="s">
        <v>582</v>
      </c>
      <c r="GBS76" s="124" t="s">
        <v>582</v>
      </c>
      <c r="GBT76" s="124" t="s">
        <v>582</v>
      </c>
      <c r="GBU76" s="124" t="s">
        <v>582</v>
      </c>
      <c r="GBV76" s="124" t="s">
        <v>582</v>
      </c>
      <c r="GBW76" s="124" t="s">
        <v>582</v>
      </c>
      <c r="GBX76" s="124" t="s">
        <v>582</v>
      </c>
      <c r="GBY76" s="124" t="s">
        <v>582</v>
      </c>
      <c r="GBZ76" s="124" t="s">
        <v>582</v>
      </c>
      <c r="GCA76" s="124" t="s">
        <v>582</v>
      </c>
      <c r="GCB76" s="124" t="s">
        <v>582</v>
      </c>
      <c r="GCC76" s="124" t="s">
        <v>582</v>
      </c>
      <c r="GCD76" s="124" t="s">
        <v>582</v>
      </c>
      <c r="GCE76" s="124" t="s">
        <v>582</v>
      </c>
      <c r="GCF76" s="124" t="s">
        <v>582</v>
      </c>
      <c r="GCG76" s="124" t="s">
        <v>582</v>
      </c>
      <c r="GCH76" s="124" t="s">
        <v>582</v>
      </c>
      <c r="GCI76" s="124" t="s">
        <v>582</v>
      </c>
      <c r="GCJ76" s="124" t="s">
        <v>582</v>
      </c>
      <c r="GCK76" s="124" t="s">
        <v>582</v>
      </c>
      <c r="GCL76" s="124" t="s">
        <v>582</v>
      </c>
      <c r="GCM76" s="124" t="s">
        <v>582</v>
      </c>
      <c r="GCN76" s="124" t="s">
        <v>582</v>
      </c>
      <c r="GCO76" s="124" t="s">
        <v>582</v>
      </c>
      <c r="GCP76" s="124" t="s">
        <v>582</v>
      </c>
      <c r="GCQ76" s="124" t="s">
        <v>582</v>
      </c>
      <c r="GCR76" s="124" t="s">
        <v>582</v>
      </c>
      <c r="GCS76" s="124" t="s">
        <v>582</v>
      </c>
      <c r="GCT76" s="124" t="s">
        <v>582</v>
      </c>
      <c r="GCU76" s="124" t="s">
        <v>582</v>
      </c>
      <c r="GCV76" s="124" t="s">
        <v>582</v>
      </c>
      <c r="GCW76" s="124" t="s">
        <v>582</v>
      </c>
      <c r="GCX76" s="124" t="s">
        <v>582</v>
      </c>
      <c r="GCY76" s="124" t="s">
        <v>582</v>
      </c>
      <c r="GCZ76" s="124" t="s">
        <v>582</v>
      </c>
      <c r="GDA76" s="124" t="s">
        <v>582</v>
      </c>
      <c r="GDB76" s="124" t="s">
        <v>582</v>
      </c>
      <c r="GDC76" s="124" t="s">
        <v>582</v>
      </c>
      <c r="GDD76" s="124" t="s">
        <v>582</v>
      </c>
      <c r="GDE76" s="124" t="s">
        <v>582</v>
      </c>
      <c r="GDF76" s="124" t="s">
        <v>582</v>
      </c>
      <c r="GDG76" s="124" t="s">
        <v>582</v>
      </c>
      <c r="GDH76" s="124" t="s">
        <v>582</v>
      </c>
      <c r="GDI76" s="124" t="s">
        <v>582</v>
      </c>
      <c r="GDJ76" s="124" t="s">
        <v>582</v>
      </c>
      <c r="GDK76" s="124" t="s">
        <v>582</v>
      </c>
      <c r="GDL76" s="124" t="s">
        <v>582</v>
      </c>
      <c r="GDM76" s="124" t="s">
        <v>582</v>
      </c>
      <c r="GDN76" s="124" t="s">
        <v>582</v>
      </c>
      <c r="GDO76" s="124" t="s">
        <v>582</v>
      </c>
      <c r="GDP76" s="124" t="s">
        <v>582</v>
      </c>
      <c r="GDQ76" s="124" t="s">
        <v>582</v>
      </c>
      <c r="GDR76" s="124" t="s">
        <v>582</v>
      </c>
      <c r="GDS76" s="124" t="s">
        <v>582</v>
      </c>
      <c r="GDT76" s="124" t="s">
        <v>582</v>
      </c>
      <c r="GDU76" s="124" t="s">
        <v>582</v>
      </c>
      <c r="GDV76" s="124" t="s">
        <v>582</v>
      </c>
      <c r="GDW76" s="124" t="s">
        <v>582</v>
      </c>
      <c r="GDX76" s="124" t="s">
        <v>582</v>
      </c>
      <c r="GDY76" s="124" t="s">
        <v>582</v>
      </c>
      <c r="GDZ76" s="124" t="s">
        <v>582</v>
      </c>
      <c r="GEA76" s="124" t="s">
        <v>582</v>
      </c>
      <c r="GEB76" s="124" t="s">
        <v>582</v>
      </c>
      <c r="GEC76" s="124" t="s">
        <v>582</v>
      </c>
      <c r="GED76" s="124" t="s">
        <v>582</v>
      </c>
      <c r="GEE76" s="124" t="s">
        <v>582</v>
      </c>
      <c r="GEF76" s="124" t="s">
        <v>582</v>
      </c>
      <c r="GEG76" s="124" t="s">
        <v>582</v>
      </c>
      <c r="GEH76" s="124" t="s">
        <v>582</v>
      </c>
      <c r="GEI76" s="124" t="s">
        <v>582</v>
      </c>
      <c r="GEJ76" s="124" t="s">
        <v>582</v>
      </c>
      <c r="GEK76" s="124" t="s">
        <v>582</v>
      </c>
      <c r="GEL76" s="124" t="s">
        <v>582</v>
      </c>
      <c r="GEM76" s="124" t="s">
        <v>582</v>
      </c>
      <c r="GEN76" s="124" t="s">
        <v>582</v>
      </c>
      <c r="GEO76" s="124" t="s">
        <v>582</v>
      </c>
      <c r="GEP76" s="124" t="s">
        <v>582</v>
      </c>
      <c r="GEQ76" s="124" t="s">
        <v>582</v>
      </c>
      <c r="GER76" s="124" t="s">
        <v>582</v>
      </c>
      <c r="GES76" s="124" t="s">
        <v>582</v>
      </c>
      <c r="GET76" s="124" t="s">
        <v>582</v>
      </c>
      <c r="GEU76" s="124" t="s">
        <v>582</v>
      </c>
      <c r="GEV76" s="124" t="s">
        <v>582</v>
      </c>
      <c r="GEW76" s="124" t="s">
        <v>582</v>
      </c>
      <c r="GEX76" s="124" t="s">
        <v>582</v>
      </c>
      <c r="GEY76" s="124" t="s">
        <v>582</v>
      </c>
      <c r="GEZ76" s="124" t="s">
        <v>582</v>
      </c>
      <c r="GFA76" s="124" t="s">
        <v>582</v>
      </c>
      <c r="GFB76" s="124" t="s">
        <v>582</v>
      </c>
      <c r="GFC76" s="124" t="s">
        <v>582</v>
      </c>
      <c r="GFD76" s="124" t="s">
        <v>582</v>
      </c>
      <c r="GFE76" s="124" t="s">
        <v>582</v>
      </c>
      <c r="GFF76" s="124" t="s">
        <v>582</v>
      </c>
      <c r="GFG76" s="124" t="s">
        <v>582</v>
      </c>
      <c r="GFH76" s="124" t="s">
        <v>582</v>
      </c>
      <c r="GFI76" s="124" t="s">
        <v>582</v>
      </c>
      <c r="GFJ76" s="124" t="s">
        <v>582</v>
      </c>
      <c r="GFK76" s="124" t="s">
        <v>582</v>
      </c>
      <c r="GFL76" s="124" t="s">
        <v>582</v>
      </c>
      <c r="GFM76" s="124" t="s">
        <v>582</v>
      </c>
      <c r="GFN76" s="124" t="s">
        <v>582</v>
      </c>
      <c r="GFO76" s="124" t="s">
        <v>582</v>
      </c>
      <c r="GFP76" s="124" t="s">
        <v>582</v>
      </c>
      <c r="GFQ76" s="124" t="s">
        <v>582</v>
      </c>
      <c r="GFR76" s="124" t="s">
        <v>582</v>
      </c>
      <c r="GFS76" s="124" t="s">
        <v>582</v>
      </c>
      <c r="GFT76" s="124" t="s">
        <v>582</v>
      </c>
      <c r="GFU76" s="124" t="s">
        <v>582</v>
      </c>
      <c r="GFV76" s="124" t="s">
        <v>582</v>
      </c>
      <c r="GFW76" s="124" t="s">
        <v>582</v>
      </c>
      <c r="GFX76" s="124" t="s">
        <v>582</v>
      </c>
      <c r="GFY76" s="124" t="s">
        <v>582</v>
      </c>
      <c r="GFZ76" s="124" t="s">
        <v>582</v>
      </c>
      <c r="GGA76" s="124" t="s">
        <v>582</v>
      </c>
      <c r="GGB76" s="124" t="s">
        <v>582</v>
      </c>
      <c r="GGC76" s="124" t="s">
        <v>582</v>
      </c>
      <c r="GGD76" s="124" t="s">
        <v>582</v>
      </c>
      <c r="GGE76" s="124" t="s">
        <v>582</v>
      </c>
      <c r="GGF76" s="124" t="s">
        <v>582</v>
      </c>
      <c r="GGG76" s="124" t="s">
        <v>582</v>
      </c>
      <c r="GGH76" s="124" t="s">
        <v>582</v>
      </c>
      <c r="GGI76" s="124" t="s">
        <v>582</v>
      </c>
      <c r="GGJ76" s="124" t="s">
        <v>582</v>
      </c>
      <c r="GGK76" s="124" t="s">
        <v>582</v>
      </c>
      <c r="GGL76" s="124" t="s">
        <v>582</v>
      </c>
      <c r="GGM76" s="124" t="s">
        <v>582</v>
      </c>
      <c r="GGN76" s="124" t="s">
        <v>582</v>
      </c>
      <c r="GGO76" s="124" t="s">
        <v>582</v>
      </c>
      <c r="GGP76" s="124" t="s">
        <v>582</v>
      </c>
      <c r="GGQ76" s="124" t="s">
        <v>582</v>
      </c>
      <c r="GGR76" s="124" t="s">
        <v>582</v>
      </c>
      <c r="GGS76" s="124" t="s">
        <v>582</v>
      </c>
      <c r="GGT76" s="124" t="s">
        <v>582</v>
      </c>
      <c r="GGU76" s="124" t="s">
        <v>582</v>
      </c>
      <c r="GGV76" s="124" t="s">
        <v>582</v>
      </c>
      <c r="GGW76" s="124" t="s">
        <v>582</v>
      </c>
      <c r="GGX76" s="124" t="s">
        <v>582</v>
      </c>
      <c r="GGY76" s="124" t="s">
        <v>582</v>
      </c>
      <c r="GGZ76" s="124" t="s">
        <v>582</v>
      </c>
      <c r="GHA76" s="124" t="s">
        <v>582</v>
      </c>
      <c r="GHB76" s="124" t="s">
        <v>582</v>
      </c>
      <c r="GHC76" s="124" t="s">
        <v>582</v>
      </c>
      <c r="GHD76" s="124" t="s">
        <v>582</v>
      </c>
      <c r="GHE76" s="124" t="s">
        <v>582</v>
      </c>
      <c r="GHF76" s="124" t="s">
        <v>582</v>
      </c>
      <c r="GHG76" s="124" t="s">
        <v>582</v>
      </c>
      <c r="GHH76" s="124" t="s">
        <v>582</v>
      </c>
      <c r="GHI76" s="124" t="s">
        <v>582</v>
      </c>
      <c r="GHJ76" s="124" t="s">
        <v>582</v>
      </c>
      <c r="GHK76" s="124" t="s">
        <v>582</v>
      </c>
      <c r="GHL76" s="124" t="s">
        <v>582</v>
      </c>
      <c r="GHM76" s="124" t="s">
        <v>582</v>
      </c>
      <c r="GHN76" s="124" t="s">
        <v>582</v>
      </c>
      <c r="GHO76" s="124" t="s">
        <v>582</v>
      </c>
      <c r="GHP76" s="124" t="s">
        <v>582</v>
      </c>
      <c r="GHQ76" s="124" t="s">
        <v>582</v>
      </c>
      <c r="GHR76" s="124" t="s">
        <v>582</v>
      </c>
      <c r="GHS76" s="124" t="s">
        <v>582</v>
      </c>
      <c r="GHT76" s="124" t="s">
        <v>582</v>
      </c>
      <c r="GHU76" s="124" t="s">
        <v>582</v>
      </c>
      <c r="GHV76" s="124" t="s">
        <v>582</v>
      </c>
      <c r="GHW76" s="124" t="s">
        <v>582</v>
      </c>
      <c r="GHX76" s="124" t="s">
        <v>582</v>
      </c>
      <c r="GHY76" s="124" t="s">
        <v>582</v>
      </c>
      <c r="GHZ76" s="124" t="s">
        <v>582</v>
      </c>
      <c r="GIA76" s="124" t="s">
        <v>582</v>
      </c>
      <c r="GIB76" s="124" t="s">
        <v>582</v>
      </c>
      <c r="GIC76" s="124" t="s">
        <v>582</v>
      </c>
      <c r="GID76" s="124" t="s">
        <v>582</v>
      </c>
      <c r="GIE76" s="124" t="s">
        <v>582</v>
      </c>
      <c r="GIF76" s="124" t="s">
        <v>582</v>
      </c>
      <c r="GIG76" s="124" t="s">
        <v>582</v>
      </c>
      <c r="GIH76" s="124" t="s">
        <v>582</v>
      </c>
      <c r="GII76" s="124" t="s">
        <v>582</v>
      </c>
      <c r="GIJ76" s="124" t="s">
        <v>582</v>
      </c>
      <c r="GIK76" s="124" t="s">
        <v>582</v>
      </c>
      <c r="GIL76" s="124" t="s">
        <v>582</v>
      </c>
      <c r="GIM76" s="124" t="s">
        <v>582</v>
      </c>
      <c r="GIN76" s="124" t="s">
        <v>582</v>
      </c>
      <c r="GIO76" s="124" t="s">
        <v>582</v>
      </c>
      <c r="GIP76" s="124" t="s">
        <v>582</v>
      </c>
      <c r="GIQ76" s="124" t="s">
        <v>582</v>
      </c>
      <c r="GIR76" s="124" t="s">
        <v>582</v>
      </c>
      <c r="GIS76" s="124" t="s">
        <v>582</v>
      </c>
      <c r="GIT76" s="124" t="s">
        <v>582</v>
      </c>
      <c r="GIU76" s="124" t="s">
        <v>582</v>
      </c>
      <c r="GIV76" s="124" t="s">
        <v>582</v>
      </c>
      <c r="GIW76" s="124" t="s">
        <v>582</v>
      </c>
      <c r="GIX76" s="124" t="s">
        <v>582</v>
      </c>
      <c r="GIY76" s="124" t="s">
        <v>582</v>
      </c>
      <c r="GIZ76" s="124" t="s">
        <v>582</v>
      </c>
      <c r="GJA76" s="124" t="s">
        <v>582</v>
      </c>
      <c r="GJB76" s="124" t="s">
        <v>582</v>
      </c>
      <c r="GJC76" s="124" t="s">
        <v>582</v>
      </c>
      <c r="GJD76" s="124" t="s">
        <v>582</v>
      </c>
      <c r="GJE76" s="124" t="s">
        <v>582</v>
      </c>
      <c r="GJF76" s="124" t="s">
        <v>582</v>
      </c>
      <c r="GJG76" s="124" t="s">
        <v>582</v>
      </c>
      <c r="GJH76" s="124" t="s">
        <v>582</v>
      </c>
      <c r="GJI76" s="124" t="s">
        <v>582</v>
      </c>
      <c r="GJJ76" s="124" t="s">
        <v>582</v>
      </c>
      <c r="GJK76" s="124" t="s">
        <v>582</v>
      </c>
      <c r="GJL76" s="124" t="s">
        <v>582</v>
      </c>
      <c r="GJM76" s="124" t="s">
        <v>582</v>
      </c>
      <c r="GJN76" s="124" t="s">
        <v>582</v>
      </c>
      <c r="GJO76" s="124" t="s">
        <v>582</v>
      </c>
      <c r="GJP76" s="124" t="s">
        <v>582</v>
      </c>
      <c r="GJQ76" s="124" t="s">
        <v>582</v>
      </c>
      <c r="GJR76" s="124" t="s">
        <v>582</v>
      </c>
      <c r="GJS76" s="124" t="s">
        <v>582</v>
      </c>
      <c r="GJT76" s="124" t="s">
        <v>582</v>
      </c>
      <c r="GJU76" s="124" t="s">
        <v>582</v>
      </c>
      <c r="GJV76" s="124" t="s">
        <v>582</v>
      </c>
      <c r="GJW76" s="124" t="s">
        <v>582</v>
      </c>
      <c r="GJX76" s="124" t="s">
        <v>582</v>
      </c>
      <c r="GJY76" s="124" t="s">
        <v>582</v>
      </c>
      <c r="GJZ76" s="124" t="s">
        <v>582</v>
      </c>
      <c r="GKA76" s="124" t="s">
        <v>582</v>
      </c>
      <c r="GKB76" s="124" t="s">
        <v>582</v>
      </c>
      <c r="GKC76" s="124" t="s">
        <v>582</v>
      </c>
      <c r="GKD76" s="124" t="s">
        <v>582</v>
      </c>
      <c r="GKE76" s="124" t="s">
        <v>582</v>
      </c>
      <c r="GKF76" s="124" t="s">
        <v>582</v>
      </c>
      <c r="GKG76" s="124" t="s">
        <v>582</v>
      </c>
      <c r="GKH76" s="124" t="s">
        <v>582</v>
      </c>
      <c r="GKI76" s="124" t="s">
        <v>582</v>
      </c>
      <c r="GKJ76" s="124" t="s">
        <v>582</v>
      </c>
      <c r="GKK76" s="124" t="s">
        <v>582</v>
      </c>
      <c r="GKL76" s="124" t="s">
        <v>582</v>
      </c>
      <c r="GKM76" s="124" t="s">
        <v>582</v>
      </c>
      <c r="GKN76" s="124" t="s">
        <v>582</v>
      </c>
      <c r="GKO76" s="124" t="s">
        <v>582</v>
      </c>
      <c r="GKP76" s="124" t="s">
        <v>582</v>
      </c>
      <c r="GKQ76" s="124" t="s">
        <v>582</v>
      </c>
      <c r="GKR76" s="124" t="s">
        <v>582</v>
      </c>
      <c r="GKS76" s="124" t="s">
        <v>582</v>
      </c>
      <c r="GKT76" s="124" t="s">
        <v>582</v>
      </c>
      <c r="GKU76" s="124" t="s">
        <v>582</v>
      </c>
      <c r="GKV76" s="124" t="s">
        <v>582</v>
      </c>
      <c r="GKW76" s="124" t="s">
        <v>582</v>
      </c>
      <c r="GKX76" s="124" t="s">
        <v>582</v>
      </c>
      <c r="GKY76" s="124" t="s">
        <v>582</v>
      </c>
      <c r="GKZ76" s="124" t="s">
        <v>582</v>
      </c>
      <c r="GLA76" s="124" t="s">
        <v>582</v>
      </c>
      <c r="GLB76" s="124" t="s">
        <v>582</v>
      </c>
      <c r="GLC76" s="124" t="s">
        <v>582</v>
      </c>
      <c r="GLD76" s="124" t="s">
        <v>582</v>
      </c>
      <c r="GLE76" s="124" t="s">
        <v>582</v>
      </c>
      <c r="GLF76" s="124" t="s">
        <v>582</v>
      </c>
      <c r="GLG76" s="124" t="s">
        <v>582</v>
      </c>
      <c r="GLH76" s="124" t="s">
        <v>582</v>
      </c>
      <c r="GLI76" s="124" t="s">
        <v>582</v>
      </c>
      <c r="GLJ76" s="124" t="s">
        <v>582</v>
      </c>
      <c r="GLK76" s="124" t="s">
        <v>582</v>
      </c>
      <c r="GLL76" s="124" t="s">
        <v>582</v>
      </c>
      <c r="GLM76" s="124" t="s">
        <v>582</v>
      </c>
      <c r="GLN76" s="124" t="s">
        <v>582</v>
      </c>
      <c r="GLO76" s="124" t="s">
        <v>582</v>
      </c>
      <c r="GLP76" s="124" t="s">
        <v>582</v>
      </c>
      <c r="GLQ76" s="124" t="s">
        <v>582</v>
      </c>
      <c r="GLR76" s="124" t="s">
        <v>582</v>
      </c>
      <c r="GLS76" s="124" t="s">
        <v>582</v>
      </c>
      <c r="GLT76" s="124" t="s">
        <v>582</v>
      </c>
      <c r="GLU76" s="124" t="s">
        <v>582</v>
      </c>
      <c r="GLV76" s="124" t="s">
        <v>582</v>
      </c>
      <c r="GLW76" s="124" t="s">
        <v>582</v>
      </c>
      <c r="GLX76" s="124" t="s">
        <v>582</v>
      </c>
      <c r="GLY76" s="124" t="s">
        <v>582</v>
      </c>
      <c r="GLZ76" s="124" t="s">
        <v>582</v>
      </c>
      <c r="GMA76" s="124" t="s">
        <v>582</v>
      </c>
      <c r="GMB76" s="124" t="s">
        <v>582</v>
      </c>
      <c r="GMC76" s="124" t="s">
        <v>582</v>
      </c>
      <c r="GMD76" s="124" t="s">
        <v>582</v>
      </c>
      <c r="GME76" s="124" t="s">
        <v>582</v>
      </c>
      <c r="GMF76" s="124" t="s">
        <v>582</v>
      </c>
      <c r="GMG76" s="124" t="s">
        <v>582</v>
      </c>
      <c r="GMH76" s="124" t="s">
        <v>582</v>
      </c>
      <c r="GMI76" s="124" t="s">
        <v>582</v>
      </c>
      <c r="GMJ76" s="124" t="s">
        <v>582</v>
      </c>
      <c r="GMK76" s="124" t="s">
        <v>582</v>
      </c>
      <c r="GML76" s="124" t="s">
        <v>582</v>
      </c>
      <c r="GMM76" s="124" t="s">
        <v>582</v>
      </c>
      <c r="GMN76" s="124" t="s">
        <v>582</v>
      </c>
      <c r="GMO76" s="124" t="s">
        <v>582</v>
      </c>
      <c r="GMP76" s="124" t="s">
        <v>582</v>
      </c>
      <c r="GMQ76" s="124" t="s">
        <v>582</v>
      </c>
      <c r="GMR76" s="124" t="s">
        <v>582</v>
      </c>
      <c r="GMS76" s="124" t="s">
        <v>582</v>
      </c>
      <c r="GMT76" s="124" t="s">
        <v>582</v>
      </c>
      <c r="GMU76" s="124" t="s">
        <v>582</v>
      </c>
      <c r="GMV76" s="124" t="s">
        <v>582</v>
      </c>
      <c r="GMW76" s="124" t="s">
        <v>582</v>
      </c>
      <c r="GMX76" s="124" t="s">
        <v>582</v>
      </c>
      <c r="GMY76" s="124" t="s">
        <v>582</v>
      </c>
      <c r="GMZ76" s="124" t="s">
        <v>582</v>
      </c>
      <c r="GNA76" s="124" t="s">
        <v>582</v>
      </c>
      <c r="GNB76" s="124" t="s">
        <v>582</v>
      </c>
      <c r="GNC76" s="124" t="s">
        <v>582</v>
      </c>
      <c r="GND76" s="124" t="s">
        <v>582</v>
      </c>
      <c r="GNE76" s="124" t="s">
        <v>582</v>
      </c>
      <c r="GNF76" s="124" t="s">
        <v>582</v>
      </c>
      <c r="GNG76" s="124" t="s">
        <v>582</v>
      </c>
      <c r="GNH76" s="124" t="s">
        <v>582</v>
      </c>
      <c r="GNI76" s="124" t="s">
        <v>582</v>
      </c>
      <c r="GNJ76" s="124" t="s">
        <v>582</v>
      </c>
      <c r="GNK76" s="124" t="s">
        <v>582</v>
      </c>
      <c r="GNL76" s="124" t="s">
        <v>582</v>
      </c>
      <c r="GNM76" s="124" t="s">
        <v>582</v>
      </c>
      <c r="GNN76" s="124" t="s">
        <v>582</v>
      </c>
      <c r="GNO76" s="124" t="s">
        <v>582</v>
      </c>
      <c r="GNP76" s="124" t="s">
        <v>582</v>
      </c>
      <c r="GNQ76" s="124" t="s">
        <v>582</v>
      </c>
      <c r="GNR76" s="124" t="s">
        <v>582</v>
      </c>
      <c r="GNS76" s="124" t="s">
        <v>582</v>
      </c>
      <c r="GNT76" s="124" t="s">
        <v>582</v>
      </c>
      <c r="GNU76" s="124" t="s">
        <v>582</v>
      </c>
      <c r="GNV76" s="124" t="s">
        <v>582</v>
      </c>
      <c r="GNW76" s="124" t="s">
        <v>582</v>
      </c>
      <c r="GNX76" s="124" t="s">
        <v>582</v>
      </c>
      <c r="GNY76" s="124" t="s">
        <v>582</v>
      </c>
      <c r="GNZ76" s="124" t="s">
        <v>582</v>
      </c>
      <c r="GOA76" s="124" t="s">
        <v>582</v>
      </c>
      <c r="GOB76" s="124" t="s">
        <v>582</v>
      </c>
      <c r="GOC76" s="124" t="s">
        <v>582</v>
      </c>
      <c r="GOD76" s="124" t="s">
        <v>582</v>
      </c>
      <c r="GOE76" s="124" t="s">
        <v>582</v>
      </c>
      <c r="GOF76" s="124" t="s">
        <v>582</v>
      </c>
      <c r="GOG76" s="124" t="s">
        <v>582</v>
      </c>
      <c r="GOH76" s="124" t="s">
        <v>582</v>
      </c>
      <c r="GOI76" s="124" t="s">
        <v>582</v>
      </c>
      <c r="GOJ76" s="124" t="s">
        <v>582</v>
      </c>
      <c r="GOK76" s="124" t="s">
        <v>582</v>
      </c>
      <c r="GOL76" s="124" t="s">
        <v>582</v>
      </c>
      <c r="GOM76" s="124" t="s">
        <v>582</v>
      </c>
      <c r="GON76" s="124" t="s">
        <v>582</v>
      </c>
      <c r="GOO76" s="124" t="s">
        <v>582</v>
      </c>
      <c r="GOP76" s="124" t="s">
        <v>582</v>
      </c>
      <c r="GOQ76" s="124" t="s">
        <v>582</v>
      </c>
      <c r="GOR76" s="124" t="s">
        <v>582</v>
      </c>
      <c r="GOS76" s="124" t="s">
        <v>582</v>
      </c>
      <c r="GOT76" s="124" t="s">
        <v>582</v>
      </c>
      <c r="GOU76" s="124" t="s">
        <v>582</v>
      </c>
      <c r="GOV76" s="124" t="s">
        <v>582</v>
      </c>
      <c r="GOW76" s="124" t="s">
        <v>582</v>
      </c>
      <c r="GOX76" s="124" t="s">
        <v>582</v>
      </c>
      <c r="GOY76" s="124" t="s">
        <v>582</v>
      </c>
      <c r="GOZ76" s="124" t="s">
        <v>582</v>
      </c>
      <c r="GPA76" s="124" t="s">
        <v>582</v>
      </c>
      <c r="GPB76" s="124" t="s">
        <v>582</v>
      </c>
      <c r="GPC76" s="124" t="s">
        <v>582</v>
      </c>
      <c r="GPD76" s="124" t="s">
        <v>582</v>
      </c>
      <c r="GPE76" s="124" t="s">
        <v>582</v>
      </c>
      <c r="GPF76" s="124" t="s">
        <v>582</v>
      </c>
      <c r="GPG76" s="124" t="s">
        <v>582</v>
      </c>
      <c r="GPH76" s="124" t="s">
        <v>582</v>
      </c>
      <c r="GPI76" s="124" t="s">
        <v>582</v>
      </c>
      <c r="GPJ76" s="124" t="s">
        <v>582</v>
      </c>
      <c r="GPK76" s="124" t="s">
        <v>582</v>
      </c>
      <c r="GPL76" s="124" t="s">
        <v>582</v>
      </c>
      <c r="GPM76" s="124" t="s">
        <v>582</v>
      </c>
      <c r="GPN76" s="124" t="s">
        <v>582</v>
      </c>
      <c r="GPO76" s="124" t="s">
        <v>582</v>
      </c>
      <c r="GPP76" s="124" t="s">
        <v>582</v>
      </c>
      <c r="GPQ76" s="124" t="s">
        <v>582</v>
      </c>
      <c r="GPR76" s="124" t="s">
        <v>582</v>
      </c>
      <c r="GPS76" s="124" t="s">
        <v>582</v>
      </c>
      <c r="GPT76" s="124" t="s">
        <v>582</v>
      </c>
      <c r="GPU76" s="124" t="s">
        <v>582</v>
      </c>
      <c r="GPV76" s="124" t="s">
        <v>582</v>
      </c>
      <c r="GPW76" s="124" t="s">
        <v>582</v>
      </c>
      <c r="GPX76" s="124" t="s">
        <v>582</v>
      </c>
      <c r="GPY76" s="124" t="s">
        <v>582</v>
      </c>
      <c r="GPZ76" s="124" t="s">
        <v>582</v>
      </c>
      <c r="GQA76" s="124" t="s">
        <v>582</v>
      </c>
      <c r="GQB76" s="124" t="s">
        <v>582</v>
      </c>
      <c r="GQC76" s="124" t="s">
        <v>582</v>
      </c>
      <c r="GQD76" s="124" t="s">
        <v>582</v>
      </c>
      <c r="GQE76" s="124" t="s">
        <v>582</v>
      </c>
      <c r="GQF76" s="124" t="s">
        <v>582</v>
      </c>
      <c r="GQG76" s="124" t="s">
        <v>582</v>
      </c>
      <c r="GQH76" s="124" t="s">
        <v>582</v>
      </c>
      <c r="GQI76" s="124" t="s">
        <v>582</v>
      </c>
      <c r="GQJ76" s="124" t="s">
        <v>582</v>
      </c>
      <c r="GQK76" s="124" t="s">
        <v>582</v>
      </c>
      <c r="GQL76" s="124" t="s">
        <v>582</v>
      </c>
      <c r="GQM76" s="124" t="s">
        <v>582</v>
      </c>
      <c r="GQN76" s="124" t="s">
        <v>582</v>
      </c>
      <c r="GQO76" s="124" t="s">
        <v>582</v>
      </c>
      <c r="GQP76" s="124" t="s">
        <v>582</v>
      </c>
      <c r="GQQ76" s="124" t="s">
        <v>582</v>
      </c>
      <c r="GQR76" s="124" t="s">
        <v>582</v>
      </c>
      <c r="GQS76" s="124" t="s">
        <v>582</v>
      </c>
      <c r="GQT76" s="124" t="s">
        <v>582</v>
      </c>
      <c r="GQU76" s="124" t="s">
        <v>582</v>
      </c>
      <c r="GQV76" s="124" t="s">
        <v>582</v>
      </c>
      <c r="GQW76" s="124" t="s">
        <v>582</v>
      </c>
      <c r="GQX76" s="124" t="s">
        <v>582</v>
      </c>
      <c r="GQY76" s="124" t="s">
        <v>582</v>
      </c>
      <c r="GQZ76" s="124" t="s">
        <v>582</v>
      </c>
      <c r="GRA76" s="124" t="s">
        <v>582</v>
      </c>
      <c r="GRB76" s="124" t="s">
        <v>582</v>
      </c>
      <c r="GRC76" s="124" t="s">
        <v>582</v>
      </c>
      <c r="GRD76" s="124" t="s">
        <v>582</v>
      </c>
      <c r="GRE76" s="124" t="s">
        <v>582</v>
      </c>
      <c r="GRF76" s="124" t="s">
        <v>582</v>
      </c>
      <c r="GRG76" s="124" t="s">
        <v>582</v>
      </c>
      <c r="GRH76" s="124" t="s">
        <v>582</v>
      </c>
      <c r="GRI76" s="124" t="s">
        <v>582</v>
      </c>
      <c r="GRJ76" s="124" t="s">
        <v>582</v>
      </c>
      <c r="GRK76" s="124" t="s">
        <v>582</v>
      </c>
      <c r="GRL76" s="124" t="s">
        <v>582</v>
      </c>
      <c r="GRM76" s="124" t="s">
        <v>582</v>
      </c>
      <c r="GRN76" s="124" t="s">
        <v>582</v>
      </c>
      <c r="GRO76" s="124" t="s">
        <v>582</v>
      </c>
      <c r="GRP76" s="124" t="s">
        <v>582</v>
      </c>
      <c r="GRQ76" s="124" t="s">
        <v>582</v>
      </c>
      <c r="GRR76" s="124" t="s">
        <v>582</v>
      </c>
      <c r="GRS76" s="124" t="s">
        <v>582</v>
      </c>
      <c r="GRT76" s="124" t="s">
        <v>582</v>
      </c>
      <c r="GRU76" s="124" t="s">
        <v>582</v>
      </c>
      <c r="GRV76" s="124" t="s">
        <v>582</v>
      </c>
      <c r="GRW76" s="124" t="s">
        <v>582</v>
      </c>
      <c r="GRX76" s="124" t="s">
        <v>582</v>
      </c>
      <c r="GRY76" s="124" t="s">
        <v>582</v>
      </c>
      <c r="GRZ76" s="124" t="s">
        <v>582</v>
      </c>
      <c r="GSA76" s="124" t="s">
        <v>582</v>
      </c>
      <c r="GSB76" s="124" t="s">
        <v>582</v>
      </c>
      <c r="GSC76" s="124" t="s">
        <v>582</v>
      </c>
      <c r="GSD76" s="124" t="s">
        <v>582</v>
      </c>
      <c r="GSE76" s="124" t="s">
        <v>582</v>
      </c>
      <c r="GSF76" s="124" t="s">
        <v>582</v>
      </c>
      <c r="GSG76" s="124" t="s">
        <v>582</v>
      </c>
      <c r="GSH76" s="124" t="s">
        <v>582</v>
      </c>
      <c r="GSI76" s="124" t="s">
        <v>582</v>
      </c>
      <c r="GSJ76" s="124" t="s">
        <v>582</v>
      </c>
      <c r="GSK76" s="124" t="s">
        <v>582</v>
      </c>
      <c r="GSL76" s="124" t="s">
        <v>582</v>
      </c>
      <c r="GSM76" s="124" t="s">
        <v>582</v>
      </c>
      <c r="GSN76" s="124" t="s">
        <v>582</v>
      </c>
      <c r="GSO76" s="124" t="s">
        <v>582</v>
      </c>
      <c r="GSP76" s="124" t="s">
        <v>582</v>
      </c>
      <c r="GSQ76" s="124" t="s">
        <v>582</v>
      </c>
      <c r="GSR76" s="124" t="s">
        <v>582</v>
      </c>
      <c r="GSS76" s="124" t="s">
        <v>582</v>
      </c>
      <c r="GST76" s="124" t="s">
        <v>582</v>
      </c>
      <c r="GSU76" s="124" t="s">
        <v>582</v>
      </c>
      <c r="GSV76" s="124" t="s">
        <v>582</v>
      </c>
      <c r="GSW76" s="124" t="s">
        <v>582</v>
      </c>
      <c r="GSX76" s="124" t="s">
        <v>582</v>
      </c>
      <c r="GSY76" s="124" t="s">
        <v>582</v>
      </c>
      <c r="GSZ76" s="124" t="s">
        <v>582</v>
      </c>
      <c r="GTA76" s="124" t="s">
        <v>582</v>
      </c>
      <c r="GTB76" s="124" t="s">
        <v>582</v>
      </c>
      <c r="GTC76" s="124" t="s">
        <v>582</v>
      </c>
      <c r="GTD76" s="124" t="s">
        <v>582</v>
      </c>
      <c r="GTE76" s="124" t="s">
        <v>582</v>
      </c>
      <c r="GTF76" s="124" t="s">
        <v>582</v>
      </c>
      <c r="GTG76" s="124" t="s">
        <v>582</v>
      </c>
      <c r="GTH76" s="124" t="s">
        <v>582</v>
      </c>
      <c r="GTI76" s="124" t="s">
        <v>582</v>
      </c>
      <c r="GTJ76" s="124" t="s">
        <v>582</v>
      </c>
      <c r="GTK76" s="124" t="s">
        <v>582</v>
      </c>
      <c r="GTL76" s="124" t="s">
        <v>582</v>
      </c>
      <c r="GTM76" s="124" t="s">
        <v>582</v>
      </c>
      <c r="GTN76" s="124" t="s">
        <v>582</v>
      </c>
      <c r="GTO76" s="124" t="s">
        <v>582</v>
      </c>
      <c r="GTP76" s="124" t="s">
        <v>582</v>
      </c>
      <c r="GTQ76" s="124" t="s">
        <v>582</v>
      </c>
      <c r="GTR76" s="124" t="s">
        <v>582</v>
      </c>
      <c r="GTS76" s="124" t="s">
        <v>582</v>
      </c>
      <c r="GTT76" s="124" t="s">
        <v>582</v>
      </c>
      <c r="GTU76" s="124" t="s">
        <v>582</v>
      </c>
      <c r="GTV76" s="124" t="s">
        <v>582</v>
      </c>
      <c r="GTW76" s="124" t="s">
        <v>582</v>
      </c>
      <c r="GTX76" s="124" t="s">
        <v>582</v>
      </c>
      <c r="GTY76" s="124" t="s">
        <v>582</v>
      </c>
      <c r="GTZ76" s="124" t="s">
        <v>582</v>
      </c>
      <c r="GUA76" s="124" t="s">
        <v>582</v>
      </c>
      <c r="GUB76" s="124" t="s">
        <v>582</v>
      </c>
      <c r="GUC76" s="124" t="s">
        <v>582</v>
      </c>
      <c r="GUD76" s="124" t="s">
        <v>582</v>
      </c>
      <c r="GUE76" s="124" t="s">
        <v>582</v>
      </c>
      <c r="GUF76" s="124" t="s">
        <v>582</v>
      </c>
      <c r="GUG76" s="124" t="s">
        <v>582</v>
      </c>
      <c r="GUH76" s="124" t="s">
        <v>582</v>
      </c>
      <c r="GUI76" s="124" t="s">
        <v>582</v>
      </c>
      <c r="GUJ76" s="124" t="s">
        <v>582</v>
      </c>
      <c r="GUK76" s="124" t="s">
        <v>582</v>
      </c>
      <c r="GUL76" s="124" t="s">
        <v>582</v>
      </c>
      <c r="GUM76" s="124" t="s">
        <v>582</v>
      </c>
      <c r="GUN76" s="124" t="s">
        <v>582</v>
      </c>
      <c r="GUO76" s="124" t="s">
        <v>582</v>
      </c>
      <c r="GUP76" s="124" t="s">
        <v>582</v>
      </c>
      <c r="GUQ76" s="124" t="s">
        <v>582</v>
      </c>
      <c r="GUR76" s="124" t="s">
        <v>582</v>
      </c>
      <c r="GUS76" s="124" t="s">
        <v>582</v>
      </c>
      <c r="GUT76" s="124" t="s">
        <v>582</v>
      </c>
      <c r="GUU76" s="124" t="s">
        <v>582</v>
      </c>
      <c r="GUV76" s="124" t="s">
        <v>582</v>
      </c>
      <c r="GUW76" s="124" t="s">
        <v>582</v>
      </c>
      <c r="GUX76" s="124" t="s">
        <v>582</v>
      </c>
      <c r="GUY76" s="124" t="s">
        <v>582</v>
      </c>
      <c r="GUZ76" s="124" t="s">
        <v>582</v>
      </c>
      <c r="GVA76" s="124" t="s">
        <v>582</v>
      </c>
      <c r="GVB76" s="124" t="s">
        <v>582</v>
      </c>
      <c r="GVC76" s="124" t="s">
        <v>582</v>
      </c>
      <c r="GVD76" s="124" t="s">
        <v>582</v>
      </c>
      <c r="GVE76" s="124" t="s">
        <v>582</v>
      </c>
      <c r="GVF76" s="124" t="s">
        <v>582</v>
      </c>
      <c r="GVG76" s="124" t="s">
        <v>582</v>
      </c>
      <c r="GVH76" s="124" t="s">
        <v>582</v>
      </c>
      <c r="GVI76" s="124" t="s">
        <v>582</v>
      </c>
      <c r="GVJ76" s="124" t="s">
        <v>582</v>
      </c>
      <c r="GVK76" s="124" t="s">
        <v>582</v>
      </c>
      <c r="GVL76" s="124" t="s">
        <v>582</v>
      </c>
      <c r="GVM76" s="124" t="s">
        <v>582</v>
      </c>
      <c r="GVN76" s="124" t="s">
        <v>582</v>
      </c>
      <c r="GVO76" s="124" t="s">
        <v>582</v>
      </c>
      <c r="GVP76" s="124" t="s">
        <v>582</v>
      </c>
      <c r="GVQ76" s="124" t="s">
        <v>582</v>
      </c>
      <c r="GVR76" s="124" t="s">
        <v>582</v>
      </c>
      <c r="GVS76" s="124" t="s">
        <v>582</v>
      </c>
      <c r="GVT76" s="124" t="s">
        <v>582</v>
      </c>
      <c r="GVU76" s="124" t="s">
        <v>582</v>
      </c>
      <c r="GVV76" s="124" t="s">
        <v>582</v>
      </c>
      <c r="GVW76" s="124" t="s">
        <v>582</v>
      </c>
      <c r="GVX76" s="124" t="s">
        <v>582</v>
      </c>
      <c r="GVY76" s="124" t="s">
        <v>582</v>
      </c>
      <c r="GVZ76" s="124" t="s">
        <v>582</v>
      </c>
      <c r="GWA76" s="124" t="s">
        <v>582</v>
      </c>
      <c r="GWB76" s="124" t="s">
        <v>582</v>
      </c>
      <c r="GWC76" s="124" t="s">
        <v>582</v>
      </c>
      <c r="GWD76" s="124" t="s">
        <v>582</v>
      </c>
      <c r="GWE76" s="124" t="s">
        <v>582</v>
      </c>
      <c r="GWF76" s="124" t="s">
        <v>582</v>
      </c>
      <c r="GWG76" s="124" t="s">
        <v>582</v>
      </c>
      <c r="GWH76" s="124" t="s">
        <v>582</v>
      </c>
      <c r="GWI76" s="124" t="s">
        <v>582</v>
      </c>
      <c r="GWJ76" s="124" t="s">
        <v>582</v>
      </c>
      <c r="GWK76" s="124" t="s">
        <v>582</v>
      </c>
      <c r="GWL76" s="124" t="s">
        <v>582</v>
      </c>
      <c r="GWM76" s="124" t="s">
        <v>582</v>
      </c>
      <c r="GWN76" s="124" t="s">
        <v>582</v>
      </c>
      <c r="GWO76" s="124" t="s">
        <v>582</v>
      </c>
      <c r="GWP76" s="124" t="s">
        <v>582</v>
      </c>
      <c r="GWQ76" s="124" t="s">
        <v>582</v>
      </c>
      <c r="GWR76" s="124" t="s">
        <v>582</v>
      </c>
      <c r="GWS76" s="124" t="s">
        <v>582</v>
      </c>
      <c r="GWT76" s="124" t="s">
        <v>582</v>
      </c>
      <c r="GWU76" s="124" t="s">
        <v>582</v>
      </c>
      <c r="GWV76" s="124" t="s">
        <v>582</v>
      </c>
      <c r="GWW76" s="124" t="s">
        <v>582</v>
      </c>
      <c r="GWX76" s="124" t="s">
        <v>582</v>
      </c>
      <c r="GWY76" s="124" t="s">
        <v>582</v>
      </c>
      <c r="GWZ76" s="124" t="s">
        <v>582</v>
      </c>
      <c r="GXA76" s="124" t="s">
        <v>582</v>
      </c>
      <c r="GXB76" s="124" t="s">
        <v>582</v>
      </c>
      <c r="GXC76" s="124" t="s">
        <v>582</v>
      </c>
      <c r="GXD76" s="124" t="s">
        <v>582</v>
      </c>
      <c r="GXE76" s="124" t="s">
        <v>582</v>
      </c>
      <c r="GXF76" s="124" t="s">
        <v>582</v>
      </c>
      <c r="GXG76" s="124" t="s">
        <v>582</v>
      </c>
      <c r="GXH76" s="124" t="s">
        <v>582</v>
      </c>
      <c r="GXI76" s="124" t="s">
        <v>582</v>
      </c>
      <c r="GXJ76" s="124" t="s">
        <v>582</v>
      </c>
      <c r="GXK76" s="124" t="s">
        <v>582</v>
      </c>
      <c r="GXL76" s="124" t="s">
        <v>582</v>
      </c>
      <c r="GXM76" s="124" t="s">
        <v>582</v>
      </c>
      <c r="GXN76" s="124" t="s">
        <v>582</v>
      </c>
      <c r="GXO76" s="124" t="s">
        <v>582</v>
      </c>
      <c r="GXP76" s="124" t="s">
        <v>582</v>
      </c>
      <c r="GXQ76" s="124" t="s">
        <v>582</v>
      </c>
      <c r="GXR76" s="124" t="s">
        <v>582</v>
      </c>
      <c r="GXS76" s="124" t="s">
        <v>582</v>
      </c>
      <c r="GXT76" s="124" t="s">
        <v>582</v>
      </c>
      <c r="GXU76" s="124" t="s">
        <v>582</v>
      </c>
      <c r="GXV76" s="124" t="s">
        <v>582</v>
      </c>
      <c r="GXW76" s="124" t="s">
        <v>582</v>
      </c>
      <c r="GXX76" s="124" t="s">
        <v>582</v>
      </c>
      <c r="GXY76" s="124" t="s">
        <v>582</v>
      </c>
      <c r="GXZ76" s="124" t="s">
        <v>582</v>
      </c>
      <c r="GYA76" s="124" t="s">
        <v>582</v>
      </c>
      <c r="GYB76" s="124" t="s">
        <v>582</v>
      </c>
      <c r="GYC76" s="124" t="s">
        <v>582</v>
      </c>
      <c r="GYD76" s="124" t="s">
        <v>582</v>
      </c>
      <c r="GYE76" s="124" t="s">
        <v>582</v>
      </c>
      <c r="GYF76" s="124" t="s">
        <v>582</v>
      </c>
      <c r="GYG76" s="124" t="s">
        <v>582</v>
      </c>
      <c r="GYH76" s="124" t="s">
        <v>582</v>
      </c>
      <c r="GYI76" s="124" t="s">
        <v>582</v>
      </c>
      <c r="GYJ76" s="124" t="s">
        <v>582</v>
      </c>
      <c r="GYK76" s="124" t="s">
        <v>582</v>
      </c>
      <c r="GYL76" s="124" t="s">
        <v>582</v>
      </c>
      <c r="GYM76" s="124" t="s">
        <v>582</v>
      </c>
      <c r="GYN76" s="124" t="s">
        <v>582</v>
      </c>
      <c r="GYO76" s="124" t="s">
        <v>582</v>
      </c>
      <c r="GYP76" s="124" t="s">
        <v>582</v>
      </c>
      <c r="GYQ76" s="124" t="s">
        <v>582</v>
      </c>
      <c r="GYR76" s="124" t="s">
        <v>582</v>
      </c>
      <c r="GYS76" s="124" t="s">
        <v>582</v>
      </c>
      <c r="GYT76" s="124" t="s">
        <v>582</v>
      </c>
      <c r="GYU76" s="124" t="s">
        <v>582</v>
      </c>
      <c r="GYV76" s="124" t="s">
        <v>582</v>
      </c>
      <c r="GYW76" s="124" t="s">
        <v>582</v>
      </c>
      <c r="GYX76" s="124" t="s">
        <v>582</v>
      </c>
      <c r="GYY76" s="124" t="s">
        <v>582</v>
      </c>
      <c r="GYZ76" s="124" t="s">
        <v>582</v>
      </c>
      <c r="GZA76" s="124" t="s">
        <v>582</v>
      </c>
      <c r="GZB76" s="124" t="s">
        <v>582</v>
      </c>
      <c r="GZC76" s="124" t="s">
        <v>582</v>
      </c>
      <c r="GZD76" s="124" t="s">
        <v>582</v>
      </c>
      <c r="GZE76" s="124" t="s">
        <v>582</v>
      </c>
      <c r="GZF76" s="124" t="s">
        <v>582</v>
      </c>
      <c r="GZG76" s="124" t="s">
        <v>582</v>
      </c>
      <c r="GZH76" s="124" t="s">
        <v>582</v>
      </c>
      <c r="GZI76" s="124" t="s">
        <v>582</v>
      </c>
      <c r="GZJ76" s="124" t="s">
        <v>582</v>
      </c>
      <c r="GZK76" s="124" t="s">
        <v>582</v>
      </c>
      <c r="GZL76" s="124" t="s">
        <v>582</v>
      </c>
      <c r="GZM76" s="124" t="s">
        <v>582</v>
      </c>
      <c r="GZN76" s="124" t="s">
        <v>582</v>
      </c>
      <c r="GZO76" s="124" t="s">
        <v>582</v>
      </c>
      <c r="GZP76" s="124" t="s">
        <v>582</v>
      </c>
      <c r="GZQ76" s="124" t="s">
        <v>582</v>
      </c>
      <c r="GZR76" s="124" t="s">
        <v>582</v>
      </c>
      <c r="GZS76" s="124" t="s">
        <v>582</v>
      </c>
      <c r="GZT76" s="124" t="s">
        <v>582</v>
      </c>
      <c r="GZU76" s="124" t="s">
        <v>582</v>
      </c>
      <c r="GZV76" s="124" t="s">
        <v>582</v>
      </c>
      <c r="GZW76" s="124" t="s">
        <v>582</v>
      </c>
      <c r="GZX76" s="124" t="s">
        <v>582</v>
      </c>
      <c r="GZY76" s="124" t="s">
        <v>582</v>
      </c>
      <c r="GZZ76" s="124" t="s">
        <v>582</v>
      </c>
      <c r="HAA76" s="124" t="s">
        <v>582</v>
      </c>
      <c r="HAB76" s="124" t="s">
        <v>582</v>
      </c>
      <c r="HAC76" s="124" t="s">
        <v>582</v>
      </c>
      <c r="HAD76" s="124" t="s">
        <v>582</v>
      </c>
      <c r="HAE76" s="124" t="s">
        <v>582</v>
      </c>
      <c r="HAF76" s="124" t="s">
        <v>582</v>
      </c>
      <c r="HAG76" s="124" t="s">
        <v>582</v>
      </c>
      <c r="HAH76" s="124" t="s">
        <v>582</v>
      </c>
      <c r="HAI76" s="124" t="s">
        <v>582</v>
      </c>
      <c r="HAJ76" s="124" t="s">
        <v>582</v>
      </c>
      <c r="HAK76" s="124" t="s">
        <v>582</v>
      </c>
      <c r="HAL76" s="124" t="s">
        <v>582</v>
      </c>
      <c r="HAM76" s="124" t="s">
        <v>582</v>
      </c>
      <c r="HAN76" s="124" t="s">
        <v>582</v>
      </c>
      <c r="HAO76" s="124" t="s">
        <v>582</v>
      </c>
      <c r="HAP76" s="124" t="s">
        <v>582</v>
      </c>
      <c r="HAQ76" s="124" t="s">
        <v>582</v>
      </c>
      <c r="HAR76" s="124" t="s">
        <v>582</v>
      </c>
      <c r="HAS76" s="124" t="s">
        <v>582</v>
      </c>
      <c r="HAT76" s="124" t="s">
        <v>582</v>
      </c>
      <c r="HAU76" s="124" t="s">
        <v>582</v>
      </c>
      <c r="HAV76" s="124" t="s">
        <v>582</v>
      </c>
      <c r="HAW76" s="124" t="s">
        <v>582</v>
      </c>
      <c r="HAX76" s="124" t="s">
        <v>582</v>
      </c>
      <c r="HAY76" s="124" t="s">
        <v>582</v>
      </c>
      <c r="HAZ76" s="124" t="s">
        <v>582</v>
      </c>
      <c r="HBA76" s="124" t="s">
        <v>582</v>
      </c>
      <c r="HBB76" s="124" t="s">
        <v>582</v>
      </c>
      <c r="HBC76" s="124" t="s">
        <v>582</v>
      </c>
      <c r="HBD76" s="124" t="s">
        <v>582</v>
      </c>
      <c r="HBE76" s="124" t="s">
        <v>582</v>
      </c>
      <c r="HBF76" s="124" t="s">
        <v>582</v>
      </c>
      <c r="HBG76" s="124" t="s">
        <v>582</v>
      </c>
      <c r="HBH76" s="124" t="s">
        <v>582</v>
      </c>
      <c r="HBI76" s="124" t="s">
        <v>582</v>
      </c>
      <c r="HBJ76" s="124" t="s">
        <v>582</v>
      </c>
      <c r="HBK76" s="124" t="s">
        <v>582</v>
      </c>
      <c r="HBL76" s="124" t="s">
        <v>582</v>
      </c>
      <c r="HBM76" s="124" t="s">
        <v>582</v>
      </c>
      <c r="HBN76" s="124" t="s">
        <v>582</v>
      </c>
      <c r="HBO76" s="124" t="s">
        <v>582</v>
      </c>
      <c r="HBP76" s="124" t="s">
        <v>582</v>
      </c>
      <c r="HBQ76" s="124" t="s">
        <v>582</v>
      </c>
      <c r="HBR76" s="124" t="s">
        <v>582</v>
      </c>
      <c r="HBS76" s="124" t="s">
        <v>582</v>
      </c>
      <c r="HBT76" s="124" t="s">
        <v>582</v>
      </c>
      <c r="HBU76" s="124" t="s">
        <v>582</v>
      </c>
      <c r="HBV76" s="124" t="s">
        <v>582</v>
      </c>
      <c r="HBW76" s="124" t="s">
        <v>582</v>
      </c>
      <c r="HBX76" s="124" t="s">
        <v>582</v>
      </c>
      <c r="HBY76" s="124" t="s">
        <v>582</v>
      </c>
      <c r="HBZ76" s="124" t="s">
        <v>582</v>
      </c>
      <c r="HCA76" s="124" t="s">
        <v>582</v>
      </c>
      <c r="HCB76" s="124" t="s">
        <v>582</v>
      </c>
      <c r="HCC76" s="124" t="s">
        <v>582</v>
      </c>
      <c r="HCD76" s="124" t="s">
        <v>582</v>
      </c>
      <c r="HCE76" s="124" t="s">
        <v>582</v>
      </c>
      <c r="HCF76" s="124" t="s">
        <v>582</v>
      </c>
      <c r="HCG76" s="124" t="s">
        <v>582</v>
      </c>
      <c r="HCH76" s="124" t="s">
        <v>582</v>
      </c>
      <c r="HCI76" s="124" t="s">
        <v>582</v>
      </c>
      <c r="HCJ76" s="124" t="s">
        <v>582</v>
      </c>
      <c r="HCK76" s="124" t="s">
        <v>582</v>
      </c>
      <c r="HCL76" s="124" t="s">
        <v>582</v>
      </c>
      <c r="HCM76" s="124" t="s">
        <v>582</v>
      </c>
      <c r="HCN76" s="124" t="s">
        <v>582</v>
      </c>
      <c r="HCO76" s="124" t="s">
        <v>582</v>
      </c>
      <c r="HCP76" s="124" t="s">
        <v>582</v>
      </c>
      <c r="HCQ76" s="124" t="s">
        <v>582</v>
      </c>
      <c r="HCR76" s="124" t="s">
        <v>582</v>
      </c>
      <c r="HCS76" s="124" t="s">
        <v>582</v>
      </c>
      <c r="HCT76" s="124" t="s">
        <v>582</v>
      </c>
      <c r="HCU76" s="124" t="s">
        <v>582</v>
      </c>
      <c r="HCV76" s="124" t="s">
        <v>582</v>
      </c>
      <c r="HCW76" s="124" t="s">
        <v>582</v>
      </c>
      <c r="HCX76" s="124" t="s">
        <v>582</v>
      </c>
      <c r="HCY76" s="124" t="s">
        <v>582</v>
      </c>
      <c r="HCZ76" s="124" t="s">
        <v>582</v>
      </c>
      <c r="HDA76" s="124" t="s">
        <v>582</v>
      </c>
      <c r="HDB76" s="124" t="s">
        <v>582</v>
      </c>
      <c r="HDC76" s="124" t="s">
        <v>582</v>
      </c>
      <c r="HDD76" s="124" t="s">
        <v>582</v>
      </c>
      <c r="HDE76" s="124" t="s">
        <v>582</v>
      </c>
      <c r="HDF76" s="124" t="s">
        <v>582</v>
      </c>
      <c r="HDG76" s="124" t="s">
        <v>582</v>
      </c>
      <c r="HDH76" s="124" t="s">
        <v>582</v>
      </c>
      <c r="HDI76" s="124" t="s">
        <v>582</v>
      </c>
      <c r="HDJ76" s="124" t="s">
        <v>582</v>
      </c>
      <c r="HDK76" s="124" t="s">
        <v>582</v>
      </c>
      <c r="HDL76" s="124" t="s">
        <v>582</v>
      </c>
      <c r="HDM76" s="124" t="s">
        <v>582</v>
      </c>
      <c r="HDN76" s="124" t="s">
        <v>582</v>
      </c>
      <c r="HDO76" s="124" t="s">
        <v>582</v>
      </c>
      <c r="HDP76" s="124" t="s">
        <v>582</v>
      </c>
      <c r="HDQ76" s="124" t="s">
        <v>582</v>
      </c>
      <c r="HDR76" s="124" t="s">
        <v>582</v>
      </c>
      <c r="HDS76" s="124" t="s">
        <v>582</v>
      </c>
      <c r="HDT76" s="124" t="s">
        <v>582</v>
      </c>
      <c r="HDU76" s="124" t="s">
        <v>582</v>
      </c>
      <c r="HDV76" s="124" t="s">
        <v>582</v>
      </c>
      <c r="HDW76" s="124" t="s">
        <v>582</v>
      </c>
      <c r="HDX76" s="124" t="s">
        <v>582</v>
      </c>
      <c r="HDY76" s="124" t="s">
        <v>582</v>
      </c>
      <c r="HDZ76" s="124" t="s">
        <v>582</v>
      </c>
      <c r="HEA76" s="124" t="s">
        <v>582</v>
      </c>
      <c r="HEB76" s="124" t="s">
        <v>582</v>
      </c>
      <c r="HEC76" s="124" t="s">
        <v>582</v>
      </c>
      <c r="HED76" s="124" t="s">
        <v>582</v>
      </c>
      <c r="HEE76" s="124" t="s">
        <v>582</v>
      </c>
      <c r="HEF76" s="124" t="s">
        <v>582</v>
      </c>
      <c r="HEG76" s="124" t="s">
        <v>582</v>
      </c>
      <c r="HEH76" s="124" t="s">
        <v>582</v>
      </c>
      <c r="HEI76" s="124" t="s">
        <v>582</v>
      </c>
      <c r="HEJ76" s="124" t="s">
        <v>582</v>
      </c>
      <c r="HEK76" s="124" t="s">
        <v>582</v>
      </c>
      <c r="HEL76" s="124" t="s">
        <v>582</v>
      </c>
      <c r="HEM76" s="124" t="s">
        <v>582</v>
      </c>
      <c r="HEN76" s="124" t="s">
        <v>582</v>
      </c>
      <c r="HEO76" s="124" t="s">
        <v>582</v>
      </c>
      <c r="HEP76" s="124" t="s">
        <v>582</v>
      </c>
      <c r="HEQ76" s="124" t="s">
        <v>582</v>
      </c>
      <c r="HER76" s="124" t="s">
        <v>582</v>
      </c>
      <c r="HES76" s="124" t="s">
        <v>582</v>
      </c>
      <c r="HET76" s="124" t="s">
        <v>582</v>
      </c>
      <c r="HEU76" s="124" t="s">
        <v>582</v>
      </c>
      <c r="HEV76" s="124" t="s">
        <v>582</v>
      </c>
      <c r="HEW76" s="124" t="s">
        <v>582</v>
      </c>
      <c r="HEX76" s="124" t="s">
        <v>582</v>
      </c>
      <c r="HEY76" s="124" t="s">
        <v>582</v>
      </c>
      <c r="HEZ76" s="124" t="s">
        <v>582</v>
      </c>
      <c r="HFA76" s="124" t="s">
        <v>582</v>
      </c>
      <c r="HFB76" s="124" t="s">
        <v>582</v>
      </c>
      <c r="HFC76" s="124" t="s">
        <v>582</v>
      </c>
      <c r="HFD76" s="124" t="s">
        <v>582</v>
      </c>
      <c r="HFE76" s="124" t="s">
        <v>582</v>
      </c>
      <c r="HFF76" s="124" t="s">
        <v>582</v>
      </c>
      <c r="HFG76" s="124" t="s">
        <v>582</v>
      </c>
      <c r="HFH76" s="124" t="s">
        <v>582</v>
      </c>
      <c r="HFI76" s="124" t="s">
        <v>582</v>
      </c>
      <c r="HFJ76" s="124" t="s">
        <v>582</v>
      </c>
      <c r="HFK76" s="124" t="s">
        <v>582</v>
      </c>
      <c r="HFL76" s="124" t="s">
        <v>582</v>
      </c>
      <c r="HFM76" s="124" t="s">
        <v>582</v>
      </c>
      <c r="HFN76" s="124" t="s">
        <v>582</v>
      </c>
      <c r="HFO76" s="124" t="s">
        <v>582</v>
      </c>
      <c r="HFP76" s="124" t="s">
        <v>582</v>
      </c>
      <c r="HFQ76" s="124" t="s">
        <v>582</v>
      </c>
      <c r="HFR76" s="124" t="s">
        <v>582</v>
      </c>
      <c r="HFS76" s="124" t="s">
        <v>582</v>
      </c>
      <c r="HFT76" s="124" t="s">
        <v>582</v>
      </c>
      <c r="HFU76" s="124" t="s">
        <v>582</v>
      </c>
      <c r="HFV76" s="124" t="s">
        <v>582</v>
      </c>
      <c r="HFW76" s="124" t="s">
        <v>582</v>
      </c>
      <c r="HFX76" s="124" t="s">
        <v>582</v>
      </c>
      <c r="HFY76" s="124" t="s">
        <v>582</v>
      </c>
      <c r="HFZ76" s="124" t="s">
        <v>582</v>
      </c>
      <c r="HGA76" s="124" t="s">
        <v>582</v>
      </c>
      <c r="HGB76" s="124" t="s">
        <v>582</v>
      </c>
      <c r="HGC76" s="124" t="s">
        <v>582</v>
      </c>
      <c r="HGD76" s="124" t="s">
        <v>582</v>
      </c>
      <c r="HGE76" s="124" t="s">
        <v>582</v>
      </c>
      <c r="HGF76" s="124" t="s">
        <v>582</v>
      </c>
      <c r="HGG76" s="124" t="s">
        <v>582</v>
      </c>
      <c r="HGH76" s="124" t="s">
        <v>582</v>
      </c>
      <c r="HGI76" s="124" t="s">
        <v>582</v>
      </c>
      <c r="HGJ76" s="124" t="s">
        <v>582</v>
      </c>
      <c r="HGK76" s="124" t="s">
        <v>582</v>
      </c>
      <c r="HGL76" s="124" t="s">
        <v>582</v>
      </c>
      <c r="HGM76" s="124" t="s">
        <v>582</v>
      </c>
      <c r="HGN76" s="124" t="s">
        <v>582</v>
      </c>
      <c r="HGO76" s="124" t="s">
        <v>582</v>
      </c>
      <c r="HGP76" s="124" t="s">
        <v>582</v>
      </c>
      <c r="HGQ76" s="124" t="s">
        <v>582</v>
      </c>
      <c r="HGR76" s="124" t="s">
        <v>582</v>
      </c>
      <c r="HGS76" s="124" t="s">
        <v>582</v>
      </c>
      <c r="HGT76" s="124" t="s">
        <v>582</v>
      </c>
      <c r="HGU76" s="124" t="s">
        <v>582</v>
      </c>
      <c r="HGV76" s="124" t="s">
        <v>582</v>
      </c>
      <c r="HGW76" s="124" t="s">
        <v>582</v>
      </c>
      <c r="HGX76" s="124" t="s">
        <v>582</v>
      </c>
      <c r="HGY76" s="124" t="s">
        <v>582</v>
      </c>
      <c r="HGZ76" s="124" t="s">
        <v>582</v>
      </c>
      <c r="HHA76" s="124" t="s">
        <v>582</v>
      </c>
      <c r="HHB76" s="124" t="s">
        <v>582</v>
      </c>
      <c r="HHC76" s="124" t="s">
        <v>582</v>
      </c>
      <c r="HHD76" s="124" t="s">
        <v>582</v>
      </c>
      <c r="HHE76" s="124" t="s">
        <v>582</v>
      </c>
      <c r="HHF76" s="124" t="s">
        <v>582</v>
      </c>
      <c r="HHG76" s="124" t="s">
        <v>582</v>
      </c>
      <c r="HHH76" s="124" t="s">
        <v>582</v>
      </c>
      <c r="HHI76" s="124" t="s">
        <v>582</v>
      </c>
      <c r="HHJ76" s="124" t="s">
        <v>582</v>
      </c>
      <c r="HHK76" s="124" t="s">
        <v>582</v>
      </c>
      <c r="HHL76" s="124" t="s">
        <v>582</v>
      </c>
      <c r="HHM76" s="124" t="s">
        <v>582</v>
      </c>
      <c r="HHN76" s="124" t="s">
        <v>582</v>
      </c>
      <c r="HHO76" s="124" t="s">
        <v>582</v>
      </c>
      <c r="HHP76" s="124" t="s">
        <v>582</v>
      </c>
      <c r="HHQ76" s="124" t="s">
        <v>582</v>
      </c>
      <c r="HHR76" s="124" t="s">
        <v>582</v>
      </c>
      <c r="HHS76" s="124" t="s">
        <v>582</v>
      </c>
      <c r="HHT76" s="124" t="s">
        <v>582</v>
      </c>
      <c r="HHU76" s="124" t="s">
        <v>582</v>
      </c>
      <c r="HHV76" s="124" t="s">
        <v>582</v>
      </c>
      <c r="HHW76" s="124" t="s">
        <v>582</v>
      </c>
      <c r="HHX76" s="124" t="s">
        <v>582</v>
      </c>
      <c r="HHY76" s="124" t="s">
        <v>582</v>
      </c>
      <c r="HHZ76" s="124" t="s">
        <v>582</v>
      </c>
      <c r="HIA76" s="124" t="s">
        <v>582</v>
      </c>
      <c r="HIB76" s="124" t="s">
        <v>582</v>
      </c>
      <c r="HIC76" s="124" t="s">
        <v>582</v>
      </c>
      <c r="HID76" s="124" t="s">
        <v>582</v>
      </c>
      <c r="HIE76" s="124" t="s">
        <v>582</v>
      </c>
      <c r="HIF76" s="124" t="s">
        <v>582</v>
      </c>
      <c r="HIG76" s="124" t="s">
        <v>582</v>
      </c>
      <c r="HIH76" s="124" t="s">
        <v>582</v>
      </c>
      <c r="HII76" s="124" t="s">
        <v>582</v>
      </c>
      <c r="HIJ76" s="124" t="s">
        <v>582</v>
      </c>
      <c r="HIK76" s="124" t="s">
        <v>582</v>
      </c>
      <c r="HIL76" s="124" t="s">
        <v>582</v>
      </c>
      <c r="HIM76" s="124" t="s">
        <v>582</v>
      </c>
      <c r="HIN76" s="124" t="s">
        <v>582</v>
      </c>
      <c r="HIO76" s="124" t="s">
        <v>582</v>
      </c>
      <c r="HIP76" s="124" t="s">
        <v>582</v>
      </c>
      <c r="HIQ76" s="124" t="s">
        <v>582</v>
      </c>
      <c r="HIR76" s="124" t="s">
        <v>582</v>
      </c>
      <c r="HIS76" s="124" t="s">
        <v>582</v>
      </c>
      <c r="HIT76" s="124" t="s">
        <v>582</v>
      </c>
      <c r="HIU76" s="124" t="s">
        <v>582</v>
      </c>
      <c r="HIV76" s="124" t="s">
        <v>582</v>
      </c>
      <c r="HIW76" s="124" t="s">
        <v>582</v>
      </c>
      <c r="HIX76" s="124" t="s">
        <v>582</v>
      </c>
      <c r="HIY76" s="124" t="s">
        <v>582</v>
      </c>
      <c r="HIZ76" s="124" t="s">
        <v>582</v>
      </c>
      <c r="HJA76" s="124" t="s">
        <v>582</v>
      </c>
      <c r="HJB76" s="124" t="s">
        <v>582</v>
      </c>
      <c r="HJC76" s="124" t="s">
        <v>582</v>
      </c>
      <c r="HJD76" s="124" t="s">
        <v>582</v>
      </c>
      <c r="HJE76" s="124" t="s">
        <v>582</v>
      </c>
      <c r="HJF76" s="124" t="s">
        <v>582</v>
      </c>
      <c r="HJG76" s="124" t="s">
        <v>582</v>
      </c>
      <c r="HJH76" s="124" t="s">
        <v>582</v>
      </c>
      <c r="HJI76" s="124" t="s">
        <v>582</v>
      </c>
      <c r="HJJ76" s="124" t="s">
        <v>582</v>
      </c>
      <c r="HJK76" s="124" t="s">
        <v>582</v>
      </c>
      <c r="HJL76" s="124" t="s">
        <v>582</v>
      </c>
      <c r="HJM76" s="124" t="s">
        <v>582</v>
      </c>
      <c r="HJN76" s="124" t="s">
        <v>582</v>
      </c>
      <c r="HJO76" s="124" t="s">
        <v>582</v>
      </c>
      <c r="HJP76" s="124" t="s">
        <v>582</v>
      </c>
      <c r="HJQ76" s="124" t="s">
        <v>582</v>
      </c>
      <c r="HJR76" s="124" t="s">
        <v>582</v>
      </c>
      <c r="HJS76" s="124" t="s">
        <v>582</v>
      </c>
      <c r="HJT76" s="124" t="s">
        <v>582</v>
      </c>
      <c r="HJU76" s="124" t="s">
        <v>582</v>
      </c>
      <c r="HJV76" s="124" t="s">
        <v>582</v>
      </c>
      <c r="HJW76" s="124" t="s">
        <v>582</v>
      </c>
      <c r="HJX76" s="124" t="s">
        <v>582</v>
      </c>
      <c r="HJY76" s="124" t="s">
        <v>582</v>
      </c>
      <c r="HJZ76" s="124" t="s">
        <v>582</v>
      </c>
      <c r="HKA76" s="124" t="s">
        <v>582</v>
      </c>
      <c r="HKB76" s="124" t="s">
        <v>582</v>
      </c>
      <c r="HKC76" s="124" t="s">
        <v>582</v>
      </c>
      <c r="HKD76" s="124" t="s">
        <v>582</v>
      </c>
      <c r="HKE76" s="124" t="s">
        <v>582</v>
      </c>
      <c r="HKF76" s="124" t="s">
        <v>582</v>
      </c>
      <c r="HKG76" s="124" t="s">
        <v>582</v>
      </c>
      <c r="HKH76" s="124" t="s">
        <v>582</v>
      </c>
      <c r="HKI76" s="124" t="s">
        <v>582</v>
      </c>
      <c r="HKJ76" s="124" t="s">
        <v>582</v>
      </c>
      <c r="HKK76" s="124" t="s">
        <v>582</v>
      </c>
      <c r="HKL76" s="124" t="s">
        <v>582</v>
      </c>
      <c r="HKM76" s="124" t="s">
        <v>582</v>
      </c>
      <c r="HKN76" s="124" t="s">
        <v>582</v>
      </c>
      <c r="HKO76" s="124" t="s">
        <v>582</v>
      </c>
      <c r="HKP76" s="124" t="s">
        <v>582</v>
      </c>
      <c r="HKQ76" s="124" t="s">
        <v>582</v>
      </c>
      <c r="HKR76" s="124" t="s">
        <v>582</v>
      </c>
      <c r="HKS76" s="124" t="s">
        <v>582</v>
      </c>
      <c r="HKT76" s="124" t="s">
        <v>582</v>
      </c>
      <c r="HKU76" s="124" t="s">
        <v>582</v>
      </c>
      <c r="HKV76" s="124" t="s">
        <v>582</v>
      </c>
      <c r="HKW76" s="124" t="s">
        <v>582</v>
      </c>
      <c r="HKX76" s="124" t="s">
        <v>582</v>
      </c>
      <c r="HKY76" s="124" t="s">
        <v>582</v>
      </c>
      <c r="HKZ76" s="124" t="s">
        <v>582</v>
      </c>
      <c r="HLA76" s="124" t="s">
        <v>582</v>
      </c>
      <c r="HLB76" s="124" t="s">
        <v>582</v>
      </c>
      <c r="HLC76" s="124" t="s">
        <v>582</v>
      </c>
      <c r="HLD76" s="124" t="s">
        <v>582</v>
      </c>
      <c r="HLE76" s="124" t="s">
        <v>582</v>
      </c>
      <c r="HLF76" s="124" t="s">
        <v>582</v>
      </c>
      <c r="HLG76" s="124" t="s">
        <v>582</v>
      </c>
      <c r="HLH76" s="124" t="s">
        <v>582</v>
      </c>
      <c r="HLI76" s="124" t="s">
        <v>582</v>
      </c>
      <c r="HLJ76" s="124" t="s">
        <v>582</v>
      </c>
      <c r="HLK76" s="124" t="s">
        <v>582</v>
      </c>
      <c r="HLL76" s="124" t="s">
        <v>582</v>
      </c>
      <c r="HLM76" s="124" t="s">
        <v>582</v>
      </c>
      <c r="HLN76" s="124" t="s">
        <v>582</v>
      </c>
      <c r="HLO76" s="124" t="s">
        <v>582</v>
      </c>
      <c r="HLP76" s="124" t="s">
        <v>582</v>
      </c>
      <c r="HLQ76" s="124" t="s">
        <v>582</v>
      </c>
      <c r="HLR76" s="124" t="s">
        <v>582</v>
      </c>
      <c r="HLS76" s="124" t="s">
        <v>582</v>
      </c>
      <c r="HLT76" s="124" t="s">
        <v>582</v>
      </c>
      <c r="HLU76" s="124" t="s">
        <v>582</v>
      </c>
      <c r="HLV76" s="124" t="s">
        <v>582</v>
      </c>
      <c r="HLW76" s="124" t="s">
        <v>582</v>
      </c>
      <c r="HLX76" s="124" t="s">
        <v>582</v>
      </c>
      <c r="HLY76" s="124" t="s">
        <v>582</v>
      </c>
      <c r="HLZ76" s="124" t="s">
        <v>582</v>
      </c>
      <c r="HMA76" s="124" t="s">
        <v>582</v>
      </c>
      <c r="HMB76" s="124" t="s">
        <v>582</v>
      </c>
      <c r="HMC76" s="124" t="s">
        <v>582</v>
      </c>
      <c r="HMD76" s="124" t="s">
        <v>582</v>
      </c>
      <c r="HME76" s="124" t="s">
        <v>582</v>
      </c>
      <c r="HMF76" s="124" t="s">
        <v>582</v>
      </c>
      <c r="HMG76" s="124" t="s">
        <v>582</v>
      </c>
      <c r="HMH76" s="124" t="s">
        <v>582</v>
      </c>
      <c r="HMI76" s="124" t="s">
        <v>582</v>
      </c>
      <c r="HMJ76" s="124" t="s">
        <v>582</v>
      </c>
      <c r="HMK76" s="124" t="s">
        <v>582</v>
      </c>
      <c r="HML76" s="124" t="s">
        <v>582</v>
      </c>
      <c r="HMM76" s="124" t="s">
        <v>582</v>
      </c>
      <c r="HMN76" s="124" t="s">
        <v>582</v>
      </c>
      <c r="HMO76" s="124" t="s">
        <v>582</v>
      </c>
      <c r="HMP76" s="124" t="s">
        <v>582</v>
      </c>
      <c r="HMQ76" s="124" t="s">
        <v>582</v>
      </c>
      <c r="HMR76" s="124" t="s">
        <v>582</v>
      </c>
      <c r="HMS76" s="124" t="s">
        <v>582</v>
      </c>
      <c r="HMT76" s="124" t="s">
        <v>582</v>
      </c>
      <c r="HMU76" s="124" t="s">
        <v>582</v>
      </c>
      <c r="HMV76" s="124" t="s">
        <v>582</v>
      </c>
      <c r="HMW76" s="124" t="s">
        <v>582</v>
      </c>
      <c r="HMX76" s="124" t="s">
        <v>582</v>
      </c>
      <c r="HMY76" s="124" t="s">
        <v>582</v>
      </c>
      <c r="HMZ76" s="124" t="s">
        <v>582</v>
      </c>
      <c r="HNA76" s="124" t="s">
        <v>582</v>
      </c>
      <c r="HNB76" s="124" t="s">
        <v>582</v>
      </c>
      <c r="HNC76" s="124" t="s">
        <v>582</v>
      </c>
      <c r="HND76" s="124" t="s">
        <v>582</v>
      </c>
      <c r="HNE76" s="124" t="s">
        <v>582</v>
      </c>
      <c r="HNF76" s="124" t="s">
        <v>582</v>
      </c>
      <c r="HNG76" s="124" t="s">
        <v>582</v>
      </c>
      <c r="HNH76" s="124" t="s">
        <v>582</v>
      </c>
      <c r="HNI76" s="124" t="s">
        <v>582</v>
      </c>
      <c r="HNJ76" s="124" t="s">
        <v>582</v>
      </c>
      <c r="HNK76" s="124" t="s">
        <v>582</v>
      </c>
      <c r="HNL76" s="124" t="s">
        <v>582</v>
      </c>
      <c r="HNM76" s="124" t="s">
        <v>582</v>
      </c>
      <c r="HNN76" s="124" t="s">
        <v>582</v>
      </c>
      <c r="HNO76" s="124" t="s">
        <v>582</v>
      </c>
      <c r="HNP76" s="124" t="s">
        <v>582</v>
      </c>
      <c r="HNQ76" s="124" t="s">
        <v>582</v>
      </c>
      <c r="HNR76" s="124" t="s">
        <v>582</v>
      </c>
      <c r="HNS76" s="124" t="s">
        <v>582</v>
      </c>
      <c r="HNT76" s="124" t="s">
        <v>582</v>
      </c>
      <c r="HNU76" s="124" t="s">
        <v>582</v>
      </c>
      <c r="HNV76" s="124" t="s">
        <v>582</v>
      </c>
      <c r="HNW76" s="124" t="s">
        <v>582</v>
      </c>
      <c r="HNX76" s="124" t="s">
        <v>582</v>
      </c>
      <c r="HNY76" s="124" t="s">
        <v>582</v>
      </c>
      <c r="HNZ76" s="124" t="s">
        <v>582</v>
      </c>
      <c r="HOA76" s="124" t="s">
        <v>582</v>
      </c>
      <c r="HOB76" s="124" t="s">
        <v>582</v>
      </c>
      <c r="HOC76" s="124" t="s">
        <v>582</v>
      </c>
      <c r="HOD76" s="124" t="s">
        <v>582</v>
      </c>
      <c r="HOE76" s="124" t="s">
        <v>582</v>
      </c>
      <c r="HOF76" s="124" t="s">
        <v>582</v>
      </c>
      <c r="HOG76" s="124" t="s">
        <v>582</v>
      </c>
      <c r="HOH76" s="124" t="s">
        <v>582</v>
      </c>
      <c r="HOI76" s="124" t="s">
        <v>582</v>
      </c>
      <c r="HOJ76" s="124" t="s">
        <v>582</v>
      </c>
      <c r="HOK76" s="124" t="s">
        <v>582</v>
      </c>
      <c r="HOL76" s="124" t="s">
        <v>582</v>
      </c>
      <c r="HOM76" s="124" t="s">
        <v>582</v>
      </c>
      <c r="HON76" s="124" t="s">
        <v>582</v>
      </c>
      <c r="HOO76" s="124" t="s">
        <v>582</v>
      </c>
      <c r="HOP76" s="124" t="s">
        <v>582</v>
      </c>
      <c r="HOQ76" s="124" t="s">
        <v>582</v>
      </c>
      <c r="HOR76" s="124" t="s">
        <v>582</v>
      </c>
      <c r="HOS76" s="124" t="s">
        <v>582</v>
      </c>
      <c r="HOT76" s="124" t="s">
        <v>582</v>
      </c>
      <c r="HOU76" s="124" t="s">
        <v>582</v>
      </c>
      <c r="HOV76" s="124" t="s">
        <v>582</v>
      </c>
      <c r="HOW76" s="124" t="s">
        <v>582</v>
      </c>
      <c r="HOX76" s="124" t="s">
        <v>582</v>
      </c>
      <c r="HOY76" s="124" t="s">
        <v>582</v>
      </c>
      <c r="HOZ76" s="124" t="s">
        <v>582</v>
      </c>
      <c r="HPA76" s="124" t="s">
        <v>582</v>
      </c>
      <c r="HPB76" s="124" t="s">
        <v>582</v>
      </c>
      <c r="HPC76" s="124" t="s">
        <v>582</v>
      </c>
      <c r="HPD76" s="124" t="s">
        <v>582</v>
      </c>
      <c r="HPE76" s="124" t="s">
        <v>582</v>
      </c>
      <c r="HPF76" s="124" t="s">
        <v>582</v>
      </c>
      <c r="HPG76" s="124" t="s">
        <v>582</v>
      </c>
      <c r="HPH76" s="124" t="s">
        <v>582</v>
      </c>
      <c r="HPI76" s="124" t="s">
        <v>582</v>
      </c>
      <c r="HPJ76" s="124" t="s">
        <v>582</v>
      </c>
      <c r="HPK76" s="124" t="s">
        <v>582</v>
      </c>
      <c r="HPL76" s="124" t="s">
        <v>582</v>
      </c>
      <c r="HPM76" s="124" t="s">
        <v>582</v>
      </c>
      <c r="HPN76" s="124" t="s">
        <v>582</v>
      </c>
      <c r="HPO76" s="124" t="s">
        <v>582</v>
      </c>
      <c r="HPP76" s="124" t="s">
        <v>582</v>
      </c>
      <c r="HPQ76" s="124" t="s">
        <v>582</v>
      </c>
      <c r="HPR76" s="124" t="s">
        <v>582</v>
      </c>
      <c r="HPS76" s="124" t="s">
        <v>582</v>
      </c>
      <c r="HPT76" s="124" t="s">
        <v>582</v>
      </c>
      <c r="HPU76" s="124" t="s">
        <v>582</v>
      </c>
      <c r="HPV76" s="124" t="s">
        <v>582</v>
      </c>
      <c r="HPW76" s="124" t="s">
        <v>582</v>
      </c>
      <c r="HPX76" s="124" t="s">
        <v>582</v>
      </c>
      <c r="HPY76" s="124" t="s">
        <v>582</v>
      </c>
      <c r="HPZ76" s="124" t="s">
        <v>582</v>
      </c>
      <c r="HQA76" s="124" t="s">
        <v>582</v>
      </c>
      <c r="HQB76" s="124" t="s">
        <v>582</v>
      </c>
      <c r="HQC76" s="124" t="s">
        <v>582</v>
      </c>
      <c r="HQD76" s="124" t="s">
        <v>582</v>
      </c>
      <c r="HQE76" s="124" t="s">
        <v>582</v>
      </c>
      <c r="HQF76" s="124" t="s">
        <v>582</v>
      </c>
      <c r="HQG76" s="124" t="s">
        <v>582</v>
      </c>
      <c r="HQH76" s="124" t="s">
        <v>582</v>
      </c>
      <c r="HQI76" s="124" t="s">
        <v>582</v>
      </c>
      <c r="HQJ76" s="124" t="s">
        <v>582</v>
      </c>
      <c r="HQK76" s="124" t="s">
        <v>582</v>
      </c>
      <c r="HQL76" s="124" t="s">
        <v>582</v>
      </c>
      <c r="HQM76" s="124" t="s">
        <v>582</v>
      </c>
      <c r="HQN76" s="124" t="s">
        <v>582</v>
      </c>
      <c r="HQO76" s="124" t="s">
        <v>582</v>
      </c>
      <c r="HQP76" s="124" t="s">
        <v>582</v>
      </c>
      <c r="HQQ76" s="124" t="s">
        <v>582</v>
      </c>
      <c r="HQR76" s="124" t="s">
        <v>582</v>
      </c>
      <c r="HQS76" s="124" t="s">
        <v>582</v>
      </c>
      <c r="HQT76" s="124" t="s">
        <v>582</v>
      </c>
      <c r="HQU76" s="124" t="s">
        <v>582</v>
      </c>
      <c r="HQV76" s="124" t="s">
        <v>582</v>
      </c>
      <c r="HQW76" s="124" t="s">
        <v>582</v>
      </c>
      <c r="HQX76" s="124" t="s">
        <v>582</v>
      </c>
      <c r="HQY76" s="124" t="s">
        <v>582</v>
      </c>
      <c r="HQZ76" s="124" t="s">
        <v>582</v>
      </c>
      <c r="HRA76" s="124" t="s">
        <v>582</v>
      </c>
      <c r="HRB76" s="124" t="s">
        <v>582</v>
      </c>
      <c r="HRC76" s="124" t="s">
        <v>582</v>
      </c>
      <c r="HRD76" s="124" t="s">
        <v>582</v>
      </c>
      <c r="HRE76" s="124" t="s">
        <v>582</v>
      </c>
      <c r="HRF76" s="124" t="s">
        <v>582</v>
      </c>
      <c r="HRG76" s="124" t="s">
        <v>582</v>
      </c>
      <c r="HRH76" s="124" t="s">
        <v>582</v>
      </c>
      <c r="HRI76" s="124" t="s">
        <v>582</v>
      </c>
      <c r="HRJ76" s="124" t="s">
        <v>582</v>
      </c>
      <c r="HRK76" s="124" t="s">
        <v>582</v>
      </c>
      <c r="HRL76" s="124" t="s">
        <v>582</v>
      </c>
      <c r="HRM76" s="124" t="s">
        <v>582</v>
      </c>
      <c r="HRN76" s="124" t="s">
        <v>582</v>
      </c>
      <c r="HRO76" s="124" t="s">
        <v>582</v>
      </c>
      <c r="HRP76" s="124" t="s">
        <v>582</v>
      </c>
      <c r="HRQ76" s="124" t="s">
        <v>582</v>
      </c>
      <c r="HRR76" s="124" t="s">
        <v>582</v>
      </c>
      <c r="HRS76" s="124" t="s">
        <v>582</v>
      </c>
      <c r="HRT76" s="124" t="s">
        <v>582</v>
      </c>
      <c r="HRU76" s="124" t="s">
        <v>582</v>
      </c>
      <c r="HRV76" s="124" t="s">
        <v>582</v>
      </c>
      <c r="HRW76" s="124" t="s">
        <v>582</v>
      </c>
      <c r="HRX76" s="124" t="s">
        <v>582</v>
      </c>
      <c r="HRY76" s="124" t="s">
        <v>582</v>
      </c>
      <c r="HRZ76" s="124" t="s">
        <v>582</v>
      </c>
      <c r="HSA76" s="124" t="s">
        <v>582</v>
      </c>
      <c r="HSB76" s="124" t="s">
        <v>582</v>
      </c>
      <c r="HSC76" s="124" t="s">
        <v>582</v>
      </c>
      <c r="HSD76" s="124" t="s">
        <v>582</v>
      </c>
      <c r="HSE76" s="124" t="s">
        <v>582</v>
      </c>
      <c r="HSF76" s="124" t="s">
        <v>582</v>
      </c>
      <c r="HSG76" s="124" t="s">
        <v>582</v>
      </c>
      <c r="HSH76" s="124" t="s">
        <v>582</v>
      </c>
      <c r="HSI76" s="124" t="s">
        <v>582</v>
      </c>
      <c r="HSJ76" s="124" t="s">
        <v>582</v>
      </c>
      <c r="HSK76" s="124" t="s">
        <v>582</v>
      </c>
      <c r="HSL76" s="124" t="s">
        <v>582</v>
      </c>
      <c r="HSM76" s="124" t="s">
        <v>582</v>
      </c>
      <c r="HSN76" s="124" t="s">
        <v>582</v>
      </c>
      <c r="HSO76" s="124" t="s">
        <v>582</v>
      </c>
      <c r="HSP76" s="124" t="s">
        <v>582</v>
      </c>
      <c r="HSQ76" s="124" t="s">
        <v>582</v>
      </c>
      <c r="HSR76" s="124" t="s">
        <v>582</v>
      </c>
      <c r="HSS76" s="124" t="s">
        <v>582</v>
      </c>
      <c r="HST76" s="124" t="s">
        <v>582</v>
      </c>
      <c r="HSU76" s="124" t="s">
        <v>582</v>
      </c>
      <c r="HSV76" s="124" t="s">
        <v>582</v>
      </c>
      <c r="HSW76" s="124" t="s">
        <v>582</v>
      </c>
      <c r="HSX76" s="124" t="s">
        <v>582</v>
      </c>
      <c r="HSY76" s="124" t="s">
        <v>582</v>
      </c>
      <c r="HSZ76" s="124" t="s">
        <v>582</v>
      </c>
      <c r="HTA76" s="124" t="s">
        <v>582</v>
      </c>
      <c r="HTB76" s="124" t="s">
        <v>582</v>
      </c>
      <c r="HTC76" s="124" t="s">
        <v>582</v>
      </c>
      <c r="HTD76" s="124" t="s">
        <v>582</v>
      </c>
      <c r="HTE76" s="124" t="s">
        <v>582</v>
      </c>
      <c r="HTF76" s="124" t="s">
        <v>582</v>
      </c>
      <c r="HTG76" s="124" t="s">
        <v>582</v>
      </c>
      <c r="HTH76" s="124" t="s">
        <v>582</v>
      </c>
      <c r="HTI76" s="124" t="s">
        <v>582</v>
      </c>
      <c r="HTJ76" s="124" t="s">
        <v>582</v>
      </c>
      <c r="HTK76" s="124" t="s">
        <v>582</v>
      </c>
      <c r="HTL76" s="124" t="s">
        <v>582</v>
      </c>
      <c r="HTM76" s="124" t="s">
        <v>582</v>
      </c>
      <c r="HTN76" s="124" t="s">
        <v>582</v>
      </c>
      <c r="HTO76" s="124" t="s">
        <v>582</v>
      </c>
      <c r="HTP76" s="124" t="s">
        <v>582</v>
      </c>
      <c r="HTQ76" s="124" t="s">
        <v>582</v>
      </c>
      <c r="HTR76" s="124" t="s">
        <v>582</v>
      </c>
      <c r="HTS76" s="124" t="s">
        <v>582</v>
      </c>
      <c r="HTT76" s="124" t="s">
        <v>582</v>
      </c>
      <c r="HTU76" s="124" t="s">
        <v>582</v>
      </c>
      <c r="HTV76" s="124" t="s">
        <v>582</v>
      </c>
      <c r="HTW76" s="124" t="s">
        <v>582</v>
      </c>
      <c r="HTX76" s="124" t="s">
        <v>582</v>
      </c>
      <c r="HTY76" s="124" t="s">
        <v>582</v>
      </c>
      <c r="HTZ76" s="124" t="s">
        <v>582</v>
      </c>
      <c r="HUA76" s="124" t="s">
        <v>582</v>
      </c>
      <c r="HUB76" s="124" t="s">
        <v>582</v>
      </c>
      <c r="HUC76" s="124" t="s">
        <v>582</v>
      </c>
      <c r="HUD76" s="124" t="s">
        <v>582</v>
      </c>
      <c r="HUE76" s="124" t="s">
        <v>582</v>
      </c>
      <c r="HUF76" s="124" t="s">
        <v>582</v>
      </c>
      <c r="HUG76" s="124" t="s">
        <v>582</v>
      </c>
      <c r="HUH76" s="124" t="s">
        <v>582</v>
      </c>
      <c r="HUI76" s="124" t="s">
        <v>582</v>
      </c>
      <c r="HUJ76" s="124" t="s">
        <v>582</v>
      </c>
      <c r="HUK76" s="124" t="s">
        <v>582</v>
      </c>
      <c r="HUL76" s="124" t="s">
        <v>582</v>
      </c>
      <c r="HUM76" s="124" t="s">
        <v>582</v>
      </c>
      <c r="HUN76" s="124" t="s">
        <v>582</v>
      </c>
      <c r="HUO76" s="124" t="s">
        <v>582</v>
      </c>
      <c r="HUP76" s="124" t="s">
        <v>582</v>
      </c>
      <c r="HUQ76" s="124" t="s">
        <v>582</v>
      </c>
      <c r="HUR76" s="124" t="s">
        <v>582</v>
      </c>
      <c r="HUS76" s="124" t="s">
        <v>582</v>
      </c>
      <c r="HUT76" s="124" t="s">
        <v>582</v>
      </c>
      <c r="HUU76" s="124" t="s">
        <v>582</v>
      </c>
      <c r="HUV76" s="124" t="s">
        <v>582</v>
      </c>
      <c r="HUW76" s="124" t="s">
        <v>582</v>
      </c>
      <c r="HUX76" s="124" t="s">
        <v>582</v>
      </c>
      <c r="HUY76" s="124" t="s">
        <v>582</v>
      </c>
      <c r="HUZ76" s="124" t="s">
        <v>582</v>
      </c>
      <c r="HVA76" s="124" t="s">
        <v>582</v>
      </c>
      <c r="HVB76" s="124" t="s">
        <v>582</v>
      </c>
      <c r="HVC76" s="124" t="s">
        <v>582</v>
      </c>
      <c r="HVD76" s="124" t="s">
        <v>582</v>
      </c>
      <c r="HVE76" s="124" t="s">
        <v>582</v>
      </c>
      <c r="HVF76" s="124" t="s">
        <v>582</v>
      </c>
      <c r="HVG76" s="124" t="s">
        <v>582</v>
      </c>
      <c r="HVH76" s="124" t="s">
        <v>582</v>
      </c>
      <c r="HVI76" s="124" t="s">
        <v>582</v>
      </c>
      <c r="HVJ76" s="124" t="s">
        <v>582</v>
      </c>
      <c r="HVK76" s="124" t="s">
        <v>582</v>
      </c>
      <c r="HVL76" s="124" t="s">
        <v>582</v>
      </c>
      <c r="HVM76" s="124" t="s">
        <v>582</v>
      </c>
      <c r="HVN76" s="124" t="s">
        <v>582</v>
      </c>
      <c r="HVO76" s="124" t="s">
        <v>582</v>
      </c>
      <c r="HVP76" s="124" t="s">
        <v>582</v>
      </c>
      <c r="HVQ76" s="124" t="s">
        <v>582</v>
      </c>
      <c r="HVR76" s="124" t="s">
        <v>582</v>
      </c>
      <c r="HVS76" s="124" t="s">
        <v>582</v>
      </c>
      <c r="HVT76" s="124" t="s">
        <v>582</v>
      </c>
      <c r="HVU76" s="124" t="s">
        <v>582</v>
      </c>
      <c r="HVV76" s="124" t="s">
        <v>582</v>
      </c>
      <c r="HVW76" s="124" t="s">
        <v>582</v>
      </c>
      <c r="HVX76" s="124" t="s">
        <v>582</v>
      </c>
      <c r="HVY76" s="124" t="s">
        <v>582</v>
      </c>
      <c r="HVZ76" s="124" t="s">
        <v>582</v>
      </c>
      <c r="HWA76" s="124" t="s">
        <v>582</v>
      </c>
      <c r="HWB76" s="124" t="s">
        <v>582</v>
      </c>
      <c r="HWC76" s="124" t="s">
        <v>582</v>
      </c>
      <c r="HWD76" s="124" t="s">
        <v>582</v>
      </c>
      <c r="HWE76" s="124" t="s">
        <v>582</v>
      </c>
      <c r="HWF76" s="124" t="s">
        <v>582</v>
      </c>
      <c r="HWG76" s="124" t="s">
        <v>582</v>
      </c>
      <c r="HWH76" s="124" t="s">
        <v>582</v>
      </c>
      <c r="HWI76" s="124" t="s">
        <v>582</v>
      </c>
      <c r="HWJ76" s="124" t="s">
        <v>582</v>
      </c>
      <c r="HWK76" s="124" t="s">
        <v>582</v>
      </c>
      <c r="HWL76" s="124" t="s">
        <v>582</v>
      </c>
      <c r="HWM76" s="124" t="s">
        <v>582</v>
      </c>
      <c r="HWN76" s="124" t="s">
        <v>582</v>
      </c>
      <c r="HWO76" s="124" t="s">
        <v>582</v>
      </c>
      <c r="HWP76" s="124" t="s">
        <v>582</v>
      </c>
      <c r="HWQ76" s="124" t="s">
        <v>582</v>
      </c>
      <c r="HWR76" s="124" t="s">
        <v>582</v>
      </c>
      <c r="HWS76" s="124" t="s">
        <v>582</v>
      </c>
      <c r="HWT76" s="124" t="s">
        <v>582</v>
      </c>
      <c r="HWU76" s="124" t="s">
        <v>582</v>
      </c>
      <c r="HWV76" s="124" t="s">
        <v>582</v>
      </c>
      <c r="HWW76" s="124" t="s">
        <v>582</v>
      </c>
      <c r="HWX76" s="124" t="s">
        <v>582</v>
      </c>
      <c r="HWY76" s="124" t="s">
        <v>582</v>
      </c>
      <c r="HWZ76" s="124" t="s">
        <v>582</v>
      </c>
      <c r="HXA76" s="124" t="s">
        <v>582</v>
      </c>
      <c r="HXB76" s="124" t="s">
        <v>582</v>
      </c>
      <c r="HXC76" s="124" t="s">
        <v>582</v>
      </c>
      <c r="HXD76" s="124" t="s">
        <v>582</v>
      </c>
      <c r="HXE76" s="124" t="s">
        <v>582</v>
      </c>
      <c r="HXF76" s="124" t="s">
        <v>582</v>
      </c>
      <c r="HXG76" s="124" t="s">
        <v>582</v>
      </c>
      <c r="HXH76" s="124" t="s">
        <v>582</v>
      </c>
      <c r="HXI76" s="124" t="s">
        <v>582</v>
      </c>
      <c r="HXJ76" s="124" t="s">
        <v>582</v>
      </c>
      <c r="HXK76" s="124" t="s">
        <v>582</v>
      </c>
      <c r="HXL76" s="124" t="s">
        <v>582</v>
      </c>
      <c r="HXM76" s="124" t="s">
        <v>582</v>
      </c>
      <c r="HXN76" s="124" t="s">
        <v>582</v>
      </c>
      <c r="HXO76" s="124" t="s">
        <v>582</v>
      </c>
      <c r="HXP76" s="124" t="s">
        <v>582</v>
      </c>
      <c r="HXQ76" s="124" t="s">
        <v>582</v>
      </c>
      <c r="HXR76" s="124" t="s">
        <v>582</v>
      </c>
      <c r="HXS76" s="124" t="s">
        <v>582</v>
      </c>
      <c r="HXT76" s="124" t="s">
        <v>582</v>
      </c>
      <c r="HXU76" s="124" t="s">
        <v>582</v>
      </c>
      <c r="HXV76" s="124" t="s">
        <v>582</v>
      </c>
      <c r="HXW76" s="124" t="s">
        <v>582</v>
      </c>
      <c r="HXX76" s="124" t="s">
        <v>582</v>
      </c>
      <c r="HXY76" s="124" t="s">
        <v>582</v>
      </c>
      <c r="HXZ76" s="124" t="s">
        <v>582</v>
      </c>
      <c r="HYA76" s="124" t="s">
        <v>582</v>
      </c>
      <c r="HYB76" s="124" t="s">
        <v>582</v>
      </c>
      <c r="HYC76" s="124" t="s">
        <v>582</v>
      </c>
      <c r="HYD76" s="124" t="s">
        <v>582</v>
      </c>
      <c r="HYE76" s="124" t="s">
        <v>582</v>
      </c>
      <c r="HYF76" s="124" t="s">
        <v>582</v>
      </c>
      <c r="HYG76" s="124" t="s">
        <v>582</v>
      </c>
      <c r="HYH76" s="124" t="s">
        <v>582</v>
      </c>
      <c r="HYI76" s="124" t="s">
        <v>582</v>
      </c>
      <c r="HYJ76" s="124" t="s">
        <v>582</v>
      </c>
      <c r="HYK76" s="124" t="s">
        <v>582</v>
      </c>
      <c r="HYL76" s="124" t="s">
        <v>582</v>
      </c>
      <c r="HYM76" s="124" t="s">
        <v>582</v>
      </c>
      <c r="HYN76" s="124" t="s">
        <v>582</v>
      </c>
      <c r="HYO76" s="124" t="s">
        <v>582</v>
      </c>
      <c r="HYP76" s="124" t="s">
        <v>582</v>
      </c>
      <c r="HYQ76" s="124" t="s">
        <v>582</v>
      </c>
      <c r="HYR76" s="124" t="s">
        <v>582</v>
      </c>
      <c r="HYS76" s="124" t="s">
        <v>582</v>
      </c>
      <c r="HYT76" s="124" t="s">
        <v>582</v>
      </c>
      <c r="HYU76" s="124" t="s">
        <v>582</v>
      </c>
      <c r="HYV76" s="124" t="s">
        <v>582</v>
      </c>
      <c r="HYW76" s="124" t="s">
        <v>582</v>
      </c>
      <c r="HYX76" s="124" t="s">
        <v>582</v>
      </c>
      <c r="HYY76" s="124" t="s">
        <v>582</v>
      </c>
      <c r="HYZ76" s="124" t="s">
        <v>582</v>
      </c>
      <c r="HZA76" s="124" t="s">
        <v>582</v>
      </c>
      <c r="HZB76" s="124" t="s">
        <v>582</v>
      </c>
      <c r="HZC76" s="124" t="s">
        <v>582</v>
      </c>
      <c r="HZD76" s="124" t="s">
        <v>582</v>
      </c>
      <c r="HZE76" s="124" t="s">
        <v>582</v>
      </c>
      <c r="HZF76" s="124" t="s">
        <v>582</v>
      </c>
      <c r="HZG76" s="124" t="s">
        <v>582</v>
      </c>
      <c r="HZH76" s="124" t="s">
        <v>582</v>
      </c>
      <c r="HZI76" s="124" t="s">
        <v>582</v>
      </c>
      <c r="HZJ76" s="124" t="s">
        <v>582</v>
      </c>
      <c r="HZK76" s="124" t="s">
        <v>582</v>
      </c>
      <c r="HZL76" s="124" t="s">
        <v>582</v>
      </c>
      <c r="HZM76" s="124" t="s">
        <v>582</v>
      </c>
      <c r="HZN76" s="124" t="s">
        <v>582</v>
      </c>
      <c r="HZO76" s="124" t="s">
        <v>582</v>
      </c>
      <c r="HZP76" s="124" t="s">
        <v>582</v>
      </c>
      <c r="HZQ76" s="124" t="s">
        <v>582</v>
      </c>
      <c r="HZR76" s="124" t="s">
        <v>582</v>
      </c>
      <c r="HZS76" s="124" t="s">
        <v>582</v>
      </c>
      <c r="HZT76" s="124" t="s">
        <v>582</v>
      </c>
      <c r="HZU76" s="124" t="s">
        <v>582</v>
      </c>
      <c r="HZV76" s="124" t="s">
        <v>582</v>
      </c>
      <c r="HZW76" s="124" t="s">
        <v>582</v>
      </c>
      <c r="HZX76" s="124" t="s">
        <v>582</v>
      </c>
      <c r="HZY76" s="124" t="s">
        <v>582</v>
      </c>
      <c r="HZZ76" s="124" t="s">
        <v>582</v>
      </c>
      <c r="IAA76" s="124" t="s">
        <v>582</v>
      </c>
      <c r="IAB76" s="124" t="s">
        <v>582</v>
      </c>
      <c r="IAC76" s="124" t="s">
        <v>582</v>
      </c>
      <c r="IAD76" s="124" t="s">
        <v>582</v>
      </c>
      <c r="IAE76" s="124" t="s">
        <v>582</v>
      </c>
      <c r="IAF76" s="124" t="s">
        <v>582</v>
      </c>
      <c r="IAG76" s="124" t="s">
        <v>582</v>
      </c>
      <c r="IAH76" s="124" t="s">
        <v>582</v>
      </c>
      <c r="IAI76" s="124" t="s">
        <v>582</v>
      </c>
      <c r="IAJ76" s="124" t="s">
        <v>582</v>
      </c>
      <c r="IAK76" s="124" t="s">
        <v>582</v>
      </c>
      <c r="IAL76" s="124" t="s">
        <v>582</v>
      </c>
      <c r="IAM76" s="124" t="s">
        <v>582</v>
      </c>
      <c r="IAN76" s="124" t="s">
        <v>582</v>
      </c>
      <c r="IAO76" s="124" t="s">
        <v>582</v>
      </c>
      <c r="IAP76" s="124" t="s">
        <v>582</v>
      </c>
      <c r="IAQ76" s="124" t="s">
        <v>582</v>
      </c>
      <c r="IAR76" s="124" t="s">
        <v>582</v>
      </c>
      <c r="IAS76" s="124" t="s">
        <v>582</v>
      </c>
      <c r="IAT76" s="124" t="s">
        <v>582</v>
      </c>
      <c r="IAU76" s="124" t="s">
        <v>582</v>
      </c>
      <c r="IAV76" s="124" t="s">
        <v>582</v>
      </c>
      <c r="IAW76" s="124" t="s">
        <v>582</v>
      </c>
      <c r="IAX76" s="124" t="s">
        <v>582</v>
      </c>
      <c r="IAY76" s="124" t="s">
        <v>582</v>
      </c>
      <c r="IAZ76" s="124" t="s">
        <v>582</v>
      </c>
      <c r="IBA76" s="124" t="s">
        <v>582</v>
      </c>
      <c r="IBB76" s="124" t="s">
        <v>582</v>
      </c>
      <c r="IBC76" s="124" t="s">
        <v>582</v>
      </c>
      <c r="IBD76" s="124" t="s">
        <v>582</v>
      </c>
      <c r="IBE76" s="124" t="s">
        <v>582</v>
      </c>
      <c r="IBF76" s="124" t="s">
        <v>582</v>
      </c>
      <c r="IBG76" s="124" t="s">
        <v>582</v>
      </c>
      <c r="IBH76" s="124" t="s">
        <v>582</v>
      </c>
      <c r="IBI76" s="124" t="s">
        <v>582</v>
      </c>
      <c r="IBJ76" s="124" t="s">
        <v>582</v>
      </c>
      <c r="IBK76" s="124" t="s">
        <v>582</v>
      </c>
      <c r="IBL76" s="124" t="s">
        <v>582</v>
      </c>
      <c r="IBM76" s="124" t="s">
        <v>582</v>
      </c>
      <c r="IBN76" s="124" t="s">
        <v>582</v>
      </c>
      <c r="IBO76" s="124" t="s">
        <v>582</v>
      </c>
      <c r="IBP76" s="124" t="s">
        <v>582</v>
      </c>
      <c r="IBQ76" s="124" t="s">
        <v>582</v>
      </c>
      <c r="IBR76" s="124" t="s">
        <v>582</v>
      </c>
      <c r="IBS76" s="124" t="s">
        <v>582</v>
      </c>
      <c r="IBT76" s="124" t="s">
        <v>582</v>
      </c>
      <c r="IBU76" s="124" t="s">
        <v>582</v>
      </c>
      <c r="IBV76" s="124" t="s">
        <v>582</v>
      </c>
      <c r="IBW76" s="124" t="s">
        <v>582</v>
      </c>
      <c r="IBX76" s="124" t="s">
        <v>582</v>
      </c>
      <c r="IBY76" s="124" t="s">
        <v>582</v>
      </c>
      <c r="IBZ76" s="124" t="s">
        <v>582</v>
      </c>
      <c r="ICA76" s="124" t="s">
        <v>582</v>
      </c>
      <c r="ICB76" s="124" t="s">
        <v>582</v>
      </c>
      <c r="ICC76" s="124" t="s">
        <v>582</v>
      </c>
      <c r="ICD76" s="124" t="s">
        <v>582</v>
      </c>
      <c r="ICE76" s="124" t="s">
        <v>582</v>
      </c>
      <c r="ICF76" s="124" t="s">
        <v>582</v>
      </c>
      <c r="ICG76" s="124" t="s">
        <v>582</v>
      </c>
      <c r="ICH76" s="124" t="s">
        <v>582</v>
      </c>
      <c r="ICI76" s="124" t="s">
        <v>582</v>
      </c>
      <c r="ICJ76" s="124" t="s">
        <v>582</v>
      </c>
      <c r="ICK76" s="124" t="s">
        <v>582</v>
      </c>
      <c r="ICL76" s="124" t="s">
        <v>582</v>
      </c>
      <c r="ICM76" s="124" t="s">
        <v>582</v>
      </c>
      <c r="ICN76" s="124" t="s">
        <v>582</v>
      </c>
      <c r="ICO76" s="124" t="s">
        <v>582</v>
      </c>
      <c r="ICP76" s="124" t="s">
        <v>582</v>
      </c>
      <c r="ICQ76" s="124" t="s">
        <v>582</v>
      </c>
      <c r="ICR76" s="124" t="s">
        <v>582</v>
      </c>
      <c r="ICS76" s="124" t="s">
        <v>582</v>
      </c>
      <c r="ICT76" s="124" t="s">
        <v>582</v>
      </c>
      <c r="ICU76" s="124" t="s">
        <v>582</v>
      </c>
      <c r="ICV76" s="124" t="s">
        <v>582</v>
      </c>
      <c r="ICW76" s="124" t="s">
        <v>582</v>
      </c>
      <c r="ICX76" s="124" t="s">
        <v>582</v>
      </c>
      <c r="ICY76" s="124" t="s">
        <v>582</v>
      </c>
      <c r="ICZ76" s="124" t="s">
        <v>582</v>
      </c>
      <c r="IDA76" s="124" t="s">
        <v>582</v>
      </c>
      <c r="IDB76" s="124" t="s">
        <v>582</v>
      </c>
      <c r="IDC76" s="124" t="s">
        <v>582</v>
      </c>
      <c r="IDD76" s="124" t="s">
        <v>582</v>
      </c>
      <c r="IDE76" s="124" t="s">
        <v>582</v>
      </c>
      <c r="IDF76" s="124" t="s">
        <v>582</v>
      </c>
      <c r="IDG76" s="124" t="s">
        <v>582</v>
      </c>
      <c r="IDH76" s="124" t="s">
        <v>582</v>
      </c>
      <c r="IDI76" s="124" t="s">
        <v>582</v>
      </c>
      <c r="IDJ76" s="124" t="s">
        <v>582</v>
      </c>
      <c r="IDK76" s="124" t="s">
        <v>582</v>
      </c>
      <c r="IDL76" s="124" t="s">
        <v>582</v>
      </c>
      <c r="IDM76" s="124" t="s">
        <v>582</v>
      </c>
      <c r="IDN76" s="124" t="s">
        <v>582</v>
      </c>
      <c r="IDO76" s="124" t="s">
        <v>582</v>
      </c>
      <c r="IDP76" s="124" t="s">
        <v>582</v>
      </c>
      <c r="IDQ76" s="124" t="s">
        <v>582</v>
      </c>
      <c r="IDR76" s="124" t="s">
        <v>582</v>
      </c>
      <c r="IDS76" s="124" t="s">
        <v>582</v>
      </c>
      <c r="IDT76" s="124" t="s">
        <v>582</v>
      </c>
      <c r="IDU76" s="124" t="s">
        <v>582</v>
      </c>
      <c r="IDV76" s="124" t="s">
        <v>582</v>
      </c>
      <c r="IDW76" s="124" t="s">
        <v>582</v>
      </c>
      <c r="IDX76" s="124" t="s">
        <v>582</v>
      </c>
      <c r="IDY76" s="124" t="s">
        <v>582</v>
      </c>
      <c r="IDZ76" s="124" t="s">
        <v>582</v>
      </c>
      <c r="IEA76" s="124" t="s">
        <v>582</v>
      </c>
      <c r="IEB76" s="124" t="s">
        <v>582</v>
      </c>
      <c r="IEC76" s="124" t="s">
        <v>582</v>
      </c>
      <c r="IED76" s="124" t="s">
        <v>582</v>
      </c>
      <c r="IEE76" s="124" t="s">
        <v>582</v>
      </c>
      <c r="IEF76" s="124" t="s">
        <v>582</v>
      </c>
      <c r="IEG76" s="124" t="s">
        <v>582</v>
      </c>
      <c r="IEH76" s="124" t="s">
        <v>582</v>
      </c>
      <c r="IEI76" s="124" t="s">
        <v>582</v>
      </c>
      <c r="IEJ76" s="124" t="s">
        <v>582</v>
      </c>
      <c r="IEK76" s="124" t="s">
        <v>582</v>
      </c>
      <c r="IEL76" s="124" t="s">
        <v>582</v>
      </c>
      <c r="IEM76" s="124" t="s">
        <v>582</v>
      </c>
      <c r="IEN76" s="124" t="s">
        <v>582</v>
      </c>
      <c r="IEO76" s="124" t="s">
        <v>582</v>
      </c>
      <c r="IEP76" s="124" t="s">
        <v>582</v>
      </c>
      <c r="IEQ76" s="124" t="s">
        <v>582</v>
      </c>
      <c r="IER76" s="124" t="s">
        <v>582</v>
      </c>
      <c r="IES76" s="124" t="s">
        <v>582</v>
      </c>
      <c r="IET76" s="124" t="s">
        <v>582</v>
      </c>
      <c r="IEU76" s="124" t="s">
        <v>582</v>
      </c>
      <c r="IEV76" s="124" t="s">
        <v>582</v>
      </c>
      <c r="IEW76" s="124" t="s">
        <v>582</v>
      </c>
      <c r="IEX76" s="124" t="s">
        <v>582</v>
      </c>
      <c r="IEY76" s="124" t="s">
        <v>582</v>
      </c>
      <c r="IEZ76" s="124" t="s">
        <v>582</v>
      </c>
      <c r="IFA76" s="124" t="s">
        <v>582</v>
      </c>
      <c r="IFB76" s="124" t="s">
        <v>582</v>
      </c>
      <c r="IFC76" s="124" t="s">
        <v>582</v>
      </c>
      <c r="IFD76" s="124" t="s">
        <v>582</v>
      </c>
      <c r="IFE76" s="124" t="s">
        <v>582</v>
      </c>
      <c r="IFF76" s="124" t="s">
        <v>582</v>
      </c>
      <c r="IFG76" s="124" t="s">
        <v>582</v>
      </c>
      <c r="IFH76" s="124" t="s">
        <v>582</v>
      </c>
      <c r="IFI76" s="124" t="s">
        <v>582</v>
      </c>
      <c r="IFJ76" s="124" t="s">
        <v>582</v>
      </c>
      <c r="IFK76" s="124" t="s">
        <v>582</v>
      </c>
      <c r="IFL76" s="124" t="s">
        <v>582</v>
      </c>
      <c r="IFM76" s="124" t="s">
        <v>582</v>
      </c>
      <c r="IFN76" s="124" t="s">
        <v>582</v>
      </c>
      <c r="IFO76" s="124" t="s">
        <v>582</v>
      </c>
      <c r="IFP76" s="124" t="s">
        <v>582</v>
      </c>
      <c r="IFQ76" s="124" t="s">
        <v>582</v>
      </c>
      <c r="IFR76" s="124" t="s">
        <v>582</v>
      </c>
      <c r="IFS76" s="124" t="s">
        <v>582</v>
      </c>
      <c r="IFT76" s="124" t="s">
        <v>582</v>
      </c>
      <c r="IFU76" s="124" t="s">
        <v>582</v>
      </c>
      <c r="IFV76" s="124" t="s">
        <v>582</v>
      </c>
      <c r="IFW76" s="124" t="s">
        <v>582</v>
      </c>
      <c r="IFX76" s="124" t="s">
        <v>582</v>
      </c>
      <c r="IFY76" s="124" t="s">
        <v>582</v>
      </c>
      <c r="IFZ76" s="124" t="s">
        <v>582</v>
      </c>
      <c r="IGA76" s="124" t="s">
        <v>582</v>
      </c>
      <c r="IGB76" s="124" t="s">
        <v>582</v>
      </c>
      <c r="IGC76" s="124" t="s">
        <v>582</v>
      </c>
      <c r="IGD76" s="124" t="s">
        <v>582</v>
      </c>
      <c r="IGE76" s="124" t="s">
        <v>582</v>
      </c>
      <c r="IGF76" s="124" t="s">
        <v>582</v>
      </c>
      <c r="IGG76" s="124" t="s">
        <v>582</v>
      </c>
      <c r="IGH76" s="124" t="s">
        <v>582</v>
      </c>
      <c r="IGI76" s="124" t="s">
        <v>582</v>
      </c>
      <c r="IGJ76" s="124" t="s">
        <v>582</v>
      </c>
      <c r="IGK76" s="124" t="s">
        <v>582</v>
      </c>
      <c r="IGL76" s="124" t="s">
        <v>582</v>
      </c>
      <c r="IGM76" s="124" t="s">
        <v>582</v>
      </c>
      <c r="IGN76" s="124" t="s">
        <v>582</v>
      </c>
      <c r="IGO76" s="124" t="s">
        <v>582</v>
      </c>
      <c r="IGP76" s="124" t="s">
        <v>582</v>
      </c>
      <c r="IGQ76" s="124" t="s">
        <v>582</v>
      </c>
      <c r="IGR76" s="124" t="s">
        <v>582</v>
      </c>
      <c r="IGS76" s="124" t="s">
        <v>582</v>
      </c>
      <c r="IGT76" s="124" t="s">
        <v>582</v>
      </c>
      <c r="IGU76" s="124" t="s">
        <v>582</v>
      </c>
      <c r="IGV76" s="124" t="s">
        <v>582</v>
      </c>
      <c r="IGW76" s="124" t="s">
        <v>582</v>
      </c>
      <c r="IGX76" s="124" t="s">
        <v>582</v>
      </c>
      <c r="IGY76" s="124" t="s">
        <v>582</v>
      </c>
      <c r="IGZ76" s="124" t="s">
        <v>582</v>
      </c>
      <c r="IHA76" s="124" t="s">
        <v>582</v>
      </c>
      <c r="IHB76" s="124" t="s">
        <v>582</v>
      </c>
      <c r="IHC76" s="124" t="s">
        <v>582</v>
      </c>
      <c r="IHD76" s="124" t="s">
        <v>582</v>
      </c>
      <c r="IHE76" s="124" t="s">
        <v>582</v>
      </c>
      <c r="IHF76" s="124" t="s">
        <v>582</v>
      </c>
      <c r="IHG76" s="124" t="s">
        <v>582</v>
      </c>
      <c r="IHH76" s="124" t="s">
        <v>582</v>
      </c>
      <c r="IHI76" s="124" t="s">
        <v>582</v>
      </c>
      <c r="IHJ76" s="124" t="s">
        <v>582</v>
      </c>
      <c r="IHK76" s="124" t="s">
        <v>582</v>
      </c>
      <c r="IHL76" s="124" t="s">
        <v>582</v>
      </c>
      <c r="IHM76" s="124" t="s">
        <v>582</v>
      </c>
      <c r="IHN76" s="124" t="s">
        <v>582</v>
      </c>
      <c r="IHO76" s="124" t="s">
        <v>582</v>
      </c>
      <c r="IHP76" s="124" t="s">
        <v>582</v>
      </c>
      <c r="IHQ76" s="124" t="s">
        <v>582</v>
      </c>
      <c r="IHR76" s="124" t="s">
        <v>582</v>
      </c>
      <c r="IHS76" s="124" t="s">
        <v>582</v>
      </c>
      <c r="IHT76" s="124" t="s">
        <v>582</v>
      </c>
      <c r="IHU76" s="124" t="s">
        <v>582</v>
      </c>
      <c r="IHV76" s="124" t="s">
        <v>582</v>
      </c>
      <c r="IHW76" s="124" t="s">
        <v>582</v>
      </c>
      <c r="IHX76" s="124" t="s">
        <v>582</v>
      </c>
      <c r="IHY76" s="124" t="s">
        <v>582</v>
      </c>
      <c r="IHZ76" s="124" t="s">
        <v>582</v>
      </c>
      <c r="IIA76" s="124" t="s">
        <v>582</v>
      </c>
      <c r="IIB76" s="124" t="s">
        <v>582</v>
      </c>
      <c r="IIC76" s="124" t="s">
        <v>582</v>
      </c>
      <c r="IID76" s="124" t="s">
        <v>582</v>
      </c>
      <c r="IIE76" s="124" t="s">
        <v>582</v>
      </c>
      <c r="IIF76" s="124" t="s">
        <v>582</v>
      </c>
      <c r="IIG76" s="124" t="s">
        <v>582</v>
      </c>
      <c r="IIH76" s="124" t="s">
        <v>582</v>
      </c>
      <c r="III76" s="124" t="s">
        <v>582</v>
      </c>
      <c r="IIJ76" s="124" t="s">
        <v>582</v>
      </c>
      <c r="IIK76" s="124" t="s">
        <v>582</v>
      </c>
      <c r="IIL76" s="124" t="s">
        <v>582</v>
      </c>
      <c r="IIM76" s="124" t="s">
        <v>582</v>
      </c>
      <c r="IIN76" s="124" t="s">
        <v>582</v>
      </c>
      <c r="IIO76" s="124" t="s">
        <v>582</v>
      </c>
      <c r="IIP76" s="124" t="s">
        <v>582</v>
      </c>
      <c r="IIQ76" s="124" t="s">
        <v>582</v>
      </c>
      <c r="IIR76" s="124" t="s">
        <v>582</v>
      </c>
      <c r="IIS76" s="124" t="s">
        <v>582</v>
      </c>
      <c r="IIT76" s="124" t="s">
        <v>582</v>
      </c>
      <c r="IIU76" s="124" t="s">
        <v>582</v>
      </c>
      <c r="IIV76" s="124" t="s">
        <v>582</v>
      </c>
      <c r="IIW76" s="124" t="s">
        <v>582</v>
      </c>
      <c r="IIX76" s="124" t="s">
        <v>582</v>
      </c>
      <c r="IIY76" s="124" t="s">
        <v>582</v>
      </c>
      <c r="IIZ76" s="124" t="s">
        <v>582</v>
      </c>
      <c r="IJA76" s="124" t="s">
        <v>582</v>
      </c>
      <c r="IJB76" s="124" t="s">
        <v>582</v>
      </c>
      <c r="IJC76" s="124" t="s">
        <v>582</v>
      </c>
      <c r="IJD76" s="124" t="s">
        <v>582</v>
      </c>
      <c r="IJE76" s="124" t="s">
        <v>582</v>
      </c>
      <c r="IJF76" s="124" t="s">
        <v>582</v>
      </c>
      <c r="IJG76" s="124" t="s">
        <v>582</v>
      </c>
      <c r="IJH76" s="124" t="s">
        <v>582</v>
      </c>
      <c r="IJI76" s="124" t="s">
        <v>582</v>
      </c>
      <c r="IJJ76" s="124" t="s">
        <v>582</v>
      </c>
      <c r="IJK76" s="124" t="s">
        <v>582</v>
      </c>
      <c r="IJL76" s="124" t="s">
        <v>582</v>
      </c>
      <c r="IJM76" s="124" t="s">
        <v>582</v>
      </c>
      <c r="IJN76" s="124" t="s">
        <v>582</v>
      </c>
      <c r="IJO76" s="124" t="s">
        <v>582</v>
      </c>
      <c r="IJP76" s="124" t="s">
        <v>582</v>
      </c>
      <c r="IJQ76" s="124" t="s">
        <v>582</v>
      </c>
      <c r="IJR76" s="124" t="s">
        <v>582</v>
      </c>
      <c r="IJS76" s="124" t="s">
        <v>582</v>
      </c>
      <c r="IJT76" s="124" t="s">
        <v>582</v>
      </c>
      <c r="IJU76" s="124" t="s">
        <v>582</v>
      </c>
      <c r="IJV76" s="124" t="s">
        <v>582</v>
      </c>
      <c r="IJW76" s="124" t="s">
        <v>582</v>
      </c>
      <c r="IJX76" s="124" t="s">
        <v>582</v>
      </c>
      <c r="IJY76" s="124" t="s">
        <v>582</v>
      </c>
      <c r="IJZ76" s="124" t="s">
        <v>582</v>
      </c>
      <c r="IKA76" s="124" t="s">
        <v>582</v>
      </c>
      <c r="IKB76" s="124" t="s">
        <v>582</v>
      </c>
      <c r="IKC76" s="124" t="s">
        <v>582</v>
      </c>
      <c r="IKD76" s="124" t="s">
        <v>582</v>
      </c>
      <c r="IKE76" s="124" t="s">
        <v>582</v>
      </c>
      <c r="IKF76" s="124" t="s">
        <v>582</v>
      </c>
      <c r="IKG76" s="124" t="s">
        <v>582</v>
      </c>
      <c r="IKH76" s="124" t="s">
        <v>582</v>
      </c>
      <c r="IKI76" s="124" t="s">
        <v>582</v>
      </c>
      <c r="IKJ76" s="124" t="s">
        <v>582</v>
      </c>
      <c r="IKK76" s="124" t="s">
        <v>582</v>
      </c>
      <c r="IKL76" s="124" t="s">
        <v>582</v>
      </c>
      <c r="IKM76" s="124" t="s">
        <v>582</v>
      </c>
      <c r="IKN76" s="124" t="s">
        <v>582</v>
      </c>
      <c r="IKO76" s="124" t="s">
        <v>582</v>
      </c>
      <c r="IKP76" s="124" t="s">
        <v>582</v>
      </c>
      <c r="IKQ76" s="124" t="s">
        <v>582</v>
      </c>
      <c r="IKR76" s="124" t="s">
        <v>582</v>
      </c>
      <c r="IKS76" s="124" t="s">
        <v>582</v>
      </c>
      <c r="IKT76" s="124" t="s">
        <v>582</v>
      </c>
      <c r="IKU76" s="124" t="s">
        <v>582</v>
      </c>
      <c r="IKV76" s="124" t="s">
        <v>582</v>
      </c>
      <c r="IKW76" s="124" t="s">
        <v>582</v>
      </c>
      <c r="IKX76" s="124" t="s">
        <v>582</v>
      </c>
      <c r="IKY76" s="124" t="s">
        <v>582</v>
      </c>
      <c r="IKZ76" s="124" t="s">
        <v>582</v>
      </c>
      <c r="ILA76" s="124" t="s">
        <v>582</v>
      </c>
      <c r="ILB76" s="124" t="s">
        <v>582</v>
      </c>
      <c r="ILC76" s="124" t="s">
        <v>582</v>
      </c>
      <c r="ILD76" s="124" t="s">
        <v>582</v>
      </c>
      <c r="ILE76" s="124" t="s">
        <v>582</v>
      </c>
      <c r="ILF76" s="124" t="s">
        <v>582</v>
      </c>
      <c r="ILG76" s="124" t="s">
        <v>582</v>
      </c>
      <c r="ILH76" s="124" t="s">
        <v>582</v>
      </c>
      <c r="ILI76" s="124" t="s">
        <v>582</v>
      </c>
      <c r="ILJ76" s="124" t="s">
        <v>582</v>
      </c>
      <c r="ILK76" s="124" t="s">
        <v>582</v>
      </c>
      <c r="ILL76" s="124" t="s">
        <v>582</v>
      </c>
      <c r="ILM76" s="124" t="s">
        <v>582</v>
      </c>
      <c r="ILN76" s="124" t="s">
        <v>582</v>
      </c>
      <c r="ILO76" s="124" t="s">
        <v>582</v>
      </c>
      <c r="ILP76" s="124" t="s">
        <v>582</v>
      </c>
      <c r="ILQ76" s="124" t="s">
        <v>582</v>
      </c>
      <c r="ILR76" s="124" t="s">
        <v>582</v>
      </c>
      <c r="ILS76" s="124" t="s">
        <v>582</v>
      </c>
      <c r="ILT76" s="124" t="s">
        <v>582</v>
      </c>
      <c r="ILU76" s="124" t="s">
        <v>582</v>
      </c>
      <c r="ILV76" s="124" t="s">
        <v>582</v>
      </c>
      <c r="ILW76" s="124" t="s">
        <v>582</v>
      </c>
      <c r="ILX76" s="124" t="s">
        <v>582</v>
      </c>
      <c r="ILY76" s="124" t="s">
        <v>582</v>
      </c>
      <c r="ILZ76" s="124" t="s">
        <v>582</v>
      </c>
      <c r="IMA76" s="124" t="s">
        <v>582</v>
      </c>
      <c r="IMB76" s="124" t="s">
        <v>582</v>
      </c>
      <c r="IMC76" s="124" t="s">
        <v>582</v>
      </c>
      <c r="IMD76" s="124" t="s">
        <v>582</v>
      </c>
      <c r="IME76" s="124" t="s">
        <v>582</v>
      </c>
      <c r="IMF76" s="124" t="s">
        <v>582</v>
      </c>
      <c r="IMG76" s="124" t="s">
        <v>582</v>
      </c>
      <c r="IMH76" s="124" t="s">
        <v>582</v>
      </c>
      <c r="IMI76" s="124" t="s">
        <v>582</v>
      </c>
      <c r="IMJ76" s="124" t="s">
        <v>582</v>
      </c>
      <c r="IMK76" s="124" t="s">
        <v>582</v>
      </c>
      <c r="IML76" s="124" t="s">
        <v>582</v>
      </c>
      <c r="IMM76" s="124" t="s">
        <v>582</v>
      </c>
      <c r="IMN76" s="124" t="s">
        <v>582</v>
      </c>
      <c r="IMO76" s="124" t="s">
        <v>582</v>
      </c>
      <c r="IMP76" s="124" t="s">
        <v>582</v>
      </c>
      <c r="IMQ76" s="124" t="s">
        <v>582</v>
      </c>
      <c r="IMR76" s="124" t="s">
        <v>582</v>
      </c>
      <c r="IMS76" s="124" t="s">
        <v>582</v>
      </c>
      <c r="IMT76" s="124" t="s">
        <v>582</v>
      </c>
      <c r="IMU76" s="124" t="s">
        <v>582</v>
      </c>
      <c r="IMV76" s="124" t="s">
        <v>582</v>
      </c>
      <c r="IMW76" s="124" t="s">
        <v>582</v>
      </c>
      <c r="IMX76" s="124" t="s">
        <v>582</v>
      </c>
      <c r="IMY76" s="124" t="s">
        <v>582</v>
      </c>
      <c r="IMZ76" s="124" t="s">
        <v>582</v>
      </c>
      <c r="INA76" s="124" t="s">
        <v>582</v>
      </c>
      <c r="INB76" s="124" t="s">
        <v>582</v>
      </c>
      <c r="INC76" s="124" t="s">
        <v>582</v>
      </c>
      <c r="IND76" s="124" t="s">
        <v>582</v>
      </c>
      <c r="INE76" s="124" t="s">
        <v>582</v>
      </c>
      <c r="INF76" s="124" t="s">
        <v>582</v>
      </c>
      <c r="ING76" s="124" t="s">
        <v>582</v>
      </c>
      <c r="INH76" s="124" t="s">
        <v>582</v>
      </c>
      <c r="INI76" s="124" t="s">
        <v>582</v>
      </c>
      <c r="INJ76" s="124" t="s">
        <v>582</v>
      </c>
      <c r="INK76" s="124" t="s">
        <v>582</v>
      </c>
      <c r="INL76" s="124" t="s">
        <v>582</v>
      </c>
      <c r="INM76" s="124" t="s">
        <v>582</v>
      </c>
      <c r="INN76" s="124" t="s">
        <v>582</v>
      </c>
      <c r="INO76" s="124" t="s">
        <v>582</v>
      </c>
      <c r="INP76" s="124" t="s">
        <v>582</v>
      </c>
      <c r="INQ76" s="124" t="s">
        <v>582</v>
      </c>
      <c r="INR76" s="124" t="s">
        <v>582</v>
      </c>
      <c r="INS76" s="124" t="s">
        <v>582</v>
      </c>
      <c r="INT76" s="124" t="s">
        <v>582</v>
      </c>
      <c r="INU76" s="124" t="s">
        <v>582</v>
      </c>
      <c r="INV76" s="124" t="s">
        <v>582</v>
      </c>
      <c r="INW76" s="124" t="s">
        <v>582</v>
      </c>
      <c r="INX76" s="124" t="s">
        <v>582</v>
      </c>
      <c r="INY76" s="124" t="s">
        <v>582</v>
      </c>
      <c r="INZ76" s="124" t="s">
        <v>582</v>
      </c>
      <c r="IOA76" s="124" t="s">
        <v>582</v>
      </c>
      <c r="IOB76" s="124" t="s">
        <v>582</v>
      </c>
      <c r="IOC76" s="124" t="s">
        <v>582</v>
      </c>
      <c r="IOD76" s="124" t="s">
        <v>582</v>
      </c>
      <c r="IOE76" s="124" t="s">
        <v>582</v>
      </c>
      <c r="IOF76" s="124" t="s">
        <v>582</v>
      </c>
      <c r="IOG76" s="124" t="s">
        <v>582</v>
      </c>
      <c r="IOH76" s="124" t="s">
        <v>582</v>
      </c>
      <c r="IOI76" s="124" t="s">
        <v>582</v>
      </c>
      <c r="IOJ76" s="124" t="s">
        <v>582</v>
      </c>
      <c r="IOK76" s="124" t="s">
        <v>582</v>
      </c>
      <c r="IOL76" s="124" t="s">
        <v>582</v>
      </c>
      <c r="IOM76" s="124" t="s">
        <v>582</v>
      </c>
      <c r="ION76" s="124" t="s">
        <v>582</v>
      </c>
      <c r="IOO76" s="124" t="s">
        <v>582</v>
      </c>
      <c r="IOP76" s="124" t="s">
        <v>582</v>
      </c>
      <c r="IOQ76" s="124" t="s">
        <v>582</v>
      </c>
      <c r="IOR76" s="124" t="s">
        <v>582</v>
      </c>
      <c r="IOS76" s="124" t="s">
        <v>582</v>
      </c>
      <c r="IOT76" s="124" t="s">
        <v>582</v>
      </c>
      <c r="IOU76" s="124" t="s">
        <v>582</v>
      </c>
      <c r="IOV76" s="124" t="s">
        <v>582</v>
      </c>
      <c r="IOW76" s="124" t="s">
        <v>582</v>
      </c>
      <c r="IOX76" s="124" t="s">
        <v>582</v>
      </c>
      <c r="IOY76" s="124" t="s">
        <v>582</v>
      </c>
      <c r="IOZ76" s="124" t="s">
        <v>582</v>
      </c>
      <c r="IPA76" s="124" t="s">
        <v>582</v>
      </c>
      <c r="IPB76" s="124" t="s">
        <v>582</v>
      </c>
      <c r="IPC76" s="124" t="s">
        <v>582</v>
      </c>
      <c r="IPD76" s="124" t="s">
        <v>582</v>
      </c>
      <c r="IPE76" s="124" t="s">
        <v>582</v>
      </c>
      <c r="IPF76" s="124" t="s">
        <v>582</v>
      </c>
      <c r="IPG76" s="124" t="s">
        <v>582</v>
      </c>
      <c r="IPH76" s="124" t="s">
        <v>582</v>
      </c>
      <c r="IPI76" s="124" t="s">
        <v>582</v>
      </c>
      <c r="IPJ76" s="124" t="s">
        <v>582</v>
      </c>
      <c r="IPK76" s="124" t="s">
        <v>582</v>
      </c>
      <c r="IPL76" s="124" t="s">
        <v>582</v>
      </c>
      <c r="IPM76" s="124" t="s">
        <v>582</v>
      </c>
      <c r="IPN76" s="124" t="s">
        <v>582</v>
      </c>
      <c r="IPO76" s="124" t="s">
        <v>582</v>
      </c>
      <c r="IPP76" s="124" t="s">
        <v>582</v>
      </c>
      <c r="IPQ76" s="124" t="s">
        <v>582</v>
      </c>
      <c r="IPR76" s="124" t="s">
        <v>582</v>
      </c>
      <c r="IPS76" s="124" t="s">
        <v>582</v>
      </c>
      <c r="IPT76" s="124" t="s">
        <v>582</v>
      </c>
      <c r="IPU76" s="124" t="s">
        <v>582</v>
      </c>
      <c r="IPV76" s="124" t="s">
        <v>582</v>
      </c>
      <c r="IPW76" s="124" t="s">
        <v>582</v>
      </c>
      <c r="IPX76" s="124" t="s">
        <v>582</v>
      </c>
      <c r="IPY76" s="124" t="s">
        <v>582</v>
      </c>
      <c r="IPZ76" s="124" t="s">
        <v>582</v>
      </c>
      <c r="IQA76" s="124" t="s">
        <v>582</v>
      </c>
      <c r="IQB76" s="124" t="s">
        <v>582</v>
      </c>
      <c r="IQC76" s="124" t="s">
        <v>582</v>
      </c>
      <c r="IQD76" s="124" t="s">
        <v>582</v>
      </c>
      <c r="IQE76" s="124" t="s">
        <v>582</v>
      </c>
      <c r="IQF76" s="124" t="s">
        <v>582</v>
      </c>
      <c r="IQG76" s="124" t="s">
        <v>582</v>
      </c>
      <c r="IQH76" s="124" t="s">
        <v>582</v>
      </c>
      <c r="IQI76" s="124" t="s">
        <v>582</v>
      </c>
      <c r="IQJ76" s="124" t="s">
        <v>582</v>
      </c>
      <c r="IQK76" s="124" t="s">
        <v>582</v>
      </c>
      <c r="IQL76" s="124" t="s">
        <v>582</v>
      </c>
      <c r="IQM76" s="124" t="s">
        <v>582</v>
      </c>
      <c r="IQN76" s="124" t="s">
        <v>582</v>
      </c>
      <c r="IQO76" s="124" t="s">
        <v>582</v>
      </c>
      <c r="IQP76" s="124" t="s">
        <v>582</v>
      </c>
      <c r="IQQ76" s="124" t="s">
        <v>582</v>
      </c>
      <c r="IQR76" s="124" t="s">
        <v>582</v>
      </c>
      <c r="IQS76" s="124" t="s">
        <v>582</v>
      </c>
      <c r="IQT76" s="124" t="s">
        <v>582</v>
      </c>
      <c r="IQU76" s="124" t="s">
        <v>582</v>
      </c>
      <c r="IQV76" s="124" t="s">
        <v>582</v>
      </c>
      <c r="IQW76" s="124" t="s">
        <v>582</v>
      </c>
      <c r="IQX76" s="124" t="s">
        <v>582</v>
      </c>
      <c r="IQY76" s="124" t="s">
        <v>582</v>
      </c>
      <c r="IQZ76" s="124" t="s">
        <v>582</v>
      </c>
      <c r="IRA76" s="124" t="s">
        <v>582</v>
      </c>
      <c r="IRB76" s="124" t="s">
        <v>582</v>
      </c>
      <c r="IRC76" s="124" t="s">
        <v>582</v>
      </c>
      <c r="IRD76" s="124" t="s">
        <v>582</v>
      </c>
      <c r="IRE76" s="124" t="s">
        <v>582</v>
      </c>
      <c r="IRF76" s="124" t="s">
        <v>582</v>
      </c>
      <c r="IRG76" s="124" t="s">
        <v>582</v>
      </c>
      <c r="IRH76" s="124" t="s">
        <v>582</v>
      </c>
      <c r="IRI76" s="124" t="s">
        <v>582</v>
      </c>
      <c r="IRJ76" s="124" t="s">
        <v>582</v>
      </c>
      <c r="IRK76" s="124" t="s">
        <v>582</v>
      </c>
      <c r="IRL76" s="124" t="s">
        <v>582</v>
      </c>
      <c r="IRM76" s="124" t="s">
        <v>582</v>
      </c>
      <c r="IRN76" s="124" t="s">
        <v>582</v>
      </c>
      <c r="IRO76" s="124" t="s">
        <v>582</v>
      </c>
      <c r="IRP76" s="124" t="s">
        <v>582</v>
      </c>
      <c r="IRQ76" s="124" t="s">
        <v>582</v>
      </c>
      <c r="IRR76" s="124" t="s">
        <v>582</v>
      </c>
      <c r="IRS76" s="124" t="s">
        <v>582</v>
      </c>
      <c r="IRT76" s="124" t="s">
        <v>582</v>
      </c>
      <c r="IRU76" s="124" t="s">
        <v>582</v>
      </c>
      <c r="IRV76" s="124" t="s">
        <v>582</v>
      </c>
      <c r="IRW76" s="124" t="s">
        <v>582</v>
      </c>
      <c r="IRX76" s="124" t="s">
        <v>582</v>
      </c>
      <c r="IRY76" s="124" t="s">
        <v>582</v>
      </c>
      <c r="IRZ76" s="124" t="s">
        <v>582</v>
      </c>
      <c r="ISA76" s="124" t="s">
        <v>582</v>
      </c>
      <c r="ISB76" s="124" t="s">
        <v>582</v>
      </c>
      <c r="ISC76" s="124" t="s">
        <v>582</v>
      </c>
      <c r="ISD76" s="124" t="s">
        <v>582</v>
      </c>
      <c r="ISE76" s="124" t="s">
        <v>582</v>
      </c>
      <c r="ISF76" s="124" t="s">
        <v>582</v>
      </c>
      <c r="ISG76" s="124" t="s">
        <v>582</v>
      </c>
      <c r="ISH76" s="124" t="s">
        <v>582</v>
      </c>
      <c r="ISI76" s="124" t="s">
        <v>582</v>
      </c>
      <c r="ISJ76" s="124" t="s">
        <v>582</v>
      </c>
      <c r="ISK76" s="124" t="s">
        <v>582</v>
      </c>
      <c r="ISL76" s="124" t="s">
        <v>582</v>
      </c>
      <c r="ISM76" s="124" t="s">
        <v>582</v>
      </c>
      <c r="ISN76" s="124" t="s">
        <v>582</v>
      </c>
      <c r="ISO76" s="124" t="s">
        <v>582</v>
      </c>
      <c r="ISP76" s="124" t="s">
        <v>582</v>
      </c>
      <c r="ISQ76" s="124" t="s">
        <v>582</v>
      </c>
      <c r="ISR76" s="124" t="s">
        <v>582</v>
      </c>
      <c r="ISS76" s="124" t="s">
        <v>582</v>
      </c>
      <c r="IST76" s="124" t="s">
        <v>582</v>
      </c>
      <c r="ISU76" s="124" t="s">
        <v>582</v>
      </c>
      <c r="ISV76" s="124" t="s">
        <v>582</v>
      </c>
      <c r="ISW76" s="124" t="s">
        <v>582</v>
      </c>
      <c r="ISX76" s="124" t="s">
        <v>582</v>
      </c>
      <c r="ISY76" s="124" t="s">
        <v>582</v>
      </c>
      <c r="ISZ76" s="124" t="s">
        <v>582</v>
      </c>
      <c r="ITA76" s="124" t="s">
        <v>582</v>
      </c>
      <c r="ITB76" s="124" t="s">
        <v>582</v>
      </c>
      <c r="ITC76" s="124" t="s">
        <v>582</v>
      </c>
      <c r="ITD76" s="124" t="s">
        <v>582</v>
      </c>
      <c r="ITE76" s="124" t="s">
        <v>582</v>
      </c>
      <c r="ITF76" s="124" t="s">
        <v>582</v>
      </c>
      <c r="ITG76" s="124" t="s">
        <v>582</v>
      </c>
      <c r="ITH76" s="124" t="s">
        <v>582</v>
      </c>
      <c r="ITI76" s="124" t="s">
        <v>582</v>
      </c>
      <c r="ITJ76" s="124" t="s">
        <v>582</v>
      </c>
      <c r="ITK76" s="124" t="s">
        <v>582</v>
      </c>
      <c r="ITL76" s="124" t="s">
        <v>582</v>
      </c>
      <c r="ITM76" s="124" t="s">
        <v>582</v>
      </c>
      <c r="ITN76" s="124" t="s">
        <v>582</v>
      </c>
      <c r="ITO76" s="124" t="s">
        <v>582</v>
      </c>
      <c r="ITP76" s="124" t="s">
        <v>582</v>
      </c>
      <c r="ITQ76" s="124" t="s">
        <v>582</v>
      </c>
      <c r="ITR76" s="124" t="s">
        <v>582</v>
      </c>
      <c r="ITS76" s="124" t="s">
        <v>582</v>
      </c>
      <c r="ITT76" s="124" t="s">
        <v>582</v>
      </c>
      <c r="ITU76" s="124" t="s">
        <v>582</v>
      </c>
      <c r="ITV76" s="124" t="s">
        <v>582</v>
      </c>
      <c r="ITW76" s="124" t="s">
        <v>582</v>
      </c>
      <c r="ITX76" s="124" t="s">
        <v>582</v>
      </c>
      <c r="ITY76" s="124" t="s">
        <v>582</v>
      </c>
      <c r="ITZ76" s="124" t="s">
        <v>582</v>
      </c>
      <c r="IUA76" s="124" t="s">
        <v>582</v>
      </c>
      <c r="IUB76" s="124" t="s">
        <v>582</v>
      </c>
      <c r="IUC76" s="124" t="s">
        <v>582</v>
      </c>
      <c r="IUD76" s="124" t="s">
        <v>582</v>
      </c>
      <c r="IUE76" s="124" t="s">
        <v>582</v>
      </c>
      <c r="IUF76" s="124" t="s">
        <v>582</v>
      </c>
      <c r="IUG76" s="124" t="s">
        <v>582</v>
      </c>
      <c r="IUH76" s="124" t="s">
        <v>582</v>
      </c>
      <c r="IUI76" s="124" t="s">
        <v>582</v>
      </c>
      <c r="IUJ76" s="124" t="s">
        <v>582</v>
      </c>
      <c r="IUK76" s="124" t="s">
        <v>582</v>
      </c>
      <c r="IUL76" s="124" t="s">
        <v>582</v>
      </c>
      <c r="IUM76" s="124" t="s">
        <v>582</v>
      </c>
      <c r="IUN76" s="124" t="s">
        <v>582</v>
      </c>
      <c r="IUO76" s="124" t="s">
        <v>582</v>
      </c>
      <c r="IUP76" s="124" t="s">
        <v>582</v>
      </c>
      <c r="IUQ76" s="124" t="s">
        <v>582</v>
      </c>
      <c r="IUR76" s="124" t="s">
        <v>582</v>
      </c>
      <c r="IUS76" s="124" t="s">
        <v>582</v>
      </c>
      <c r="IUT76" s="124" t="s">
        <v>582</v>
      </c>
      <c r="IUU76" s="124" t="s">
        <v>582</v>
      </c>
      <c r="IUV76" s="124" t="s">
        <v>582</v>
      </c>
      <c r="IUW76" s="124" t="s">
        <v>582</v>
      </c>
      <c r="IUX76" s="124" t="s">
        <v>582</v>
      </c>
      <c r="IUY76" s="124" t="s">
        <v>582</v>
      </c>
      <c r="IUZ76" s="124" t="s">
        <v>582</v>
      </c>
      <c r="IVA76" s="124" t="s">
        <v>582</v>
      </c>
      <c r="IVB76" s="124" t="s">
        <v>582</v>
      </c>
      <c r="IVC76" s="124" t="s">
        <v>582</v>
      </c>
      <c r="IVD76" s="124" t="s">
        <v>582</v>
      </c>
      <c r="IVE76" s="124" t="s">
        <v>582</v>
      </c>
      <c r="IVF76" s="124" t="s">
        <v>582</v>
      </c>
      <c r="IVG76" s="124" t="s">
        <v>582</v>
      </c>
      <c r="IVH76" s="124" t="s">
        <v>582</v>
      </c>
      <c r="IVI76" s="124" t="s">
        <v>582</v>
      </c>
      <c r="IVJ76" s="124" t="s">
        <v>582</v>
      </c>
      <c r="IVK76" s="124" t="s">
        <v>582</v>
      </c>
      <c r="IVL76" s="124" t="s">
        <v>582</v>
      </c>
      <c r="IVM76" s="124" t="s">
        <v>582</v>
      </c>
      <c r="IVN76" s="124" t="s">
        <v>582</v>
      </c>
      <c r="IVO76" s="124" t="s">
        <v>582</v>
      </c>
      <c r="IVP76" s="124" t="s">
        <v>582</v>
      </c>
      <c r="IVQ76" s="124" t="s">
        <v>582</v>
      </c>
      <c r="IVR76" s="124" t="s">
        <v>582</v>
      </c>
      <c r="IVS76" s="124" t="s">
        <v>582</v>
      </c>
      <c r="IVT76" s="124" t="s">
        <v>582</v>
      </c>
      <c r="IVU76" s="124" t="s">
        <v>582</v>
      </c>
      <c r="IVV76" s="124" t="s">
        <v>582</v>
      </c>
      <c r="IVW76" s="124" t="s">
        <v>582</v>
      </c>
      <c r="IVX76" s="124" t="s">
        <v>582</v>
      </c>
      <c r="IVY76" s="124" t="s">
        <v>582</v>
      </c>
      <c r="IVZ76" s="124" t="s">
        <v>582</v>
      </c>
      <c r="IWA76" s="124" t="s">
        <v>582</v>
      </c>
      <c r="IWB76" s="124" t="s">
        <v>582</v>
      </c>
      <c r="IWC76" s="124" t="s">
        <v>582</v>
      </c>
      <c r="IWD76" s="124" t="s">
        <v>582</v>
      </c>
      <c r="IWE76" s="124" t="s">
        <v>582</v>
      </c>
      <c r="IWF76" s="124" t="s">
        <v>582</v>
      </c>
      <c r="IWG76" s="124" t="s">
        <v>582</v>
      </c>
      <c r="IWH76" s="124" t="s">
        <v>582</v>
      </c>
      <c r="IWI76" s="124" t="s">
        <v>582</v>
      </c>
      <c r="IWJ76" s="124" t="s">
        <v>582</v>
      </c>
      <c r="IWK76" s="124" t="s">
        <v>582</v>
      </c>
      <c r="IWL76" s="124" t="s">
        <v>582</v>
      </c>
      <c r="IWM76" s="124" t="s">
        <v>582</v>
      </c>
      <c r="IWN76" s="124" t="s">
        <v>582</v>
      </c>
      <c r="IWO76" s="124" t="s">
        <v>582</v>
      </c>
      <c r="IWP76" s="124" t="s">
        <v>582</v>
      </c>
      <c r="IWQ76" s="124" t="s">
        <v>582</v>
      </c>
      <c r="IWR76" s="124" t="s">
        <v>582</v>
      </c>
      <c r="IWS76" s="124" t="s">
        <v>582</v>
      </c>
      <c r="IWT76" s="124" t="s">
        <v>582</v>
      </c>
      <c r="IWU76" s="124" t="s">
        <v>582</v>
      </c>
      <c r="IWV76" s="124" t="s">
        <v>582</v>
      </c>
      <c r="IWW76" s="124" t="s">
        <v>582</v>
      </c>
      <c r="IWX76" s="124" t="s">
        <v>582</v>
      </c>
      <c r="IWY76" s="124" t="s">
        <v>582</v>
      </c>
      <c r="IWZ76" s="124" t="s">
        <v>582</v>
      </c>
      <c r="IXA76" s="124" t="s">
        <v>582</v>
      </c>
      <c r="IXB76" s="124" t="s">
        <v>582</v>
      </c>
      <c r="IXC76" s="124" t="s">
        <v>582</v>
      </c>
      <c r="IXD76" s="124" t="s">
        <v>582</v>
      </c>
      <c r="IXE76" s="124" t="s">
        <v>582</v>
      </c>
      <c r="IXF76" s="124" t="s">
        <v>582</v>
      </c>
      <c r="IXG76" s="124" t="s">
        <v>582</v>
      </c>
      <c r="IXH76" s="124" t="s">
        <v>582</v>
      </c>
      <c r="IXI76" s="124" t="s">
        <v>582</v>
      </c>
      <c r="IXJ76" s="124" t="s">
        <v>582</v>
      </c>
      <c r="IXK76" s="124" t="s">
        <v>582</v>
      </c>
      <c r="IXL76" s="124" t="s">
        <v>582</v>
      </c>
      <c r="IXM76" s="124" t="s">
        <v>582</v>
      </c>
      <c r="IXN76" s="124" t="s">
        <v>582</v>
      </c>
      <c r="IXO76" s="124" t="s">
        <v>582</v>
      </c>
      <c r="IXP76" s="124" t="s">
        <v>582</v>
      </c>
      <c r="IXQ76" s="124" t="s">
        <v>582</v>
      </c>
      <c r="IXR76" s="124" t="s">
        <v>582</v>
      </c>
      <c r="IXS76" s="124" t="s">
        <v>582</v>
      </c>
      <c r="IXT76" s="124" t="s">
        <v>582</v>
      </c>
      <c r="IXU76" s="124" t="s">
        <v>582</v>
      </c>
      <c r="IXV76" s="124" t="s">
        <v>582</v>
      </c>
      <c r="IXW76" s="124" t="s">
        <v>582</v>
      </c>
      <c r="IXX76" s="124" t="s">
        <v>582</v>
      </c>
      <c r="IXY76" s="124" t="s">
        <v>582</v>
      </c>
      <c r="IXZ76" s="124" t="s">
        <v>582</v>
      </c>
      <c r="IYA76" s="124" t="s">
        <v>582</v>
      </c>
      <c r="IYB76" s="124" t="s">
        <v>582</v>
      </c>
      <c r="IYC76" s="124" t="s">
        <v>582</v>
      </c>
      <c r="IYD76" s="124" t="s">
        <v>582</v>
      </c>
      <c r="IYE76" s="124" t="s">
        <v>582</v>
      </c>
      <c r="IYF76" s="124" t="s">
        <v>582</v>
      </c>
      <c r="IYG76" s="124" t="s">
        <v>582</v>
      </c>
      <c r="IYH76" s="124" t="s">
        <v>582</v>
      </c>
      <c r="IYI76" s="124" t="s">
        <v>582</v>
      </c>
      <c r="IYJ76" s="124" t="s">
        <v>582</v>
      </c>
      <c r="IYK76" s="124" t="s">
        <v>582</v>
      </c>
      <c r="IYL76" s="124" t="s">
        <v>582</v>
      </c>
      <c r="IYM76" s="124" t="s">
        <v>582</v>
      </c>
      <c r="IYN76" s="124" t="s">
        <v>582</v>
      </c>
      <c r="IYO76" s="124" t="s">
        <v>582</v>
      </c>
      <c r="IYP76" s="124" t="s">
        <v>582</v>
      </c>
      <c r="IYQ76" s="124" t="s">
        <v>582</v>
      </c>
      <c r="IYR76" s="124" t="s">
        <v>582</v>
      </c>
      <c r="IYS76" s="124" t="s">
        <v>582</v>
      </c>
      <c r="IYT76" s="124" t="s">
        <v>582</v>
      </c>
      <c r="IYU76" s="124" t="s">
        <v>582</v>
      </c>
      <c r="IYV76" s="124" t="s">
        <v>582</v>
      </c>
      <c r="IYW76" s="124" t="s">
        <v>582</v>
      </c>
      <c r="IYX76" s="124" t="s">
        <v>582</v>
      </c>
      <c r="IYY76" s="124" t="s">
        <v>582</v>
      </c>
      <c r="IYZ76" s="124" t="s">
        <v>582</v>
      </c>
      <c r="IZA76" s="124" t="s">
        <v>582</v>
      </c>
      <c r="IZB76" s="124" t="s">
        <v>582</v>
      </c>
      <c r="IZC76" s="124" t="s">
        <v>582</v>
      </c>
      <c r="IZD76" s="124" t="s">
        <v>582</v>
      </c>
      <c r="IZE76" s="124" t="s">
        <v>582</v>
      </c>
      <c r="IZF76" s="124" t="s">
        <v>582</v>
      </c>
      <c r="IZG76" s="124" t="s">
        <v>582</v>
      </c>
      <c r="IZH76" s="124" t="s">
        <v>582</v>
      </c>
      <c r="IZI76" s="124" t="s">
        <v>582</v>
      </c>
      <c r="IZJ76" s="124" t="s">
        <v>582</v>
      </c>
      <c r="IZK76" s="124" t="s">
        <v>582</v>
      </c>
      <c r="IZL76" s="124" t="s">
        <v>582</v>
      </c>
      <c r="IZM76" s="124" t="s">
        <v>582</v>
      </c>
      <c r="IZN76" s="124" t="s">
        <v>582</v>
      </c>
      <c r="IZO76" s="124" t="s">
        <v>582</v>
      </c>
      <c r="IZP76" s="124" t="s">
        <v>582</v>
      </c>
      <c r="IZQ76" s="124" t="s">
        <v>582</v>
      </c>
      <c r="IZR76" s="124" t="s">
        <v>582</v>
      </c>
      <c r="IZS76" s="124" t="s">
        <v>582</v>
      </c>
      <c r="IZT76" s="124" t="s">
        <v>582</v>
      </c>
      <c r="IZU76" s="124" t="s">
        <v>582</v>
      </c>
      <c r="IZV76" s="124" t="s">
        <v>582</v>
      </c>
      <c r="IZW76" s="124" t="s">
        <v>582</v>
      </c>
      <c r="IZX76" s="124" t="s">
        <v>582</v>
      </c>
      <c r="IZY76" s="124" t="s">
        <v>582</v>
      </c>
      <c r="IZZ76" s="124" t="s">
        <v>582</v>
      </c>
      <c r="JAA76" s="124" t="s">
        <v>582</v>
      </c>
      <c r="JAB76" s="124" t="s">
        <v>582</v>
      </c>
      <c r="JAC76" s="124" t="s">
        <v>582</v>
      </c>
      <c r="JAD76" s="124" t="s">
        <v>582</v>
      </c>
      <c r="JAE76" s="124" t="s">
        <v>582</v>
      </c>
      <c r="JAF76" s="124" t="s">
        <v>582</v>
      </c>
      <c r="JAG76" s="124" t="s">
        <v>582</v>
      </c>
      <c r="JAH76" s="124" t="s">
        <v>582</v>
      </c>
      <c r="JAI76" s="124" t="s">
        <v>582</v>
      </c>
      <c r="JAJ76" s="124" t="s">
        <v>582</v>
      </c>
      <c r="JAK76" s="124" t="s">
        <v>582</v>
      </c>
      <c r="JAL76" s="124" t="s">
        <v>582</v>
      </c>
      <c r="JAM76" s="124" t="s">
        <v>582</v>
      </c>
      <c r="JAN76" s="124" t="s">
        <v>582</v>
      </c>
      <c r="JAO76" s="124" t="s">
        <v>582</v>
      </c>
      <c r="JAP76" s="124" t="s">
        <v>582</v>
      </c>
      <c r="JAQ76" s="124" t="s">
        <v>582</v>
      </c>
      <c r="JAR76" s="124" t="s">
        <v>582</v>
      </c>
      <c r="JAS76" s="124" t="s">
        <v>582</v>
      </c>
      <c r="JAT76" s="124" t="s">
        <v>582</v>
      </c>
      <c r="JAU76" s="124" t="s">
        <v>582</v>
      </c>
      <c r="JAV76" s="124" t="s">
        <v>582</v>
      </c>
      <c r="JAW76" s="124" t="s">
        <v>582</v>
      </c>
      <c r="JAX76" s="124" t="s">
        <v>582</v>
      </c>
      <c r="JAY76" s="124" t="s">
        <v>582</v>
      </c>
      <c r="JAZ76" s="124" t="s">
        <v>582</v>
      </c>
      <c r="JBA76" s="124" t="s">
        <v>582</v>
      </c>
      <c r="JBB76" s="124" t="s">
        <v>582</v>
      </c>
      <c r="JBC76" s="124" t="s">
        <v>582</v>
      </c>
      <c r="JBD76" s="124" t="s">
        <v>582</v>
      </c>
      <c r="JBE76" s="124" t="s">
        <v>582</v>
      </c>
      <c r="JBF76" s="124" t="s">
        <v>582</v>
      </c>
      <c r="JBG76" s="124" t="s">
        <v>582</v>
      </c>
      <c r="JBH76" s="124" t="s">
        <v>582</v>
      </c>
      <c r="JBI76" s="124" t="s">
        <v>582</v>
      </c>
      <c r="JBJ76" s="124" t="s">
        <v>582</v>
      </c>
      <c r="JBK76" s="124" t="s">
        <v>582</v>
      </c>
      <c r="JBL76" s="124" t="s">
        <v>582</v>
      </c>
      <c r="JBM76" s="124" t="s">
        <v>582</v>
      </c>
      <c r="JBN76" s="124" t="s">
        <v>582</v>
      </c>
      <c r="JBO76" s="124" t="s">
        <v>582</v>
      </c>
      <c r="JBP76" s="124" t="s">
        <v>582</v>
      </c>
      <c r="JBQ76" s="124" t="s">
        <v>582</v>
      </c>
      <c r="JBR76" s="124" t="s">
        <v>582</v>
      </c>
      <c r="JBS76" s="124" t="s">
        <v>582</v>
      </c>
      <c r="JBT76" s="124" t="s">
        <v>582</v>
      </c>
      <c r="JBU76" s="124" t="s">
        <v>582</v>
      </c>
      <c r="JBV76" s="124" t="s">
        <v>582</v>
      </c>
      <c r="JBW76" s="124" t="s">
        <v>582</v>
      </c>
      <c r="JBX76" s="124" t="s">
        <v>582</v>
      </c>
      <c r="JBY76" s="124" t="s">
        <v>582</v>
      </c>
      <c r="JBZ76" s="124" t="s">
        <v>582</v>
      </c>
      <c r="JCA76" s="124" t="s">
        <v>582</v>
      </c>
      <c r="JCB76" s="124" t="s">
        <v>582</v>
      </c>
      <c r="JCC76" s="124" t="s">
        <v>582</v>
      </c>
      <c r="JCD76" s="124" t="s">
        <v>582</v>
      </c>
      <c r="JCE76" s="124" t="s">
        <v>582</v>
      </c>
      <c r="JCF76" s="124" t="s">
        <v>582</v>
      </c>
      <c r="JCG76" s="124" t="s">
        <v>582</v>
      </c>
      <c r="JCH76" s="124" t="s">
        <v>582</v>
      </c>
      <c r="JCI76" s="124" t="s">
        <v>582</v>
      </c>
      <c r="JCJ76" s="124" t="s">
        <v>582</v>
      </c>
      <c r="JCK76" s="124" t="s">
        <v>582</v>
      </c>
      <c r="JCL76" s="124" t="s">
        <v>582</v>
      </c>
      <c r="JCM76" s="124" t="s">
        <v>582</v>
      </c>
      <c r="JCN76" s="124" t="s">
        <v>582</v>
      </c>
      <c r="JCO76" s="124" t="s">
        <v>582</v>
      </c>
      <c r="JCP76" s="124" t="s">
        <v>582</v>
      </c>
      <c r="JCQ76" s="124" t="s">
        <v>582</v>
      </c>
      <c r="JCR76" s="124" t="s">
        <v>582</v>
      </c>
      <c r="JCS76" s="124" t="s">
        <v>582</v>
      </c>
      <c r="JCT76" s="124" t="s">
        <v>582</v>
      </c>
      <c r="JCU76" s="124" t="s">
        <v>582</v>
      </c>
      <c r="JCV76" s="124" t="s">
        <v>582</v>
      </c>
      <c r="JCW76" s="124" t="s">
        <v>582</v>
      </c>
      <c r="JCX76" s="124" t="s">
        <v>582</v>
      </c>
      <c r="JCY76" s="124" t="s">
        <v>582</v>
      </c>
      <c r="JCZ76" s="124" t="s">
        <v>582</v>
      </c>
      <c r="JDA76" s="124" t="s">
        <v>582</v>
      </c>
      <c r="JDB76" s="124" t="s">
        <v>582</v>
      </c>
      <c r="JDC76" s="124" t="s">
        <v>582</v>
      </c>
      <c r="JDD76" s="124" t="s">
        <v>582</v>
      </c>
      <c r="JDE76" s="124" t="s">
        <v>582</v>
      </c>
      <c r="JDF76" s="124" t="s">
        <v>582</v>
      </c>
      <c r="JDG76" s="124" t="s">
        <v>582</v>
      </c>
      <c r="JDH76" s="124" t="s">
        <v>582</v>
      </c>
      <c r="JDI76" s="124" t="s">
        <v>582</v>
      </c>
      <c r="JDJ76" s="124" t="s">
        <v>582</v>
      </c>
      <c r="JDK76" s="124" t="s">
        <v>582</v>
      </c>
      <c r="JDL76" s="124" t="s">
        <v>582</v>
      </c>
      <c r="JDM76" s="124" t="s">
        <v>582</v>
      </c>
      <c r="JDN76" s="124" t="s">
        <v>582</v>
      </c>
      <c r="JDO76" s="124" t="s">
        <v>582</v>
      </c>
      <c r="JDP76" s="124" t="s">
        <v>582</v>
      </c>
      <c r="JDQ76" s="124" t="s">
        <v>582</v>
      </c>
      <c r="JDR76" s="124" t="s">
        <v>582</v>
      </c>
      <c r="JDS76" s="124" t="s">
        <v>582</v>
      </c>
      <c r="JDT76" s="124" t="s">
        <v>582</v>
      </c>
      <c r="JDU76" s="124" t="s">
        <v>582</v>
      </c>
      <c r="JDV76" s="124" t="s">
        <v>582</v>
      </c>
      <c r="JDW76" s="124" t="s">
        <v>582</v>
      </c>
      <c r="JDX76" s="124" t="s">
        <v>582</v>
      </c>
      <c r="JDY76" s="124" t="s">
        <v>582</v>
      </c>
      <c r="JDZ76" s="124" t="s">
        <v>582</v>
      </c>
      <c r="JEA76" s="124" t="s">
        <v>582</v>
      </c>
      <c r="JEB76" s="124" t="s">
        <v>582</v>
      </c>
      <c r="JEC76" s="124" t="s">
        <v>582</v>
      </c>
      <c r="JED76" s="124" t="s">
        <v>582</v>
      </c>
      <c r="JEE76" s="124" t="s">
        <v>582</v>
      </c>
      <c r="JEF76" s="124" t="s">
        <v>582</v>
      </c>
      <c r="JEG76" s="124" t="s">
        <v>582</v>
      </c>
      <c r="JEH76" s="124" t="s">
        <v>582</v>
      </c>
      <c r="JEI76" s="124" t="s">
        <v>582</v>
      </c>
      <c r="JEJ76" s="124" t="s">
        <v>582</v>
      </c>
      <c r="JEK76" s="124" t="s">
        <v>582</v>
      </c>
      <c r="JEL76" s="124" t="s">
        <v>582</v>
      </c>
      <c r="JEM76" s="124" t="s">
        <v>582</v>
      </c>
      <c r="JEN76" s="124" t="s">
        <v>582</v>
      </c>
      <c r="JEO76" s="124" t="s">
        <v>582</v>
      </c>
      <c r="JEP76" s="124" t="s">
        <v>582</v>
      </c>
      <c r="JEQ76" s="124" t="s">
        <v>582</v>
      </c>
      <c r="JER76" s="124" t="s">
        <v>582</v>
      </c>
      <c r="JES76" s="124" t="s">
        <v>582</v>
      </c>
      <c r="JET76" s="124" t="s">
        <v>582</v>
      </c>
      <c r="JEU76" s="124" t="s">
        <v>582</v>
      </c>
      <c r="JEV76" s="124" t="s">
        <v>582</v>
      </c>
      <c r="JEW76" s="124" t="s">
        <v>582</v>
      </c>
      <c r="JEX76" s="124" t="s">
        <v>582</v>
      </c>
      <c r="JEY76" s="124" t="s">
        <v>582</v>
      </c>
      <c r="JEZ76" s="124" t="s">
        <v>582</v>
      </c>
      <c r="JFA76" s="124" t="s">
        <v>582</v>
      </c>
      <c r="JFB76" s="124" t="s">
        <v>582</v>
      </c>
      <c r="JFC76" s="124" t="s">
        <v>582</v>
      </c>
      <c r="JFD76" s="124" t="s">
        <v>582</v>
      </c>
      <c r="JFE76" s="124" t="s">
        <v>582</v>
      </c>
      <c r="JFF76" s="124" t="s">
        <v>582</v>
      </c>
      <c r="JFG76" s="124" t="s">
        <v>582</v>
      </c>
      <c r="JFH76" s="124" t="s">
        <v>582</v>
      </c>
      <c r="JFI76" s="124" t="s">
        <v>582</v>
      </c>
      <c r="JFJ76" s="124" t="s">
        <v>582</v>
      </c>
      <c r="JFK76" s="124" t="s">
        <v>582</v>
      </c>
      <c r="JFL76" s="124" t="s">
        <v>582</v>
      </c>
      <c r="JFM76" s="124" t="s">
        <v>582</v>
      </c>
      <c r="JFN76" s="124" t="s">
        <v>582</v>
      </c>
      <c r="JFO76" s="124" t="s">
        <v>582</v>
      </c>
      <c r="JFP76" s="124" t="s">
        <v>582</v>
      </c>
      <c r="JFQ76" s="124" t="s">
        <v>582</v>
      </c>
      <c r="JFR76" s="124" t="s">
        <v>582</v>
      </c>
      <c r="JFS76" s="124" t="s">
        <v>582</v>
      </c>
      <c r="JFT76" s="124" t="s">
        <v>582</v>
      </c>
      <c r="JFU76" s="124" t="s">
        <v>582</v>
      </c>
      <c r="JFV76" s="124" t="s">
        <v>582</v>
      </c>
      <c r="JFW76" s="124" t="s">
        <v>582</v>
      </c>
      <c r="JFX76" s="124" t="s">
        <v>582</v>
      </c>
      <c r="JFY76" s="124" t="s">
        <v>582</v>
      </c>
      <c r="JFZ76" s="124" t="s">
        <v>582</v>
      </c>
      <c r="JGA76" s="124" t="s">
        <v>582</v>
      </c>
      <c r="JGB76" s="124" t="s">
        <v>582</v>
      </c>
      <c r="JGC76" s="124" t="s">
        <v>582</v>
      </c>
      <c r="JGD76" s="124" t="s">
        <v>582</v>
      </c>
      <c r="JGE76" s="124" t="s">
        <v>582</v>
      </c>
      <c r="JGF76" s="124" t="s">
        <v>582</v>
      </c>
      <c r="JGG76" s="124" t="s">
        <v>582</v>
      </c>
      <c r="JGH76" s="124" t="s">
        <v>582</v>
      </c>
      <c r="JGI76" s="124" t="s">
        <v>582</v>
      </c>
      <c r="JGJ76" s="124" t="s">
        <v>582</v>
      </c>
      <c r="JGK76" s="124" t="s">
        <v>582</v>
      </c>
      <c r="JGL76" s="124" t="s">
        <v>582</v>
      </c>
      <c r="JGM76" s="124" t="s">
        <v>582</v>
      </c>
      <c r="JGN76" s="124" t="s">
        <v>582</v>
      </c>
      <c r="JGO76" s="124" t="s">
        <v>582</v>
      </c>
      <c r="JGP76" s="124" t="s">
        <v>582</v>
      </c>
      <c r="JGQ76" s="124" t="s">
        <v>582</v>
      </c>
      <c r="JGR76" s="124" t="s">
        <v>582</v>
      </c>
      <c r="JGS76" s="124" t="s">
        <v>582</v>
      </c>
      <c r="JGT76" s="124" t="s">
        <v>582</v>
      </c>
      <c r="JGU76" s="124" t="s">
        <v>582</v>
      </c>
      <c r="JGV76" s="124" t="s">
        <v>582</v>
      </c>
      <c r="JGW76" s="124" t="s">
        <v>582</v>
      </c>
      <c r="JGX76" s="124" t="s">
        <v>582</v>
      </c>
      <c r="JGY76" s="124" t="s">
        <v>582</v>
      </c>
      <c r="JGZ76" s="124" t="s">
        <v>582</v>
      </c>
      <c r="JHA76" s="124" t="s">
        <v>582</v>
      </c>
      <c r="JHB76" s="124" t="s">
        <v>582</v>
      </c>
      <c r="JHC76" s="124" t="s">
        <v>582</v>
      </c>
      <c r="JHD76" s="124" t="s">
        <v>582</v>
      </c>
      <c r="JHE76" s="124" t="s">
        <v>582</v>
      </c>
      <c r="JHF76" s="124" t="s">
        <v>582</v>
      </c>
      <c r="JHG76" s="124" t="s">
        <v>582</v>
      </c>
      <c r="JHH76" s="124" t="s">
        <v>582</v>
      </c>
      <c r="JHI76" s="124" t="s">
        <v>582</v>
      </c>
      <c r="JHJ76" s="124" t="s">
        <v>582</v>
      </c>
      <c r="JHK76" s="124" t="s">
        <v>582</v>
      </c>
      <c r="JHL76" s="124" t="s">
        <v>582</v>
      </c>
      <c r="JHM76" s="124" t="s">
        <v>582</v>
      </c>
      <c r="JHN76" s="124" t="s">
        <v>582</v>
      </c>
      <c r="JHO76" s="124" t="s">
        <v>582</v>
      </c>
      <c r="JHP76" s="124" t="s">
        <v>582</v>
      </c>
      <c r="JHQ76" s="124" t="s">
        <v>582</v>
      </c>
      <c r="JHR76" s="124" t="s">
        <v>582</v>
      </c>
      <c r="JHS76" s="124" t="s">
        <v>582</v>
      </c>
      <c r="JHT76" s="124" t="s">
        <v>582</v>
      </c>
      <c r="JHU76" s="124" t="s">
        <v>582</v>
      </c>
      <c r="JHV76" s="124" t="s">
        <v>582</v>
      </c>
      <c r="JHW76" s="124" t="s">
        <v>582</v>
      </c>
      <c r="JHX76" s="124" t="s">
        <v>582</v>
      </c>
      <c r="JHY76" s="124" t="s">
        <v>582</v>
      </c>
      <c r="JHZ76" s="124" t="s">
        <v>582</v>
      </c>
      <c r="JIA76" s="124" t="s">
        <v>582</v>
      </c>
      <c r="JIB76" s="124" t="s">
        <v>582</v>
      </c>
      <c r="JIC76" s="124" t="s">
        <v>582</v>
      </c>
      <c r="JID76" s="124" t="s">
        <v>582</v>
      </c>
      <c r="JIE76" s="124" t="s">
        <v>582</v>
      </c>
      <c r="JIF76" s="124" t="s">
        <v>582</v>
      </c>
      <c r="JIG76" s="124" t="s">
        <v>582</v>
      </c>
      <c r="JIH76" s="124" t="s">
        <v>582</v>
      </c>
      <c r="JII76" s="124" t="s">
        <v>582</v>
      </c>
      <c r="JIJ76" s="124" t="s">
        <v>582</v>
      </c>
      <c r="JIK76" s="124" t="s">
        <v>582</v>
      </c>
      <c r="JIL76" s="124" t="s">
        <v>582</v>
      </c>
      <c r="JIM76" s="124" t="s">
        <v>582</v>
      </c>
      <c r="JIN76" s="124" t="s">
        <v>582</v>
      </c>
      <c r="JIO76" s="124" t="s">
        <v>582</v>
      </c>
      <c r="JIP76" s="124" t="s">
        <v>582</v>
      </c>
      <c r="JIQ76" s="124" t="s">
        <v>582</v>
      </c>
      <c r="JIR76" s="124" t="s">
        <v>582</v>
      </c>
      <c r="JIS76" s="124" t="s">
        <v>582</v>
      </c>
      <c r="JIT76" s="124" t="s">
        <v>582</v>
      </c>
      <c r="JIU76" s="124" t="s">
        <v>582</v>
      </c>
      <c r="JIV76" s="124" t="s">
        <v>582</v>
      </c>
      <c r="JIW76" s="124" t="s">
        <v>582</v>
      </c>
      <c r="JIX76" s="124" t="s">
        <v>582</v>
      </c>
      <c r="JIY76" s="124" t="s">
        <v>582</v>
      </c>
      <c r="JIZ76" s="124" t="s">
        <v>582</v>
      </c>
      <c r="JJA76" s="124" t="s">
        <v>582</v>
      </c>
      <c r="JJB76" s="124" t="s">
        <v>582</v>
      </c>
      <c r="JJC76" s="124" t="s">
        <v>582</v>
      </c>
      <c r="JJD76" s="124" t="s">
        <v>582</v>
      </c>
      <c r="JJE76" s="124" t="s">
        <v>582</v>
      </c>
      <c r="JJF76" s="124" t="s">
        <v>582</v>
      </c>
      <c r="JJG76" s="124" t="s">
        <v>582</v>
      </c>
      <c r="JJH76" s="124" t="s">
        <v>582</v>
      </c>
      <c r="JJI76" s="124" t="s">
        <v>582</v>
      </c>
      <c r="JJJ76" s="124" t="s">
        <v>582</v>
      </c>
      <c r="JJK76" s="124" t="s">
        <v>582</v>
      </c>
      <c r="JJL76" s="124" t="s">
        <v>582</v>
      </c>
      <c r="JJM76" s="124" t="s">
        <v>582</v>
      </c>
      <c r="JJN76" s="124" t="s">
        <v>582</v>
      </c>
      <c r="JJO76" s="124" t="s">
        <v>582</v>
      </c>
      <c r="JJP76" s="124" t="s">
        <v>582</v>
      </c>
      <c r="JJQ76" s="124" t="s">
        <v>582</v>
      </c>
      <c r="JJR76" s="124" t="s">
        <v>582</v>
      </c>
      <c r="JJS76" s="124" t="s">
        <v>582</v>
      </c>
      <c r="JJT76" s="124" t="s">
        <v>582</v>
      </c>
      <c r="JJU76" s="124" t="s">
        <v>582</v>
      </c>
      <c r="JJV76" s="124" t="s">
        <v>582</v>
      </c>
      <c r="JJW76" s="124" t="s">
        <v>582</v>
      </c>
      <c r="JJX76" s="124" t="s">
        <v>582</v>
      </c>
      <c r="JJY76" s="124" t="s">
        <v>582</v>
      </c>
      <c r="JJZ76" s="124" t="s">
        <v>582</v>
      </c>
      <c r="JKA76" s="124" t="s">
        <v>582</v>
      </c>
      <c r="JKB76" s="124" t="s">
        <v>582</v>
      </c>
      <c r="JKC76" s="124" t="s">
        <v>582</v>
      </c>
      <c r="JKD76" s="124" t="s">
        <v>582</v>
      </c>
      <c r="JKE76" s="124" t="s">
        <v>582</v>
      </c>
      <c r="JKF76" s="124" t="s">
        <v>582</v>
      </c>
      <c r="JKG76" s="124" t="s">
        <v>582</v>
      </c>
      <c r="JKH76" s="124" t="s">
        <v>582</v>
      </c>
      <c r="JKI76" s="124" t="s">
        <v>582</v>
      </c>
      <c r="JKJ76" s="124" t="s">
        <v>582</v>
      </c>
      <c r="JKK76" s="124" t="s">
        <v>582</v>
      </c>
      <c r="JKL76" s="124" t="s">
        <v>582</v>
      </c>
      <c r="JKM76" s="124" t="s">
        <v>582</v>
      </c>
      <c r="JKN76" s="124" t="s">
        <v>582</v>
      </c>
      <c r="JKO76" s="124" t="s">
        <v>582</v>
      </c>
      <c r="JKP76" s="124" t="s">
        <v>582</v>
      </c>
      <c r="JKQ76" s="124" t="s">
        <v>582</v>
      </c>
      <c r="JKR76" s="124" t="s">
        <v>582</v>
      </c>
      <c r="JKS76" s="124" t="s">
        <v>582</v>
      </c>
      <c r="JKT76" s="124" t="s">
        <v>582</v>
      </c>
      <c r="JKU76" s="124" t="s">
        <v>582</v>
      </c>
      <c r="JKV76" s="124" t="s">
        <v>582</v>
      </c>
      <c r="JKW76" s="124" t="s">
        <v>582</v>
      </c>
      <c r="JKX76" s="124" t="s">
        <v>582</v>
      </c>
      <c r="JKY76" s="124" t="s">
        <v>582</v>
      </c>
      <c r="JKZ76" s="124" t="s">
        <v>582</v>
      </c>
      <c r="JLA76" s="124" t="s">
        <v>582</v>
      </c>
      <c r="JLB76" s="124" t="s">
        <v>582</v>
      </c>
      <c r="JLC76" s="124" t="s">
        <v>582</v>
      </c>
      <c r="JLD76" s="124" t="s">
        <v>582</v>
      </c>
      <c r="JLE76" s="124" t="s">
        <v>582</v>
      </c>
      <c r="JLF76" s="124" t="s">
        <v>582</v>
      </c>
      <c r="JLG76" s="124" t="s">
        <v>582</v>
      </c>
      <c r="JLH76" s="124" t="s">
        <v>582</v>
      </c>
      <c r="JLI76" s="124" t="s">
        <v>582</v>
      </c>
      <c r="JLJ76" s="124" t="s">
        <v>582</v>
      </c>
      <c r="JLK76" s="124" t="s">
        <v>582</v>
      </c>
      <c r="JLL76" s="124" t="s">
        <v>582</v>
      </c>
      <c r="JLM76" s="124" t="s">
        <v>582</v>
      </c>
      <c r="JLN76" s="124" t="s">
        <v>582</v>
      </c>
      <c r="JLO76" s="124" t="s">
        <v>582</v>
      </c>
      <c r="JLP76" s="124" t="s">
        <v>582</v>
      </c>
      <c r="JLQ76" s="124" t="s">
        <v>582</v>
      </c>
      <c r="JLR76" s="124" t="s">
        <v>582</v>
      </c>
      <c r="JLS76" s="124" t="s">
        <v>582</v>
      </c>
      <c r="JLT76" s="124" t="s">
        <v>582</v>
      </c>
      <c r="JLU76" s="124" t="s">
        <v>582</v>
      </c>
      <c r="JLV76" s="124" t="s">
        <v>582</v>
      </c>
      <c r="JLW76" s="124" t="s">
        <v>582</v>
      </c>
      <c r="JLX76" s="124" t="s">
        <v>582</v>
      </c>
      <c r="JLY76" s="124" t="s">
        <v>582</v>
      </c>
      <c r="JLZ76" s="124" t="s">
        <v>582</v>
      </c>
      <c r="JMA76" s="124" t="s">
        <v>582</v>
      </c>
      <c r="JMB76" s="124" t="s">
        <v>582</v>
      </c>
      <c r="JMC76" s="124" t="s">
        <v>582</v>
      </c>
      <c r="JMD76" s="124" t="s">
        <v>582</v>
      </c>
      <c r="JME76" s="124" t="s">
        <v>582</v>
      </c>
      <c r="JMF76" s="124" t="s">
        <v>582</v>
      </c>
      <c r="JMG76" s="124" t="s">
        <v>582</v>
      </c>
      <c r="JMH76" s="124" t="s">
        <v>582</v>
      </c>
      <c r="JMI76" s="124" t="s">
        <v>582</v>
      </c>
      <c r="JMJ76" s="124" t="s">
        <v>582</v>
      </c>
      <c r="JMK76" s="124" t="s">
        <v>582</v>
      </c>
      <c r="JML76" s="124" t="s">
        <v>582</v>
      </c>
      <c r="JMM76" s="124" t="s">
        <v>582</v>
      </c>
      <c r="JMN76" s="124" t="s">
        <v>582</v>
      </c>
      <c r="JMO76" s="124" t="s">
        <v>582</v>
      </c>
      <c r="JMP76" s="124" t="s">
        <v>582</v>
      </c>
      <c r="JMQ76" s="124" t="s">
        <v>582</v>
      </c>
      <c r="JMR76" s="124" t="s">
        <v>582</v>
      </c>
      <c r="JMS76" s="124" t="s">
        <v>582</v>
      </c>
      <c r="JMT76" s="124" t="s">
        <v>582</v>
      </c>
      <c r="JMU76" s="124" t="s">
        <v>582</v>
      </c>
      <c r="JMV76" s="124" t="s">
        <v>582</v>
      </c>
      <c r="JMW76" s="124" t="s">
        <v>582</v>
      </c>
      <c r="JMX76" s="124" t="s">
        <v>582</v>
      </c>
      <c r="JMY76" s="124" t="s">
        <v>582</v>
      </c>
      <c r="JMZ76" s="124" t="s">
        <v>582</v>
      </c>
      <c r="JNA76" s="124" t="s">
        <v>582</v>
      </c>
      <c r="JNB76" s="124" t="s">
        <v>582</v>
      </c>
      <c r="JNC76" s="124" t="s">
        <v>582</v>
      </c>
      <c r="JND76" s="124" t="s">
        <v>582</v>
      </c>
      <c r="JNE76" s="124" t="s">
        <v>582</v>
      </c>
      <c r="JNF76" s="124" t="s">
        <v>582</v>
      </c>
      <c r="JNG76" s="124" t="s">
        <v>582</v>
      </c>
      <c r="JNH76" s="124" t="s">
        <v>582</v>
      </c>
      <c r="JNI76" s="124" t="s">
        <v>582</v>
      </c>
      <c r="JNJ76" s="124" t="s">
        <v>582</v>
      </c>
      <c r="JNK76" s="124" t="s">
        <v>582</v>
      </c>
      <c r="JNL76" s="124" t="s">
        <v>582</v>
      </c>
      <c r="JNM76" s="124" t="s">
        <v>582</v>
      </c>
      <c r="JNN76" s="124" t="s">
        <v>582</v>
      </c>
      <c r="JNO76" s="124" t="s">
        <v>582</v>
      </c>
      <c r="JNP76" s="124" t="s">
        <v>582</v>
      </c>
      <c r="JNQ76" s="124" t="s">
        <v>582</v>
      </c>
      <c r="JNR76" s="124" t="s">
        <v>582</v>
      </c>
      <c r="JNS76" s="124" t="s">
        <v>582</v>
      </c>
      <c r="JNT76" s="124" t="s">
        <v>582</v>
      </c>
      <c r="JNU76" s="124" t="s">
        <v>582</v>
      </c>
      <c r="JNV76" s="124" t="s">
        <v>582</v>
      </c>
      <c r="JNW76" s="124" t="s">
        <v>582</v>
      </c>
      <c r="JNX76" s="124" t="s">
        <v>582</v>
      </c>
      <c r="JNY76" s="124" t="s">
        <v>582</v>
      </c>
      <c r="JNZ76" s="124" t="s">
        <v>582</v>
      </c>
      <c r="JOA76" s="124" t="s">
        <v>582</v>
      </c>
      <c r="JOB76" s="124" t="s">
        <v>582</v>
      </c>
      <c r="JOC76" s="124" t="s">
        <v>582</v>
      </c>
      <c r="JOD76" s="124" t="s">
        <v>582</v>
      </c>
      <c r="JOE76" s="124" t="s">
        <v>582</v>
      </c>
      <c r="JOF76" s="124" t="s">
        <v>582</v>
      </c>
      <c r="JOG76" s="124" t="s">
        <v>582</v>
      </c>
      <c r="JOH76" s="124" t="s">
        <v>582</v>
      </c>
      <c r="JOI76" s="124" t="s">
        <v>582</v>
      </c>
      <c r="JOJ76" s="124" t="s">
        <v>582</v>
      </c>
      <c r="JOK76" s="124" t="s">
        <v>582</v>
      </c>
      <c r="JOL76" s="124" t="s">
        <v>582</v>
      </c>
      <c r="JOM76" s="124" t="s">
        <v>582</v>
      </c>
      <c r="JON76" s="124" t="s">
        <v>582</v>
      </c>
      <c r="JOO76" s="124" t="s">
        <v>582</v>
      </c>
      <c r="JOP76" s="124" t="s">
        <v>582</v>
      </c>
      <c r="JOQ76" s="124" t="s">
        <v>582</v>
      </c>
      <c r="JOR76" s="124" t="s">
        <v>582</v>
      </c>
      <c r="JOS76" s="124" t="s">
        <v>582</v>
      </c>
      <c r="JOT76" s="124" t="s">
        <v>582</v>
      </c>
      <c r="JOU76" s="124" t="s">
        <v>582</v>
      </c>
      <c r="JOV76" s="124" t="s">
        <v>582</v>
      </c>
      <c r="JOW76" s="124" t="s">
        <v>582</v>
      </c>
      <c r="JOX76" s="124" t="s">
        <v>582</v>
      </c>
      <c r="JOY76" s="124" t="s">
        <v>582</v>
      </c>
      <c r="JOZ76" s="124" t="s">
        <v>582</v>
      </c>
      <c r="JPA76" s="124" t="s">
        <v>582</v>
      </c>
      <c r="JPB76" s="124" t="s">
        <v>582</v>
      </c>
      <c r="JPC76" s="124" t="s">
        <v>582</v>
      </c>
      <c r="JPD76" s="124" t="s">
        <v>582</v>
      </c>
      <c r="JPE76" s="124" t="s">
        <v>582</v>
      </c>
      <c r="JPF76" s="124" t="s">
        <v>582</v>
      </c>
      <c r="JPG76" s="124" t="s">
        <v>582</v>
      </c>
      <c r="JPH76" s="124" t="s">
        <v>582</v>
      </c>
      <c r="JPI76" s="124" t="s">
        <v>582</v>
      </c>
      <c r="JPJ76" s="124" t="s">
        <v>582</v>
      </c>
      <c r="JPK76" s="124" t="s">
        <v>582</v>
      </c>
      <c r="JPL76" s="124" t="s">
        <v>582</v>
      </c>
      <c r="JPM76" s="124" t="s">
        <v>582</v>
      </c>
      <c r="JPN76" s="124" t="s">
        <v>582</v>
      </c>
      <c r="JPO76" s="124" t="s">
        <v>582</v>
      </c>
      <c r="JPP76" s="124" t="s">
        <v>582</v>
      </c>
      <c r="JPQ76" s="124" t="s">
        <v>582</v>
      </c>
      <c r="JPR76" s="124" t="s">
        <v>582</v>
      </c>
      <c r="JPS76" s="124" t="s">
        <v>582</v>
      </c>
      <c r="JPT76" s="124" t="s">
        <v>582</v>
      </c>
      <c r="JPU76" s="124" t="s">
        <v>582</v>
      </c>
      <c r="JPV76" s="124" t="s">
        <v>582</v>
      </c>
      <c r="JPW76" s="124" t="s">
        <v>582</v>
      </c>
      <c r="JPX76" s="124" t="s">
        <v>582</v>
      </c>
      <c r="JPY76" s="124" t="s">
        <v>582</v>
      </c>
      <c r="JPZ76" s="124" t="s">
        <v>582</v>
      </c>
      <c r="JQA76" s="124" t="s">
        <v>582</v>
      </c>
      <c r="JQB76" s="124" t="s">
        <v>582</v>
      </c>
      <c r="JQC76" s="124" t="s">
        <v>582</v>
      </c>
      <c r="JQD76" s="124" t="s">
        <v>582</v>
      </c>
      <c r="JQE76" s="124" t="s">
        <v>582</v>
      </c>
      <c r="JQF76" s="124" t="s">
        <v>582</v>
      </c>
      <c r="JQG76" s="124" t="s">
        <v>582</v>
      </c>
      <c r="JQH76" s="124" t="s">
        <v>582</v>
      </c>
      <c r="JQI76" s="124" t="s">
        <v>582</v>
      </c>
      <c r="JQJ76" s="124" t="s">
        <v>582</v>
      </c>
      <c r="JQK76" s="124" t="s">
        <v>582</v>
      </c>
      <c r="JQL76" s="124" t="s">
        <v>582</v>
      </c>
      <c r="JQM76" s="124" t="s">
        <v>582</v>
      </c>
      <c r="JQN76" s="124" t="s">
        <v>582</v>
      </c>
      <c r="JQO76" s="124" t="s">
        <v>582</v>
      </c>
      <c r="JQP76" s="124" t="s">
        <v>582</v>
      </c>
      <c r="JQQ76" s="124" t="s">
        <v>582</v>
      </c>
      <c r="JQR76" s="124" t="s">
        <v>582</v>
      </c>
      <c r="JQS76" s="124" t="s">
        <v>582</v>
      </c>
      <c r="JQT76" s="124" t="s">
        <v>582</v>
      </c>
      <c r="JQU76" s="124" t="s">
        <v>582</v>
      </c>
      <c r="JQV76" s="124" t="s">
        <v>582</v>
      </c>
      <c r="JQW76" s="124" t="s">
        <v>582</v>
      </c>
      <c r="JQX76" s="124" t="s">
        <v>582</v>
      </c>
      <c r="JQY76" s="124" t="s">
        <v>582</v>
      </c>
      <c r="JQZ76" s="124" t="s">
        <v>582</v>
      </c>
      <c r="JRA76" s="124" t="s">
        <v>582</v>
      </c>
      <c r="JRB76" s="124" t="s">
        <v>582</v>
      </c>
      <c r="JRC76" s="124" t="s">
        <v>582</v>
      </c>
      <c r="JRD76" s="124" t="s">
        <v>582</v>
      </c>
      <c r="JRE76" s="124" t="s">
        <v>582</v>
      </c>
      <c r="JRF76" s="124" t="s">
        <v>582</v>
      </c>
      <c r="JRG76" s="124" t="s">
        <v>582</v>
      </c>
      <c r="JRH76" s="124" t="s">
        <v>582</v>
      </c>
      <c r="JRI76" s="124" t="s">
        <v>582</v>
      </c>
      <c r="JRJ76" s="124" t="s">
        <v>582</v>
      </c>
      <c r="JRK76" s="124" t="s">
        <v>582</v>
      </c>
      <c r="JRL76" s="124" t="s">
        <v>582</v>
      </c>
      <c r="JRM76" s="124" t="s">
        <v>582</v>
      </c>
      <c r="JRN76" s="124" t="s">
        <v>582</v>
      </c>
      <c r="JRO76" s="124" t="s">
        <v>582</v>
      </c>
      <c r="JRP76" s="124" t="s">
        <v>582</v>
      </c>
      <c r="JRQ76" s="124" t="s">
        <v>582</v>
      </c>
      <c r="JRR76" s="124" t="s">
        <v>582</v>
      </c>
      <c r="JRS76" s="124" t="s">
        <v>582</v>
      </c>
      <c r="JRT76" s="124" t="s">
        <v>582</v>
      </c>
      <c r="JRU76" s="124" t="s">
        <v>582</v>
      </c>
      <c r="JRV76" s="124" t="s">
        <v>582</v>
      </c>
      <c r="JRW76" s="124" t="s">
        <v>582</v>
      </c>
      <c r="JRX76" s="124" t="s">
        <v>582</v>
      </c>
      <c r="JRY76" s="124" t="s">
        <v>582</v>
      </c>
      <c r="JRZ76" s="124" t="s">
        <v>582</v>
      </c>
      <c r="JSA76" s="124" t="s">
        <v>582</v>
      </c>
      <c r="JSB76" s="124" t="s">
        <v>582</v>
      </c>
      <c r="JSC76" s="124" t="s">
        <v>582</v>
      </c>
      <c r="JSD76" s="124" t="s">
        <v>582</v>
      </c>
      <c r="JSE76" s="124" t="s">
        <v>582</v>
      </c>
      <c r="JSF76" s="124" t="s">
        <v>582</v>
      </c>
      <c r="JSG76" s="124" t="s">
        <v>582</v>
      </c>
      <c r="JSH76" s="124" t="s">
        <v>582</v>
      </c>
      <c r="JSI76" s="124" t="s">
        <v>582</v>
      </c>
      <c r="JSJ76" s="124" t="s">
        <v>582</v>
      </c>
      <c r="JSK76" s="124" t="s">
        <v>582</v>
      </c>
      <c r="JSL76" s="124" t="s">
        <v>582</v>
      </c>
      <c r="JSM76" s="124" t="s">
        <v>582</v>
      </c>
      <c r="JSN76" s="124" t="s">
        <v>582</v>
      </c>
      <c r="JSO76" s="124" t="s">
        <v>582</v>
      </c>
      <c r="JSP76" s="124" t="s">
        <v>582</v>
      </c>
      <c r="JSQ76" s="124" t="s">
        <v>582</v>
      </c>
      <c r="JSR76" s="124" t="s">
        <v>582</v>
      </c>
      <c r="JSS76" s="124" t="s">
        <v>582</v>
      </c>
      <c r="JST76" s="124" t="s">
        <v>582</v>
      </c>
      <c r="JSU76" s="124" t="s">
        <v>582</v>
      </c>
      <c r="JSV76" s="124" t="s">
        <v>582</v>
      </c>
      <c r="JSW76" s="124" t="s">
        <v>582</v>
      </c>
      <c r="JSX76" s="124" t="s">
        <v>582</v>
      </c>
      <c r="JSY76" s="124" t="s">
        <v>582</v>
      </c>
      <c r="JSZ76" s="124" t="s">
        <v>582</v>
      </c>
      <c r="JTA76" s="124" t="s">
        <v>582</v>
      </c>
      <c r="JTB76" s="124" t="s">
        <v>582</v>
      </c>
      <c r="JTC76" s="124" t="s">
        <v>582</v>
      </c>
      <c r="JTD76" s="124" t="s">
        <v>582</v>
      </c>
      <c r="JTE76" s="124" t="s">
        <v>582</v>
      </c>
      <c r="JTF76" s="124" t="s">
        <v>582</v>
      </c>
      <c r="JTG76" s="124" t="s">
        <v>582</v>
      </c>
      <c r="JTH76" s="124" t="s">
        <v>582</v>
      </c>
      <c r="JTI76" s="124" t="s">
        <v>582</v>
      </c>
      <c r="JTJ76" s="124" t="s">
        <v>582</v>
      </c>
      <c r="JTK76" s="124" t="s">
        <v>582</v>
      </c>
      <c r="JTL76" s="124" t="s">
        <v>582</v>
      </c>
      <c r="JTM76" s="124" t="s">
        <v>582</v>
      </c>
      <c r="JTN76" s="124" t="s">
        <v>582</v>
      </c>
      <c r="JTO76" s="124" t="s">
        <v>582</v>
      </c>
      <c r="JTP76" s="124" t="s">
        <v>582</v>
      </c>
      <c r="JTQ76" s="124" t="s">
        <v>582</v>
      </c>
      <c r="JTR76" s="124" t="s">
        <v>582</v>
      </c>
      <c r="JTS76" s="124" t="s">
        <v>582</v>
      </c>
      <c r="JTT76" s="124" t="s">
        <v>582</v>
      </c>
      <c r="JTU76" s="124" t="s">
        <v>582</v>
      </c>
      <c r="JTV76" s="124" t="s">
        <v>582</v>
      </c>
      <c r="JTW76" s="124" t="s">
        <v>582</v>
      </c>
      <c r="JTX76" s="124" t="s">
        <v>582</v>
      </c>
      <c r="JTY76" s="124" t="s">
        <v>582</v>
      </c>
      <c r="JTZ76" s="124" t="s">
        <v>582</v>
      </c>
      <c r="JUA76" s="124" t="s">
        <v>582</v>
      </c>
      <c r="JUB76" s="124" t="s">
        <v>582</v>
      </c>
      <c r="JUC76" s="124" t="s">
        <v>582</v>
      </c>
      <c r="JUD76" s="124" t="s">
        <v>582</v>
      </c>
      <c r="JUE76" s="124" t="s">
        <v>582</v>
      </c>
      <c r="JUF76" s="124" t="s">
        <v>582</v>
      </c>
      <c r="JUG76" s="124" t="s">
        <v>582</v>
      </c>
      <c r="JUH76" s="124" t="s">
        <v>582</v>
      </c>
      <c r="JUI76" s="124" t="s">
        <v>582</v>
      </c>
      <c r="JUJ76" s="124" t="s">
        <v>582</v>
      </c>
      <c r="JUK76" s="124" t="s">
        <v>582</v>
      </c>
      <c r="JUL76" s="124" t="s">
        <v>582</v>
      </c>
      <c r="JUM76" s="124" t="s">
        <v>582</v>
      </c>
      <c r="JUN76" s="124" t="s">
        <v>582</v>
      </c>
      <c r="JUO76" s="124" t="s">
        <v>582</v>
      </c>
      <c r="JUP76" s="124" t="s">
        <v>582</v>
      </c>
      <c r="JUQ76" s="124" t="s">
        <v>582</v>
      </c>
      <c r="JUR76" s="124" t="s">
        <v>582</v>
      </c>
      <c r="JUS76" s="124" t="s">
        <v>582</v>
      </c>
      <c r="JUT76" s="124" t="s">
        <v>582</v>
      </c>
      <c r="JUU76" s="124" t="s">
        <v>582</v>
      </c>
      <c r="JUV76" s="124" t="s">
        <v>582</v>
      </c>
      <c r="JUW76" s="124" t="s">
        <v>582</v>
      </c>
      <c r="JUX76" s="124" t="s">
        <v>582</v>
      </c>
      <c r="JUY76" s="124" t="s">
        <v>582</v>
      </c>
      <c r="JUZ76" s="124" t="s">
        <v>582</v>
      </c>
      <c r="JVA76" s="124" t="s">
        <v>582</v>
      </c>
      <c r="JVB76" s="124" t="s">
        <v>582</v>
      </c>
      <c r="JVC76" s="124" t="s">
        <v>582</v>
      </c>
      <c r="JVD76" s="124" t="s">
        <v>582</v>
      </c>
      <c r="JVE76" s="124" t="s">
        <v>582</v>
      </c>
      <c r="JVF76" s="124" t="s">
        <v>582</v>
      </c>
      <c r="JVG76" s="124" t="s">
        <v>582</v>
      </c>
      <c r="JVH76" s="124" t="s">
        <v>582</v>
      </c>
      <c r="JVI76" s="124" t="s">
        <v>582</v>
      </c>
      <c r="JVJ76" s="124" t="s">
        <v>582</v>
      </c>
      <c r="JVK76" s="124" t="s">
        <v>582</v>
      </c>
      <c r="JVL76" s="124" t="s">
        <v>582</v>
      </c>
      <c r="JVM76" s="124" t="s">
        <v>582</v>
      </c>
      <c r="JVN76" s="124" t="s">
        <v>582</v>
      </c>
      <c r="JVO76" s="124" t="s">
        <v>582</v>
      </c>
      <c r="JVP76" s="124" t="s">
        <v>582</v>
      </c>
      <c r="JVQ76" s="124" t="s">
        <v>582</v>
      </c>
      <c r="JVR76" s="124" t="s">
        <v>582</v>
      </c>
      <c r="JVS76" s="124" t="s">
        <v>582</v>
      </c>
      <c r="JVT76" s="124" t="s">
        <v>582</v>
      </c>
      <c r="JVU76" s="124" t="s">
        <v>582</v>
      </c>
      <c r="JVV76" s="124" t="s">
        <v>582</v>
      </c>
      <c r="JVW76" s="124" t="s">
        <v>582</v>
      </c>
      <c r="JVX76" s="124" t="s">
        <v>582</v>
      </c>
      <c r="JVY76" s="124" t="s">
        <v>582</v>
      </c>
      <c r="JVZ76" s="124" t="s">
        <v>582</v>
      </c>
      <c r="JWA76" s="124" t="s">
        <v>582</v>
      </c>
      <c r="JWB76" s="124" t="s">
        <v>582</v>
      </c>
      <c r="JWC76" s="124" t="s">
        <v>582</v>
      </c>
      <c r="JWD76" s="124" t="s">
        <v>582</v>
      </c>
      <c r="JWE76" s="124" t="s">
        <v>582</v>
      </c>
      <c r="JWF76" s="124" t="s">
        <v>582</v>
      </c>
      <c r="JWG76" s="124" t="s">
        <v>582</v>
      </c>
      <c r="JWH76" s="124" t="s">
        <v>582</v>
      </c>
      <c r="JWI76" s="124" t="s">
        <v>582</v>
      </c>
      <c r="JWJ76" s="124" t="s">
        <v>582</v>
      </c>
      <c r="JWK76" s="124" t="s">
        <v>582</v>
      </c>
      <c r="JWL76" s="124" t="s">
        <v>582</v>
      </c>
      <c r="JWM76" s="124" t="s">
        <v>582</v>
      </c>
      <c r="JWN76" s="124" t="s">
        <v>582</v>
      </c>
      <c r="JWO76" s="124" t="s">
        <v>582</v>
      </c>
      <c r="JWP76" s="124" t="s">
        <v>582</v>
      </c>
      <c r="JWQ76" s="124" t="s">
        <v>582</v>
      </c>
      <c r="JWR76" s="124" t="s">
        <v>582</v>
      </c>
      <c r="JWS76" s="124" t="s">
        <v>582</v>
      </c>
      <c r="JWT76" s="124" t="s">
        <v>582</v>
      </c>
      <c r="JWU76" s="124" t="s">
        <v>582</v>
      </c>
      <c r="JWV76" s="124" t="s">
        <v>582</v>
      </c>
      <c r="JWW76" s="124" t="s">
        <v>582</v>
      </c>
      <c r="JWX76" s="124" t="s">
        <v>582</v>
      </c>
      <c r="JWY76" s="124" t="s">
        <v>582</v>
      </c>
      <c r="JWZ76" s="124" t="s">
        <v>582</v>
      </c>
      <c r="JXA76" s="124" t="s">
        <v>582</v>
      </c>
      <c r="JXB76" s="124" t="s">
        <v>582</v>
      </c>
      <c r="JXC76" s="124" t="s">
        <v>582</v>
      </c>
      <c r="JXD76" s="124" t="s">
        <v>582</v>
      </c>
      <c r="JXE76" s="124" t="s">
        <v>582</v>
      </c>
      <c r="JXF76" s="124" t="s">
        <v>582</v>
      </c>
      <c r="JXG76" s="124" t="s">
        <v>582</v>
      </c>
      <c r="JXH76" s="124" t="s">
        <v>582</v>
      </c>
      <c r="JXI76" s="124" t="s">
        <v>582</v>
      </c>
      <c r="JXJ76" s="124" t="s">
        <v>582</v>
      </c>
      <c r="JXK76" s="124" t="s">
        <v>582</v>
      </c>
      <c r="JXL76" s="124" t="s">
        <v>582</v>
      </c>
      <c r="JXM76" s="124" t="s">
        <v>582</v>
      </c>
      <c r="JXN76" s="124" t="s">
        <v>582</v>
      </c>
      <c r="JXO76" s="124" t="s">
        <v>582</v>
      </c>
      <c r="JXP76" s="124" t="s">
        <v>582</v>
      </c>
      <c r="JXQ76" s="124" t="s">
        <v>582</v>
      </c>
      <c r="JXR76" s="124" t="s">
        <v>582</v>
      </c>
      <c r="JXS76" s="124" t="s">
        <v>582</v>
      </c>
      <c r="JXT76" s="124" t="s">
        <v>582</v>
      </c>
      <c r="JXU76" s="124" t="s">
        <v>582</v>
      </c>
      <c r="JXV76" s="124" t="s">
        <v>582</v>
      </c>
      <c r="JXW76" s="124" t="s">
        <v>582</v>
      </c>
      <c r="JXX76" s="124" t="s">
        <v>582</v>
      </c>
      <c r="JXY76" s="124" t="s">
        <v>582</v>
      </c>
      <c r="JXZ76" s="124" t="s">
        <v>582</v>
      </c>
      <c r="JYA76" s="124" t="s">
        <v>582</v>
      </c>
      <c r="JYB76" s="124" t="s">
        <v>582</v>
      </c>
      <c r="JYC76" s="124" t="s">
        <v>582</v>
      </c>
      <c r="JYD76" s="124" t="s">
        <v>582</v>
      </c>
      <c r="JYE76" s="124" t="s">
        <v>582</v>
      </c>
      <c r="JYF76" s="124" t="s">
        <v>582</v>
      </c>
      <c r="JYG76" s="124" t="s">
        <v>582</v>
      </c>
      <c r="JYH76" s="124" t="s">
        <v>582</v>
      </c>
      <c r="JYI76" s="124" t="s">
        <v>582</v>
      </c>
      <c r="JYJ76" s="124" t="s">
        <v>582</v>
      </c>
      <c r="JYK76" s="124" t="s">
        <v>582</v>
      </c>
      <c r="JYL76" s="124" t="s">
        <v>582</v>
      </c>
      <c r="JYM76" s="124" t="s">
        <v>582</v>
      </c>
      <c r="JYN76" s="124" t="s">
        <v>582</v>
      </c>
      <c r="JYO76" s="124" t="s">
        <v>582</v>
      </c>
      <c r="JYP76" s="124" t="s">
        <v>582</v>
      </c>
      <c r="JYQ76" s="124" t="s">
        <v>582</v>
      </c>
      <c r="JYR76" s="124" t="s">
        <v>582</v>
      </c>
      <c r="JYS76" s="124" t="s">
        <v>582</v>
      </c>
      <c r="JYT76" s="124" t="s">
        <v>582</v>
      </c>
      <c r="JYU76" s="124" t="s">
        <v>582</v>
      </c>
      <c r="JYV76" s="124" t="s">
        <v>582</v>
      </c>
      <c r="JYW76" s="124" t="s">
        <v>582</v>
      </c>
      <c r="JYX76" s="124" t="s">
        <v>582</v>
      </c>
      <c r="JYY76" s="124" t="s">
        <v>582</v>
      </c>
      <c r="JYZ76" s="124" t="s">
        <v>582</v>
      </c>
      <c r="JZA76" s="124" t="s">
        <v>582</v>
      </c>
      <c r="JZB76" s="124" t="s">
        <v>582</v>
      </c>
      <c r="JZC76" s="124" t="s">
        <v>582</v>
      </c>
      <c r="JZD76" s="124" t="s">
        <v>582</v>
      </c>
      <c r="JZE76" s="124" t="s">
        <v>582</v>
      </c>
      <c r="JZF76" s="124" t="s">
        <v>582</v>
      </c>
      <c r="JZG76" s="124" t="s">
        <v>582</v>
      </c>
      <c r="JZH76" s="124" t="s">
        <v>582</v>
      </c>
      <c r="JZI76" s="124" t="s">
        <v>582</v>
      </c>
      <c r="JZJ76" s="124" t="s">
        <v>582</v>
      </c>
      <c r="JZK76" s="124" t="s">
        <v>582</v>
      </c>
      <c r="JZL76" s="124" t="s">
        <v>582</v>
      </c>
      <c r="JZM76" s="124" t="s">
        <v>582</v>
      </c>
      <c r="JZN76" s="124" t="s">
        <v>582</v>
      </c>
      <c r="JZO76" s="124" t="s">
        <v>582</v>
      </c>
      <c r="JZP76" s="124" t="s">
        <v>582</v>
      </c>
      <c r="JZQ76" s="124" t="s">
        <v>582</v>
      </c>
      <c r="JZR76" s="124" t="s">
        <v>582</v>
      </c>
      <c r="JZS76" s="124" t="s">
        <v>582</v>
      </c>
      <c r="JZT76" s="124" t="s">
        <v>582</v>
      </c>
      <c r="JZU76" s="124" t="s">
        <v>582</v>
      </c>
      <c r="JZV76" s="124" t="s">
        <v>582</v>
      </c>
      <c r="JZW76" s="124" t="s">
        <v>582</v>
      </c>
      <c r="JZX76" s="124" t="s">
        <v>582</v>
      </c>
      <c r="JZY76" s="124" t="s">
        <v>582</v>
      </c>
      <c r="JZZ76" s="124" t="s">
        <v>582</v>
      </c>
      <c r="KAA76" s="124" t="s">
        <v>582</v>
      </c>
      <c r="KAB76" s="124" t="s">
        <v>582</v>
      </c>
      <c r="KAC76" s="124" t="s">
        <v>582</v>
      </c>
      <c r="KAD76" s="124" t="s">
        <v>582</v>
      </c>
      <c r="KAE76" s="124" t="s">
        <v>582</v>
      </c>
      <c r="KAF76" s="124" t="s">
        <v>582</v>
      </c>
      <c r="KAG76" s="124" t="s">
        <v>582</v>
      </c>
      <c r="KAH76" s="124" t="s">
        <v>582</v>
      </c>
      <c r="KAI76" s="124" t="s">
        <v>582</v>
      </c>
      <c r="KAJ76" s="124" t="s">
        <v>582</v>
      </c>
      <c r="KAK76" s="124" t="s">
        <v>582</v>
      </c>
      <c r="KAL76" s="124" t="s">
        <v>582</v>
      </c>
      <c r="KAM76" s="124" t="s">
        <v>582</v>
      </c>
      <c r="KAN76" s="124" t="s">
        <v>582</v>
      </c>
      <c r="KAO76" s="124" t="s">
        <v>582</v>
      </c>
      <c r="KAP76" s="124" t="s">
        <v>582</v>
      </c>
      <c r="KAQ76" s="124" t="s">
        <v>582</v>
      </c>
      <c r="KAR76" s="124" t="s">
        <v>582</v>
      </c>
      <c r="KAS76" s="124" t="s">
        <v>582</v>
      </c>
      <c r="KAT76" s="124" t="s">
        <v>582</v>
      </c>
      <c r="KAU76" s="124" t="s">
        <v>582</v>
      </c>
      <c r="KAV76" s="124" t="s">
        <v>582</v>
      </c>
      <c r="KAW76" s="124" t="s">
        <v>582</v>
      </c>
      <c r="KAX76" s="124" t="s">
        <v>582</v>
      </c>
      <c r="KAY76" s="124" t="s">
        <v>582</v>
      </c>
      <c r="KAZ76" s="124" t="s">
        <v>582</v>
      </c>
      <c r="KBA76" s="124" t="s">
        <v>582</v>
      </c>
      <c r="KBB76" s="124" t="s">
        <v>582</v>
      </c>
      <c r="KBC76" s="124" t="s">
        <v>582</v>
      </c>
      <c r="KBD76" s="124" t="s">
        <v>582</v>
      </c>
      <c r="KBE76" s="124" t="s">
        <v>582</v>
      </c>
      <c r="KBF76" s="124" t="s">
        <v>582</v>
      </c>
      <c r="KBG76" s="124" t="s">
        <v>582</v>
      </c>
      <c r="KBH76" s="124" t="s">
        <v>582</v>
      </c>
      <c r="KBI76" s="124" t="s">
        <v>582</v>
      </c>
      <c r="KBJ76" s="124" t="s">
        <v>582</v>
      </c>
      <c r="KBK76" s="124" t="s">
        <v>582</v>
      </c>
      <c r="KBL76" s="124" t="s">
        <v>582</v>
      </c>
      <c r="KBM76" s="124" t="s">
        <v>582</v>
      </c>
      <c r="KBN76" s="124" t="s">
        <v>582</v>
      </c>
      <c r="KBO76" s="124" t="s">
        <v>582</v>
      </c>
      <c r="KBP76" s="124" t="s">
        <v>582</v>
      </c>
      <c r="KBQ76" s="124" t="s">
        <v>582</v>
      </c>
      <c r="KBR76" s="124" t="s">
        <v>582</v>
      </c>
      <c r="KBS76" s="124" t="s">
        <v>582</v>
      </c>
      <c r="KBT76" s="124" t="s">
        <v>582</v>
      </c>
      <c r="KBU76" s="124" t="s">
        <v>582</v>
      </c>
      <c r="KBV76" s="124" t="s">
        <v>582</v>
      </c>
      <c r="KBW76" s="124" t="s">
        <v>582</v>
      </c>
      <c r="KBX76" s="124" t="s">
        <v>582</v>
      </c>
      <c r="KBY76" s="124" t="s">
        <v>582</v>
      </c>
      <c r="KBZ76" s="124" t="s">
        <v>582</v>
      </c>
      <c r="KCA76" s="124" t="s">
        <v>582</v>
      </c>
      <c r="KCB76" s="124" t="s">
        <v>582</v>
      </c>
      <c r="KCC76" s="124" t="s">
        <v>582</v>
      </c>
      <c r="KCD76" s="124" t="s">
        <v>582</v>
      </c>
      <c r="KCE76" s="124" t="s">
        <v>582</v>
      </c>
      <c r="KCF76" s="124" t="s">
        <v>582</v>
      </c>
      <c r="KCG76" s="124" t="s">
        <v>582</v>
      </c>
      <c r="KCH76" s="124" t="s">
        <v>582</v>
      </c>
      <c r="KCI76" s="124" t="s">
        <v>582</v>
      </c>
      <c r="KCJ76" s="124" t="s">
        <v>582</v>
      </c>
      <c r="KCK76" s="124" t="s">
        <v>582</v>
      </c>
      <c r="KCL76" s="124" t="s">
        <v>582</v>
      </c>
      <c r="KCM76" s="124" t="s">
        <v>582</v>
      </c>
      <c r="KCN76" s="124" t="s">
        <v>582</v>
      </c>
      <c r="KCO76" s="124" t="s">
        <v>582</v>
      </c>
      <c r="KCP76" s="124" t="s">
        <v>582</v>
      </c>
      <c r="KCQ76" s="124" t="s">
        <v>582</v>
      </c>
      <c r="KCR76" s="124" t="s">
        <v>582</v>
      </c>
      <c r="KCS76" s="124" t="s">
        <v>582</v>
      </c>
      <c r="KCT76" s="124" t="s">
        <v>582</v>
      </c>
      <c r="KCU76" s="124" t="s">
        <v>582</v>
      </c>
      <c r="KCV76" s="124" t="s">
        <v>582</v>
      </c>
      <c r="KCW76" s="124" t="s">
        <v>582</v>
      </c>
      <c r="KCX76" s="124" t="s">
        <v>582</v>
      </c>
      <c r="KCY76" s="124" t="s">
        <v>582</v>
      </c>
      <c r="KCZ76" s="124" t="s">
        <v>582</v>
      </c>
      <c r="KDA76" s="124" t="s">
        <v>582</v>
      </c>
      <c r="KDB76" s="124" t="s">
        <v>582</v>
      </c>
      <c r="KDC76" s="124" t="s">
        <v>582</v>
      </c>
      <c r="KDD76" s="124" t="s">
        <v>582</v>
      </c>
      <c r="KDE76" s="124" t="s">
        <v>582</v>
      </c>
      <c r="KDF76" s="124" t="s">
        <v>582</v>
      </c>
      <c r="KDG76" s="124" t="s">
        <v>582</v>
      </c>
      <c r="KDH76" s="124" t="s">
        <v>582</v>
      </c>
      <c r="KDI76" s="124" t="s">
        <v>582</v>
      </c>
      <c r="KDJ76" s="124" t="s">
        <v>582</v>
      </c>
      <c r="KDK76" s="124" t="s">
        <v>582</v>
      </c>
      <c r="KDL76" s="124" t="s">
        <v>582</v>
      </c>
      <c r="KDM76" s="124" t="s">
        <v>582</v>
      </c>
      <c r="KDN76" s="124" t="s">
        <v>582</v>
      </c>
      <c r="KDO76" s="124" t="s">
        <v>582</v>
      </c>
      <c r="KDP76" s="124" t="s">
        <v>582</v>
      </c>
      <c r="KDQ76" s="124" t="s">
        <v>582</v>
      </c>
      <c r="KDR76" s="124" t="s">
        <v>582</v>
      </c>
      <c r="KDS76" s="124" t="s">
        <v>582</v>
      </c>
      <c r="KDT76" s="124" t="s">
        <v>582</v>
      </c>
      <c r="KDU76" s="124" t="s">
        <v>582</v>
      </c>
      <c r="KDV76" s="124" t="s">
        <v>582</v>
      </c>
      <c r="KDW76" s="124" t="s">
        <v>582</v>
      </c>
      <c r="KDX76" s="124" t="s">
        <v>582</v>
      </c>
      <c r="KDY76" s="124" t="s">
        <v>582</v>
      </c>
      <c r="KDZ76" s="124" t="s">
        <v>582</v>
      </c>
      <c r="KEA76" s="124" t="s">
        <v>582</v>
      </c>
      <c r="KEB76" s="124" t="s">
        <v>582</v>
      </c>
      <c r="KEC76" s="124" t="s">
        <v>582</v>
      </c>
      <c r="KED76" s="124" t="s">
        <v>582</v>
      </c>
      <c r="KEE76" s="124" t="s">
        <v>582</v>
      </c>
      <c r="KEF76" s="124" t="s">
        <v>582</v>
      </c>
      <c r="KEG76" s="124" t="s">
        <v>582</v>
      </c>
      <c r="KEH76" s="124" t="s">
        <v>582</v>
      </c>
      <c r="KEI76" s="124" t="s">
        <v>582</v>
      </c>
      <c r="KEJ76" s="124" t="s">
        <v>582</v>
      </c>
      <c r="KEK76" s="124" t="s">
        <v>582</v>
      </c>
      <c r="KEL76" s="124" t="s">
        <v>582</v>
      </c>
      <c r="KEM76" s="124" t="s">
        <v>582</v>
      </c>
      <c r="KEN76" s="124" t="s">
        <v>582</v>
      </c>
      <c r="KEO76" s="124" t="s">
        <v>582</v>
      </c>
      <c r="KEP76" s="124" t="s">
        <v>582</v>
      </c>
      <c r="KEQ76" s="124" t="s">
        <v>582</v>
      </c>
      <c r="KER76" s="124" t="s">
        <v>582</v>
      </c>
      <c r="KES76" s="124" t="s">
        <v>582</v>
      </c>
      <c r="KET76" s="124" t="s">
        <v>582</v>
      </c>
      <c r="KEU76" s="124" t="s">
        <v>582</v>
      </c>
      <c r="KEV76" s="124" t="s">
        <v>582</v>
      </c>
      <c r="KEW76" s="124" t="s">
        <v>582</v>
      </c>
      <c r="KEX76" s="124" t="s">
        <v>582</v>
      </c>
      <c r="KEY76" s="124" t="s">
        <v>582</v>
      </c>
      <c r="KEZ76" s="124" t="s">
        <v>582</v>
      </c>
      <c r="KFA76" s="124" t="s">
        <v>582</v>
      </c>
      <c r="KFB76" s="124" t="s">
        <v>582</v>
      </c>
      <c r="KFC76" s="124" t="s">
        <v>582</v>
      </c>
      <c r="KFD76" s="124" t="s">
        <v>582</v>
      </c>
      <c r="KFE76" s="124" t="s">
        <v>582</v>
      </c>
      <c r="KFF76" s="124" t="s">
        <v>582</v>
      </c>
      <c r="KFG76" s="124" t="s">
        <v>582</v>
      </c>
      <c r="KFH76" s="124" t="s">
        <v>582</v>
      </c>
      <c r="KFI76" s="124" t="s">
        <v>582</v>
      </c>
      <c r="KFJ76" s="124" t="s">
        <v>582</v>
      </c>
      <c r="KFK76" s="124" t="s">
        <v>582</v>
      </c>
      <c r="KFL76" s="124" t="s">
        <v>582</v>
      </c>
      <c r="KFM76" s="124" t="s">
        <v>582</v>
      </c>
      <c r="KFN76" s="124" t="s">
        <v>582</v>
      </c>
      <c r="KFO76" s="124" t="s">
        <v>582</v>
      </c>
      <c r="KFP76" s="124" t="s">
        <v>582</v>
      </c>
      <c r="KFQ76" s="124" t="s">
        <v>582</v>
      </c>
      <c r="KFR76" s="124" t="s">
        <v>582</v>
      </c>
      <c r="KFS76" s="124" t="s">
        <v>582</v>
      </c>
      <c r="KFT76" s="124" t="s">
        <v>582</v>
      </c>
      <c r="KFU76" s="124" t="s">
        <v>582</v>
      </c>
      <c r="KFV76" s="124" t="s">
        <v>582</v>
      </c>
      <c r="KFW76" s="124" t="s">
        <v>582</v>
      </c>
      <c r="KFX76" s="124" t="s">
        <v>582</v>
      </c>
      <c r="KFY76" s="124" t="s">
        <v>582</v>
      </c>
      <c r="KFZ76" s="124" t="s">
        <v>582</v>
      </c>
      <c r="KGA76" s="124" t="s">
        <v>582</v>
      </c>
      <c r="KGB76" s="124" t="s">
        <v>582</v>
      </c>
      <c r="KGC76" s="124" t="s">
        <v>582</v>
      </c>
      <c r="KGD76" s="124" t="s">
        <v>582</v>
      </c>
      <c r="KGE76" s="124" t="s">
        <v>582</v>
      </c>
      <c r="KGF76" s="124" t="s">
        <v>582</v>
      </c>
      <c r="KGG76" s="124" t="s">
        <v>582</v>
      </c>
      <c r="KGH76" s="124" t="s">
        <v>582</v>
      </c>
      <c r="KGI76" s="124" t="s">
        <v>582</v>
      </c>
      <c r="KGJ76" s="124" t="s">
        <v>582</v>
      </c>
      <c r="KGK76" s="124" t="s">
        <v>582</v>
      </c>
      <c r="KGL76" s="124" t="s">
        <v>582</v>
      </c>
      <c r="KGM76" s="124" t="s">
        <v>582</v>
      </c>
      <c r="KGN76" s="124" t="s">
        <v>582</v>
      </c>
      <c r="KGO76" s="124" t="s">
        <v>582</v>
      </c>
      <c r="KGP76" s="124" t="s">
        <v>582</v>
      </c>
      <c r="KGQ76" s="124" t="s">
        <v>582</v>
      </c>
      <c r="KGR76" s="124" t="s">
        <v>582</v>
      </c>
      <c r="KGS76" s="124" t="s">
        <v>582</v>
      </c>
      <c r="KGT76" s="124" t="s">
        <v>582</v>
      </c>
      <c r="KGU76" s="124" t="s">
        <v>582</v>
      </c>
      <c r="KGV76" s="124" t="s">
        <v>582</v>
      </c>
      <c r="KGW76" s="124" t="s">
        <v>582</v>
      </c>
      <c r="KGX76" s="124" t="s">
        <v>582</v>
      </c>
      <c r="KGY76" s="124" t="s">
        <v>582</v>
      </c>
      <c r="KGZ76" s="124" t="s">
        <v>582</v>
      </c>
      <c r="KHA76" s="124" t="s">
        <v>582</v>
      </c>
      <c r="KHB76" s="124" t="s">
        <v>582</v>
      </c>
      <c r="KHC76" s="124" t="s">
        <v>582</v>
      </c>
      <c r="KHD76" s="124" t="s">
        <v>582</v>
      </c>
      <c r="KHE76" s="124" t="s">
        <v>582</v>
      </c>
      <c r="KHF76" s="124" t="s">
        <v>582</v>
      </c>
      <c r="KHG76" s="124" t="s">
        <v>582</v>
      </c>
      <c r="KHH76" s="124" t="s">
        <v>582</v>
      </c>
      <c r="KHI76" s="124" t="s">
        <v>582</v>
      </c>
      <c r="KHJ76" s="124" t="s">
        <v>582</v>
      </c>
      <c r="KHK76" s="124" t="s">
        <v>582</v>
      </c>
      <c r="KHL76" s="124" t="s">
        <v>582</v>
      </c>
      <c r="KHM76" s="124" t="s">
        <v>582</v>
      </c>
      <c r="KHN76" s="124" t="s">
        <v>582</v>
      </c>
      <c r="KHO76" s="124" t="s">
        <v>582</v>
      </c>
      <c r="KHP76" s="124" t="s">
        <v>582</v>
      </c>
      <c r="KHQ76" s="124" t="s">
        <v>582</v>
      </c>
      <c r="KHR76" s="124" t="s">
        <v>582</v>
      </c>
      <c r="KHS76" s="124" t="s">
        <v>582</v>
      </c>
      <c r="KHT76" s="124" t="s">
        <v>582</v>
      </c>
      <c r="KHU76" s="124" t="s">
        <v>582</v>
      </c>
      <c r="KHV76" s="124" t="s">
        <v>582</v>
      </c>
      <c r="KHW76" s="124" t="s">
        <v>582</v>
      </c>
      <c r="KHX76" s="124" t="s">
        <v>582</v>
      </c>
      <c r="KHY76" s="124" t="s">
        <v>582</v>
      </c>
      <c r="KHZ76" s="124" t="s">
        <v>582</v>
      </c>
      <c r="KIA76" s="124" t="s">
        <v>582</v>
      </c>
      <c r="KIB76" s="124" t="s">
        <v>582</v>
      </c>
      <c r="KIC76" s="124" t="s">
        <v>582</v>
      </c>
      <c r="KID76" s="124" t="s">
        <v>582</v>
      </c>
      <c r="KIE76" s="124" t="s">
        <v>582</v>
      </c>
      <c r="KIF76" s="124" t="s">
        <v>582</v>
      </c>
      <c r="KIG76" s="124" t="s">
        <v>582</v>
      </c>
      <c r="KIH76" s="124" t="s">
        <v>582</v>
      </c>
      <c r="KII76" s="124" t="s">
        <v>582</v>
      </c>
      <c r="KIJ76" s="124" t="s">
        <v>582</v>
      </c>
      <c r="KIK76" s="124" t="s">
        <v>582</v>
      </c>
      <c r="KIL76" s="124" t="s">
        <v>582</v>
      </c>
      <c r="KIM76" s="124" t="s">
        <v>582</v>
      </c>
      <c r="KIN76" s="124" t="s">
        <v>582</v>
      </c>
      <c r="KIO76" s="124" t="s">
        <v>582</v>
      </c>
      <c r="KIP76" s="124" t="s">
        <v>582</v>
      </c>
      <c r="KIQ76" s="124" t="s">
        <v>582</v>
      </c>
      <c r="KIR76" s="124" t="s">
        <v>582</v>
      </c>
      <c r="KIS76" s="124" t="s">
        <v>582</v>
      </c>
      <c r="KIT76" s="124" t="s">
        <v>582</v>
      </c>
      <c r="KIU76" s="124" t="s">
        <v>582</v>
      </c>
      <c r="KIV76" s="124" t="s">
        <v>582</v>
      </c>
      <c r="KIW76" s="124" t="s">
        <v>582</v>
      </c>
      <c r="KIX76" s="124" t="s">
        <v>582</v>
      </c>
      <c r="KIY76" s="124" t="s">
        <v>582</v>
      </c>
      <c r="KIZ76" s="124" t="s">
        <v>582</v>
      </c>
      <c r="KJA76" s="124" t="s">
        <v>582</v>
      </c>
      <c r="KJB76" s="124" t="s">
        <v>582</v>
      </c>
      <c r="KJC76" s="124" t="s">
        <v>582</v>
      </c>
      <c r="KJD76" s="124" t="s">
        <v>582</v>
      </c>
      <c r="KJE76" s="124" t="s">
        <v>582</v>
      </c>
      <c r="KJF76" s="124" t="s">
        <v>582</v>
      </c>
      <c r="KJG76" s="124" t="s">
        <v>582</v>
      </c>
      <c r="KJH76" s="124" t="s">
        <v>582</v>
      </c>
      <c r="KJI76" s="124" t="s">
        <v>582</v>
      </c>
      <c r="KJJ76" s="124" t="s">
        <v>582</v>
      </c>
      <c r="KJK76" s="124" t="s">
        <v>582</v>
      </c>
      <c r="KJL76" s="124" t="s">
        <v>582</v>
      </c>
      <c r="KJM76" s="124" t="s">
        <v>582</v>
      </c>
      <c r="KJN76" s="124" t="s">
        <v>582</v>
      </c>
      <c r="KJO76" s="124" t="s">
        <v>582</v>
      </c>
      <c r="KJP76" s="124" t="s">
        <v>582</v>
      </c>
      <c r="KJQ76" s="124" t="s">
        <v>582</v>
      </c>
      <c r="KJR76" s="124" t="s">
        <v>582</v>
      </c>
      <c r="KJS76" s="124" t="s">
        <v>582</v>
      </c>
      <c r="KJT76" s="124" t="s">
        <v>582</v>
      </c>
      <c r="KJU76" s="124" t="s">
        <v>582</v>
      </c>
      <c r="KJV76" s="124" t="s">
        <v>582</v>
      </c>
      <c r="KJW76" s="124" t="s">
        <v>582</v>
      </c>
      <c r="KJX76" s="124" t="s">
        <v>582</v>
      </c>
      <c r="KJY76" s="124" t="s">
        <v>582</v>
      </c>
      <c r="KJZ76" s="124" t="s">
        <v>582</v>
      </c>
      <c r="KKA76" s="124" t="s">
        <v>582</v>
      </c>
      <c r="KKB76" s="124" t="s">
        <v>582</v>
      </c>
      <c r="KKC76" s="124" t="s">
        <v>582</v>
      </c>
      <c r="KKD76" s="124" t="s">
        <v>582</v>
      </c>
      <c r="KKE76" s="124" t="s">
        <v>582</v>
      </c>
      <c r="KKF76" s="124" t="s">
        <v>582</v>
      </c>
      <c r="KKG76" s="124" t="s">
        <v>582</v>
      </c>
      <c r="KKH76" s="124" t="s">
        <v>582</v>
      </c>
      <c r="KKI76" s="124" t="s">
        <v>582</v>
      </c>
      <c r="KKJ76" s="124" t="s">
        <v>582</v>
      </c>
      <c r="KKK76" s="124" t="s">
        <v>582</v>
      </c>
      <c r="KKL76" s="124" t="s">
        <v>582</v>
      </c>
      <c r="KKM76" s="124" t="s">
        <v>582</v>
      </c>
      <c r="KKN76" s="124" t="s">
        <v>582</v>
      </c>
      <c r="KKO76" s="124" t="s">
        <v>582</v>
      </c>
      <c r="KKP76" s="124" t="s">
        <v>582</v>
      </c>
      <c r="KKQ76" s="124" t="s">
        <v>582</v>
      </c>
      <c r="KKR76" s="124" t="s">
        <v>582</v>
      </c>
      <c r="KKS76" s="124" t="s">
        <v>582</v>
      </c>
      <c r="KKT76" s="124" t="s">
        <v>582</v>
      </c>
      <c r="KKU76" s="124" t="s">
        <v>582</v>
      </c>
      <c r="KKV76" s="124" t="s">
        <v>582</v>
      </c>
      <c r="KKW76" s="124" t="s">
        <v>582</v>
      </c>
      <c r="KKX76" s="124" t="s">
        <v>582</v>
      </c>
      <c r="KKY76" s="124" t="s">
        <v>582</v>
      </c>
      <c r="KKZ76" s="124" t="s">
        <v>582</v>
      </c>
      <c r="KLA76" s="124" t="s">
        <v>582</v>
      </c>
      <c r="KLB76" s="124" t="s">
        <v>582</v>
      </c>
      <c r="KLC76" s="124" t="s">
        <v>582</v>
      </c>
      <c r="KLD76" s="124" t="s">
        <v>582</v>
      </c>
      <c r="KLE76" s="124" t="s">
        <v>582</v>
      </c>
      <c r="KLF76" s="124" t="s">
        <v>582</v>
      </c>
      <c r="KLG76" s="124" t="s">
        <v>582</v>
      </c>
      <c r="KLH76" s="124" t="s">
        <v>582</v>
      </c>
      <c r="KLI76" s="124" t="s">
        <v>582</v>
      </c>
      <c r="KLJ76" s="124" t="s">
        <v>582</v>
      </c>
      <c r="KLK76" s="124" t="s">
        <v>582</v>
      </c>
      <c r="KLL76" s="124" t="s">
        <v>582</v>
      </c>
      <c r="KLM76" s="124" t="s">
        <v>582</v>
      </c>
      <c r="KLN76" s="124" t="s">
        <v>582</v>
      </c>
      <c r="KLO76" s="124" t="s">
        <v>582</v>
      </c>
      <c r="KLP76" s="124" t="s">
        <v>582</v>
      </c>
      <c r="KLQ76" s="124" t="s">
        <v>582</v>
      </c>
      <c r="KLR76" s="124" t="s">
        <v>582</v>
      </c>
      <c r="KLS76" s="124" t="s">
        <v>582</v>
      </c>
      <c r="KLT76" s="124" t="s">
        <v>582</v>
      </c>
      <c r="KLU76" s="124" t="s">
        <v>582</v>
      </c>
      <c r="KLV76" s="124" t="s">
        <v>582</v>
      </c>
      <c r="KLW76" s="124" t="s">
        <v>582</v>
      </c>
      <c r="KLX76" s="124" t="s">
        <v>582</v>
      </c>
      <c r="KLY76" s="124" t="s">
        <v>582</v>
      </c>
      <c r="KLZ76" s="124" t="s">
        <v>582</v>
      </c>
      <c r="KMA76" s="124" t="s">
        <v>582</v>
      </c>
      <c r="KMB76" s="124" t="s">
        <v>582</v>
      </c>
      <c r="KMC76" s="124" t="s">
        <v>582</v>
      </c>
      <c r="KMD76" s="124" t="s">
        <v>582</v>
      </c>
      <c r="KME76" s="124" t="s">
        <v>582</v>
      </c>
      <c r="KMF76" s="124" t="s">
        <v>582</v>
      </c>
      <c r="KMG76" s="124" t="s">
        <v>582</v>
      </c>
      <c r="KMH76" s="124" t="s">
        <v>582</v>
      </c>
      <c r="KMI76" s="124" t="s">
        <v>582</v>
      </c>
      <c r="KMJ76" s="124" t="s">
        <v>582</v>
      </c>
      <c r="KMK76" s="124" t="s">
        <v>582</v>
      </c>
      <c r="KML76" s="124" t="s">
        <v>582</v>
      </c>
      <c r="KMM76" s="124" t="s">
        <v>582</v>
      </c>
      <c r="KMN76" s="124" t="s">
        <v>582</v>
      </c>
      <c r="KMO76" s="124" t="s">
        <v>582</v>
      </c>
      <c r="KMP76" s="124" t="s">
        <v>582</v>
      </c>
      <c r="KMQ76" s="124" t="s">
        <v>582</v>
      </c>
      <c r="KMR76" s="124" t="s">
        <v>582</v>
      </c>
      <c r="KMS76" s="124" t="s">
        <v>582</v>
      </c>
      <c r="KMT76" s="124" t="s">
        <v>582</v>
      </c>
      <c r="KMU76" s="124" t="s">
        <v>582</v>
      </c>
      <c r="KMV76" s="124" t="s">
        <v>582</v>
      </c>
      <c r="KMW76" s="124" t="s">
        <v>582</v>
      </c>
      <c r="KMX76" s="124" t="s">
        <v>582</v>
      </c>
      <c r="KMY76" s="124" t="s">
        <v>582</v>
      </c>
      <c r="KMZ76" s="124" t="s">
        <v>582</v>
      </c>
      <c r="KNA76" s="124" t="s">
        <v>582</v>
      </c>
      <c r="KNB76" s="124" t="s">
        <v>582</v>
      </c>
      <c r="KNC76" s="124" t="s">
        <v>582</v>
      </c>
      <c r="KND76" s="124" t="s">
        <v>582</v>
      </c>
      <c r="KNE76" s="124" t="s">
        <v>582</v>
      </c>
      <c r="KNF76" s="124" t="s">
        <v>582</v>
      </c>
      <c r="KNG76" s="124" t="s">
        <v>582</v>
      </c>
      <c r="KNH76" s="124" t="s">
        <v>582</v>
      </c>
      <c r="KNI76" s="124" t="s">
        <v>582</v>
      </c>
      <c r="KNJ76" s="124" t="s">
        <v>582</v>
      </c>
      <c r="KNK76" s="124" t="s">
        <v>582</v>
      </c>
      <c r="KNL76" s="124" t="s">
        <v>582</v>
      </c>
      <c r="KNM76" s="124" t="s">
        <v>582</v>
      </c>
      <c r="KNN76" s="124" t="s">
        <v>582</v>
      </c>
      <c r="KNO76" s="124" t="s">
        <v>582</v>
      </c>
      <c r="KNP76" s="124" t="s">
        <v>582</v>
      </c>
      <c r="KNQ76" s="124" t="s">
        <v>582</v>
      </c>
      <c r="KNR76" s="124" t="s">
        <v>582</v>
      </c>
      <c r="KNS76" s="124" t="s">
        <v>582</v>
      </c>
      <c r="KNT76" s="124" t="s">
        <v>582</v>
      </c>
      <c r="KNU76" s="124" t="s">
        <v>582</v>
      </c>
      <c r="KNV76" s="124" t="s">
        <v>582</v>
      </c>
      <c r="KNW76" s="124" t="s">
        <v>582</v>
      </c>
      <c r="KNX76" s="124" t="s">
        <v>582</v>
      </c>
      <c r="KNY76" s="124" t="s">
        <v>582</v>
      </c>
      <c r="KNZ76" s="124" t="s">
        <v>582</v>
      </c>
      <c r="KOA76" s="124" t="s">
        <v>582</v>
      </c>
      <c r="KOB76" s="124" t="s">
        <v>582</v>
      </c>
      <c r="KOC76" s="124" t="s">
        <v>582</v>
      </c>
      <c r="KOD76" s="124" t="s">
        <v>582</v>
      </c>
      <c r="KOE76" s="124" t="s">
        <v>582</v>
      </c>
      <c r="KOF76" s="124" t="s">
        <v>582</v>
      </c>
      <c r="KOG76" s="124" t="s">
        <v>582</v>
      </c>
      <c r="KOH76" s="124" t="s">
        <v>582</v>
      </c>
      <c r="KOI76" s="124" t="s">
        <v>582</v>
      </c>
      <c r="KOJ76" s="124" t="s">
        <v>582</v>
      </c>
      <c r="KOK76" s="124" t="s">
        <v>582</v>
      </c>
      <c r="KOL76" s="124" t="s">
        <v>582</v>
      </c>
      <c r="KOM76" s="124" t="s">
        <v>582</v>
      </c>
      <c r="KON76" s="124" t="s">
        <v>582</v>
      </c>
      <c r="KOO76" s="124" t="s">
        <v>582</v>
      </c>
      <c r="KOP76" s="124" t="s">
        <v>582</v>
      </c>
      <c r="KOQ76" s="124" t="s">
        <v>582</v>
      </c>
      <c r="KOR76" s="124" t="s">
        <v>582</v>
      </c>
      <c r="KOS76" s="124" t="s">
        <v>582</v>
      </c>
      <c r="KOT76" s="124" t="s">
        <v>582</v>
      </c>
      <c r="KOU76" s="124" t="s">
        <v>582</v>
      </c>
      <c r="KOV76" s="124" t="s">
        <v>582</v>
      </c>
      <c r="KOW76" s="124" t="s">
        <v>582</v>
      </c>
      <c r="KOX76" s="124" t="s">
        <v>582</v>
      </c>
      <c r="KOY76" s="124" t="s">
        <v>582</v>
      </c>
      <c r="KOZ76" s="124" t="s">
        <v>582</v>
      </c>
      <c r="KPA76" s="124" t="s">
        <v>582</v>
      </c>
      <c r="KPB76" s="124" t="s">
        <v>582</v>
      </c>
      <c r="KPC76" s="124" t="s">
        <v>582</v>
      </c>
      <c r="KPD76" s="124" t="s">
        <v>582</v>
      </c>
      <c r="KPE76" s="124" t="s">
        <v>582</v>
      </c>
      <c r="KPF76" s="124" t="s">
        <v>582</v>
      </c>
      <c r="KPG76" s="124" t="s">
        <v>582</v>
      </c>
      <c r="KPH76" s="124" t="s">
        <v>582</v>
      </c>
      <c r="KPI76" s="124" t="s">
        <v>582</v>
      </c>
      <c r="KPJ76" s="124" t="s">
        <v>582</v>
      </c>
      <c r="KPK76" s="124" t="s">
        <v>582</v>
      </c>
      <c r="KPL76" s="124" t="s">
        <v>582</v>
      </c>
      <c r="KPM76" s="124" t="s">
        <v>582</v>
      </c>
      <c r="KPN76" s="124" t="s">
        <v>582</v>
      </c>
      <c r="KPO76" s="124" t="s">
        <v>582</v>
      </c>
      <c r="KPP76" s="124" t="s">
        <v>582</v>
      </c>
      <c r="KPQ76" s="124" t="s">
        <v>582</v>
      </c>
      <c r="KPR76" s="124" t="s">
        <v>582</v>
      </c>
      <c r="KPS76" s="124" t="s">
        <v>582</v>
      </c>
      <c r="KPT76" s="124" t="s">
        <v>582</v>
      </c>
      <c r="KPU76" s="124" t="s">
        <v>582</v>
      </c>
      <c r="KPV76" s="124" t="s">
        <v>582</v>
      </c>
      <c r="KPW76" s="124" t="s">
        <v>582</v>
      </c>
      <c r="KPX76" s="124" t="s">
        <v>582</v>
      </c>
      <c r="KPY76" s="124" t="s">
        <v>582</v>
      </c>
      <c r="KPZ76" s="124" t="s">
        <v>582</v>
      </c>
      <c r="KQA76" s="124" t="s">
        <v>582</v>
      </c>
      <c r="KQB76" s="124" t="s">
        <v>582</v>
      </c>
      <c r="KQC76" s="124" t="s">
        <v>582</v>
      </c>
      <c r="KQD76" s="124" t="s">
        <v>582</v>
      </c>
      <c r="KQE76" s="124" t="s">
        <v>582</v>
      </c>
      <c r="KQF76" s="124" t="s">
        <v>582</v>
      </c>
      <c r="KQG76" s="124" t="s">
        <v>582</v>
      </c>
      <c r="KQH76" s="124" t="s">
        <v>582</v>
      </c>
      <c r="KQI76" s="124" t="s">
        <v>582</v>
      </c>
      <c r="KQJ76" s="124" t="s">
        <v>582</v>
      </c>
      <c r="KQK76" s="124" t="s">
        <v>582</v>
      </c>
      <c r="KQL76" s="124" t="s">
        <v>582</v>
      </c>
      <c r="KQM76" s="124" t="s">
        <v>582</v>
      </c>
      <c r="KQN76" s="124" t="s">
        <v>582</v>
      </c>
      <c r="KQO76" s="124" t="s">
        <v>582</v>
      </c>
      <c r="KQP76" s="124" t="s">
        <v>582</v>
      </c>
      <c r="KQQ76" s="124" t="s">
        <v>582</v>
      </c>
      <c r="KQR76" s="124" t="s">
        <v>582</v>
      </c>
      <c r="KQS76" s="124" t="s">
        <v>582</v>
      </c>
      <c r="KQT76" s="124" t="s">
        <v>582</v>
      </c>
      <c r="KQU76" s="124" t="s">
        <v>582</v>
      </c>
      <c r="KQV76" s="124" t="s">
        <v>582</v>
      </c>
      <c r="KQW76" s="124" t="s">
        <v>582</v>
      </c>
      <c r="KQX76" s="124" t="s">
        <v>582</v>
      </c>
      <c r="KQY76" s="124" t="s">
        <v>582</v>
      </c>
      <c r="KQZ76" s="124" t="s">
        <v>582</v>
      </c>
      <c r="KRA76" s="124" t="s">
        <v>582</v>
      </c>
      <c r="KRB76" s="124" t="s">
        <v>582</v>
      </c>
      <c r="KRC76" s="124" t="s">
        <v>582</v>
      </c>
      <c r="KRD76" s="124" t="s">
        <v>582</v>
      </c>
      <c r="KRE76" s="124" t="s">
        <v>582</v>
      </c>
      <c r="KRF76" s="124" t="s">
        <v>582</v>
      </c>
      <c r="KRG76" s="124" t="s">
        <v>582</v>
      </c>
      <c r="KRH76" s="124" t="s">
        <v>582</v>
      </c>
      <c r="KRI76" s="124" t="s">
        <v>582</v>
      </c>
      <c r="KRJ76" s="124" t="s">
        <v>582</v>
      </c>
      <c r="KRK76" s="124" t="s">
        <v>582</v>
      </c>
      <c r="KRL76" s="124" t="s">
        <v>582</v>
      </c>
      <c r="KRM76" s="124" t="s">
        <v>582</v>
      </c>
      <c r="KRN76" s="124" t="s">
        <v>582</v>
      </c>
      <c r="KRO76" s="124" t="s">
        <v>582</v>
      </c>
      <c r="KRP76" s="124" t="s">
        <v>582</v>
      </c>
      <c r="KRQ76" s="124" t="s">
        <v>582</v>
      </c>
      <c r="KRR76" s="124" t="s">
        <v>582</v>
      </c>
      <c r="KRS76" s="124" t="s">
        <v>582</v>
      </c>
      <c r="KRT76" s="124" t="s">
        <v>582</v>
      </c>
      <c r="KRU76" s="124" t="s">
        <v>582</v>
      </c>
      <c r="KRV76" s="124" t="s">
        <v>582</v>
      </c>
      <c r="KRW76" s="124" t="s">
        <v>582</v>
      </c>
      <c r="KRX76" s="124" t="s">
        <v>582</v>
      </c>
      <c r="KRY76" s="124" t="s">
        <v>582</v>
      </c>
      <c r="KRZ76" s="124" t="s">
        <v>582</v>
      </c>
      <c r="KSA76" s="124" t="s">
        <v>582</v>
      </c>
      <c r="KSB76" s="124" t="s">
        <v>582</v>
      </c>
      <c r="KSC76" s="124" t="s">
        <v>582</v>
      </c>
      <c r="KSD76" s="124" t="s">
        <v>582</v>
      </c>
      <c r="KSE76" s="124" t="s">
        <v>582</v>
      </c>
      <c r="KSF76" s="124" t="s">
        <v>582</v>
      </c>
      <c r="KSG76" s="124" t="s">
        <v>582</v>
      </c>
      <c r="KSH76" s="124" t="s">
        <v>582</v>
      </c>
      <c r="KSI76" s="124" t="s">
        <v>582</v>
      </c>
      <c r="KSJ76" s="124" t="s">
        <v>582</v>
      </c>
      <c r="KSK76" s="124" t="s">
        <v>582</v>
      </c>
      <c r="KSL76" s="124" t="s">
        <v>582</v>
      </c>
      <c r="KSM76" s="124" t="s">
        <v>582</v>
      </c>
      <c r="KSN76" s="124" t="s">
        <v>582</v>
      </c>
      <c r="KSO76" s="124" t="s">
        <v>582</v>
      </c>
      <c r="KSP76" s="124" t="s">
        <v>582</v>
      </c>
      <c r="KSQ76" s="124" t="s">
        <v>582</v>
      </c>
      <c r="KSR76" s="124" t="s">
        <v>582</v>
      </c>
      <c r="KSS76" s="124" t="s">
        <v>582</v>
      </c>
      <c r="KST76" s="124" t="s">
        <v>582</v>
      </c>
      <c r="KSU76" s="124" t="s">
        <v>582</v>
      </c>
      <c r="KSV76" s="124" t="s">
        <v>582</v>
      </c>
      <c r="KSW76" s="124" t="s">
        <v>582</v>
      </c>
      <c r="KSX76" s="124" t="s">
        <v>582</v>
      </c>
      <c r="KSY76" s="124" t="s">
        <v>582</v>
      </c>
      <c r="KSZ76" s="124" t="s">
        <v>582</v>
      </c>
      <c r="KTA76" s="124" t="s">
        <v>582</v>
      </c>
      <c r="KTB76" s="124" t="s">
        <v>582</v>
      </c>
      <c r="KTC76" s="124" t="s">
        <v>582</v>
      </c>
      <c r="KTD76" s="124" t="s">
        <v>582</v>
      </c>
      <c r="KTE76" s="124" t="s">
        <v>582</v>
      </c>
      <c r="KTF76" s="124" t="s">
        <v>582</v>
      </c>
      <c r="KTG76" s="124" t="s">
        <v>582</v>
      </c>
      <c r="KTH76" s="124" t="s">
        <v>582</v>
      </c>
      <c r="KTI76" s="124" t="s">
        <v>582</v>
      </c>
      <c r="KTJ76" s="124" t="s">
        <v>582</v>
      </c>
      <c r="KTK76" s="124" t="s">
        <v>582</v>
      </c>
      <c r="KTL76" s="124" t="s">
        <v>582</v>
      </c>
      <c r="KTM76" s="124" t="s">
        <v>582</v>
      </c>
      <c r="KTN76" s="124" t="s">
        <v>582</v>
      </c>
      <c r="KTO76" s="124" t="s">
        <v>582</v>
      </c>
      <c r="KTP76" s="124" t="s">
        <v>582</v>
      </c>
      <c r="KTQ76" s="124" t="s">
        <v>582</v>
      </c>
      <c r="KTR76" s="124" t="s">
        <v>582</v>
      </c>
      <c r="KTS76" s="124" t="s">
        <v>582</v>
      </c>
      <c r="KTT76" s="124" t="s">
        <v>582</v>
      </c>
      <c r="KTU76" s="124" t="s">
        <v>582</v>
      </c>
      <c r="KTV76" s="124" t="s">
        <v>582</v>
      </c>
      <c r="KTW76" s="124" t="s">
        <v>582</v>
      </c>
      <c r="KTX76" s="124" t="s">
        <v>582</v>
      </c>
      <c r="KTY76" s="124" t="s">
        <v>582</v>
      </c>
      <c r="KTZ76" s="124" t="s">
        <v>582</v>
      </c>
      <c r="KUA76" s="124" t="s">
        <v>582</v>
      </c>
      <c r="KUB76" s="124" t="s">
        <v>582</v>
      </c>
      <c r="KUC76" s="124" t="s">
        <v>582</v>
      </c>
      <c r="KUD76" s="124" t="s">
        <v>582</v>
      </c>
      <c r="KUE76" s="124" t="s">
        <v>582</v>
      </c>
      <c r="KUF76" s="124" t="s">
        <v>582</v>
      </c>
      <c r="KUG76" s="124" t="s">
        <v>582</v>
      </c>
      <c r="KUH76" s="124" t="s">
        <v>582</v>
      </c>
      <c r="KUI76" s="124" t="s">
        <v>582</v>
      </c>
      <c r="KUJ76" s="124" t="s">
        <v>582</v>
      </c>
      <c r="KUK76" s="124" t="s">
        <v>582</v>
      </c>
      <c r="KUL76" s="124" t="s">
        <v>582</v>
      </c>
      <c r="KUM76" s="124" t="s">
        <v>582</v>
      </c>
      <c r="KUN76" s="124" t="s">
        <v>582</v>
      </c>
      <c r="KUO76" s="124" t="s">
        <v>582</v>
      </c>
      <c r="KUP76" s="124" t="s">
        <v>582</v>
      </c>
      <c r="KUQ76" s="124" t="s">
        <v>582</v>
      </c>
      <c r="KUR76" s="124" t="s">
        <v>582</v>
      </c>
      <c r="KUS76" s="124" t="s">
        <v>582</v>
      </c>
      <c r="KUT76" s="124" t="s">
        <v>582</v>
      </c>
      <c r="KUU76" s="124" t="s">
        <v>582</v>
      </c>
      <c r="KUV76" s="124" t="s">
        <v>582</v>
      </c>
      <c r="KUW76" s="124" t="s">
        <v>582</v>
      </c>
      <c r="KUX76" s="124" t="s">
        <v>582</v>
      </c>
      <c r="KUY76" s="124" t="s">
        <v>582</v>
      </c>
      <c r="KUZ76" s="124" t="s">
        <v>582</v>
      </c>
      <c r="KVA76" s="124" t="s">
        <v>582</v>
      </c>
      <c r="KVB76" s="124" t="s">
        <v>582</v>
      </c>
      <c r="KVC76" s="124" t="s">
        <v>582</v>
      </c>
      <c r="KVD76" s="124" t="s">
        <v>582</v>
      </c>
      <c r="KVE76" s="124" t="s">
        <v>582</v>
      </c>
      <c r="KVF76" s="124" t="s">
        <v>582</v>
      </c>
      <c r="KVG76" s="124" t="s">
        <v>582</v>
      </c>
      <c r="KVH76" s="124" t="s">
        <v>582</v>
      </c>
      <c r="KVI76" s="124" t="s">
        <v>582</v>
      </c>
      <c r="KVJ76" s="124" t="s">
        <v>582</v>
      </c>
      <c r="KVK76" s="124" t="s">
        <v>582</v>
      </c>
      <c r="KVL76" s="124" t="s">
        <v>582</v>
      </c>
      <c r="KVM76" s="124" t="s">
        <v>582</v>
      </c>
      <c r="KVN76" s="124" t="s">
        <v>582</v>
      </c>
      <c r="KVO76" s="124" t="s">
        <v>582</v>
      </c>
      <c r="KVP76" s="124" t="s">
        <v>582</v>
      </c>
      <c r="KVQ76" s="124" t="s">
        <v>582</v>
      </c>
      <c r="KVR76" s="124" t="s">
        <v>582</v>
      </c>
      <c r="KVS76" s="124" t="s">
        <v>582</v>
      </c>
      <c r="KVT76" s="124" t="s">
        <v>582</v>
      </c>
      <c r="KVU76" s="124" t="s">
        <v>582</v>
      </c>
      <c r="KVV76" s="124" t="s">
        <v>582</v>
      </c>
      <c r="KVW76" s="124" t="s">
        <v>582</v>
      </c>
      <c r="KVX76" s="124" t="s">
        <v>582</v>
      </c>
      <c r="KVY76" s="124" t="s">
        <v>582</v>
      </c>
      <c r="KVZ76" s="124" t="s">
        <v>582</v>
      </c>
      <c r="KWA76" s="124" t="s">
        <v>582</v>
      </c>
      <c r="KWB76" s="124" t="s">
        <v>582</v>
      </c>
      <c r="KWC76" s="124" t="s">
        <v>582</v>
      </c>
      <c r="KWD76" s="124" t="s">
        <v>582</v>
      </c>
      <c r="KWE76" s="124" t="s">
        <v>582</v>
      </c>
      <c r="KWF76" s="124" t="s">
        <v>582</v>
      </c>
      <c r="KWG76" s="124" t="s">
        <v>582</v>
      </c>
      <c r="KWH76" s="124" t="s">
        <v>582</v>
      </c>
      <c r="KWI76" s="124" t="s">
        <v>582</v>
      </c>
      <c r="KWJ76" s="124" t="s">
        <v>582</v>
      </c>
      <c r="KWK76" s="124" t="s">
        <v>582</v>
      </c>
      <c r="KWL76" s="124" t="s">
        <v>582</v>
      </c>
      <c r="KWM76" s="124" t="s">
        <v>582</v>
      </c>
      <c r="KWN76" s="124" t="s">
        <v>582</v>
      </c>
      <c r="KWO76" s="124" t="s">
        <v>582</v>
      </c>
      <c r="KWP76" s="124" t="s">
        <v>582</v>
      </c>
      <c r="KWQ76" s="124" t="s">
        <v>582</v>
      </c>
      <c r="KWR76" s="124" t="s">
        <v>582</v>
      </c>
      <c r="KWS76" s="124" t="s">
        <v>582</v>
      </c>
      <c r="KWT76" s="124" t="s">
        <v>582</v>
      </c>
      <c r="KWU76" s="124" t="s">
        <v>582</v>
      </c>
      <c r="KWV76" s="124" t="s">
        <v>582</v>
      </c>
      <c r="KWW76" s="124" t="s">
        <v>582</v>
      </c>
      <c r="KWX76" s="124" t="s">
        <v>582</v>
      </c>
      <c r="KWY76" s="124" t="s">
        <v>582</v>
      </c>
      <c r="KWZ76" s="124" t="s">
        <v>582</v>
      </c>
      <c r="KXA76" s="124" t="s">
        <v>582</v>
      </c>
      <c r="KXB76" s="124" t="s">
        <v>582</v>
      </c>
      <c r="KXC76" s="124" t="s">
        <v>582</v>
      </c>
      <c r="KXD76" s="124" t="s">
        <v>582</v>
      </c>
      <c r="KXE76" s="124" t="s">
        <v>582</v>
      </c>
      <c r="KXF76" s="124" t="s">
        <v>582</v>
      </c>
      <c r="KXG76" s="124" t="s">
        <v>582</v>
      </c>
      <c r="KXH76" s="124" t="s">
        <v>582</v>
      </c>
      <c r="KXI76" s="124" t="s">
        <v>582</v>
      </c>
      <c r="KXJ76" s="124" t="s">
        <v>582</v>
      </c>
      <c r="KXK76" s="124" t="s">
        <v>582</v>
      </c>
      <c r="KXL76" s="124" t="s">
        <v>582</v>
      </c>
      <c r="KXM76" s="124" t="s">
        <v>582</v>
      </c>
      <c r="KXN76" s="124" t="s">
        <v>582</v>
      </c>
      <c r="KXO76" s="124" t="s">
        <v>582</v>
      </c>
      <c r="KXP76" s="124" t="s">
        <v>582</v>
      </c>
      <c r="KXQ76" s="124" t="s">
        <v>582</v>
      </c>
      <c r="KXR76" s="124" t="s">
        <v>582</v>
      </c>
      <c r="KXS76" s="124" t="s">
        <v>582</v>
      </c>
      <c r="KXT76" s="124" t="s">
        <v>582</v>
      </c>
      <c r="KXU76" s="124" t="s">
        <v>582</v>
      </c>
      <c r="KXV76" s="124" t="s">
        <v>582</v>
      </c>
      <c r="KXW76" s="124" t="s">
        <v>582</v>
      </c>
      <c r="KXX76" s="124" t="s">
        <v>582</v>
      </c>
      <c r="KXY76" s="124" t="s">
        <v>582</v>
      </c>
      <c r="KXZ76" s="124" t="s">
        <v>582</v>
      </c>
      <c r="KYA76" s="124" t="s">
        <v>582</v>
      </c>
      <c r="KYB76" s="124" t="s">
        <v>582</v>
      </c>
      <c r="KYC76" s="124" t="s">
        <v>582</v>
      </c>
      <c r="KYD76" s="124" t="s">
        <v>582</v>
      </c>
      <c r="KYE76" s="124" t="s">
        <v>582</v>
      </c>
      <c r="KYF76" s="124" t="s">
        <v>582</v>
      </c>
      <c r="KYG76" s="124" t="s">
        <v>582</v>
      </c>
      <c r="KYH76" s="124" t="s">
        <v>582</v>
      </c>
      <c r="KYI76" s="124" t="s">
        <v>582</v>
      </c>
      <c r="KYJ76" s="124" t="s">
        <v>582</v>
      </c>
      <c r="KYK76" s="124" t="s">
        <v>582</v>
      </c>
      <c r="KYL76" s="124" t="s">
        <v>582</v>
      </c>
      <c r="KYM76" s="124" t="s">
        <v>582</v>
      </c>
      <c r="KYN76" s="124" t="s">
        <v>582</v>
      </c>
      <c r="KYO76" s="124" t="s">
        <v>582</v>
      </c>
      <c r="KYP76" s="124" t="s">
        <v>582</v>
      </c>
      <c r="KYQ76" s="124" t="s">
        <v>582</v>
      </c>
      <c r="KYR76" s="124" t="s">
        <v>582</v>
      </c>
      <c r="KYS76" s="124" t="s">
        <v>582</v>
      </c>
      <c r="KYT76" s="124" t="s">
        <v>582</v>
      </c>
      <c r="KYU76" s="124" t="s">
        <v>582</v>
      </c>
      <c r="KYV76" s="124" t="s">
        <v>582</v>
      </c>
      <c r="KYW76" s="124" t="s">
        <v>582</v>
      </c>
      <c r="KYX76" s="124" t="s">
        <v>582</v>
      </c>
      <c r="KYY76" s="124" t="s">
        <v>582</v>
      </c>
      <c r="KYZ76" s="124" t="s">
        <v>582</v>
      </c>
      <c r="KZA76" s="124" t="s">
        <v>582</v>
      </c>
      <c r="KZB76" s="124" t="s">
        <v>582</v>
      </c>
      <c r="KZC76" s="124" t="s">
        <v>582</v>
      </c>
      <c r="KZD76" s="124" t="s">
        <v>582</v>
      </c>
      <c r="KZE76" s="124" t="s">
        <v>582</v>
      </c>
      <c r="KZF76" s="124" t="s">
        <v>582</v>
      </c>
      <c r="KZG76" s="124" t="s">
        <v>582</v>
      </c>
      <c r="KZH76" s="124" t="s">
        <v>582</v>
      </c>
      <c r="KZI76" s="124" t="s">
        <v>582</v>
      </c>
      <c r="KZJ76" s="124" t="s">
        <v>582</v>
      </c>
      <c r="KZK76" s="124" t="s">
        <v>582</v>
      </c>
      <c r="KZL76" s="124" t="s">
        <v>582</v>
      </c>
      <c r="KZM76" s="124" t="s">
        <v>582</v>
      </c>
      <c r="KZN76" s="124" t="s">
        <v>582</v>
      </c>
      <c r="KZO76" s="124" t="s">
        <v>582</v>
      </c>
      <c r="KZP76" s="124" t="s">
        <v>582</v>
      </c>
      <c r="KZQ76" s="124" t="s">
        <v>582</v>
      </c>
      <c r="KZR76" s="124" t="s">
        <v>582</v>
      </c>
      <c r="KZS76" s="124" t="s">
        <v>582</v>
      </c>
      <c r="KZT76" s="124" t="s">
        <v>582</v>
      </c>
      <c r="KZU76" s="124" t="s">
        <v>582</v>
      </c>
      <c r="KZV76" s="124" t="s">
        <v>582</v>
      </c>
      <c r="KZW76" s="124" t="s">
        <v>582</v>
      </c>
      <c r="KZX76" s="124" t="s">
        <v>582</v>
      </c>
      <c r="KZY76" s="124" t="s">
        <v>582</v>
      </c>
      <c r="KZZ76" s="124" t="s">
        <v>582</v>
      </c>
      <c r="LAA76" s="124" t="s">
        <v>582</v>
      </c>
      <c r="LAB76" s="124" t="s">
        <v>582</v>
      </c>
      <c r="LAC76" s="124" t="s">
        <v>582</v>
      </c>
      <c r="LAD76" s="124" t="s">
        <v>582</v>
      </c>
      <c r="LAE76" s="124" t="s">
        <v>582</v>
      </c>
      <c r="LAF76" s="124" t="s">
        <v>582</v>
      </c>
      <c r="LAG76" s="124" t="s">
        <v>582</v>
      </c>
      <c r="LAH76" s="124" t="s">
        <v>582</v>
      </c>
      <c r="LAI76" s="124" t="s">
        <v>582</v>
      </c>
      <c r="LAJ76" s="124" t="s">
        <v>582</v>
      </c>
      <c r="LAK76" s="124" t="s">
        <v>582</v>
      </c>
      <c r="LAL76" s="124" t="s">
        <v>582</v>
      </c>
      <c r="LAM76" s="124" t="s">
        <v>582</v>
      </c>
      <c r="LAN76" s="124" t="s">
        <v>582</v>
      </c>
      <c r="LAO76" s="124" t="s">
        <v>582</v>
      </c>
      <c r="LAP76" s="124" t="s">
        <v>582</v>
      </c>
      <c r="LAQ76" s="124" t="s">
        <v>582</v>
      </c>
      <c r="LAR76" s="124" t="s">
        <v>582</v>
      </c>
      <c r="LAS76" s="124" t="s">
        <v>582</v>
      </c>
      <c r="LAT76" s="124" t="s">
        <v>582</v>
      </c>
      <c r="LAU76" s="124" t="s">
        <v>582</v>
      </c>
      <c r="LAV76" s="124" t="s">
        <v>582</v>
      </c>
      <c r="LAW76" s="124" t="s">
        <v>582</v>
      </c>
      <c r="LAX76" s="124" t="s">
        <v>582</v>
      </c>
      <c r="LAY76" s="124" t="s">
        <v>582</v>
      </c>
      <c r="LAZ76" s="124" t="s">
        <v>582</v>
      </c>
      <c r="LBA76" s="124" t="s">
        <v>582</v>
      </c>
      <c r="LBB76" s="124" t="s">
        <v>582</v>
      </c>
      <c r="LBC76" s="124" t="s">
        <v>582</v>
      </c>
      <c r="LBD76" s="124" t="s">
        <v>582</v>
      </c>
      <c r="LBE76" s="124" t="s">
        <v>582</v>
      </c>
      <c r="LBF76" s="124" t="s">
        <v>582</v>
      </c>
      <c r="LBG76" s="124" t="s">
        <v>582</v>
      </c>
      <c r="LBH76" s="124" t="s">
        <v>582</v>
      </c>
      <c r="LBI76" s="124" t="s">
        <v>582</v>
      </c>
      <c r="LBJ76" s="124" t="s">
        <v>582</v>
      </c>
      <c r="LBK76" s="124" t="s">
        <v>582</v>
      </c>
      <c r="LBL76" s="124" t="s">
        <v>582</v>
      </c>
      <c r="LBM76" s="124" t="s">
        <v>582</v>
      </c>
      <c r="LBN76" s="124" t="s">
        <v>582</v>
      </c>
      <c r="LBO76" s="124" t="s">
        <v>582</v>
      </c>
      <c r="LBP76" s="124" t="s">
        <v>582</v>
      </c>
      <c r="LBQ76" s="124" t="s">
        <v>582</v>
      </c>
      <c r="LBR76" s="124" t="s">
        <v>582</v>
      </c>
      <c r="LBS76" s="124" t="s">
        <v>582</v>
      </c>
      <c r="LBT76" s="124" t="s">
        <v>582</v>
      </c>
      <c r="LBU76" s="124" t="s">
        <v>582</v>
      </c>
      <c r="LBV76" s="124" t="s">
        <v>582</v>
      </c>
      <c r="LBW76" s="124" t="s">
        <v>582</v>
      </c>
      <c r="LBX76" s="124" t="s">
        <v>582</v>
      </c>
      <c r="LBY76" s="124" t="s">
        <v>582</v>
      </c>
      <c r="LBZ76" s="124" t="s">
        <v>582</v>
      </c>
      <c r="LCA76" s="124" t="s">
        <v>582</v>
      </c>
      <c r="LCB76" s="124" t="s">
        <v>582</v>
      </c>
      <c r="LCC76" s="124" t="s">
        <v>582</v>
      </c>
      <c r="LCD76" s="124" t="s">
        <v>582</v>
      </c>
      <c r="LCE76" s="124" t="s">
        <v>582</v>
      </c>
      <c r="LCF76" s="124" t="s">
        <v>582</v>
      </c>
      <c r="LCG76" s="124" t="s">
        <v>582</v>
      </c>
      <c r="LCH76" s="124" t="s">
        <v>582</v>
      </c>
      <c r="LCI76" s="124" t="s">
        <v>582</v>
      </c>
      <c r="LCJ76" s="124" t="s">
        <v>582</v>
      </c>
      <c r="LCK76" s="124" t="s">
        <v>582</v>
      </c>
      <c r="LCL76" s="124" t="s">
        <v>582</v>
      </c>
      <c r="LCM76" s="124" t="s">
        <v>582</v>
      </c>
      <c r="LCN76" s="124" t="s">
        <v>582</v>
      </c>
      <c r="LCO76" s="124" t="s">
        <v>582</v>
      </c>
      <c r="LCP76" s="124" t="s">
        <v>582</v>
      </c>
      <c r="LCQ76" s="124" t="s">
        <v>582</v>
      </c>
      <c r="LCR76" s="124" t="s">
        <v>582</v>
      </c>
      <c r="LCS76" s="124" t="s">
        <v>582</v>
      </c>
      <c r="LCT76" s="124" t="s">
        <v>582</v>
      </c>
      <c r="LCU76" s="124" t="s">
        <v>582</v>
      </c>
      <c r="LCV76" s="124" t="s">
        <v>582</v>
      </c>
      <c r="LCW76" s="124" t="s">
        <v>582</v>
      </c>
      <c r="LCX76" s="124" t="s">
        <v>582</v>
      </c>
      <c r="LCY76" s="124" t="s">
        <v>582</v>
      </c>
      <c r="LCZ76" s="124" t="s">
        <v>582</v>
      </c>
      <c r="LDA76" s="124" t="s">
        <v>582</v>
      </c>
      <c r="LDB76" s="124" t="s">
        <v>582</v>
      </c>
      <c r="LDC76" s="124" t="s">
        <v>582</v>
      </c>
      <c r="LDD76" s="124" t="s">
        <v>582</v>
      </c>
      <c r="LDE76" s="124" t="s">
        <v>582</v>
      </c>
      <c r="LDF76" s="124" t="s">
        <v>582</v>
      </c>
      <c r="LDG76" s="124" t="s">
        <v>582</v>
      </c>
      <c r="LDH76" s="124" t="s">
        <v>582</v>
      </c>
      <c r="LDI76" s="124" t="s">
        <v>582</v>
      </c>
      <c r="LDJ76" s="124" t="s">
        <v>582</v>
      </c>
      <c r="LDK76" s="124" t="s">
        <v>582</v>
      </c>
      <c r="LDL76" s="124" t="s">
        <v>582</v>
      </c>
      <c r="LDM76" s="124" t="s">
        <v>582</v>
      </c>
      <c r="LDN76" s="124" t="s">
        <v>582</v>
      </c>
      <c r="LDO76" s="124" t="s">
        <v>582</v>
      </c>
      <c r="LDP76" s="124" t="s">
        <v>582</v>
      </c>
      <c r="LDQ76" s="124" t="s">
        <v>582</v>
      </c>
      <c r="LDR76" s="124" t="s">
        <v>582</v>
      </c>
      <c r="LDS76" s="124" t="s">
        <v>582</v>
      </c>
      <c r="LDT76" s="124" t="s">
        <v>582</v>
      </c>
      <c r="LDU76" s="124" t="s">
        <v>582</v>
      </c>
      <c r="LDV76" s="124" t="s">
        <v>582</v>
      </c>
      <c r="LDW76" s="124" t="s">
        <v>582</v>
      </c>
      <c r="LDX76" s="124" t="s">
        <v>582</v>
      </c>
      <c r="LDY76" s="124" t="s">
        <v>582</v>
      </c>
      <c r="LDZ76" s="124" t="s">
        <v>582</v>
      </c>
      <c r="LEA76" s="124" t="s">
        <v>582</v>
      </c>
      <c r="LEB76" s="124" t="s">
        <v>582</v>
      </c>
      <c r="LEC76" s="124" t="s">
        <v>582</v>
      </c>
      <c r="LED76" s="124" t="s">
        <v>582</v>
      </c>
      <c r="LEE76" s="124" t="s">
        <v>582</v>
      </c>
      <c r="LEF76" s="124" t="s">
        <v>582</v>
      </c>
      <c r="LEG76" s="124" t="s">
        <v>582</v>
      </c>
      <c r="LEH76" s="124" t="s">
        <v>582</v>
      </c>
      <c r="LEI76" s="124" t="s">
        <v>582</v>
      </c>
      <c r="LEJ76" s="124" t="s">
        <v>582</v>
      </c>
      <c r="LEK76" s="124" t="s">
        <v>582</v>
      </c>
      <c r="LEL76" s="124" t="s">
        <v>582</v>
      </c>
      <c r="LEM76" s="124" t="s">
        <v>582</v>
      </c>
      <c r="LEN76" s="124" t="s">
        <v>582</v>
      </c>
      <c r="LEO76" s="124" t="s">
        <v>582</v>
      </c>
      <c r="LEP76" s="124" t="s">
        <v>582</v>
      </c>
      <c r="LEQ76" s="124" t="s">
        <v>582</v>
      </c>
      <c r="LER76" s="124" t="s">
        <v>582</v>
      </c>
      <c r="LES76" s="124" t="s">
        <v>582</v>
      </c>
      <c r="LET76" s="124" t="s">
        <v>582</v>
      </c>
      <c r="LEU76" s="124" t="s">
        <v>582</v>
      </c>
      <c r="LEV76" s="124" t="s">
        <v>582</v>
      </c>
      <c r="LEW76" s="124" t="s">
        <v>582</v>
      </c>
      <c r="LEX76" s="124" t="s">
        <v>582</v>
      </c>
      <c r="LEY76" s="124" t="s">
        <v>582</v>
      </c>
      <c r="LEZ76" s="124" t="s">
        <v>582</v>
      </c>
      <c r="LFA76" s="124" t="s">
        <v>582</v>
      </c>
      <c r="LFB76" s="124" t="s">
        <v>582</v>
      </c>
      <c r="LFC76" s="124" t="s">
        <v>582</v>
      </c>
      <c r="LFD76" s="124" t="s">
        <v>582</v>
      </c>
      <c r="LFE76" s="124" t="s">
        <v>582</v>
      </c>
      <c r="LFF76" s="124" t="s">
        <v>582</v>
      </c>
      <c r="LFG76" s="124" t="s">
        <v>582</v>
      </c>
      <c r="LFH76" s="124" t="s">
        <v>582</v>
      </c>
      <c r="LFI76" s="124" t="s">
        <v>582</v>
      </c>
      <c r="LFJ76" s="124" t="s">
        <v>582</v>
      </c>
      <c r="LFK76" s="124" t="s">
        <v>582</v>
      </c>
      <c r="LFL76" s="124" t="s">
        <v>582</v>
      </c>
      <c r="LFM76" s="124" t="s">
        <v>582</v>
      </c>
      <c r="LFN76" s="124" t="s">
        <v>582</v>
      </c>
      <c r="LFO76" s="124" t="s">
        <v>582</v>
      </c>
      <c r="LFP76" s="124" t="s">
        <v>582</v>
      </c>
      <c r="LFQ76" s="124" t="s">
        <v>582</v>
      </c>
      <c r="LFR76" s="124" t="s">
        <v>582</v>
      </c>
      <c r="LFS76" s="124" t="s">
        <v>582</v>
      </c>
      <c r="LFT76" s="124" t="s">
        <v>582</v>
      </c>
      <c r="LFU76" s="124" t="s">
        <v>582</v>
      </c>
      <c r="LFV76" s="124" t="s">
        <v>582</v>
      </c>
      <c r="LFW76" s="124" t="s">
        <v>582</v>
      </c>
      <c r="LFX76" s="124" t="s">
        <v>582</v>
      </c>
      <c r="LFY76" s="124" t="s">
        <v>582</v>
      </c>
      <c r="LFZ76" s="124" t="s">
        <v>582</v>
      </c>
      <c r="LGA76" s="124" t="s">
        <v>582</v>
      </c>
      <c r="LGB76" s="124" t="s">
        <v>582</v>
      </c>
      <c r="LGC76" s="124" t="s">
        <v>582</v>
      </c>
      <c r="LGD76" s="124" t="s">
        <v>582</v>
      </c>
      <c r="LGE76" s="124" t="s">
        <v>582</v>
      </c>
      <c r="LGF76" s="124" t="s">
        <v>582</v>
      </c>
      <c r="LGG76" s="124" t="s">
        <v>582</v>
      </c>
      <c r="LGH76" s="124" t="s">
        <v>582</v>
      </c>
      <c r="LGI76" s="124" t="s">
        <v>582</v>
      </c>
      <c r="LGJ76" s="124" t="s">
        <v>582</v>
      </c>
      <c r="LGK76" s="124" t="s">
        <v>582</v>
      </c>
      <c r="LGL76" s="124" t="s">
        <v>582</v>
      </c>
      <c r="LGM76" s="124" t="s">
        <v>582</v>
      </c>
      <c r="LGN76" s="124" t="s">
        <v>582</v>
      </c>
      <c r="LGO76" s="124" t="s">
        <v>582</v>
      </c>
      <c r="LGP76" s="124" t="s">
        <v>582</v>
      </c>
      <c r="LGQ76" s="124" t="s">
        <v>582</v>
      </c>
      <c r="LGR76" s="124" t="s">
        <v>582</v>
      </c>
      <c r="LGS76" s="124" t="s">
        <v>582</v>
      </c>
      <c r="LGT76" s="124" t="s">
        <v>582</v>
      </c>
      <c r="LGU76" s="124" t="s">
        <v>582</v>
      </c>
      <c r="LGV76" s="124" t="s">
        <v>582</v>
      </c>
      <c r="LGW76" s="124" t="s">
        <v>582</v>
      </c>
      <c r="LGX76" s="124" t="s">
        <v>582</v>
      </c>
      <c r="LGY76" s="124" t="s">
        <v>582</v>
      </c>
      <c r="LGZ76" s="124" t="s">
        <v>582</v>
      </c>
      <c r="LHA76" s="124" t="s">
        <v>582</v>
      </c>
      <c r="LHB76" s="124" t="s">
        <v>582</v>
      </c>
      <c r="LHC76" s="124" t="s">
        <v>582</v>
      </c>
      <c r="LHD76" s="124" t="s">
        <v>582</v>
      </c>
      <c r="LHE76" s="124" t="s">
        <v>582</v>
      </c>
      <c r="LHF76" s="124" t="s">
        <v>582</v>
      </c>
      <c r="LHG76" s="124" t="s">
        <v>582</v>
      </c>
      <c r="LHH76" s="124" t="s">
        <v>582</v>
      </c>
      <c r="LHI76" s="124" t="s">
        <v>582</v>
      </c>
      <c r="LHJ76" s="124" t="s">
        <v>582</v>
      </c>
      <c r="LHK76" s="124" t="s">
        <v>582</v>
      </c>
      <c r="LHL76" s="124" t="s">
        <v>582</v>
      </c>
      <c r="LHM76" s="124" t="s">
        <v>582</v>
      </c>
      <c r="LHN76" s="124" t="s">
        <v>582</v>
      </c>
      <c r="LHO76" s="124" t="s">
        <v>582</v>
      </c>
      <c r="LHP76" s="124" t="s">
        <v>582</v>
      </c>
      <c r="LHQ76" s="124" t="s">
        <v>582</v>
      </c>
      <c r="LHR76" s="124" t="s">
        <v>582</v>
      </c>
      <c r="LHS76" s="124" t="s">
        <v>582</v>
      </c>
      <c r="LHT76" s="124" t="s">
        <v>582</v>
      </c>
      <c r="LHU76" s="124" t="s">
        <v>582</v>
      </c>
      <c r="LHV76" s="124" t="s">
        <v>582</v>
      </c>
      <c r="LHW76" s="124" t="s">
        <v>582</v>
      </c>
      <c r="LHX76" s="124" t="s">
        <v>582</v>
      </c>
      <c r="LHY76" s="124" t="s">
        <v>582</v>
      </c>
      <c r="LHZ76" s="124" t="s">
        <v>582</v>
      </c>
      <c r="LIA76" s="124" t="s">
        <v>582</v>
      </c>
      <c r="LIB76" s="124" t="s">
        <v>582</v>
      </c>
      <c r="LIC76" s="124" t="s">
        <v>582</v>
      </c>
      <c r="LID76" s="124" t="s">
        <v>582</v>
      </c>
      <c r="LIE76" s="124" t="s">
        <v>582</v>
      </c>
      <c r="LIF76" s="124" t="s">
        <v>582</v>
      </c>
      <c r="LIG76" s="124" t="s">
        <v>582</v>
      </c>
      <c r="LIH76" s="124" t="s">
        <v>582</v>
      </c>
      <c r="LII76" s="124" t="s">
        <v>582</v>
      </c>
      <c r="LIJ76" s="124" t="s">
        <v>582</v>
      </c>
      <c r="LIK76" s="124" t="s">
        <v>582</v>
      </c>
      <c r="LIL76" s="124" t="s">
        <v>582</v>
      </c>
      <c r="LIM76" s="124" t="s">
        <v>582</v>
      </c>
      <c r="LIN76" s="124" t="s">
        <v>582</v>
      </c>
      <c r="LIO76" s="124" t="s">
        <v>582</v>
      </c>
      <c r="LIP76" s="124" t="s">
        <v>582</v>
      </c>
      <c r="LIQ76" s="124" t="s">
        <v>582</v>
      </c>
      <c r="LIR76" s="124" t="s">
        <v>582</v>
      </c>
      <c r="LIS76" s="124" t="s">
        <v>582</v>
      </c>
      <c r="LIT76" s="124" t="s">
        <v>582</v>
      </c>
      <c r="LIU76" s="124" t="s">
        <v>582</v>
      </c>
      <c r="LIV76" s="124" t="s">
        <v>582</v>
      </c>
      <c r="LIW76" s="124" t="s">
        <v>582</v>
      </c>
      <c r="LIX76" s="124" t="s">
        <v>582</v>
      </c>
      <c r="LIY76" s="124" t="s">
        <v>582</v>
      </c>
      <c r="LIZ76" s="124" t="s">
        <v>582</v>
      </c>
      <c r="LJA76" s="124" t="s">
        <v>582</v>
      </c>
      <c r="LJB76" s="124" t="s">
        <v>582</v>
      </c>
      <c r="LJC76" s="124" t="s">
        <v>582</v>
      </c>
      <c r="LJD76" s="124" t="s">
        <v>582</v>
      </c>
      <c r="LJE76" s="124" t="s">
        <v>582</v>
      </c>
      <c r="LJF76" s="124" t="s">
        <v>582</v>
      </c>
      <c r="LJG76" s="124" t="s">
        <v>582</v>
      </c>
      <c r="LJH76" s="124" t="s">
        <v>582</v>
      </c>
      <c r="LJI76" s="124" t="s">
        <v>582</v>
      </c>
      <c r="LJJ76" s="124" t="s">
        <v>582</v>
      </c>
      <c r="LJK76" s="124" t="s">
        <v>582</v>
      </c>
      <c r="LJL76" s="124" t="s">
        <v>582</v>
      </c>
      <c r="LJM76" s="124" t="s">
        <v>582</v>
      </c>
      <c r="LJN76" s="124" t="s">
        <v>582</v>
      </c>
      <c r="LJO76" s="124" t="s">
        <v>582</v>
      </c>
      <c r="LJP76" s="124" t="s">
        <v>582</v>
      </c>
      <c r="LJQ76" s="124" t="s">
        <v>582</v>
      </c>
      <c r="LJR76" s="124" t="s">
        <v>582</v>
      </c>
      <c r="LJS76" s="124" t="s">
        <v>582</v>
      </c>
      <c r="LJT76" s="124" t="s">
        <v>582</v>
      </c>
      <c r="LJU76" s="124" t="s">
        <v>582</v>
      </c>
      <c r="LJV76" s="124" t="s">
        <v>582</v>
      </c>
      <c r="LJW76" s="124" t="s">
        <v>582</v>
      </c>
      <c r="LJX76" s="124" t="s">
        <v>582</v>
      </c>
      <c r="LJY76" s="124" t="s">
        <v>582</v>
      </c>
      <c r="LJZ76" s="124" t="s">
        <v>582</v>
      </c>
      <c r="LKA76" s="124" t="s">
        <v>582</v>
      </c>
      <c r="LKB76" s="124" t="s">
        <v>582</v>
      </c>
      <c r="LKC76" s="124" t="s">
        <v>582</v>
      </c>
      <c r="LKD76" s="124" t="s">
        <v>582</v>
      </c>
      <c r="LKE76" s="124" t="s">
        <v>582</v>
      </c>
      <c r="LKF76" s="124" t="s">
        <v>582</v>
      </c>
      <c r="LKG76" s="124" t="s">
        <v>582</v>
      </c>
      <c r="LKH76" s="124" t="s">
        <v>582</v>
      </c>
      <c r="LKI76" s="124" t="s">
        <v>582</v>
      </c>
      <c r="LKJ76" s="124" t="s">
        <v>582</v>
      </c>
      <c r="LKK76" s="124" t="s">
        <v>582</v>
      </c>
      <c r="LKL76" s="124" t="s">
        <v>582</v>
      </c>
      <c r="LKM76" s="124" t="s">
        <v>582</v>
      </c>
      <c r="LKN76" s="124" t="s">
        <v>582</v>
      </c>
      <c r="LKO76" s="124" t="s">
        <v>582</v>
      </c>
      <c r="LKP76" s="124" t="s">
        <v>582</v>
      </c>
      <c r="LKQ76" s="124" t="s">
        <v>582</v>
      </c>
      <c r="LKR76" s="124" t="s">
        <v>582</v>
      </c>
      <c r="LKS76" s="124" t="s">
        <v>582</v>
      </c>
      <c r="LKT76" s="124" t="s">
        <v>582</v>
      </c>
      <c r="LKU76" s="124" t="s">
        <v>582</v>
      </c>
      <c r="LKV76" s="124" t="s">
        <v>582</v>
      </c>
      <c r="LKW76" s="124" t="s">
        <v>582</v>
      </c>
      <c r="LKX76" s="124" t="s">
        <v>582</v>
      </c>
      <c r="LKY76" s="124" t="s">
        <v>582</v>
      </c>
      <c r="LKZ76" s="124" t="s">
        <v>582</v>
      </c>
      <c r="LLA76" s="124" t="s">
        <v>582</v>
      </c>
      <c r="LLB76" s="124" t="s">
        <v>582</v>
      </c>
      <c r="LLC76" s="124" t="s">
        <v>582</v>
      </c>
      <c r="LLD76" s="124" t="s">
        <v>582</v>
      </c>
      <c r="LLE76" s="124" t="s">
        <v>582</v>
      </c>
      <c r="LLF76" s="124" t="s">
        <v>582</v>
      </c>
      <c r="LLG76" s="124" t="s">
        <v>582</v>
      </c>
      <c r="LLH76" s="124" t="s">
        <v>582</v>
      </c>
      <c r="LLI76" s="124" t="s">
        <v>582</v>
      </c>
      <c r="LLJ76" s="124" t="s">
        <v>582</v>
      </c>
      <c r="LLK76" s="124" t="s">
        <v>582</v>
      </c>
      <c r="LLL76" s="124" t="s">
        <v>582</v>
      </c>
      <c r="LLM76" s="124" t="s">
        <v>582</v>
      </c>
      <c r="LLN76" s="124" t="s">
        <v>582</v>
      </c>
      <c r="LLO76" s="124" t="s">
        <v>582</v>
      </c>
      <c r="LLP76" s="124" t="s">
        <v>582</v>
      </c>
      <c r="LLQ76" s="124" t="s">
        <v>582</v>
      </c>
      <c r="LLR76" s="124" t="s">
        <v>582</v>
      </c>
      <c r="LLS76" s="124" t="s">
        <v>582</v>
      </c>
      <c r="LLT76" s="124" t="s">
        <v>582</v>
      </c>
      <c r="LLU76" s="124" t="s">
        <v>582</v>
      </c>
      <c r="LLV76" s="124" t="s">
        <v>582</v>
      </c>
      <c r="LLW76" s="124" t="s">
        <v>582</v>
      </c>
      <c r="LLX76" s="124" t="s">
        <v>582</v>
      </c>
      <c r="LLY76" s="124" t="s">
        <v>582</v>
      </c>
      <c r="LLZ76" s="124" t="s">
        <v>582</v>
      </c>
      <c r="LMA76" s="124" t="s">
        <v>582</v>
      </c>
      <c r="LMB76" s="124" t="s">
        <v>582</v>
      </c>
      <c r="LMC76" s="124" t="s">
        <v>582</v>
      </c>
      <c r="LMD76" s="124" t="s">
        <v>582</v>
      </c>
      <c r="LME76" s="124" t="s">
        <v>582</v>
      </c>
      <c r="LMF76" s="124" t="s">
        <v>582</v>
      </c>
      <c r="LMG76" s="124" t="s">
        <v>582</v>
      </c>
      <c r="LMH76" s="124" t="s">
        <v>582</v>
      </c>
      <c r="LMI76" s="124" t="s">
        <v>582</v>
      </c>
      <c r="LMJ76" s="124" t="s">
        <v>582</v>
      </c>
      <c r="LMK76" s="124" t="s">
        <v>582</v>
      </c>
      <c r="LML76" s="124" t="s">
        <v>582</v>
      </c>
      <c r="LMM76" s="124" t="s">
        <v>582</v>
      </c>
      <c r="LMN76" s="124" t="s">
        <v>582</v>
      </c>
      <c r="LMO76" s="124" t="s">
        <v>582</v>
      </c>
      <c r="LMP76" s="124" t="s">
        <v>582</v>
      </c>
      <c r="LMQ76" s="124" t="s">
        <v>582</v>
      </c>
      <c r="LMR76" s="124" t="s">
        <v>582</v>
      </c>
      <c r="LMS76" s="124" t="s">
        <v>582</v>
      </c>
      <c r="LMT76" s="124" t="s">
        <v>582</v>
      </c>
      <c r="LMU76" s="124" t="s">
        <v>582</v>
      </c>
      <c r="LMV76" s="124" t="s">
        <v>582</v>
      </c>
      <c r="LMW76" s="124" t="s">
        <v>582</v>
      </c>
      <c r="LMX76" s="124" t="s">
        <v>582</v>
      </c>
      <c r="LMY76" s="124" t="s">
        <v>582</v>
      </c>
      <c r="LMZ76" s="124" t="s">
        <v>582</v>
      </c>
      <c r="LNA76" s="124" t="s">
        <v>582</v>
      </c>
      <c r="LNB76" s="124" t="s">
        <v>582</v>
      </c>
      <c r="LNC76" s="124" t="s">
        <v>582</v>
      </c>
      <c r="LND76" s="124" t="s">
        <v>582</v>
      </c>
      <c r="LNE76" s="124" t="s">
        <v>582</v>
      </c>
      <c r="LNF76" s="124" t="s">
        <v>582</v>
      </c>
      <c r="LNG76" s="124" t="s">
        <v>582</v>
      </c>
      <c r="LNH76" s="124" t="s">
        <v>582</v>
      </c>
      <c r="LNI76" s="124" t="s">
        <v>582</v>
      </c>
      <c r="LNJ76" s="124" t="s">
        <v>582</v>
      </c>
      <c r="LNK76" s="124" t="s">
        <v>582</v>
      </c>
      <c r="LNL76" s="124" t="s">
        <v>582</v>
      </c>
      <c r="LNM76" s="124" t="s">
        <v>582</v>
      </c>
      <c r="LNN76" s="124" t="s">
        <v>582</v>
      </c>
      <c r="LNO76" s="124" t="s">
        <v>582</v>
      </c>
      <c r="LNP76" s="124" t="s">
        <v>582</v>
      </c>
      <c r="LNQ76" s="124" t="s">
        <v>582</v>
      </c>
      <c r="LNR76" s="124" t="s">
        <v>582</v>
      </c>
      <c r="LNS76" s="124" t="s">
        <v>582</v>
      </c>
      <c r="LNT76" s="124" t="s">
        <v>582</v>
      </c>
      <c r="LNU76" s="124" t="s">
        <v>582</v>
      </c>
      <c r="LNV76" s="124" t="s">
        <v>582</v>
      </c>
      <c r="LNW76" s="124" t="s">
        <v>582</v>
      </c>
      <c r="LNX76" s="124" t="s">
        <v>582</v>
      </c>
      <c r="LNY76" s="124" t="s">
        <v>582</v>
      </c>
      <c r="LNZ76" s="124" t="s">
        <v>582</v>
      </c>
      <c r="LOA76" s="124" t="s">
        <v>582</v>
      </c>
      <c r="LOB76" s="124" t="s">
        <v>582</v>
      </c>
      <c r="LOC76" s="124" t="s">
        <v>582</v>
      </c>
      <c r="LOD76" s="124" t="s">
        <v>582</v>
      </c>
      <c r="LOE76" s="124" t="s">
        <v>582</v>
      </c>
      <c r="LOF76" s="124" t="s">
        <v>582</v>
      </c>
      <c r="LOG76" s="124" t="s">
        <v>582</v>
      </c>
      <c r="LOH76" s="124" t="s">
        <v>582</v>
      </c>
      <c r="LOI76" s="124" t="s">
        <v>582</v>
      </c>
      <c r="LOJ76" s="124" t="s">
        <v>582</v>
      </c>
      <c r="LOK76" s="124" t="s">
        <v>582</v>
      </c>
      <c r="LOL76" s="124" t="s">
        <v>582</v>
      </c>
      <c r="LOM76" s="124" t="s">
        <v>582</v>
      </c>
      <c r="LON76" s="124" t="s">
        <v>582</v>
      </c>
      <c r="LOO76" s="124" t="s">
        <v>582</v>
      </c>
      <c r="LOP76" s="124" t="s">
        <v>582</v>
      </c>
      <c r="LOQ76" s="124" t="s">
        <v>582</v>
      </c>
      <c r="LOR76" s="124" t="s">
        <v>582</v>
      </c>
      <c r="LOS76" s="124" t="s">
        <v>582</v>
      </c>
      <c r="LOT76" s="124" t="s">
        <v>582</v>
      </c>
      <c r="LOU76" s="124" t="s">
        <v>582</v>
      </c>
      <c r="LOV76" s="124" t="s">
        <v>582</v>
      </c>
      <c r="LOW76" s="124" t="s">
        <v>582</v>
      </c>
      <c r="LOX76" s="124" t="s">
        <v>582</v>
      </c>
      <c r="LOY76" s="124" t="s">
        <v>582</v>
      </c>
      <c r="LOZ76" s="124" t="s">
        <v>582</v>
      </c>
      <c r="LPA76" s="124" t="s">
        <v>582</v>
      </c>
      <c r="LPB76" s="124" t="s">
        <v>582</v>
      </c>
      <c r="LPC76" s="124" t="s">
        <v>582</v>
      </c>
      <c r="LPD76" s="124" t="s">
        <v>582</v>
      </c>
      <c r="LPE76" s="124" t="s">
        <v>582</v>
      </c>
      <c r="LPF76" s="124" t="s">
        <v>582</v>
      </c>
      <c r="LPG76" s="124" t="s">
        <v>582</v>
      </c>
      <c r="LPH76" s="124" t="s">
        <v>582</v>
      </c>
      <c r="LPI76" s="124" t="s">
        <v>582</v>
      </c>
      <c r="LPJ76" s="124" t="s">
        <v>582</v>
      </c>
      <c r="LPK76" s="124" t="s">
        <v>582</v>
      </c>
      <c r="LPL76" s="124" t="s">
        <v>582</v>
      </c>
      <c r="LPM76" s="124" t="s">
        <v>582</v>
      </c>
      <c r="LPN76" s="124" t="s">
        <v>582</v>
      </c>
      <c r="LPO76" s="124" t="s">
        <v>582</v>
      </c>
      <c r="LPP76" s="124" t="s">
        <v>582</v>
      </c>
      <c r="LPQ76" s="124" t="s">
        <v>582</v>
      </c>
      <c r="LPR76" s="124" t="s">
        <v>582</v>
      </c>
      <c r="LPS76" s="124" t="s">
        <v>582</v>
      </c>
      <c r="LPT76" s="124" t="s">
        <v>582</v>
      </c>
      <c r="LPU76" s="124" t="s">
        <v>582</v>
      </c>
      <c r="LPV76" s="124" t="s">
        <v>582</v>
      </c>
      <c r="LPW76" s="124" t="s">
        <v>582</v>
      </c>
      <c r="LPX76" s="124" t="s">
        <v>582</v>
      </c>
      <c r="LPY76" s="124" t="s">
        <v>582</v>
      </c>
      <c r="LPZ76" s="124" t="s">
        <v>582</v>
      </c>
      <c r="LQA76" s="124" t="s">
        <v>582</v>
      </c>
      <c r="LQB76" s="124" t="s">
        <v>582</v>
      </c>
      <c r="LQC76" s="124" t="s">
        <v>582</v>
      </c>
      <c r="LQD76" s="124" t="s">
        <v>582</v>
      </c>
      <c r="LQE76" s="124" t="s">
        <v>582</v>
      </c>
      <c r="LQF76" s="124" t="s">
        <v>582</v>
      </c>
      <c r="LQG76" s="124" t="s">
        <v>582</v>
      </c>
      <c r="LQH76" s="124" t="s">
        <v>582</v>
      </c>
      <c r="LQI76" s="124" t="s">
        <v>582</v>
      </c>
      <c r="LQJ76" s="124" t="s">
        <v>582</v>
      </c>
      <c r="LQK76" s="124" t="s">
        <v>582</v>
      </c>
      <c r="LQL76" s="124" t="s">
        <v>582</v>
      </c>
      <c r="LQM76" s="124" t="s">
        <v>582</v>
      </c>
      <c r="LQN76" s="124" t="s">
        <v>582</v>
      </c>
      <c r="LQO76" s="124" t="s">
        <v>582</v>
      </c>
      <c r="LQP76" s="124" t="s">
        <v>582</v>
      </c>
      <c r="LQQ76" s="124" t="s">
        <v>582</v>
      </c>
      <c r="LQR76" s="124" t="s">
        <v>582</v>
      </c>
      <c r="LQS76" s="124" t="s">
        <v>582</v>
      </c>
      <c r="LQT76" s="124" t="s">
        <v>582</v>
      </c>
      <c r="LQU76" s="124" t="s">
        <v>582</v>
      </c>
      <c r="LQV76" s="124" t="s">
        <v>582</v>
      </c>
      <c r="LQW76" s="124" t="s">
        <v>582</v>
      </c>
      <c r="LQX76" s="124" t="s">
        <v>582</v>
      </c>
      <c r="LQY76" s="124" t="s">
        <v>582</v>
      </c>
      <c r="LQZ76" s="124" t="s">
        <v>582</v>
      </c>
      <c r="LRA76" s="124" t="s">
        <v>582</v>
      </c>
      <c r="LRB76" s="124" t="s">
        <v>582</v>
      </c>
      <c r="LRC76" s="124" t="s">
        <v>582</v>
      </c>
      <c r="LRD76" s="124" t="s">
        <v>582</v>
      </c>
      <c r="LRE76" s="124" t="s">
        <v>582</v>
      </c>
      <c r="LRF76" s="124" t="s">
        <v>582</v>
      </c>
      <c r="LRG76" s="124" t="s">
        <v>582</v>
      </c>
      <c r="LRH76" s="124" t="s">
        <v>582</v>
      </c>
      <c r="LRI76" s="124" t="s">
        <v>582</v>
      </c>
      <c r="LRJ76" s="124" t="s">
        <v>582</v>
      </c>
      <c r="LRK76" s="124" t="s">
        <v>582</v>
      </c>
      <c r="LRL76" s="124" t="s">
        <v>582</v>
      </c>
      <c r="LRM76" s="124" t="s">
        <v>582</v>
      </c>
      <c r="LRN76" s="124" t="s">
        <v>582</v>
      </c>
      <c r="LRO76" s="124" t="s">
        <v>582</v>
      </c>
      <c r="LRP76" s="124" t="s">
        <v>582</v>
      </c>
      <c r="LRQ76" s="124" t="s">
        <v>582</v>
      </c>
      <c r="LRR76" s="124" t="s">
        <v>582</v>
      </c>
      <c r="LRS76" s="124" t="s">
        <v>582</v>
      </c>
      <c r="LRT76" s="124" t="s">
        <v>582</v>
      </c>
      <c r="LRU76" s="124" t="s">
        <v>582</v>
      </c>
      <c r="LRV76" s="124" t="s">
        <v>582</v>
      </c>
      <c r="LRW76" s="124" t="s">
        <v>582</v>
      </c>
      <c r="LRX76" s="124" t="s">
        <v>582</v>
      </c>
      <c r="LRY76" s="124" t="s">
        <v>582</v>
      </c>
      <c r="LRZ76" s="124" t="s">
        <v>582</v>
      </c>
      <c r="LSA76" s="124" t="s">
        <v>582</v>
      </c>
      <c r="LSB76" s="124" t="s">
        <v>582</v>
      </c>
      <c r="LSC76" s="124" t="s">
        <v>582</v>
      </c>
      <c r="LSD76" s="124" t="s">
        <v>582</v>
      </c>
      <c r="LSE76" s="124" t="s">
        <v>582</v>
      </c>
      <c r="LSF76" s="124" t="s">
        <v>582</v>
      </c>
      <c r="LSG76" s="124" t="s">
        <v>582</v>
      </c>
      <c r="LSH76" s="124" t="s">
        <v>582</v>
      </c>
      <c r="LSI76" s="124" t="s">
        <v>582</v>
      </c>
      <c r="LSJ76" s="124" t="s">
        <v>582</v>
      </c>
      <c r="LSK76" s="124" t="s">
        <v>582</v>
      </c>
      <c r="LSL76" s="124" t="s">
        <v>582</v>
      </c>
      <c r="LSM76" s="124" t="s">
        <v>582</v>
      </c>
      <c r="LSN76" s="124" t="s">
        <v>582</v>
      </c>
      <c r="LSO76" s="124" t="s">
        <v>582</v>
      </c>
      <c r="LSP76" s="124" t="s">
        <v>582</v>
      </c>
      <c r="LSQ76" s="124" t="s">
        <v>582</v>
      </c>
      <c r="LSR76" s="124" t="s">
        <v>582</v>
      </c>
      <c r="LSS76" s="124" t="s">
        <v>582</v>
      </c>
      <c r="LST76" s="124" t="s">
        <v>582</v>
      </c>
      <c r="LSU76" s="124" t="s">
        <v>582</v>
      </c>
      <c r="LSV76" s="124" t="s">
        <v>582</v>
      </c>
      <c r="LSW76" s="124" t="s">
        <v>582</v>
      </c>
      <c r="LSX76" s="124" t="s">
        <v>582</v>
      </c>
      <c r="LSY76" s="124" t="s">
        <v>582</v>
      </c>
      <c r="LSZ76" s="124" t="s">
        <v>582</v>
      </c>
      <c r="LTA76" s="124" t="s">
        <v>582</v>
      </c>
      <c r="LTB76" s="124" t="s">
        <v>582</v>
      </c>
      <c r="LTC76" s="124" t="s">
        <v>582</v>
      </c>
      <c r="LTD76" s="124" t="s">
        <v>582</v>
      </c>
      <c r="LTE76" s="124" t="s">
        <v>582</v>
      </c>
      <c r="LTF76" s="124" t="s">
        <v>582</v>
      </c>
      <c r="LTG76" s="124" t="s">
        <v>582</v>
      </c>
      <c r="LTH76" s="124" t="s">
        <v>582</v>
      </c>
      <c r="LTI76" s="124" t="s">
        <v>582</v>
      </c>
      <c r="LTJ76" s="124" t="s">
        <v>582</v>
      </c>
      <c r="LTK76" s="124" t="s">
        <v>582</v>
      </c>
      <c r="LTL76" s="124" t="s">
        <v>582</v>
      </c>
      <c r="LTM76" s="124" t="s">
        <v>582</v>
      </c>
      <c r="LTN76" s="124" t="s">
        <v>582</v>
      </c>
      <c r="LTO76" s="124" t="s">
        <v>582</v>
      </c>
      <c r="LTP76" s="124" t="s">
        <v>582</v>
      </c>
      <c r="LTQ76" s="124" t="s">
        <v>582</v>
      </c>
      <c r="LTR76" s="124" t="s">
        <v>582</v>
      </c>
      <c r="LTS76" s="124" t="s">
        <v>582</v>
      </c>
      <c r="LTT76" s="124" t="s">
        <v>582</v>
      </c>
      <c r="LTU76" s="124" t="s">
        <v>582</v>
      </c>
      <c r="LTV76" s="124" t="s">
        <v>582</v>
      </c>
      <c r="LTW76" s="124" t="s">
        <v>582</v>
      </c>
      <c r="LTX76" s="124" t="s">
        <v>582</v>
      </c>
      <c r="LTY76" s="124" t="s">
        <v>582</v>
      </c>
      <c r="LTZ76" s="124" t="s">
        <v>582</v>
      </c>
      <c r="LUA76" s="124" t="s">
        <v>582</v>
      </c>
      <c r="LUB76" s="124" t="s">
        <v>582</v>
      </c>
      <c r="LUC76" s="124" t="s">
        <v>582</v>
      </c>
      <c r="LUD76" s="124" t="s">
        <v>582</v>
      </c>
      <c r="LUE76" s="124" t="s">
        <v>582</v>
      </c>
      <c r="LUF76" s="124" t="s">
        <v>582</v>
      </c>
      <c r="LUG76" s="124" t="s">
        <v>582</v>
      </c>
      <c r="LUH76" s="124" t="s">
        <v>582</v>
      </c>
      <c r="LUI76" s="124" t="s">
        <v>582</v>
      </c>
      <c r="LUJ76" s="124" t="s">
        <v>582</v>
      </c>
      <c r="LUK76" s="124" t="s">
        <v>582</v>
      </c>
      <c r="LUL76" s="124" t="s">
        <v>582</v>
      </c>
      <c r="LUM76" s="124" t="s">
        <v>582</v>
      </c>
      <c r="LUN76" s="124" t="s">
        <v>582</v>
      </c>
      <c r="LUO76" s="124" t="s">
        <v>582</v>
      </c>
      <c r="LUP76" s="124" t="s">
        <v>582</v>
      </c>
      <c r="LUQ76" s="124" t="s">
        <v>582</v>
      </c>
      <c r="LUR76" s="124" t="s">
        <v>582</v>
      </c>
      <c r="LUS76" s="124" t="s">
        <v>582</v>
      </c>
      <c r="LUT76" s="124" t="s">
        <v>582</v>
      </c>
      <c r="LUU76" s="124" t="s">
        <v>582</v>
      </c>
      <c r="LUV76" s="124" t="s">
        <v>582</v>
      </c>
      <c r="LUW76" s="124" t="s">
        <v>582</v>
      </c>
      <c r="LUX76" s="124" t="s">
        <v>582</v>
      </c>
      <c r="LUY76" s="124" t="s">
        <v>582</v>
      </c>
      <c r="LUZ76" s="124" t="s">
        <v>582</v>
      </c>
      <c r="LVA76" s="124" t="s">
        <v>582</v>
      </c>
      <c r="LVB76" s="124" t="s">
        <v>582</v>
      </c>
      <c r="LVC76" s="124" t="s">
        <v>582</v>
      </c>
      <c r="LVD76" s="124" t="s">
        <v>582</v>
      </c>
      <c r="LVE76" s="124" t="s">
        <v>582</v>
      </c>
      <c r="LVF76" s="124" t="s">
        <v>582</v>
      </c>
      <c r="LVG76" s="124" t="s">
        <v>582</v>
      </c>
      <c r="LVH76" s="124" t="s">
        <v>582</v>
      </c>
      <c r="LVI76" s="124" t="s">
        <v>582</v>
      </c>
      <c r="LVJ76" s="124" t="s">
        <v>582</v>
      </c>
      <c r="LVK76" s="124" t="s">
        <v>582</v>
      </c>
      <c r="LVL76" s="124" t="s">
        <v>582</v>
      </c>
      <c r="LVM76" s="124" t="s">
        <v>582</v>
      </c>
      <c r="LVN76" s="124" t="s">
        <v>582</v>
      </c>
      <c r="LVO76" s="124" t="s">
        <v>582</v>
      </c>
      <c r="LVP76" s="124" t="s">
        <v>582</v>
      </c>
      <c r="LVQ76" s="124" t="s">
        <v>582</v>
      </c>
      <c r="LVR76" s="124" t="s">
        <v>582</v>
      </c>
      <c r="LVS76" s="124" t="s">
        <v>582</v>
      </c>
      <c r="LVT76" s="124" t="s">
        <v>582</v>
      </c>
      <c r="LVU76" s="124" t="s">
        <v>582</v>
      </c>
      <c r="LVV76" s="124" t="s">
        <v>582</v>
      </c>
      <c r="LVW76" s="124" t="s">
        <v>582</v>
      </c>
      <c r="LVX76" s="124" t="s">
        <v>582</v>
      </c>
      <c r="LVY76" s="124" t="s">
        <v>582</v>
      </c>
      <c r="LVZ76" s="124" t="s">
        <v>582</v>
      </c>
      <c r="LWA76" s="124" t="s">
        <v>582</v>
      </c>
      <c r="LWB76" s="124" t="s">
        <v>582</v>
      </c>
      <c r="LWC76" s="124" t="s">
        <v>582</v>
      </c>
      <c r="LWD76" s="124" t="s">
        <v>582</v>
      </c>
      <c r="LWE76" s="124" t="s">
        <v>582</v>
      </c>
      <c r="LWF76" s="124" t="s">
        <v>582</v>
      </c>
      <c r="LWG76" s="124" t="s">
        <v>582</v>
      </c>
      <c r="LWH76" s="124" t="s">
        <v>582</v>
      </c>
      <c r="LWI76" s="124" t="s">
        <v>582</v>
      </c>
      <c r="LWJ76" s="124" t="s">
        <v>582</v>
      </c>
      <c r="LWK76" s="124" t="s">
        <v>582</v>
      </c>
      <c r="LWL76" s="124" t="s">
        <v>582</v>
      </c>
      <c r="LWM76" s="124" t="s">
        <v>582</v>
      </c>
      <c r="LWN76" s="124" t="s">
        <v>582</v>
      </c>
      <c r="LWO76" s="124" t="s">
        <v>582</v>
      </c>
      <c r="LWP76" s="124" t="s">
        <v>582</v>
      </c>
      <c r="LWQ76" s="124" t="s">
        <v>582</v>
      </c>
      <c r="LWR76" s="124" t="s">
        <v>582</v>
      </c>
      <c r="LWS76" s="124" t="s">
        <v>582</v>
      </c>
      <c r="LWT76" s="124" t="s">
        <v>582</v>
      </c>
      <c r="LWU76" s="124" t="s">
        <v>582</v>
      </c>
      <c r="LWV76" s="124" t="s">
        <v>582</v>
      </c>
      <c r="LWW76" s="124" t="s">
        <v>582</v>
      </c>
      <c r="LWX76" s="124" t="s">
        <v>582</v>
      </c>
      <c r="LWY76" s="124" t="s">
        <v>582</v>
      </c>
      <c r="LWZ76" s="124" t="s">
        <v>582</v>
      </c>
      <c r="LXA76" s="124" t="s">
        <v>582</v>
      </c>
      <c r="LXB76" s="124" t="s">
        <v>582</v>
      </c>
      <c r="LXC76" s="124" t="s">
        <v>582</v>
      </c>
      <c r="LXD76" s="124" t="s">
        <v>582</v>
      </c>
      <c r="LXE76" s="124" t="s">
        <v>582</v>
      </c>
      <c r="LXF76" s="124" t="s">
        <v>582</v>
      </c>
      <c r="LXG76" s="124" t="s">
        <v>582</v>
      </c>
      <c r="LXH76" s="124" t="s">
        <v>582</v>
      </c>
      <c r="LXI76" s="124" t="s">
        <v>582</v>
      </c>
      <c r="LXJ76" s="124" t="s">
        <v>582</v>
      </c>
      <c r="LXK76" s="124" t="s">
        <v>582</v>
      </c>
      <c r="LXL76" s="124" t="s">
        <v>582</v>
      </c>
      <c r="LXM76" s="124" t="s">
        <v>582</v>
      </c>
      <c r="LXN76" s="124" t="s">
        <v>582</v>
      </c>
      <c r="LXO76" s="124" t="s">
        <v>582</v>
      </c>
      <c r="LXP76" s="124" t="s">
        <v>582</v>
      </c>
      <c r="LXQ76" s="124" t="s">
        <v>582</v>
      </c>
      <c r="LXR76" s="124" t="s">
        <v>582</v>
      </c>
      <c r="LXS76" s="124" t="s">
        <v>582</v>
      </c>
      <c r="LXT76" s="124" t="s">
        <v>582</v>
      </c>
      <c r="LXU76" s="124" t="s">
        <v>582</v>
      </c>
      <c r="LXV76" s="124" t="s">
        <v>582</v>
      </c>
      <c r="LXW76" s="124" t="s">
        <v>582</v>
      </c>
      <c r="LXX76" s="124" t="s">
        <v>582</v>
      </c>
      <c r="LXY76" s="124" t="s">
        <v>582</v>
      </c>
      <c r="LXZ76" s="124" t="s">
        <v>582</v>
      </c>
      <c r="LYA76" s="124" t="s">
        <v>582</v>
      </c>
      <c r="LYB76" s="124" t="s">
        <v>582</v>
      </c>
      <c r="LYC76" s="124" t="s">
        <v>582</v>
      </c>
      <c r="LYD76" s="124" t="s">
        <v>582</v>
      </c>
      <c r="LYE76" s="124" t="s">
        <v>582</v>
      </c>
      <c r="LYF76" s="124" t="s">
        <v>582</v>
      </c>
      <c r="LYG76" s="124" t="s">
        <v>582</v>
      </c>
      <c r="LYH76" s="124" t="s">
        <v>582</v>
      </c>
      <c r="LYI76" s="124" t="s">
        <v>582</v>
      </c>
      <c r="LYJ76" s="124" t="s">
        <v>582</v>
      </c>
      <c r="LYK76" s="124" t="s">
        <v>582</v>
      </c>
      <c r="LYL76" s="124" t="s">
        <v>582</v>
      </c>
      <c r="LYM76" s="124" t="s">
        <v>582</v>
      </c>
      <c r="LYN76" s="124" t="s">
        <v>582</v>
      </c>
      <c r="LYO76" s="124" t="s">
        <v>582</v>
      </c>
      <c r="LYP76" s="124" t="s">
        <v>582</v>
      </c>
      <c r="LYQ76" s="124" t="s">
        <v>582</v>
      </c>
      <c r="LYR76" s="124" t="s">
        <v>582</v>
      </c>
      <c r="LYS76" s="124" t="s">
        <v>582</v>
      </c>
      <c r="LYT76" s="124" t="s">
        <v>582</v>
      </c>
      <c r="LYU76" s="124" t="s">
        <v>582</v>
      </c>
      <c r="LYV76" s="124" t="s">
        <v>582</v>
      </c>
      <c r="LYW76" s="124" t="s">
        <v>582</v>
      </c>
      <c r="LYX76" s="124" t="s">
        <v>582</v>
      </c>
      <c r="LYY76" s="124" t="s">
        <v>582</v>
      </c>
      <c r="LYZ76" s="124" t="s">
        <v>582</v>
      </c>
      <c r="LZA76" s="124" t="s">
        <v>582</v>
      </c>
      <c r="LZB76" s="124" t="s">
        <v>582</v>
      </c>
      <c r="LZC76" s="124" t="s">
        <v>582</v>
      </c>
      <c r="LZD76" s="124" t="s">
        <v>582</v>
      </c>
      <c r="LZE76" s="124" t="s">
        <v>582</v>
      </c>
      <c r="LZF76" s="124" t="s">
        <v>582</v>
      </c>
      <c r="LZG76" s="124" t="s">
        <v>582</v>
      </c>
      <c r="LZH76" s="124" t="s">
        <v>582</v>
      </c>
      <c r="LZI76" s="124" t="s">
        <v>582</v>
      </c>
      <c r="LZJ76" s="124" t="s">
        <v>582</v>
      </c>
      <c r="LZK76" s="124" t="s">
        <v>582</v>
      </c>
      <c r="LZL76" s="124" t="s">
        <v>582</v>
      </c>
      <c r="LZM76" s="124" t="s">
        <v>582</v>
      </c>
      <c r="LZN76" s="124" t="s">
        <v>582</v>
      </c>
      <c r="LZO76" s="124" t="s">
        <v>582</v>
      </c>
      <c r="LZP76" s="124" t="s">
        <v>582</v>
      </c>
      <c r="LZQ76" s="124" t="s">
        <v>582</v>
      </c>
      <c r="LZR76" s="124" t="s">
        <v>582</v>
      </c>
      <c r="LZS76" s="124" t="s">
        <v>582</v>
      </c>
      <c r="LZT76" s="124" t="s">
        <v>582</v>
      </c>
      <c r="LZU76" s="124" t="s">
        <v>582</v>
      </c>
      <c r="LZV76" s="124" t="s">
        <v>582</v>
      </c>
      <c r="LZW76" s="124" t="s">
        <v>582</v>
      </c>
      <c r="LZX76" s="124" t="s">
        <v>582</v>
      </c>
      <c r="LZY76" s="124" t="s">
        <v>582</v>
      </c>
      <c r="LZZ76" s="124" t="s">
        <v>582</v>
      </c>
      <c r="MAA76" s="124" t="s">
        <v>582</v>
      </c>
      <c r="MAB76" s="124" t="s">
        <v>582</v>
      </c>
      <c r="MAC76" s="124" t="s">
        <v>582</v>
      </c>
      <c r="MAD76" s="124" t="s">
        <v>582</v>
      </c>
      <c r="MAE76" s="124" t="s">
        <v>582</v>
      </c>
      <c r="MAF76" s="124" t="s">
        <v>582</v>
      </c>
      <c r="MAG76" s="124" t="s">
        <v>582</v>
      </c>
      <c r="MAH76" s="124" t="s">
        <v>582</v>
      </c>
      <c r="MAI76" s="124" t="s">
        <v>582</v>
      </c>
      <c r="MAJ76" s="124" t="s">
        <v>582</v>
      </c>
      <c r="MAK76" s="124" t="s">
        <v>582</v>
      </c>
      <c r="MAL76" s="124" t="s">
        <v>582</v>
      </c>
      <c r="MAM76" s="124" t="s">
        <v>582</v>
      </c>
      <c r="MAN76" s="124" t="s">
        <v>582</v>
      </c>
      <c r="MAO76" s="124" t="s">
        <v>582</v>
      </c>
      <c r="MAP76" s="124" t="s">
        <v>582</v>
      </c>
      <c r="MAQ76" s="124" t="s">
        <v>582</v>
      </c>
      <c r="MAR76" s="124" t="s">
        <v>582</v>
      </c>
      <c r="MAS76" s="124" t="s">
        <v>582</v>
      </c>
      <c r="MAT76" s="124" t="s">
        <v>582</v>
      </c>
      <c r="MAU76" s="124" t="s">
        <v>582</v>
      </c>
      <c r="MAV76" s="124" t="s">
        <v>582</v>
      </c>
      <c r="MAW76" s="124" t="s">
        <v>582</v>
      </c>
      <c r="MAX76" s="124" t="s">
        <v>582</v>
      </c>
      <c r="MAY76" s="124" t="s">
        <v>582</v>
      </c>
      <c r="MAZ76" s="124" t="s">
        <v>582</v>
      </c>
      <c r="MBA76" s="124" t="s">
        <v>582</v>
      </c>
      <c r="MBB76" s="124" t="s">
        <v>582</v>
      </c>
      <c r="MBC76" s="124" t="s">
        <v>582</v>
      </c>
      <c r="MBD76" s="124" t="s">
        <v>582</v>
      </c>
      <c r="MBE76" s="124" t="s">
        <v>582</v>
      </c>
      <c r="MBF76" s="124" t="s">
        <v>582</v>
      </c>
      <c r="MBG76" s="124" t="s">
        <v>582</v>
      </c>
      <c r="MBH76" s="124" t="s">
        <v>582</v>
      </c>
      <c r="MBI76" s="124" t="s">
        <v>582</v>
      </c>
      <c r="MBJ76" s="124" t="s">
        <v>582</v>
      </c>
      <c r="MBK76" s="124" t="s">
        <v>582</v>
      </c>
      <c r="MBL76" s="124" t="s">
        <v>582</v>
      </c>
      <c r="MBM76" s="124" t="s">
        <v>582</v>
      </c>
      <c r="MBN76" s="124" t="s">
        <v>582</v>
      </c>
      <c r="MBO76" s="124" t="s">
        <v>582</v>
      </c>
      <c r="MBP76" s="124" t="s">
        <v>582</v>
      </c>
      <c r="MBQ76" s="124" t="s">
        <v>582</v>
      </c>
      <c r="MBR76" s="124" t="s">
        <v>582</v>
      </c>
      <c r="MBS76" s="124" t="s">
        <v>582</v>
      </c>
      <c r="MBT76" s="124" t="s">
        <v>582</v>
      </c>
      <c r="MBU76" s="124" t="s">
        <v>582</v>
      </c>
      <c r="MBV76" s="124" t="s">
        <v>582</v>
      </c>
      <c r="MBW76" s="124" t="s">
        <v>582</v>
      </c>
      <c r="MBX76" s="124" t="s">
        <v>582</v>
      </c>
      <c r="MBY76" s="124" t="s">
        <v>582</v>
      </c>
      <c r="MBZ76" s="124" t="s">
        <v>582</v>
      </c>
      <c r="MCA76" s="124" t="s">
        <v>582</v>
      </c>
      <c r="MCB76" s="124" t="s">
        <v>582</v>
      </c>
      <c r="MCC76" s="124" t="s">
        <v>582</v>
      </c>
      <c r="MCD76" s="124" t="s">
        <v>582</v>
      </c>
      <c r="MCE76" s="124" t="s">
        <v>582</v>
      </c>
      <c r="MCF76" s="124" t="s">
        <v>582</v>
      </c>
      <c r="MCG76" s="124" t="s">
        <v>582</v>
      </c>
      <c r="MCH76" s="124" t="s">
        <v>582</v>
      </c>
      <c r="MCI76" s="124" t="s">
        <v>582</v>
      </c>
      <c r="MCJ76" s="124" t="s">
        <v>582</v>
      </c>
      <c r="MCK76" s="124" t="s">
        <v>582</v>
      </c>
      <c r="MCL76" s="124" t="s">
        <v>582</v>
      </c>
      <c r="MCM76" s="124" t="s">
        <v>582</v>
      </c>
      <c r="MCN76" s="124" t="s">
        <v>582</v>
      </c>
      <c r="MCO76" s="124" t="s">
        <v>582</v>
      </c>
      <c r="MCP76" s="124" t="s">
        <v>582</v>
      </c>
      <c r="MCQ76" s="124" t="s">
        <v>582</v>
      </c>
      <c r="MCR76" s="124" t="s">
        <v>582</v>
      </c>
      <c r="MCS76" s="124" t="s">
        <v>582</v>
      </c>
      <c r="MCT76" s="124" t="s">
        <v>582</v>
      </c>
      <c r="MCU76" s="124" t="s">
        <v>582</v>
      </c>
      <c r="MCV76" s="124" t="s">
        <v>582</v>
      </c>
      <c r="MCW76" s="124" t="s">
        <v>582</v>
      </c>
      <c r="MCX76" s="124" t="s">
        <v>582</v>
      </c>
      <c r="MCY76" s="124" t="s">
        <v>582</v>
      </c>
      <c r="MCZ76" s="124" t="s">
        <v>582</v>
      </c>
      <c r="MDA76" s="124" t="s">
        <v>582</v>
      </c>
      <c r="MDB76" s="124" t="s">
        <v>582</v>
      </c>
      <c r="MDC76" s="124" t="s">
        <v>582</v>
      </c>
      <c r="MDD76" s="124" t="s">
        <v>582</v>
      </c>
      <c r="MDE76" s="124" t="s">
        <v>582</v>
      </c>
      <c r="MDF76" s="124" t="s">
        <v>582</v>
      </c>
      <c r="MDG76" s="124" t="s">
        <v>582</v>
      </c>
      <c r="MDH76" s="124" t="s">
        <v>582</v>
      </c>
      <c r="MDI76" s="124" t="s">
        <v>582</v>
      </c>
      <c r="MDJ76" s="124" t="s">
        <v>582</v>
      </c>
      <c r="MDK76" s="124" t="s">
        <v>582</v>
      </c>
      <c r="MDL76" s="124" t="s">
        <v>582</v>
      </c>
      <c r="MDM76" s="124" t="s">
        <v>582</v>
      </c>
      <c r="MDN76" s="124" t="s">
        <v>582</v>
      </c>
      <c r="MDO76" s="124" t="s">
        <v>582</v>
      </c>
      <c r="MDP76" s="124" t="s">
        <v>582</v>
      </c>
      <c r="MDQ76" s="124" t="s">
        <v>582</v>
      </c>
      <c r="MDR76" s="124" t="s">
        <v>582</v>
      </c>
      <c r="MDS76" s="124" t="s">
        <v>582</v>
      </c>
      <c r="MDT76" s="124" t="s">
        <v>582</v>
      </c>
      <c r="MDU76" s="124" t="s">
        <v>582</v>
      </c>
      <c r="MDV76" s="124" t="s">
        <v>582</v>
      </c>
      <c r="MDW76" s="124" t="s">
        <v>582</v>
      </c>
      <c r="MDX76" s="124" t="s">
        <v>582</v>
      </c>
      <c r="MDY76" s="124" t="s">
        <v>582</v>
      </c>
      <c r="MDZ76" s="124" t="s">
        <v>582</v>
      </c>
      <c r="MEA76" s="124" t="s">
        <v>582</v>
      </c>
      <c r="MEB76" s="124" t="s">
        <v>582</v>
      </c>
      <c r="MEC76" s="124" t="s">
        <v>582</v>
      </c>
      <c r="MED76" s="124" t="s">
        <v>582</v>
      </c>
      <c r="MEE76" s="124" t="s">
        <v>582</v>
      </c>
      <c r="MEF76" s="124" t="s">
        <v>582</v>
      </c>
      <c r="MEG76" s="124" t="s">
        <v>582</v>
      </c>
      <c r="MEH76" s="124" t="s">
        <v>582</v>
      </c>
      <c r="MEI76" s="124" t="s">
        <v>582</v>
      </c>
      <c r="MEJ76" s="124" t="s">
        <v>582</v>
      </c>
      <c r="MEK76" s="124" t="s">
        <v>582</v>
      </c>
      <c r="MEL76" s="124" t="s">
        <v>582</v>
      </c>
      <c r="MEM76" s="124" t="s">
        <v>582</v>
      </c>
      <c r="MEN76" s="124" t="s">
        <v>582</v>
      </c>
      <c r="MEO76" s="124" t="s">
        <v>582</v>
      </c>
      <c r="MEP76" s="124" t="s">
        <v>582</v>
      </c>
      <c r="MEQ76" s="124" t="s">
        <v>582</v>
      </c>
      <c r="MER76" s="124" t="s">
        <v>582</v>
      </c>
      <c r="MES76" s="124" t="s">
        <v>582</v>
      </c>
      <c r="MET76" s="124" t="s">
        <v>582</v>
      </c>
      <c r="MEU76" s="124" t="s">
        <v>582</v>
      </c>
      <c r="MEV76" s="124" t="s">
        <v>582</v>
      </c>
      <c r="MEW76" s="124" t="s">
        <v>582</v>
      </c>
      <c r="MEX76" s="124" t="s">
        <v>582</v>
      </c>
      <c r="MEY76" s="124" t="s">
        <v>582</v>
      </c>
      <c r="MEZ76" s="124" t="s">
        <v>582</v>
      </c>
      <c r="MFA76" s="124" t="s">
        <v>582</v>
      </c>
      <c r="MFB76" s="124" t="s">
        <v>582</v>
      </c>
      <c r="MFC76" s="124" t="s">
        <v>582</v>
      </c>
      <c r="MFD76" s="124" t="s">
        <v>582</v>
      </c>
      <c r="MFE76" s="124" t="s">
        <v>582</v>
      </c>
      <c r="MFF76" s="124" t="s">
        <v>582</v>
      </c>
      <c r="MFG76" s="124" t="s">
        <v>582</v>
      </c>
      <c r="MFH76" s="124" t="s">
        <v>582</v>
      </c>
      <c r="MFI76" s="124" t="s">
        <v>582</v>
      </c>
      <c r="MFJ76" s="124" t="s">
        <v>582</v>
      </c>
      <c r="MFK76" s="124" t="s">
        <v>582</v>
      </c>
      <c r="MFL76" s="124" t="s">
        <v>582</v>
      </c>
      <c r="MFM76" s="124" t="s">
        <v>582</v>
      </c>
      <c r="MFN76" s="124" t="s">
        <v>582</v>
      </c>
      <c r="MFO76" s="124" t="s">
        <v>582</v>
      </c>
      <c r="MFP76" s="124" t="s">
        <v>582</v>
      </c>
      <c r="MFQ76" s="124" t="s">
        <v>582</v>
      </c>
      <c r="MFR76" s="124" t="s">
        <v>582</v>
      </c>
      <c r="MFS76" s="124" t="s">
        <v>582</v>
      </c>
      <c r="MFT76" s="124" t="s">
        <v>582</v>
      </c>
      <c r="MFU76" s="124" t="s">
        <v>582</v>
      </c>
      <c r="MFV76" s="124" t="s">
        <v>582</v>
      </c>
      <c r="MFW76" s="124" t="s">
        <v>582</v>
      </c>
      <c r="MFX76" s="124" t="s">
        <v>582</v>
      </c>
      <c r="MFY76" s="124" t="s">
        <v>582</v>
      </c>
      <c r="MFZ76" s="124" t="s">
        <v>582</v>
      </c>
      <c r="MGA76" s="124" t="s">
        <v>582</v>
      </c>
      <c r="MGB76" s="124" t="s">
        <v>582</v>
      </c>
      <c r="MGC76" s="124" t="s">
        <v>582</v>
      </c>
      <c r="MGD76" s="124" t="s">
        <v>582</v>
      </c>
      <c r="MGE76" s="124" t="s">
        <v>582</v>
      </c>
      <c r="MGF76" s="124" t="s">
        <v>582</v>
      </c>
      <c r="MGG76" s="124" t="s">
        <v>582</v>
      </c>
      <c r="MGH76" s="124" t="s">
        <v>582</v>
      </c>
      <c r="MGI76" s="124" t="s">
        <v>582</v>
      </c>
      <c r="MGJ76" s="124" t="s">
        <v>582</v>
      </c>
      <c r="MGK76" s="124" t="s">
        <v>582</v>
      </c>
      <c r="MGL76" s="124" t="s">
        <v>582</v>
      </c>
      <c r="MGM76" s="124" t="s">
        <v>582</v>
      </c>
      <c r="MGN76" s="124" t="s">
        <v>582</v>
      </c>
      <c r="MGO76" s="124" t="s">
        <v>582</v>
      </c>
      <c r="MGP76" s="124" t="s">
        <v>582</v>
      </c>
      <c r="MGQ76" s="124" t="s">
        <v>582</v>
      </c>
      <c r="MGR76" s="124" t="s">
        <v>582</v>
      </c>
      <c r="MGS76" s="124" t="s">
        <v>582</v>
      </c>
      <c r="MGT76" s="124" t="s">
        <v>582</v>
      </c>
      <c r="MGU76" s="124" t="s">
        <v>582</v>
      </c>
      <c r="MGV76" s="124" t="s">
        <v>582</v>
      </c>
      <c r="MGW76" s="124" t="s">
        <v>582</v>
      </c>
      <c r="MGX76" s="124" t="s">
        <v>582</v>
      </c>
      <c r="MGY76" s="124" t="s">
        <v>582</v>
      </c>
      <c r="MGZ76" s="124" t="s">
        <v>582</v>
      </c>
      <c r="MHA76" s="124" t="s">
        <v>582</v>
      </c>
      <c r="MHB76" s="124" t="s">
        <v>582</v>
      </c>
      <c r="MHC76" s="124" t="s">
        <v>582</v>
      </c>
      <c r="MHD76" s="124" t="s">
        <v>582</v>
      </c>
      <c r="MHE76" s="124" t="s">
        <v>582</v>
      </c>
      <c r="MHF76" s="124" t="s">
        <v>582</v>
      </c>
      <c r="MHG76" s="124" t="s">
        <v>582</v>
      </c>
      <c r="MHH76" s="124" t="s">
        <v>582</v>
      </c>
      <c r="MHI76" s="124" t="s">
        <v>582</v>
      </c>
      <c r="MHJ76" s="124" t="s">
        <v>582</v>
      </c>
      <c r="MHK76" s="124" t="s">
        <v>582</v>
      </c>
      <c r="MHL76" s="124" t="s">
        <v>582</v>
      </c>
      <c r="MHM76" s="124" t="s">
        <v>582</v>
      </c>
      <c r="MHN76" s="124" t="s">
        <v>582</v>
      </c>
      <c r="MHO76" s="124" t="s">
        <v>582</v>
      </c>
      <c r="MHP76" s="124" t="s">
        <v>582</v>
      </c>
      <c r="MHQ76" s="124" t="s">
        <v>582</v>
      </c>
      <c r="MHR76" s="124" t="s">
        <v>582</v>
      </c>
      <c r="MHS76" s="124" t="s">
        <v>582</v>
      </c>
      <c r="MHT76" s="124" t="s">
        <v>582</v>
      </c>
      <c r="MHU76" s="124" t="s">
        <v>582</v>
      </c>
      <c r="MHV76" s="124" t="s">
        <v>582</v>
      </c>
      <c r="MHW76" s="124" t="s">
        <v>582</v>
      </c>
      <c r="MHX76" s="124" t="s">
        <v>582</v>
      </c>
      <c r="MHY76" s="124" t="s">
        <v>582</v>
      </c>
      <c r="MHZ76" s="124" t="s">
        <v>582</v>
      </c>
      <c r="MIA76" s="124" t="s">
        <v>582</v>
      </c>
      <c r="MIB76" s="124" t="s">
        <v>582</v>
      </c>
      <c r="MIC76" s="124" t="s">
        <v>582</v>
      </c>
      <c r="MID76" s="124" t="s">
        <v>582</v>
      </c>
      <c r="MIE76" s="124" t="s">
        <v>582</v>
      </c>
      <c r="MIF76" s="124" t="s">
        <v>582</v>
      </c>
      <c r="MIG76" s="124" t="s">
        <v>582</v>
      </c>
      <c r="MIH76" s="124" t="s">
        <v>582</v>
      </c>
      <c r="MII76" s="124" t="s">
        <v>582</v>
      </c>
      <c r="MIJ76" s="124" t="s">
        <v>582</v>
      </c>
      <c r="MIK76" s="124" t="s">
        <v>582</v>
      </c>
      <c r="MIL76" s="124" t="s">
        <v>582</v>
      </c>
      <c r="MIM76" s="124" t="s">
        <v>582</v>
      </c>
      <c r="MIN76" s="124" t="s">
        <v>582</v>
      </c>
      <c r="MIO76" s="124" t="s">
        <v>582</v>
      </c>
      <c r="MIP76" s="124" t="s">
        <v>582</v>
      </c>
      <c r="MIQ76" s="124" t="s">
        <v>582</v>
      </c>
      <c r="MIR76" s="124" t="s">
        <v>582</v>
      </c>
      <c r="MIS76" s="124" t="s">
        <v>582</v>
      </c>
      <c r="MIT76" s="124" t="s">
        <v>582</v>
      </c>
      <c r="MIU76" s="124" t="s">
        <v>582</v>
      </c>
      <c r="MIV76" s="124" t="s">
        <v>582</v>
      </c>
      <c r="MIW76" s="124" t="s">
        <v>582</v>
      </c>
      <c r="MIX76" s="124" t="s">
        <v>582</v>
      </c>
      <c r="MIY76" s="124" t="s">
        <v>582</v>
      </c>
      <c r="MIZ76" s="124" t="s">
        <v>582</v>
      </c>
      <c r="MJA76" s="124" t="s">
        <v>582</v>
      </c>
      <c r="MJB76" s="124" t="s">
        <v>582</v>
      </c>
      <c r="MJC76" s="124" t="s">
        <v>582</v>
      </c>
      <c r="MJD76" s="124" t="s">
        <v>582</v>
      </c>
      <c r="MJE76" s="124" t="s">
        <v>582</v>
      </c>
      <c r="MJF76" s="124" t="s">
        <v>582</v>
      </c>
      <c r="MJG76" s="124" t="s">
        <v>582</v>
      </c>
      <c r="MJH76" s="124" t="s">
        <v>582</v>
      </c>
      <c r="MJI76" s="124" t="s">
        <v>582</v>
      </c>
      <c r="MJJ76" s="124" t="s">
        <v>582</v>
      </c>
      <c r="MJK76" s="124" t="s">
        <v>582</v>
      </c>
      <c r="MJL76" s="124" t="s">
        <v>582</v>
      </c>
      <c r="MJM76" s="124" t="s">
        <v>582</v>
      </c>
      <c r="MJN76" s="124" t="s">
        <v>582</v>
      </c>
      <c r="MJO76" s="124" t="s">
        <v>582</v>
      </c>
      <c r="MJP76" s="124" t="s">
        <v>582</v>
      </c>
      <c r="MJQ76" s="124" t="s">
        <v>582</v>
      </c>
      <c r="MJR76" s="124" t="s">
        <v>582</v>
      </c>
      <c r="MJS76" s="124" t="s">
        <v>582</v>
      </c>
      <c r="MJT76" s="124" t="s">
        <v>582</v>
      </c>
      <c r="MJU76" s="124" t="s">
        <v>582</v>
      </c>
      <c r="MJV76" s="124" t="s">
        <v>582</v>
      </c>
      <c r="MJW76" s="124" t="s">
        <v>582</v>
      </c>
      <c r="MJX76" s="124" t="s">
        <v>582</v>
      </c>
      <c r="MJY76" s="124" t="s">
        <v>582</v>
      </c>
      <c r="MJZ76" s="124" t="s">
        <v>582</v>
      </c>
      <c r="MKA76" s="124" t="s">
        <v>582</v>
      </c>
      <c r="MKB76" s="124" t="s">
        <v>582</v>
      </c>
      <c r="MKC76" s="124" t="s">
        <v>582</v>
      </c>
      <c r="MKD76" s="124" t="s">
        <v>582</v>
      </c>
      <c r="MKE76" s="124" t="s">
        <v>582</v>
      </c>
      <c r="MKF76" s="124" t="s">
        <v>582</v>
      </c>
      <c r="MKG76" s="124" t="s">
        <v>582</v>
      </c>
      <c r="MKH76" s="124" t="s">
        <v>582</v>
      </c>
      <c r="MKI76" s="124" t="s">
        <v>582</v>
      </c>
      <c r="MKJ76" s="124" t="s">
        <v>582</v>
      </c>
      <c r="MKK76" s="124" t="s">
        <v>582</v>
      </c>
      <c r="MKL76" s="124" t="s">
        <v>582</v>
      </c>
      <c r="MKM76" s="124" t="s">
        <v>582</v>
      </c>
      <c r="MKN76" s="124" t="s">
        <v>582</v>
      </c>
      <c r="MKO76" s="124" t="s">
        <v>582</v>
      </c>
      <c r="MKP76" s="124" t="s">
        <v>582</v>
      </c>
      <c r="MKQ76" s="124" t="s">
        <v>582</v>
      </c>
      <c r="MKR76" s="124" t="s">
        <v>582</v>
      </c>
      <c r="MKS76" s="124" t="s">
        <v>582</v>
      </c>
      <c r="MKT76" s="124" t="s">
        <v>582</v>
      </c>
      <c r="MKU76" s="124" t="s">
        <v>582</v>
      </c>
      <c r="MKV76" s="124" t="s">
        <v>582</v>
      </c>
      <c r="MKW76" s="124" t="s">
        <v>582</v>
      </c>
      <c r="MKX76" s="124" t="s">
        <v>582</v>
      </c>
      <c r="MKY76" s="124" t="s">
        <v>582</v>
      </c>
      <c r="MKZ76" s="124" t="s">
        <v>582</v>
      </c>
      <c r="MLA76" s="124" t="s">
        <v>582</v>
      </c>
      <c r="MLB76" s="124" t="s">
        <v>582</v>
      </c>
      <c r="MLC76" s="124" t="s">
        <v>582</v>
      </c>
      <c r="MLD76" s="124" t="s">
        <v>582</v>
      </c>
      <c r="MLE76" s="124" t="s">
        <v>582</v>
      </c>
      <c r="MLF76" s="124" t="s">
        <v>582</v>
      </c>
      <c r="MLG76" s="124" t="s">
        <v>582</v>
      </c>
      <c r="MLH76" s="124" t="s">
        <v>582</v>
      </c>
      <c r="MLI76" s="124" t="s">
        <v>582</v>
      </c>
      <c r="MLJ76" s="124" t="s">
        <v>582</v>
      </c>
      <c r="MLK76" s="124" t="s">
        <v>582</v>
      </c>
      <c r="MLL76" s="124" t="s">
        <v>582</v>
      </c>
      <c r="MLM76" s="124" t="s">
        <v>582</v>
      </c>
      <c r="MLN76" s="124" t="s">
        <v>582</v>
      </c>
      <c r="MLO76" s="124" t="s">
        <v>582</v>
      </c>
      <c r="MLP76" s="124" t="s">
        <v>582</v>
      </c>
      <c r="MLQ76" s="124" t="s">
        <v>582</v>
      </c>
      <c r="MLR76" s="124" t="s">
        <v>582</v>
      </c>
      <c r="MLS76" s="124" t="s">
        <v>582</v>
      </c>
      <c r="MLT76" s="124" t="s">
        <v>582</v>
      </c>
      <c r="MLU76" s="124" t="s">
        <v>582</v>
      </c>
      <c r="MLV76" s="124" t="s">
        <v>582</v>
      </c>
      <c r="MLW76" s="124" t="s">
        <v>582</v>
      </c>
      <c r="MLX76" s="124" t="s">
        <v>582</v>
      </c>
      <c r="MLY76" s="124" t="s">
        <v>582</v>
      </c>
      <c r="MLZ76" s="124" t="s">
        <v>582</v>
      </c>
      <c r="MMA76" s="124" t="s">
        <v>582</v>
      </c>
      <c r="MMB76" s="124" t="s">
        <v>582</v>
      </c>
      <c r="MMC76" s="124" t="s">
        <v>582</v>
      </c>
      <c r="MMD76" s="124" t="s">
        <v>582</v>
      </c>
      <c r="MME76" s="124" t="s">
        <v>582</v>
      </c>
      <c r="MMF76" s="124" t="s">
        <v>582</v>
      </c>
      <c r="MMG76" s="124" t="s">
        <v>582</v>
      </c>
      <c r="MMH76" s="124" t="s">
        <v>582</v>
      </c>
      <c r="MMI76" s="124" t="s">
        <v>582</v>
      </c>
      <c r="MMJ76" s="124" t="s">
        <v>582</v>
      </c>
      <c r="MMK76" s="124" t="s">
        <v>582</v>
      </c>
      <c r="MML76" s="124" t="s">
        <v>582</v>
      </c>
      <c r="MMM76" s="124" t="s">
        <v>582</v>
      </c>
      <c r="MMN76" s="124" t="s">
        <v>582</v>
      </c>
      <c r="MMO76" s="124" t="s">
        <v>582</v>
      </c>
      <c r="MMP76" s="124" t="s">
        <v>582</v>
      </c>
      <c r="MMQ76" s="124" t="s">
        <v>582</v>
      </c>
      <c r="MMR76" s="124" t="s">
        <v>582</v>
      </c>
      <c r="MMS76" s="124" t="s">
        <v>582</v>
      </c>
      <c r="MMT76" s="124" t="s">
        <v>582</v>
      </c>
      <c r="MMU76" s="124" t="s">
        <v>582</v>
      </c>
      <c r="MMV76" s="124" t="s">
        <v>582</v>
      </c>
      <c r="MMW76" s="124" t="s">
        <v>582</v>
      </c>
      <c r="MMX76" s="124" t="s">
        <v>582</v>
      </c>
      <c r="MMY76" s="124" t="s">
        <v>582</v>
      </c>
      <c r="MMZ76" s="124" t="s">
        <v>582</v>
      </c>
      <c r="MNA76" s="124" t="s">
        <v>582</v>
      </c>
      <c r="MNB76" s="124" t="s">
        <v>582</v>
      </c>
      <c r="MNC76" s="124" t="s">
        <v>582</v>
      </c>
      <c r="MND76" s="124" t="s">
        <v>582</v>
      </c>
      <c r="MNE76" s="124" t="s">
        <v>582</v>
      </c>
      <c r="MNF76" s="124" t="s">
        <v>582</v>
      </c>
      <c r="MNG76" s="124" t="s">
        <v>582</v>
      </c>
      <c r="MNH76" s="124" t="s">
        <v>582</v>
      </c>
      <c r="MNI76" s="124" t="s">
        <v>582</v>
      </c>
      <c r="MNJ76" s="124" t="s">
        <v>582</v>
      </c>
      <c r="MNK76" s="124" t="s">
        <v>582</v>
      </c>
      <c r="MNL76" s="124" t="s">
        <v>582</v>
      </c>
      <c r="MNM76" s="124" t="s">
        <v>582</v>
      </c>
      <c r="MNN76" s="124" t="s">
        <v>582</v>
      </c>
      <c r="MNO76" s="124" t="s">
        <v>582</v>
      </c>
      <c r="MNP76" s="124" t="s">
        <v>582</v>
      </c>
      <c r="MNQ76" s="124" t="s">
        <v>582</v>
      </c>
      <c r="MNR76" s="124" t="s">
        <v>582</v>
      </c>
      <c r="MNS76" s="124" t="s">
        <v>582</v>
      </c>
      <c r="MNT76" s="124" t="s">
        <v>582</v>
      </c>
      <c r="MNU76" s="124" t="s">
        <v>582</v>
      </c>
      <c r="MNV76" s="124" t="s">
        <v>582</v>
      </c>
      <c r="MNW76" s="124" t="s">
        <v>582</v>
      </c>
      <c r="MNX76" s="124" t="s">
        <v>582</v>
      </c>
      <c r="MNY76" s="124" t="s">
        <v>582</v>
      </c>
      <c r="MNZ76" s="124" t="s">
        <v>582</v>
      </c>
      <c r="MOA76" s="124" t="s">
        <v>582</v>
      </c>
      <c r="MOB76" s="124" t="s">
        <v>582</v>
      </c>
      <c r="MOC76" s="124" t="s">
        <v>582</v>
      </c>
      <c r="MOD76" s="124" t="s">
        <v>582</v>
      </c>
      <c r="MOE76" s="124" t="s">
        <v>582</v>
      </c>
      <c r="MOF76" s="124" t="s">
        <v>582</v>
      </c>
      <c r="MOG76" s="124" t="s">
        <v>582</v>
      </c>
      <c r="MOH76" s="124" t="s">
        <v>582</v>
      </c>
      <c r="MOI76" s="124" t="s">
        <v>582</v>
      </c>
      <c r="MOJ76" s="124" t="s">
        <v>582</v>
      </c>
      <c r="MOK76" s="124" t="s">
        <v>582</v>
      </c>
      <c r="MOL76" s="124" t="s">
        <v>582</v>
      </c>
      <c r="MOM76" s="124" t="s">
        <v>582</v>
      </c>
      <c r="MON76" s="124" t="s">
        <v>582</v>
      </c>
      <c r="MOO76" s="124" t="s">
        <v>582</v>
      </c>
      <c r="MOP76" s="124" t="s">
        <v>582</v>
      </c>
      <c r="MOQ76" s="124" t="s">
        <v>582</v>
      </c>
      <c r="MOR76" s="124" t="s">
        <v>582</v>
      </c>
      <c r="MOS76" s="124" t="s">
        <v>582</v>
      </c>
      <c r="MOT76" s="124" t="s">
        <v>582</v>
      </c>
      <c r="MOU76" s="124" t="s">
        <v>582</v>
      </c>
      <c r="MOV76" s="124" t="s">
        <v>582</v>
      </c>
      <c r="MOW76" s="124" t="s">
        <v>582</v>
      </c>
      <c r="MOX76" s="124" t="s">
        <v>582</v>
      </c>
      <c r="MOY76" s="124" t="s">
        <v>582</v>
      </c>
      <c r="MOZ76" s="124" t="s">
        <v>582</v>
      </c>
      <c r="MPA76" s="124" t="s">
        <v>582</v>
      </c>
      <c r="MPB76" s="124" t="s">
        <v>582</v>
      </c>
      <c r="MPC76" s="124" t="s">
        <v>582</v>
      </c>
      <c r="MPD76" s="124" t="s">
        <v>582</v>
      </c>
      <c r="MPE76" s="124" t="s">
        <v>582</v>
      </c>
      <c r="MPF76" s="124" t="s">
        <v>582</v>
      </c>
      <c r="MPG76" s="124" t="s">
        <v>582</v>
      </c>
      <c r="MPH76" s="124" t="s">
        <v>582</v>
      </c>
      <c r="MPI76" s="124" t="s">
        <v>582</v>
      </c>
      <c r="MPJ76" s="124" t="s">
        <v>582</v>
      </c>
      <c r="MPK76" s="124" t="s">
        <v>582</v>
      </c>
      <c r="MPL76" s="124" t="s">
        <v>582</v>
      </c>
      <c r="MPM76" s="124" t="s">
        <v>582</v>
      </c>
      <c r="MPN76" s="124" t="s">
        <v>582</v>
      </c>
      <c r="MPO76" s="124" t="s">
        <v>582</v>
      </c>
      <c r="MPP76" s="124" t="s">
        <v>582</v>
      </c>
      <c r="MPQ76" s="124" t="s">
        <v>582</v>
      </c>
      <c r="MPR76" s="124" t="s">
        <v>582</v>
      </c>
      <c r="MPS76" s="124" t="s">
        <v>582</v>
      </c>
      <c r="MPT76" s="124" t="s">
        <v>582</v>
      </c>
      <c r="MPU76" s="124" t="s">
        <v>582</v>
      </c>
      <c r="MPV76" s="124" t="s">
        <v>582</v>
      </c>
      <c r="MPW76" s="124" t="s">
        <v>582</v>
      </c>
      <c r="MPX76" s="124" t="s">
        <v>582</v>
      </c>
      <c r="MPY76" s="124" t="s">
        <v>582</v>
      </c>
      <c r="MPZ76" s="124" t="s">
        <v>582</v>
      </c>
      <c r="MQA76" s="124" t="s">
        <v>582</v>
      </c>
      <c r="MQB76" s="124" t="s">
        <v>582</v>
      </c>
      <c r="MQC76" s="124" t="s">
        <v>582</v>
      </c>
      <c r="MQD76" s="124" t="s">
        <v>582</v>
      </c>
      <c r="MQE76" s="124" t="s">
        <v>582</v>
      </c>
      <c r="MQF76" s="124" t="s">
        <v>582</v>
      </c>
      <c r="MQG76" s="124" t="s">
        <v>582</v>
      </c>
      <c r="MQH76" s="124" t="s">
        <v>582</v>
      </c>
      <c r="MQI76" s="124" t="s">
        <v>582</v>
      </c>
      <c r="MQJ76" s="124" t="s">
        <v>582</v>
      </c>
      <c r="MQK76" s="124" t="s">
        <v>582</v>
      </c>
      <c r="MQL76" s="124" t="s">
        <v>582</v>
      </c>
      <c r="MQM76" s="124" t="s">
        <v>582</v>
      </c>
      <c r="MQN76" s="124" t="s">
        <v>582</v>
      </c>
      <c r="MQO76" s="124" t="s">
        <v>582</v>
      </c>
      <c r="MQP76" s="124" t="s">
        <v>582</v>
      </c>
      <c r="MQQ76" s="124" t="s">
        <v>582</v>
      </c>
      <c r="MQR76" s="124" t="s">
        <v>582</v>
      </c>
      <c r="MQS76" s="124" t="s">
        <v>582</v>
      </c>
      <c r="MQT76" s="124" t="s">
        <v>582</v>
      </c>
      <c r="MQU76" s="124" t="s">
        <v>582</v>
      </c>
      <c r="MQV76" s="124" t="s">
        <v>582</v>
      </c>
      <c r="MQW76" s="124" t="s">
        <v>582</v>
      </c>
      <c r="MQX76" s="124" t="s">
        <v>582</v>
      </c>
      <c r="MQY76" s="124" t="s">
        <v>582</v>
      </c>
      <c r="MQZ76" s="124" t="s">
        <v>582</v>
      </c>
      <c r="MRA76" s="124" t="s">
        <v>582</v>
      </c>
      <c r="MRB76" s="124" t="s">
        <v>582</v>
      </c>
      <c r="MRC76" s="124" t="s">
        <v>582</v>
      </c>
      <c r="MRD76" s="124" t="s">
        <v>582</v>
      </c>
      <c r="MRE76" s="124" t="s">
        <v>582</v>
      </c>
      <c r="MRF76" s="124" t="s">
        <v>582</v>
      </c>
      <c r="MRG76" s="124" t="s">
        <v>582</v>
      </c>
      <c r="MRH76" s="124" t="s">
        <v>582</v>
      </c>
      <c r="MRI76" s="124" t="s">
        <v>582</v>
      </c>
      <c r="MRJ76" s="124" t="s">
        <v>582</v>
      </c>
      <c r="MRK76" s="124" t="s">
        <v>582</v>
      </c>
      <c r="MRL76" s="124" t="s">
        <v>582</v>
      </c>
      <c r="MRM76" s="124" t="s">
        <v>582</v>
      </c>
      <c r="MRN76" s="124" t="s">
        <v>582</v>
      </c>
      <c r="MRO76" s="124" t="s">
        <v>582</v>
      </c>
      <c r="MRP76" s="124" t="s">
        <v>582</v>
      </c>
      <c r="MRQ76" s="124" t="s">
        <v>582</v>
      </c>
      <c r="MRR76" s="124" t="s">
        <v>582</v>
      </c>
      <c r="MRS76" s="124" t="s">
        <v>582</v>
      </c>
      <c r="MRT76" s="124" t="s">
        <v>582</v>
      </c>
      <c r="MRU76" s="124" t="s">
        <v>582</v>
      </c>
      <c r="MRV76" s="124" t="s">
        <v>582</v>
      </c>
      <c r="MRW76" s="124" t="s">
        <v>582</v>
      </c>
      <c r="MRX76" s="124" t="s">
        <v>582</v>
      </c>
      <c r="MRY76" s="124" t="s">
        <v>582</v>
      </c>
      <c r="MRZ76" s="124" t="s">
        <v>582</v>
      </c>
      <c r="MSA76" s="124" t="s">
        <v>582</v>
      </c>
      <c r="MSB76" s="124" t="s">
        <v>582</v>
      </c>
      <c r="MSC76" s="124" t="s">
        <v>582</v>
      </c>
      <c r="MSD76" s="124" t="s">
        <v>582</v>
      </c>
      <c r="MSE76" s="124" t="s">
        <v>582</v>
      </c>
      <c r="MSF76" s="124" t="s">
        <v>582</v>
      </c>
      <c r="MSG76" s="124" t="s">
        <v>582</v>
      </c>
      <c r="MSH76" s="124" t="s">
        <v>582</v>
      </c>
      <c r="MSI76" s="124" t="s">
        <v>582</v>
      </c>
      <c r="MSJ76" s="124" t="s">
        <v>582</v>
      </c>
      <c r="MSK76" s="124" t="s">
        <v>582</v>
      </c>
      <c r="MSL76" s="124" t="s">
        <v>582</v>
      </c>
      <c r="MSM76" s="124" t="s">
        <v>582</v>
      </c>
      <c r="MSN76" s="124" t="s">
        <v>582</v>
      </c>
      <c r="MSO76" s="124" t="s">
        <v>582</v>
      </c>
      <c r="MSP76" s="124" t="s">
        <v>582</v>
      </c>
      <c r="MSQ76" s="124" t="s">
        <v>582</v>
      </c>
      <c r="MSR76" s="124" t="s">
        <v>582</v>
      </c>
      <c r="MSS76" s="124" t="s">
        <v>582</v>
      </c>
      <c r="MST76" s="124" t="s">
        <v>582</v>
      </c>
      <c r="MSU76" s="124" t="s">
        <v>582</v>
      </c>
      <c r="MSV76" s="124" t="s">
        <v>582</v>
      </c>
      <c r="MSW76" s="124" t="s">
        <v>582</v>
      </c>
      <c r="MSX76" s="124" t="s">
        <v>582</v>
      </c>
      <c r="MSY76" s="124" t="s">
        <v>582</v>
      </c>
      <c r="MSZ76" s="124" t="s">
        <v>582</v>
      </c>
      <c r="MTA76" s="124" t="s">
        <v>582</v>
      </c>
      <c r="MTB76" s="124" t="s">
        <v>582</v>
      </c>
      <c r="MTC76" s="124" t="s">
        <v>582</v>
      </c>
      <c r="MTD76" s="124" t="s">
        <v>582</v>
      </c>
      <c r="MTE76" s="124" t="s">
        <v>582</v>
      </c>
      <c r="MTF76" s="124" t="s">
        <v>582</v>
      </c>
      <c r="MTG76" s="124" t="s">
        <v>582</v>
      </c>
      <c r="MTH76" s="124" t="s">
        <v>582</v>
      </c>
      <c r="MTI76" s="124" t="s">
        <v>582</v>
      </c>
      <c r="MTJ76" s="124" t="s">
        <v>582</v>
      </c>
      <c r="MTK76" s="124" t="s">
        <v>582</v>
      </c>
      <c r="MTL76" s="124" t="s">
        <v>582</v>
      </c>
      <c r="MTM76" s="124" t="s">
        <v>582</v>
      </c>
      <c r="MTN76" s="124" t="s">
        <v>582</v>
      </c>
      <c r="MTO76" s="124" t="s">
        <v>582</v>
      </c>
      <c r="MTP76" s="124" t="s">
        <v>582</v>
      </c>
      <c r="MTQ76" s="124" t="s">
        <v>582</v>
      </c>
      <c r="MTR76" s="124" t="s">
        <v>582</v>
      </c>
      <c r="MTS76" s="124" t="s">
        <v>582</v>
      </c>
      <c r="MTT76" s="124" t="s">
        <v>582</v>
      </c>
      <c r="MTU76" s="124" t="s">
        <v>582</v>
      </c>
      <c r="MTV76" s="124" t="s">
        <v>582</v>
      </c>
      <c r="MTW76" s="124" t="s">
        <v>582</v>
      </c>
      <c r="MTX76" s="124" t="s">
        <v>582</v>
      </c>
      <c r="MTY76" s="124" t="s">
        <v>582</v>
      </c>
      <c r="MTZ76" s="124" t="s">
        <v>582</v>
      </c>
      <c r="MUA76" s="124" t="s">
        <v>582</v>
      </c>
      <c r="MUB76" s="124" t="s">
        <v>582</v>
      </c>
      <c r="MUC76" s="124" t="s">
        <v>582</v>
      </c>
      <c r="MUD76" s="124" t="s">
        <v>582</v>
      </c>
      <c r="MUE76" s="124" t="s">
        <v>582</v>
      </c>
      <c r="MUF76" s="124" t="s">
        <v>582</v>
      </c>
      <c r="MUG76" s="124" t="s">
        <v>582</v>
      </c>
      <c r="MUH76" s="124" t="s">
        <v>582</v>
      </c>
      <c r="MUI76" s="124" t="s">
        <v>582</v>
      </c>
      <c r="MUJ76" s="124" t="s">
        <v>582</v>
      </c>
      <c r="MUK76" s="124" t="s">
        <v>582</v>
      </c>
      <c r="MUL76" s="124" t="s">
        <v>582</v>
      </c>
      <c r="MUM76" s="124" t="s">
        <v>582</v>
      </c>
      <c r="MUN76" s="124" t="s">
        <v>582</v>
      </c>
      <c r="MUO76" s="124" t="s">
        <v>582</v>
      </c>
      <c r="MUP76" s="124" t="s">
        <v>582</v>
      </c>
      <c r="MUQ76" s="124" t="s">
        <v>582</v>
      </c>
      <c r="MUR76" s="124" t="s">
        <v>582</v>
      </c>
      <c r="MUS76" s="124" t="s">
        <v>582</v>
      </c>
      <c r="MUT76" s="124" t="s">
        <v>582</v>
      </c>
      <c r="MUU76" s="124" t="s">
        <v>582</v>
      </c>
      <c r="MUV76" s="124" t="s">
        <v>582</v>
      </c>
      <c r="MUW76" s="124" t="s">
        <v>582</v>
      </c>
      <c r="MUX76" s="124" t="s">
        <v>582</v>
      </c>
      <c r="MUY76" s="124" t="s">
        <v>582</v>
      </c>
      <c r="MUZ76" s="124" t="s">
        <v>582</v>
      </c>
      <c r="MVA76" s="124" t="s">
        <v>582</v>
      </c>
      <c r="MVB76" s="124" t="s">
        <v>582</v>
      </c>
      <c r="MVC76" s="124" t="s">
        <v>582</v>
      </c>
      <c r="MVD76" s="124" t="s">
        <v>582</v>
      </c>
      <c r="MVE76" s="124" t="s">
        <v>582</v>
      </c>
      <c r="MVF76" s="124" t="s">
        <v>582</v>
      </c>
      <c r="MVG76" s="124" t="s">
        <v>582</v>
      </c>
      <c r="MVH76" s="124" t="s">
        <v>582</v>
      </c>
      <c r="MVI76" s="124" t="s">
        <v>582</v>
      </c>
      <c r="MVJ76" s="124" t="s">
        <v>582</v>
      </c>
      <c r="MVK76" s="124" t="s">
        <v>582</v>
      </c>
      <c r="MVL76" s="124" t="s">
        <v>582</v>
      </c>
      <c r="MVM76" s="124" t="s">
        <v>582</v>
      </c>
      <c r="MVN76" s="124" t="s">
        <v>582</v>
      </c>
      <c r="MVO76" s="124" t="s">
        <v>582</v>
      </c>
      <c r="MVP76" s="124" t="s">
        <v>582</v>
      </c>
      <c r="MVQ76" s="124" t="s">
        <v>582</v>
      </c>
      <c r="MVR76" s="124" t="s">
        <v>582</v>
      </c>
      <c r="MVS76" s="124" t="s">
        <v>582</v>
      </c>
      <c r="MVT76" s="124" t="s">
        <v>582</v>
      </c>
      <c r="MVU76" s="124" t="s">
        <v>582</v>
      </c>
      <c r="MVV76" s="124" t="s">
        <v>582</v>
      </c>
      <c r="MVW76" s="124" t="s">
        <v>582</v>
      </c>
      <c r="MVX76" s="124" t="s">
        <v>582</v>
      </c>
      <c r="MVY76" s="124" t="s">
        <v>582</v>
      </c>
      <c r="MVZ76" s="124" t="s">
        <v>582</v>
      </c>
      <c r="MWA76" s="124" t="s">
        <v>582</v>
      </c>
      <c r="MWB76" s="124" t="s">
        <v>582</v>
      </c>
      <c r="MWC76" s="124" t="s">
        <v>582</v>
      </c>
      <c r="MWD76" s="124" t="s">
        <v>582</v>
      </c>
      <c r="MWE76" s="124" t="s">
        <v>582</v>
      </c>
      <c r="MWF76" s="124" t="s">
        <v>582</v>
      </c>
      <c r="MWG76" s="124" t="s">
        <v>582</v>
      </c>
      <c r="MWH76" s="124" t="s">
        <v>582</v>
      </c>
      <c r="MWI76" s="124" t="s">
        <v>582</v>
      </c>
      <c r="MWJ76" s="124" t="s">
        <v>582</v>
      </c>
      <c r="MWK76" s="124" t="s">
        <v>582</v>
      </c>
      <c r="MWL76" s="124" t="s">
        <v>582</v>
      </c>
      <c r="MWM76" s="124" t="s">
        <v>582</v>
      </c>
      <c r="MWN76" s="124" t="s">
        <v>582</v>
      </c>
      <c r="MWO76" s="124" t="s">
        <v>582</v>
      </c>
      <c r="MWP76" s="124" t="s">
        <v>582</v>
      </c>
      <c r="MWQ76" s="124" t="s">
        <v>582</v>
      </c>
      <c r="MWR76" s="124" t="s">
        <v>582</v>
      </c>
      <c r="MWS76" s="124" t="s">
        <v>582</v>
      </c>
      <c r="MWT76" s="124" t="s">
        <v>582</v>
      </c>
      <c r="MWU76" s="124" t="s">
        <v>582</v>
      </c>
      <c r="MWV76" s="124" t="s">
        <v>582</v>
      </c>
      <c r="MWW76" s="124" t="s">
        <v>582</v>
      </c>
      <c r="MWX76" s="124" t="s">
        <v>582</v>
      </c>
      <c r="MWY76" s="124" t="s">
        <v>582</v>
      </c>
      <c r="MWZ76" s="124" t="s">
        <v>582</v>
      </c>
      <c r="MXA76" s="124" t="s">
        <v>582</v>
      </c>
      <c r="MXB76" s="124" t="s">
        <v>582</v>
      </c>
      <c r="MXC76" s="124" t="s">
        <v>582</v>
      </c>
      <c r="MXD76" s="124" t="s">
        <v>582</v>
      </c>
      <c r="MXE76" s="124" t="s">
        <v>582</v>
      </c>
      <c r="MXF76" s="124" t="s">
        <v>582</v>
      </c>
      <c r="MXG76" s="124" t="s">
        <v>582</v>
      </c>
      <c r="MXH76" s="124" t="s">
        <v>582</v>
      </c>
      <c r="MXI76" s="124" t="s">
        <v>582</v>
      </c>
      <c r="MXJ76" s="124" t="s">
        <v>582</v>
      </c>
      <c r="MXK76" s="124" t="s">
        <v>582</v>
      </c>
      <c r="MXL76" s="124" t="s">
        <v>582</v>
      </c>
      <c r="MXM76" s="124" t="s">
        <v>582</v>
      </c>
      <c r="MXN76" s="124" t="s">
        <v>582</v>
      </c>
      <c r="MXO76" s="124" t="s">
        <v>582</v>
      </c>
      <c r="MXP76" s="124" t="s">
        <v>582</v>
      </c>
      <c r="MXQ76" s="124" t="s">
        <v>582</v>
      </c>
      <c r="MXR76" s="124" t="s">
        <v>582</v>
      </c>
      <c r="MXS76" s="124" t="s">
        <v>582</v>
      </c>
      <c r="MXT76" s="124" t="s">
        <v>582</v>
      </c>
      <c r="MXU76" s="124" t="s">
        <v>582</v>
      </c>
      <c r="MXV76" s="124" t="s">
        <v>582</v>
      </c>
      <c r="MXW76" s="124" t="s">
        <v>582</v>
      </c>
      <c r="MXX76" s="124" t="s">
        <v>582</v>
      </c>
      <c r="MXY76" s="124" t="s">
        <v>582</v>
      </c>
      <c r="MXZ76" s="124" t="s">
        <v>582</v>
      </c>
      <c r="MYA76" s="124" t="s">
        <v>582</v>
      </c>
      <c r="MYB76" s="124" t="s">
        <v>582</v>
      </c>
      <c r="MYC76" s="124" t="s">
        <v>582</v>
      </c>
      <c r="MYD76" s="124" t="s">
        <v>582</v>
      </c>
      <c r="MYE76" s="124" t="s">
        <v>582</v>
      </c>
      <c r="MYF76" s="124" t="s">
        <v>582</v>
      </c>
      <c r="MYG76" s="124" t="s">
        <v>582</v>
      </c>
      <c r="MYH76" s="124" t="s">
        <v>582</v>
      </c>
      <c r="MYI76" s="124" t="s">
        <v>582</v>
      </c>
      <c r="MYJ76" s="124" t="s">
        <v>582</v>
      </c>
      <c r="MYK76" s="124" t="s">
        <v>582</v>
      </c>
      <c r="MYL76" s="124" t="s">
        <v>582</v>
      </c>
      <c r="MYM76" s="124" t="s">
        <v>582</v>
      </c>
      <c r="MYN76" s="124" t="s">
        <v>582</v>
      </c>
      <c r="MYO76" s="124" t="s">
        <v>582</v>
      </c>
      <c r="MYP76" s="124" t="s">
        <v>582</v>
      </c>
      <c r="MYQ76" s="124" t="s">
        <v>582</v>
      </c>
      <c r="MYR76" s="124" t="s">
        <v>582</v>
      </c>
      <c r="MYS76" s="124" t="s">
        <v>582</v>
      </c>
      <c r="MYT76" s="124" t="s">
        <v>582</v>
      </c>
      <c r="MYU76" s="124" t="s">
        <v>582</v>
      </c>
      <c r="MYV76" s="124" t="s">
        <v>582</v>
      </c>
      <c r="MYW76" s="124" t="s">
        <v>582</v>
      </c>
      <c r="MYX76" s="124" t="s">
        <v>582</v>
      </c>
      <c r="MYY76" s="124" t="s">
        <v>582</v>
      </c>
      <c r="MYZ76" s="124" t="s">
        <v>582</v>
      </c>
      <c r="MZA76" s="124" t="s">
        <v>582</v>
      </c>
      <c r="MZB76" s="124" t="s">
        <v>582</v>
      </c>
      <c r="MZC76" s="124" t="s">
        <v>582</v>
      </c>
      <c r="MZD76" s="124" t="s">
        <v>582</v>
      </c>
      <c r="MZE76" s="124" t="s">
        <v>582</v>
      </c>
      <c r="MZF76" s="124" t="s">
        <v>582</v>
      </c>
      <c r="MZG76" s="124" t="s">
        <v>582</v>
      </c>
      <c r="MZH76" s="124" t="s">
        <v>582</v>
      </c>
      <c r="MZI76" s="124" t="s">
        <v>582</v>
      </c>
      <c r="MZJ76" s="124" t="s">
        <v>582</v>
      </c>
      <c r="MZK76" s="124" t="s">
        <v>582</v>
      </c>
      <c r="MZL76" s="124" t="s">
        <v>582</v>
      </c>
      <c r="MZM76" s="124" t="s">
        <v>582</v>
      </c>
      <c r="MZN76" s="124" t="s">
        <v>582</v>
      </c>
      <c r="MZO76" s="124" t="s">
        <v>582</v>
      </c>
      <c r="MZP76" s="124" t="s">
        <v>582</v>
      </c>
      <c r="MZQ76" s="124" t="s">
        <v>582</v>
      </c>
      <c r="MZR76" s="124" t="s">
        <v>582</v>
      </c>
      <c r="MZS76" s="124" t="s">
        <v>582</v>
      </c>
      <c r="MZT76" s="124" t="s">
        <v>582</v>
      </c>
      <c r="MZU76" s="124" t="s">
        <v>582</v>
      </c>
      <c r="MZV76" s="124" t="s">
        <v>582</v>
      </c>
      <c r="MZW76" s="124" t="s">
        <v>582</v>
      </c>
      <c r="MZX76" s="124" t="s">
        <v>582</v>
      </c>
      <c r="MZY76" s="124" t="s">
        <v>582</v>
      </c>
      <c r="MZZ76" s="124" t="s">
        <v>582</v>
      </c>
      <c r="NAA76" s="124" t="s">
        <v>582</v>
      </c>
      <c r="NAB76" s="124" t="s">
        <v>582</v>
      </c>
      <c r="NAC76" s="124" t="s">
        <v>582</v>
      </c>
      <c r="NAD76" s="124" t="s">
        <v>582</v>
      </c>
      <c r="NAE76" s="124" t="s">
        <v>582</v>
      </c>
      <c r="NAF76" s="124" t="s">
        <v>582</v>
      </c>
      <c r="NAG76" s="124" t="s">
        <v>582</v>
      </c>
      <c r="NAH76" s="124" t="s">
        <v>582</v>
      </c>
      <c r="NAI76" s="124" t="s">
        <v>582</v>
      </c>
      <c r="NAJ76" s="124" t="s">
        <v>582</v>
      </c>
      <c r="NAK76" s="124" t="s">
        <v>582</v>
      </c>
      <c r="NAL76" s="124" t="s">
        <v>582</v>
      </c>
      <c r="NAM76" s="124" t="s">
        <v>582</v>
      </c>
      <c r="NAN76" s="124" t="s">
        <v>582</v>
      </c>
      <c r="NAO76" s="124" t="s">
        <v>582</v>
      </c>
      <c r="NAP76" s="124" t="s">
        <v>582</v>
      </c>
      <c r="NAQ76" s="124" t="s">
        <v>582</v>
      </c>
      <c r="NAR76" s="124" t="s">
        <v>582</v>
      </c>
      <c r="NAS76" s="124" t="s">
        <v>582</v>
      </c>
      <c r="NAT76" s="124" t="s">
        <v>582</v>
      </c>
      <c r="NAU76" s="124" t="s">
        <v>582</v>
      </c>
      <c r="NAV76" s="124" t="s">
        <v>582</v>
      </c>
      <c r="NAW76" s="124" t="s">
        <v>582</v>
      </c>
      <c r="NAX76" s="124" t="s">
        <v>582</v>
      </c>
      <c r="NAY76" s="124" t="s">
        <v>582</v>
      </c>
      <c r="NAZ76" s="124" t="s">
        <v>582</v>
      </c>
      <c r="NBA76" s="124" t="s">
        <v>582</v>
      </c>
      <c r="NBB76" s="124" t="s">
        <v>582</v>
      </c>
      <c r="NBC76" s="124" t="s">
        <v>582</v>
      </c>
      <c r="NBD76" s="124" t="s">
        <v>582</v>
      </c>
      <c r="NBE76" s="124" t="s">
        <v>582</v>
      </c>
      <c r="NBF76" s="124" t="s">
        <v>582</v>
      </c>
      <c r="NBG76" s="124" t="s">
        <v>582</v>
      </c>
      <c r="NBH76" s="124" t="s">
        <v>582</v>
      </c>
      <c r="NBI76" s="124" t="s">
        <v>582</v>
      </c>
      <c r="NBJ76" s="124" t="s">
        <v>582</v>
      </c>
      <c r="NBK76" s="124" t="s">
        <v>582</v>
      </c>
      <c r="NBL76" s="124" t="s">
        <v>582</v>
      </c>
      <c r="NBM76" s="124" t="s">
        <v>582</v>
      </c>
      <c r="NBN76" s="124" t="s">
        <v>582</v>
      </c>
      <c r="NBO76" s="124" t="s">
        <v>582</v>
      </c>
      <c r="NBP76" s="124" t="s">
        <v>582</v>
      </c>
      <c r="NBQ76" s="124" t="s">
        <v>582</v>
      </c>
      <c r="NBR76" s="124" t="s">
        <v>582</v>
      </c>
      <c r="NBS76" s="124" t="s">
        <v>582</v>
      </c>
      <c r="NBT76" s="124" t="s">
        <v>582</v>
      </c>
      <c r="NBU76" s="124" t="s">
        <v>582</v>
      </c>
      <c r="NBV76" s="124" t="s">
        <v>582</v>
      </c>
      <c r="NBW76" s="124" t="s">
        <v>582</v>
      </c>
      <c r="NBX76" s="124" t="s">
        <v>582</v>
      </c>
      <c r="NBY76" s="124" t="s">
        <v>582</v>
      </c>
      <c r="NBZ76" s="124" t="s">
        <v>582</v>
      </c>
      <c r="NCA76" s="124" t="s">
        <v>582</v>
      </c>
      <c r="NCB76" s="124" t="s">
        <v>582</v>
      </c>
      <c r="NCC76" s="124" t="s">
        <v>582</v>
      </c>
      <c r="NCD76" s="124" t="s">
        <v>582</v>
      </c>
      <c r="NCE76" s="124" t="s">
        <v>582</v>
      </c>
      <c r="NCF76" s="124" t="s">
        <v>582</v>
      </c>
      <c r="NCG76" s="124" t="s">
        <v>582</v>
      </c>
      <c r="NCH76" s="124" t="s">
        <v>582</v>
      </c>
      <c r="NCI76" s="124" t="s">
        <v>582</v>
      </c>
      <c r="NCJ76" s="124" t="s">
        <v>582</v>
      </c>
      <c r="NCK76" s="124" t="s">
        <v>582</v>
      </c>
      <c r="NCL76" s="124" t="s">
        <v>582</v>
      </c>
      <c r="NCM76" s="124" t="s">
        <v>582</v>
      </c>
      <c r="NCN76" s="124" t="s">
        <v>582</v>
      </c>
      <c r="NCO76" s="124" t="s">
        <v>582</v>
      </c>
      <c r="NCP76" s="124" t="s">
        <v>582</v>
      </c>
      <c r="NCQ76" s="124" t="s">
        <v>582</v>
      </c>
      <c r="NCR76" s="124" t="s">
        <v>582</v>
      </c>
      <c r="NCS76" s="124" t="s">
        <v>582</v>
      </c>
      <c r="NCT76" s="124" t="s">
        <v>582</v>
      </c>
      <c r="NCU76" s="124" t="s">
        <v>582</v>
      </c>
      <c r="NCV76" s="124" t="s">
        <v>582</v>
      </c>
      <c r="NCW76" s="124" t="s">
        <v>582</v>
      </c>
      <c r="NCX76" s="124" t="s">
        <v>582</v>
      </c>
      <c r="NCY76" s="124" t="s">
        <v>582</v>
      </c>
      <c r="NCZ76" s="124" t="s">
        <v>582</v>
      </c>
      <c r="NDA76" s="124" t="s">
        <v>582</v>
      </c>
      <c r="NDB76" s="124" t="s">
        <v>582</v>
      </c>
      <c r="NDC76" s="124" t="s">
        <v>582</v>
      </c>
      <c r="NDD76" s="124" t="s">
        <v>582</v>
      </c>
      <c r="NDE76" s="124" t="s">
        <v>582</v>
      </c>
      <c r="NDF76" s="124" t="s">
        <v>582</v>
      </c>
      <c r="NDG76" s="124" t="s">
        <v>582</v>
      </c>
      <c r="NDH76" s="124" t="s">
        <v>582</v>
      </c>
      <c r="NDI76" s="124" t="s">
        <v>582</v>
      </c>
      <c r="NDJ76" s="124" t="s">
        <v>582</v>
      </c>
      <c r="NDK76" s="124" t="s">
        <v>582</v>
      </c>
      <c r="NDL76" s="124" t="s">
        <v>582</v>
      </c>
      <c r="NDM76" s="124" t="s">
        <v>582</v>
      </c>
      <c r="NDN76" s="124" t="s">
        <v>582</v>
      </c>
      <c r="NDO76" s="124" t="s">
        <v>582</v>
      </c>
      <c r="NDP76" s="124" t="s">
        <v>582</v>
      </c>
      <c r="NDQ76" s="124" t="s">
        <v>582</v>
      </c>
      <c r="NDR76" s="124" t="s">
        <v>582</v>
      </c>
      <c r="NDS76" s="124" t="s">
        <v>582</v>
      </c>
      <c r="NDT76" s="124" t="s">
        <v>582</v>
      </c>
      <c r="NDU76" s="124" t="s">
        <v>582</v>
      </c>
      <c r="NDV76" s="124" t="s">
        <v>582</v>
      </c>
      <c r="NDW76" s="124" t="s">
        <v>582</v>
      </c>
      <c r="NDX76" s="124" t="s">
        <v>582</v>
      </c>
      <c r="NDY76" s="124" t="s">
        <v>582</v>
      </c>
      <c r="NDZ76" s="124" t="s">
        <v>582</v>
      </c>
      <c r="NEA76" s="124" t="s">
        <v>582</v>
      </c>
      <c r="NEB76" s="124" t="s">
        <v>582</v>
      </c>
      <c r="NEC76" s="124" t="s">
        <v>582</v>
      </c>
      <c r="NED76" s="124" t="s">
        <v>582</v>
      </c>
      <c r="NEE76" s="124" t="s">
        <v>582</v>
      </c>
      <c r="NEF76" s="124" t="s">
        <v>582</v>
      </c>
      <c r="NEG76" s="124" t="s">
        <v>582</v>
      </c>
      <c r="NEH76" s="124" t="s">
        <v>582</v>
      </c>
      <c r="NEI76" s="124" t="s">
        <v>582</v>
      </c>
      <c r="NEJ76" s="124" t="s">
        <v>582</v>
      </c>
      <c r="NEK76" s="124" t="s">
        <v>582</v>
      </c>
      <c r="NEL76" s="124" t="s">
        <v>582</v>
      </c>
      <c r="NEM76" s="124" t="s">
        <v>582</v>
      </c>
      <c r="NEN76" s="124" t="s">
        <v>582</v>
      </c>
      <c r="NEO76" s="124" t="s">
        <v>582</v>
      </c>
      <c r="NEP76" s="124" t="s">
        <v>582</v>
      </c>
      <c r="NEQ76" s="124" t="s">
        <v>582</v>
      </c>
      <c r="NER76" s="124" t="s">
        <v>582</v>
      </c>
      <c r="NES76" s="124" t="s">
        <v>582</v>
      </c>
      <c r="NET76" s="124" t="s">
        <v>582</v>
      </c>
      <c r="NEU76" s="124" t="s">
        <v>582</v>
      </c>
      <c r="NEV76" s="124" t="s">
        <v>582</v>
      </c>
      <c r="NEW76" s="124" t="s">
        <v>582</v>
      </c>
      <c r="NEX76" s="124" t="s">
        <v>582</v>
      </c>
      <c r="NEY76" s="124" t="s">
        <v>582</v>
      </c>
      <c r="NEZ76" s="124" t="s">
        <v>582</v>
      </c>
      <c r="NFA76" s="124" t="s">
        <v>582</v>
      </c>
      <c r="NFB76" s="124" t="s">
        <v>582</v>
      </c>
      <c r="NFC76" s="124" t="s">
        <v>582</v>
      </c>
      <c r="NFD76" s="124" t="s">
        <v>582</v>
      </c>
      <c r="NFE76" s="124" t="s">
        <v>582</v>
      </c>
      <c r="NFF76" s="124" t="s">
        <v>582</v>
      </c>
      <c r="NFG76" s="124" t="s">
        <v>582</v>
      </c>
      <c r="NFH76" s="124" t="s">
        <v>582</v>
      </c>
      <c r="NFI76" s="124" t="s">
        <v>582</v>
      </c>
      <c r="NFJ76" s="124" t="s">
        <v>582</v>
      </c>
      <c r="NFK76" s="124" t="s">
        <v>582</v>
      </c>
      <c r="NFL76" s="124" t="s">
        <v>582</v>
      </c>
      <c r="NFM76" s="124" t="s">
        <v>582</v>
      </c>
      <c r="NFN76" s="124" t="s">
        <v>582</v>
      </c>
      <c r="NFO76" s="124" t="s">
        <v>582</v>
      </c>
      <c r="NFP76" s="124" t="s">
        <v>582</v>
      </c>
      <c r="NFQ76" s="124" t="s">
        <v>582</v>
      </c>
      <c r="NFR76" s="124" t="s">
        <v>582</v>
      </c>
      <c r="NFS76" s="124" t="s">
        <v>582</v>
      </c>
      <c r="NFT76" s="124" t="s">
        <v>582</v>
      </c>
      <c r="NFU76" s="124" t="s">
        <v>582</v>
      </c>
      <c r="NFV76" s="124" t="s">
        <v>582</v>
      </c>
      <c r="NFW76" s="124" t="s">
        <v>582</v>
      </c>
      <c r="NFX76" s="124" t="s">
        <v>582</v>
      </c>
      <c r="NFY76" s="124" t="s">
        <v>582</v>
      </c>
      <c r="NFZ76" s="124" t="s">
        <v>582</v>
      </c>
      <c r="NGA76" s="124" t="s">
        <v>582</v>
      </c>
      <c r="NGB76" s="124" t="s">
        <v>582</v>
      </c>
      <c r="NGC76" s="124" t="s">
        <v>582</v>
      </c>
      <c r="NGD76" s="124" t="s">
        <v>582</v>
      </c>
      <c r="NGE76" s="124" t="s">
        <v>582</v>
      </c>
      <c r="NGF76" s="124" t="s">
        <v>582</v>
      </c>
      <c r="NGG76" s="124" t="s">
        <v>582</v>
      </c>
      <c r="NGH76" s="124" t="s">
        <v>582</v>
      </c>
      <c r="NGI76" s="124" t="s">
        <v>582</v>
      </c>
      <c r="NGJ76" s="124" t="s">
        <v>582</v>
      </c>
      <c r="NGK76" s="124" t="s">
        <v>582</v>
      </c>
      <c r="NGL76" s="124" t="s">
        <v>582</v>
      </c>
      <c r="NGM76" s="124" t="s">
        <v>582</v>
      </c>
      <c r="NGN76" s="124" t="s">
        <v>582</v>
      </c>
      <c r="NGO76" s="124" t="s">
        <v>582</v>
      </c>
      <c r="NGP76" s="124" t="s">
        <v>582</v>
      </c>
      <c r="NGQ76" s="124" t="s">
        <v>582</v>
      </c>
      <c r="NGR76" s="124" t="s">
        <v>582</v>
      </c>
      <c r="NGS76" s="124" t="s">
        <v>582</v>
      </c>
      <c r="NGT76" s="124" t="s">
        <v>582</v>
      </c>
      <c r="NGU76" s="124" t="s">
        <v>582</v>
      </c>
      <c r="NGV76" s="124" t="s">
        <v>582</v>
      </c>
      <c r="NGW76" s="124" t="s">
        <v>582</v>
      </c>
      <c r="NGX76" s="124" t="s">
        <v>582</v>
      </c>
      <c r="NGY76" s="124" t="s">
        <v>582</v>
      </c>
      <c r="NGZ76" s="124" t="s">
        <v>582</v>
      </c>
      <c r="NHA76" s="124" t="s">
        <v>582</v>
      </c>
      <c r="NHB76" s="124" t="s">
        <v>582</v>
      </c>
      <c r="NHC76" s="124" t="s">
        <v>582</v>
      </c>
      <c r="NHD76" s="124" t="s">
        <v>582</v>
      </c>
      <c r="NHE76" s="124" t="s">
        <v>582</v>
      </c>
      <c r="NHF76" s="124" t="s">
        <v>582</v>
      </c>
      <c r="NHG76" s="124" t="s">
        <v>582</v>
      </c>
      <c r="NHH76" s="124" t="s">
        <v>582</v>
      </c>
      <c r="NHI76" s="124" t="s">
        <v>582</v>
      </c>
      <c r="NHJ76" s="124" t="s">
        <v>582</v>
      </c>
      <c r="NHK76" s="124" t="s">
        <v>582</v>
      </c>
      <c r="NHL76" s="124" t="s">
        <v>582</v>
      </c>
      <c r="NHM76" s="124" t="s">
        <v>582</v>
      </c>
      <c r="NHN76" s="124" t="s">
        <v>582</v>
      </c>
      <c r="NHO76" s="124" t="s">
        <v>582</v>
      </c>
      <c r="NHP76" s="124" t="s">
        <v>582</v>
      </c>
      <c r="NHQ76" s="124" t="s">
        <v>582</v>
      </c>
      <c r="NHR76" s="124" t="s">
        <v>582</v>
      </c>
      <c r="NHS76" s="124" t="s">
        <v>582</v>
      </c>
      <c r="NHT76" s="124" t="s">
        <v>582</v>
      </c>
      <c r="NHU76" s="124" t="s">
        <v>582</v>
      </c>
      <c r="NHV76" s="124" t="s">
        <v>582</v>
      </c>
      <c r="NHW76" s="124" t="s">
        <v>582</v>
      </c>
      <c r="NHX76" s="124" t="s">
        <v>582</v>
      </c>
      <c r="NHY76" s="124" t="s">
        <v>582</v>
      </c>
      <c r="NHZ76" s="124" t="s">
        <v>582</v>
      </c>
      <c r="NIA76" s="124" t="s">
        <v>582</v>
      </c>
      <c r="NIB76" s="124" t="s">
        <v>582</v>
      </c>
      <c r="NIC76" s="124" t="s">
        <v>582</v>
      </c>
      <c r="NID76" s="124" t="s">
        <v>582</v>
      </c>
      <c r="NIE76" s="124" t="s">
        <v>582</v>
      </c>
      <c r="NIF76" s="124" t="s">
        <v>582</v>
      </c>
      <c r="NIG76" s="124" t="s">
        <v>582</v>
      </c>
      <c r="NIH76" s="124" t="s">
        <v>582</v>
      </c>
      <c r="NII76" s="124" t="s">
        <v>582</v>
      </c>
      <c r="NIJ76" s="124" t="s">
        <v>582</v>
      </c>
      <c r="NIK76" s="124" t="s">
        <v>582</v>
      </c>
      <c r="NIL76" s="124" t="s">
        <v>582</v>
      </c>
      <c r="NIM76" s="124" t="s">
        <v>582</v>
      </c>
      <c r="NIN76" s="124" t="s">
        <v>582</v>
      </c>
      <c r="NIO76" s="124" t="s">
        <v>582</v>
      </c>
      <c r="NIP76" s="124" t="s">
        <v>582</v>
      </c>
      <c r="NIQ76" s="124" t="s">
        <v>582</v>
      </c>
      <c r="NIR76" s="124" t="s">
        <v>582</v>
      </c>
      <c r="NIS76" s="124" t="s">
        <v>582</v>
      </c>
      <c r="NIT76" s="124" t="s">
        <v>582</v>
      </c>
      <c r="NIU76" s="124" t="s">
        <v>582</v>
      </c>
      <c r="NIV76" s="124" t="s">
        <v>582</v>
      </c>
      <c r="NIW76" s="124" t="s">
        <v>582</v>
      </c>
      <c r="NIX76" s="124" t="s">
        <v>582</v>
      </c>
      <c r="NIY76" s="124" t="s">
        <v>582</v>
      </c>
      <c r="NIZ76" s="124" t="s">
        <v>582</v>
      </c>
      <c r="NJA76" s="124" t="s">
        <v>582</v>
      </c>
      <c r="NJB76" s="124" t="s">
        <v>582</v>
      </c>
      <c r="NJC76" s="124" t="s">
        <v>582</v>
      </c>
      <c r="NJD76" s="124" t="s">
        <v>582</v>
      </c>
      <c r="NJE76" s="124" t="s">
        <v>582</v>
      </c>
      <c r="NJF76" s="124" t="s">
        <v>582</v>
      </c>
      <c r="NJG76" s="124" t="s">
        <v>582</v>
      </c>
      <c r="NJH76" s="124" t="s">
        <v>582</v>
      </c>
      <c r="NJI76" s="124" t="s">
        <v>582</v>
      </c>
      <c r="NJJ76" s="124" t="s">
        <v>582</v>
      </c>
      <c r="NJK76" s="124" t="s">
        <v>582</v>
      </c>
      <c r="NJL76" s="124" t="s">
        <v>582</v>
      </c>
      <c r="NJM76" s="124" t="s">
        <v>582</v>
      </c>
      <c r="NJN76" s="124" t="s">
        <v>582</v>
      </c>
      <c r="NJO76" s="124" t="s">
        <v>582</v>
      </c>
      <c r="NJP76" s="124" t="s">
        <v>582</v>
      </c>
      <c r="NJQ76" s="124" t="s">
        <v>582</v>
      </c>
      <c r="NJR76" s="124" t="s">
        <v>582</v>
      </c>
      <c r="NJS76" s="124" t="s">
        <v>582</v>
      </c>
      <c r="NJT76" s="124" t="s">
        <v>582</v>
      </c>
      <c r="NJU76" s="124" t="s">
        <v>582</v>
      </c>
      <c r="NJV76" s="124" t="s">
        <v>582</v>
      </c>
      <c r="NJW76" s="124" t="s">
        <v>582</v>
      </c>
      <c r="NJX76" s="124" t="s">
        <v>582</v>
      </c>
      <c r="NJY76" s="124" t="s">
        <v>582</v>
      </c>
      <c r="NJZ76" s="124" t="s">
        <v>582</v>
      </c>
      <c r="NKA76" s="124" t="s">
        <v>582</v>
      </c>
      <c r="NKB76" s="124" t="s">
        <v>582</v>
      </c>
      <c r="NKC76" s="124" t="s">
        <v>582</v>
      </c>
      <c r="NKD76" s="124" t="s">
        <v>582</v>
      </c>
      <c r="NKE76" s="124" t="s">
        <v>582</v>
      </c>
      <c r="NKF76" s="124" t="s">
        <v>582</v>
      </c>
      <c r="NKG76" s="124" t="s">
        <v>582</v>
      </c>
      <c r="NKH76" s="124" t="s">
        <v>582</v>
      </c>
      <c r="NKI76" s="124" t="s">
        <v>582</v>
      </c>
      <c r="NKJ76" s="124" t="s">
        <v>582</v>
      </c>
      <c r="NKK76" s="124" t="s">
        <v>582</v>
      </c>
      <c r="NKL76" s="124" t="s">
        <v>582</v>
      </c>
      <c r="NKM76" s="124" t="s">
        <v>582</v>
      </c>
      <c r="NKN76" s="124" t="s">
        <v>582</v>
      </c>
      <c r="NKO76" s="124" t="s">
        <v>582</v>
      </c>
      <c r="NKP76" s="124" t="s">
        <v>582</v>
      </c>
      <c r="NKQ76" s="124" t="s">
        <v>582</v>
      </c>
      <c r="NKR76" s="124" t="s">
        <v>582</v>
      </c>
      <c r="NKS76" s="124" t="s">
        <v>582</v>
      </c>
      <c r="NKT76" s="124" t="s">
        <v>582</v>
      </c>
      <c r="NKU76" s="124" t="s">
        <v>582</v>
      </c>
      <c r="NKV76" s="124" t="s">
        <v>582</v>
      </c>
      <c r="NKW76" s="124" t="s">
        <v>582</v>
      </c>
      <c r="NKX76" s="124" t="s">
        <v>582</v>
      </c>
      <c r="NKY76" s="124" t="s">
        <v>582</v>
      </c>
      <c r="NKZ76" s="124" t="s">
        <v>582</v>
      </c>
      <c r="NLA76" s="124" t="s">
        <v>582</v>
      </c>
      <c r="NLB76" s="124" t="s">
        <v>582</v>
      </c>
      <c r="NLC76" s="124" t="s">
        <v>582</v>
      </c>
      <c r="NLD76" s="124" t="s">
        <v>582</v>
      </c>
      <c r="NLE76" s="124" t="s">
        <v>582</v>
      </c>
      <c r="NLF76" s="124" t="s">
        <v>582</v>
      </c>
      <c r="NLG76" s="124" t="s">
        <v>582</v>
      </c>
      <c r="NLH76" s="124" t="s">
        <v>582</v>
      </c>
      <c r="NLI76" s="124" t="s">
        <v>582</v>
      </c>
      <c r="NLJ76" s="124" t="s">
        <v>582</v>
      </c>
      <c r="NLK76" s="124" t="s">
        <v>582</v>
      </c>
      <c r="NLL76" s="124" t="s">
        <v>582</v>
      </c>
      <c r="NLM76" s="124" t="s">
        <v>582</v>
      </c>
      <c r="NLN76" s="124" t="s">
        <v>582</v>
      </c>
      <c r="NLO76" s="124" t="s">
        <v>582</v>
      </c>
      <c r="NLP76" s="124" t="s">
        <v>582</v>
      </c>
      <c r="NLQ76" s="124" t="s">
        <v>582</v>
      </c>
      <c r="NLR76" s="124" t="s">
        <v>582</v>
      </c>
      <c r="NLS76" s="124" t="s">
        <v>582</v>
      </c>
      <c r="NLT76" s="124" t="s">
        <v>582</v>
      </c>
      <c r="NLU76" s="124" t="s">
        <v>582</v>
      </c>
      <c r="NLV76" s="124" t="s">
        <v>582</v>
      </c>
      <c r="NLW76" s="124" t="s">
        <v>582</v>
      </c>
      <c r="NLX76" s="124" t="s">
        <v>582</v>
      </c>
      <c r="NLY76" s="124" t="s">
        <v>582</v>
      </c>
      <c r="NLZ76" s="124" t="s">
        <v>582</v>
      </c>
      <c r="NMA76" s="124" t="s">
        <v>582</v>
      </c>
      <c r="NMB76" s="124" t="s">
        <v>582</v>
      </c>
      <c r="NMC76" s="124" t="s">
        <v>582</v>
      </c>
      <c r="NMD76" s="124" t="s">
        <v>582</v>
      </c>
      <c r="NME76" s="124" t="s">
        <v>582</v>
      </c>
      <c r="NMF76" s="124" t="s">
        <v>582</v>
      </c>
      <c r="NMG76" s="124" t="s">
        <v>582</v>
      </c>
      <c r="NMH76" s="124" t="s">
        <v>582</v>
      </c>
      <c r="NMI76" s="124" t="s">
        <v>582</v>
      </c>
      <c r="NMJ76" s="124" t="s">
        <v>582</v>
      </c>
      <c r="NMK76" s="124" t="s">
        <v>582</v>
      </c>
      <c r="NML76" s="124" t="s">
        <v>582</v>
      </c>
      <c r="NMM76" s="124" t="s">
        <v>582</v>
      </c>
      <c r="NMN76" s="124" t="s">
        <v>582</v>
      </c>
      <c r="NMO76" s="124" t="s">
        <v>582</v>
      </c>
      <c r="NMP76" s="124" t="s">
        <v>582</v>
      </c>
      <c r="NMQ76" s="124" t="s">
        <v>582</v>
      </c>
      <c r="NMR76" s="124" t="s">
        <v>582</v>
      </c>
      <c r="NMS76" s="124" t="s">
        <v>582</v>
      </c>
      <c r="NMT76" s="124" t="s">
        <v>582</v>
      </c>
      <c r="NMU76" s="124" t="s">
        <v>582</v>
      </c>
      <c r="NMV76" s="124" t="s">
        <v>582</v>
      </c>
      <c r="NMW76" s="124" t="s">
        <v>582</v>
      </c>
      <c r="NMX76" s="124" t="s">
        <v>582</v>
      </c>
      <c r="NMY76" s="124" t="s">
        <v>582</v>
      </c>
      <c r="NMZ76" s="124" t="s">
        <v>582</v>
      </c>
      <c r="NNA76" s="124" t="s">
        <v>582</v>
      </c>
      <c r="NNB76" s="124" t="s">
        <v>582</v>
      </c>
      <c r="NNC76" s="124" t="s">
        <v>582</v>
      </c>
      <c r="NND76" s="124" t="s">
        <v>582</v>
      </c>
      <c r="NNE76" s="124" t="s">
        <v>582</v>
      </c>
      <c r="NNF76" s="124" t="s">
        <v>582</v>
      </c>
      <c r="NNG76" s="124" t="s">
        <v>582</v>
      </c>
      <c r="NNH76" s="124" t="s">
        <v>582</v>
      </c>
      <c r="NNI76" s="124" t="s">
        <v>582</v>
      </c>
      <c r="NNJ76" s="124" t="s">
        <v>582</v>
      </c>
      <c r="NNK76" s="124" t="s">
        <v>582</v>
      </c>
      <c r="NNL76" s="124" t="s">
        <v>582</v>
      </c>
      <c r="NNM76" s="124" t="s">
        <v>582</v>
      </c>
      <c r="NNN76" s="124" t="s">
        <v>582</v>
      </c>
      <c r="NNO76" s="124" t="s">
        <v>582</v>
      </c>
      <c r="NNP76" s="124" t="s">
        <v>582</v>
      </c>
      <c r="NNQ76" s="124" t="s">
        <v>582</v>
      </c>
      <c r="NNR76" s="124" t="s">
        <v>582</v>
      </c>
      <c r="NNS76" s="124" t="s">
        <v>582</v>
      </c>
      <c r="NNT76" s="124" t="s">
        <v>582</v>
      </c>
      <c r="NNU76" s="124" t="s">
        <v>582</v>
      </c>
      <c r="NNV76" s="124" t="s">
        <v>582</v>
      </c>
      <c r="NNW76" s="124" t="s">
        <v>582</v>
      </c>
      <c r="NNX76" s="124" t="s">
        <v>582</v>
      </c>
      <c r="NNY76" s="124" t="s">
        <v>582</v>
      </c>
      <c r="NNZ76" s="124" t="s">
        <v>582</v>
      </c>
      <c r="NOA76" s="124" t="s">
        <v>582</v>
      </c>
      <c r="NOB76" s="124" t="s">
        <v>582</v>
      </c>
      <c r="NOC76" s="124" t="s">
        <v>582</v>
      </c>
      <c r="NOD76" s="124" t="s">
        <v>582</v>
      </c>
      <c r="NOE76" s="124" t="s">
        <v>582</v>
      </c>
      <c r="NOF76" s="124" t="s">
        <v>582</v>
      </c>
      <c r="NOG76" s="124" t="s">
        <v>582</v>
      </c>
      <c r="NOH76" s="124" t="s">
        <v>582</v>
      </c>
      <c r="NOI76" s="124" t="s">
        <v>582</v>
      </c>
      <c r="NOJ76" s="124" t="s">
        <v>582</v>
      </c>
      <c r="NOK76" s="124" t="s">
        <v>582</v>
      </c>
      <c r="NOL76" s="124" t="s">
        <v>582</v>
      </c>
      <c r="NOM76" s="124" t="s">
        <v>582</v>
      </c>
      <c r="NON76" s="124" t="s">
        <v>582</v>
      </c>
      <c r="NOO76" s="124" t="s">
        <v>582</v>
      </c>
      <c r="NOP76" s="124" t="s">
        <v>582</v>
      </c>
      <c r="NOQ76" s="124" t="s">
        <v>582</v>
      </c>
      <c r="NOR76" s="124" t="s">
        <v>582</v>
      </c>
      <c r="NOS76" s="124" t="s">
        <v>582</v>
      </c>
      <c r="NOT76" s="124" t="s">
        <v>582</v>
      </c>
      <c r="NOU76" s="124" t="s">
        <v>582</v>
      </c>
      <c r="NOV76" s="124" t="s">
        <v>582</v>
      </c>
      <c r="NOW76" s="124" t="s">
        <v>582</v>
      </c>
      <c r="NOX76" s="124" t="s">
        <v>582</v>
      </c>
      <c r="NOY76" s="124" t="s">
        <v>582</v>
      </c>
      <c r="NOZ76" s="124" t="s">
        <v>582</v>
      </c>
      <c r="NPA76" s="124" t="s">
        <v>582</v>
      </c>
      <c r="NPB76" s="124" t="s">
        <v>582</v>
      </c>
      <c r="NPC76" s="124" t="s">
        <v>582</v>
      </c>
      <c r="NPD76" s="124" t="s">
        <v>582</v>
      </c>
      <c r="NPE76" s="124" t="s">
        <v>582</v>
      </c>
      <c r="NPF76" s="124" t="s">
        <v>582</v>
      </c>
      <c r="NPG76" s="124" t="s">
        <v>582</v>
      </c>
      <c r="NPH76" s="124" t="s">
        <v>582</v>
      </c>
      <c r="NPI76" s="124" t="s">
        <v>582</v>
      </c>
      <c r="NPJ76" s="124" t="s">
        <v>582</v>
      </c>
      <c r="NPK76" s="124" t="s">
        <v>582</v>
      </c>
      <c r="NPL76" s="124" t="s">
        <v>582</v>
      </c>
      <c r="NPM76" s="124" t="s">
        <v>582</v>
      </c>
      <c r="NPN76" s="124" t="s">
        <v>582</v>
      </c>
      <c r="NPO76" s="124" t="s">
        <v>582</v>
      </c>
      <c r="NPP76" s="124" t="s">
        <v>582</v>
      </c>
      <c r="NPQ76" s="124" t="s">
        <v>582</v>
      </c>
      <c r="NPR76" s="124" t="s">
        <v>582</v>
      </c>
      <c r="NPS76" s="124" t="s">
        <v>582</v>
      </c>
      <c r="NPT76" s="124" t="s">
        <v>582</v>
      </c>
      <c r="NPU76" s="124" t="s">
        <v>582</v>
      </c>
      <c r="NPV76" s="124" t="s">
        <v>582</v>
      </c>
      <c r="NPW76" s="124" t="s">
        <v>582</v>
      </c>
      <c r="NPX76" s="124" t="s">
        <v>582</v>
      </c>
      <c r="NPY76" s="124" t="s">
        <v>582</v>
      </c>
      <c r="NPZ76" s="124" t="s">
        <v>582</v>
      </c>
      <c r="NQA76" s="124" t="s">
        <v>582</v>
      </c>
      <c r="NQB76" s="124" t="s">
        <v>582</v>
      </c>
      <c r="NQC76" s="124" t="s">
        <v>582</v>
      </c>
      <c r="NQD76" s="124" t="s">
        <v>582</v>
      </c>
      <c r="NQE76" s="124" t="s">
        <v>582</v>
      </c>
      <c r="NQF76" s="124" t="s">
        <v>582</v>
      </c>
      <c r="NQG76" s="124" t="s">
        <v>582</v>
      </c>
      <c r="NQH76" s="124" t="s">
        <v>582</v>
      </c>
      <c r="NQI76" s="124" t="s">
        <v>582</v>
      </c>
      <c r="NQJ76" s="124" t="s">
        <v>582</v>
      </c>
      <c r="NQK76" s="124" t="s">
        <v>582</v>
      </c>
      <c r="NQL76" s="124" t="s">
        <v>582</v>
      </c>
      <c r="NQM76" s="124" t="s">
        <v>582</v>
      </c>
      <c r="NQN76" s="124" t="s">
        <v>582</v>
      </c>
      <c r="NQO76" s="124" t="s">
        <v>582</v>
      </c>
      <c r="NQP76" s="124" t="s">
        <v>582</v>
      </c>
      <c r="NQQ76" s="124" t="s">
        <v>582</v>
      </c>
      <c r="NQR76" s="124" t="s">
        <v>582</v>
      </c>
      <c r="NQS76" s="124" t="s">
        <v>582</v>
      </c>
      <c r="NQT76" s="124" t="s">
        <v>582</v>
      </c>
      <c r="NQU76" s="124" t="s">
        <v>582</v>
      </c>
      <c r="NQV76" s="124" t="s">
        <v>582</v>
      </c>
      <c r="NQW76" s="124" t="s">
        <v>582</v>
      </c>
      <c r="NQX76" s="124" t="s">
        <v>582</v>
      </c>
      <c r="NQY76" s="124" t="s">
        <v>582</v>
      </c>
      <c r="NQZ76" s="124" t="s">
        <v>582</v>
      </c>
      <c r="NRA76" s="124" t="s">
        <v>582</v>
      </c>
      <c r="NRB76" s="124" t="s">
        <v>582</v>
      </c>
      <c r="NRC76" s="124" t="s">
        <v>582</v>
      </c>
      <c r="NRD76" s="124" t="s">
        <v>582</v>
      </c>
      <c r="NRE76" s="124" t="s">
        <v>582</v>
      </c>
      <c r="NRF76" s="124" t="s">
        <v>582</v>
      </c>
      <c r="NRG76" s="124" t="s">
        <v>582</v>
      </c>
      <c r="NRH76" s="124" t="s">
        <v>582</v>
      </c>
      <c r="NRI76" s="124" t="s">
        <v>582</v>
      </c>
      <c r="NRJ76" s="124" t="s">
        <v>582</v>
      </c>
      <c r="NRK76" s="124" t="s">
        <v>582</v>
      </c>
      <c r="NRL76" s="124" t="s">
        <v>582</v>
      </c>
      <c r="NRM76" s="124" t="s">
        <v>582</v>
      </c>
      <c r="NRN76" s="124" t="s">
        <v>582</v>
      </c>
      <c r="NRO76" s="124" t="s">
        <v>582</v>
      </c>
      <c r="NRP76" s="124" t="s">
        <v>582</v>
      </c>
      <c r="NRQ76" s="124" t="s">
        <v>582</v>
      </c>
      <c r="NRR76" s="124" t="s">
        <v>582</v>
      </c>
      <c r="NRS76" s="124" t="s">
        <v>582</v>
      </c>
      <c r="NRT76" s="124" t="s">
        <v>582</v>
      </c>
      <c r="NRU76" s="124" t="s">
        <v>582</v>
      </c>
      <c r="NRV76" s="124" t="s">
        <v>582</v>
      </c>
      <c r="NRW76" s="124" t="s">
        <v>582</v>
      </c>
      <c r="NRX76" s="124" t="s">
        <v>582</v>
      </c>
      <c r="NRY76" s="124" t="s">
        <v>582</v>
      </c>
      <c r="NRZ76" s="124" t="s">
        <v>582</v>
      </c>
      <c r="NSA76" s="124" t="s">
        <v>582</v>
      </c>
      <c r="NSB76" s="124" t="s">
        <v>582</v>
      </c>
      <c r="NSC76" s="124" t="s">
        <v>582</v>
      </c>
      <c r="NSD76" s="124" t="s">
        <v>582</v>
      </c>
      <c r="NSE76" s="124" t="s">
        <v>582</v>
      </c>
      <c r="NSF76" s="124" t="s">
        <v>582</v>
      </c>
      <c r="NSG76" s="124" t="s">
        <v>582</v>
      </c>
      <c r="NSH76" s="124" t="s">
        <v>582</v>
      </c>
      <c r="NSI76" s="124" t="s">
        <v>582</v>
      </c>
      <c r="NSJ76" s="124" t="s">
        <v>582</v>
      </c>
      <c r="NSK76" s="124" t="s">
        <v>582</v>
      </c>
      <c r="NSL76" s="124" t="s">
        <v>582</v>
      </c>
      <c r="NSM76" s="124" t="s">
        <v>582</v>
      </c>
      <c r="NSN76" s="124" t="s">
        <v>582</v>
      </c>
      <c r="NSO76" s="124" t="s">
        <v>582</v>
      </c>
      <c r="NSP76" s="124" t="s">
        <v>582</v>
      </c>
      <c r="NSQ76" s="124" t="s">
        <v>582</v>
      </c>
      <c r="NSR76" s="124" t="s">
        <v>582</v>
      </c>
      <c r="NSS76" s="124" t="s">
        <v>582</v>
      </c>
      <c r="NST76" s="124" t="s">
        <v>582</v>
      </c>
      <c r="NSU76" s="124" t="s">
        <v>582</v>
      </c>
      <c r="NSV76" s="124" t="s">
        <v>582</v>
      </c>
      <c r="NSW76" s="124" t="s">
        <v>582</v>
      </c>
      <c r="NSX76" s="124" t="s">
        <v>582</v>
      </c>
      <c r="NSY76" s="124" t="s">
        <v>582</v>
      </c>
      <c r="NSZ76" s="124" t="s">
        <v>582</v>
      </c>
      <c r="NTA76" s="124" t="s">
        <v>582</v>
      </c>
      <c r="NTB76" s="124" t="s">
        <v>582</v>
      </c>
      <c r="NTC76" s="124" t="s">
        <v>582</v>
      </c>
      <c r="NTD76" s="124" t="s">
        <v>582</v>
      </c>
      <c r="NTE76" s="124" t="s">
        <v>582</v>
      </c>
      <c r="NTF76" s="124" t="s">
        <v>582</v>
      </c>
      <c r="NTG76" s="124" t="s">
        <v>582</v>
      </c>
      <c r="NTH76" s="124" t="s">
        <v>582</v>
      </c>
      <c r="NTI76" s="124" t="s">
        <v>582</v>
      </c>
      <c r="NTJ76" s="124" t="s">
        <v>582</v>
      </c>
      <c r="NTK76" s="124" t="s">
        <v>582</v>
      </c>
      <c r="NTL76" s="124" t="s">
        <v>582</v>
      </c>
      <c r="NTM76" s="124" t="s">
        <v>582</v>
      </c>
      <c r="NTN76" s="124" t="s">
        <v>582</v>
      </c>
      <c r="NTO76" s="124" t="s">
        <v>582</v>
      </c>
      <c r="NTP76" s="124" t="s">
        <v>582</v>
      </c>
      <c r="NTQ76" s="124" t="s">
        <v>582</v>
      </c>
      <c r="NTR76" s="124" t="s">
        <v>582</v>
      </c>
      <c r="NTS76" s="124" t="s">
        <v>582</v>
      </c>
      <c r="NTT76" s="124" t="s">
        <v>582</v>
      </c>
      <c r="NTU76" s="124" t="s">
        <v>582</v>
      </c>
      <c r="NTV76" s="124" t="s">
        <v>582</v>
      </c>
      <c r="NTW76" s="124" t="s">
        <v>582</v>
      </c>
      <c r="NTX76" s="124" t="s">
        <v>582</v>
      </c>
      <c r="NTY76" s="124" t="s">
        <v>582</v>
      </c>
      <c r="NTZ76" s="124" t="s">
        <v>582</v>
      </c>
      <c r="NUA76" s="124" t="s">
        <v>582</v>
      </c>
      <c r="NUB76" s="124" t="s">
        <v>582</v>
      </c>
      <c r="NUC76" s="124" t="s">
        <v>582</v>
      </c>
      <c r="NUD76" s="124" t="s">
        <v>582</v>
      </c>
      <c r="NUE76" s="124" t="s">
        <v>582</v>
      </c>
      <c r="NUF76" s="124" t="s">
        <v>582</v>
      </c>
      <c r="NUG76" s="124" t="s">
        <v>582</v>
      </c>
      <c r="NUH76" s="124" t="s">
        <v>582</v>
      </c>
      <c r="NUI76" s="124" t="s">
        <v>582</v>
      </c>
      <c r="NUJ76" s="124" t="s">
        <v>582</v>
      </c>
      <c r="NUK76" s="124" t="s">
        <v>582</v>
      </c>
      <c r="NUL76" s="124" t="s">
        <v>582</v>
      </c>
      <c r="NUM76" s="124" t="s">
        <v>582</v>
      </c>
      <c r="NUN76" s="124" t="s">
        <v>582</v>
      </c>
      <c r="NUO76" s="124" t="s">
        <v>582</v>
      </c>
      <c r="NUP76" s="124" t="s">
        <v>582</v>
      </c>
      <c r="NUQ76" s="124" t="s">
        <v>582</v>
      </c>
      <c r="NUR76" s="124" t="s">
        <v>582</v>
      </c>
      <c r="NUS76" s="124" t="s">
        <v>582</v>
      </c>
      <c r="NUT76" s="124" t="s">
        <v>582</v>
      </c>
      <c r="NUU76" s="124" t="s">
        <v>582</v>
      </c>
      <c r="NUV76" s="124" t="s">
        <v>582</v>
      </c>
      <c r="NUW76" s="124" t="s">
        <v>582</v>
      </c>
      <c r="NUX76" s="124" t="s">
        <v>582</v>
      </c>
      <c r="NUY76" s="124" t="s">
        <v>582</v>
      </c>
      <c r="NUZ76" s="124" t="s">
        <v>582</v>
      </c>
      <c r="NVA76" s="124" t="s">
        <v>582</v>
      </c>
      <c r="NVB76" s="124" t="s">
        <v>582</v>
      </c>
      <c r="NVC76" s="124" t="s">
        <v>582</v>
      </c>
      <c r="NVD76" s="124" t="s">
        <v>582</v>
      </c>
      <c r="NVE76" s="124" t="s">
        <v>582</v>
      </c>
      <c r="NVF76" s="124" t="s">
        <v>582</v>
      </c>
      <c r="NVG76" s="124" t="s">
        <v>582</v>
      </c>
      <c r="NVH76" s="124" t="s">
        <v>582</v>
      </c>
      <c r="NVI76" s="124" t="s">
        <v>582</v>
      </c>
      <c r="NVJ76" s="124" t="s">
        <v>582</v>
      </c>
      <c r="NVK76" s="124" t="s">
        <v>582</v>
      </c>
      <c r="NVL76" s="124" t="s">
        <v>582</v>
      </c>
      <c r="NVM76" s="124" t="s">
        <v>582</v>
      </c>
      <c r="NVN76" s="124" t="s">
        <v>582</v>
      </c>
      <c r="NVO76" s="124" t="s">
        <v>582</v>
      </c>
      <c r="NVP76" s="124" t="s">
        <v>582</v>
      </c>
      <c r="NVQ76" s="124" t="s">
        <v>582</v>
      </c>
      <c r="NVR76" s="124" t="s">
        <v>582</v>
      </c>
      <c r="NVS76" s="124" t="s">
        <v>582</v>
      </c>
      <c r="NVT76" s="124" t="s">
        <v>582</v>
      </c>
      <c r="NVU76" s="124" t="s">
        <v>582</v>
      </c>
      <c r="NVV76" s="124" t="s">
        <v>582</v>
      </c>
      <c r="NVW76" s="124" t="s">
        <v>582</v>
      </c>
      <c r="NVX76" s="124" t="s">
        <v>582</v>
      </c>
      <c r="NVY76" s="124" t="s">
        <v>582</v>
      </c>
      <c r="NVZ76" s="124" t="s">
        <v>582</v>
      </c>
      <c r="NWA76" s="124" t="s">
        <v>582</v>
      </c>
      <c r="NWB76" s="124" t="s">
        <v>582</v>
      </c>
      <c r="NWC76" s="124" t="s">
        <v>582</v>
      </c>
      <c r="NWD76" s="124" t="s">
        <v>582</v>
      </c>
      <c r="NWE76" s="124" t="s">
        <v>582</v>
      </c>
      <c r="NWF76" s="124" t="s">
        <v>582</v>
      </c>
      <c r="NWG76" s="124" t="s">
        <v>582</v>
      </c>
      <c r="NWH76" s="124" t="s">
        <v>582</v>
      </c>
      <c r="NWI76" s="124" t="s">
        <v>582</v>
      </c>
      <c r="NWJ76" s="124" t="s">
        <v>582</v>
      </c>
      <c r="NWK76" s="124" t="s">
        <v>582</v>
      </c>
      <c r="NWL76" s="124" t="s">
        <v>582</v>
      </c>
      <c r="NWM76" s="124" t="s">
        <v>582</v>
      </c>
      <c r="NWN76" s="124" t="s">
        <v>582</v>
      </c>
      <c r="NWO76" s="124" t="s">
        <v>582</v>
      </c>
      <c r="NWP76" s="124" t="s">
        <v>582</v>
      </c>
      <c r="NWQ76" s="124" t="s">
        <v>582</v>
      </c>
      <c r="NWR76" s="124" t="s">
        <v>582</v>
      </c>
      <c r="NWS76" s="124" t="s">
        <v>582</v>
      </c>
      <c r="NWT76" s="124" t="s">
        <v>582</v>
      </c>
      <c r="NWU76" s="124" t="s">
        <v>582</v>
      </c>
      <c r="NWV76" s="124" t="s">
        <v>582</v>
      </c>
      <c r="NWW76" s="124" t="s">
        <v>582</v>
      </c>
      <c r="NWX76" s="124" t="s">
        <v>582</v>
      </c>
      <c r="NWY76" s="124" t="s">
        <v>582</v>
      </c>
      <c r="NWZ76" s="124" t="s">
        <v>582</v>
      </c>
      <c r="NXA76" s="124" t="s">
        <v>582</v>
      </c>
      <c r="NXB76" s="124" t="s">
        <v>582</v>
      </c>
      <c r="NXC76" s="124" t="s">
        <v>582</v>
      </c>
      <c r="NXD76" s="124" t="s">
        <v>582</v>
      </c>
      <c r="NXE76" s="124" t="s">
        <v>582</v>
      </c>
      <c r="NXF76" s="124" t="s">
        <v>582</v>
      </c>
      <c r="NXG76" s="124" t="s">
        <v>582</v>
      </c>
      <c r="NXH76" s="124" t="s">
        <v>582</v>
      </c>
      <c r="NXI76" s="124" t="s">
        <v>582</v>
      </c>
      <c r="NXJ76" s="124" t="s">
        <v>582</v>
      </c>
      <c r="NXK76" s="124" t="s">
        <v>582</v>
      </c>
      <c r="NXL76" s="124" t="s">
        <v>582</v>
      </c>
      <c r="NXM76" s="124" t="s">
        <v>582</v>
      </c>
      <c r="NXN76" s="124" t="s">
        <v>582</v>
      </c>
      <c r="NXO76" s="124" t="s">
        <v>582</v>
      </c>
      <c r="NXP76" s="124" t="s">
        <v>582</v>
      </c>
      <c r="NXQ76" s="124" t="s">
        <v>582</v>
      </c>
      <c r="NXR76" s="124" t="s">
        <v>582</v>
      </c>
      <c r="NXS76" s="124" t="s">
        <v>582</v>
      </c>
      <c r="NXT76" s="124" t="s">
        <v>582</v>
      </c>
      <c r="NXU76" s="124" t="s">
        <v>582</v>
      </c>
      <c r="NXV76" s="124" t="s">
        <v>582</v>
      </c>
      <c r="NXW76" s="124" t="s">
        <v>582</v>
      </c>
      <c r="NXX76" s="124" t="s">
        <v>582</v>
      </c>
      <c r="NXY76" s="124" t="s">
        <v>582</v>
      </c>
      <c r="NXZ76" s="124" t="s">
        <v>582</v>
      </c>
      <c r="NYA76" s="124" t="s">
        <v>582</v>
      </c>
      <c r="NYB76" s="124" t="s">
        <v>582</v>
      </c>
      <c r="NYC76" s="124" t="s">
        <v>582</v>
      </c>
      <c r="NYD76" s="124" t="s">
        <v>582</v>
      </c>
      <c r="NYE76" s="124" t="s">
        <v>582</v>
      </c>
      <c r="NYF76" s="124" t="s">
        <v>582</v>
      </c>
      <c r="NYG76" s="124" t="s">
        <v>582</v>
      </c>
      <c r="NYH76" s="124" t="s">
        <v>582</v>
      </c>
      <c r="NYI76" s="124" t="s">
        <v>582</v>
      </c>
      <c r="NYJ76" s="124" t="s">
        <v>582</v>
      </c>
      <c r="NYK76" s="124" t="s">
        <v>582</v>
      </c>
      <c r="NYL76" s="124" t="s">
        <v>582</v>
      </c>
      <c r="NYM76" s="124" t="s">
        <v>582</v>
      </c>
      <c r="NYN76" s="124" t="s">
        <v>582</v>
      </c>
      <c r="NYO76" s="124" t="s">
        <v>582</v>
      </c>
      <c r="NYP76" s="124" t="s">
        <v>582</v>
      </c>
      <c r="NYQ76" s="124" t="s">
        <v>582</v>
      </c>
      <c r="NYR76" s="124" t="s">
        <v>582</v>
      </c>
      <c r="NYS76" s="124" t="s">
        <v>582</v>
      </c>
      <c r="NYT76" s="124" t="s">
        <v>582</v>
      </c>
      <c r="NYU76" s="124" t="s">
        <v>582</v>
      </c>
      <c r="NYV76" s="124" t="s">
        <v>582</v>
      </c>
      <c r="NYW76" s="124" t="s">
        <v>582</v>
      </c>
      <c r="NYX76" s="124" t="s">
        <v>582</v>
      </c>
      <c r="NYY76" s="124" t="s">
        <v>582</v>
      </c>
      <c r="NYZ76" s="124" t="s">
        <v>582</v>
      </c>
      <c r="NZA76" s="124" t="s">
        <v>582</v>
      </c>
      <c r="NZB76" s="124" t="s">
        <v>582</v>
      </c>
      <c r="NZC76" s="124" t="s">
        <v>582</v>
      </c>
      <c r="NZD76" s="124" t="s">
        <v>582</v>
      </c>
      <c r="NZE76" s="124" t="s">
        <v>582</v>
      </c>
      <c r="NZF76" s="124" t="s">
        <v>582</v>
      </c>
      <c r="NZG76" s="124" t="s">
        <v>582</v>
      </c>
      <c r="NZH76" s="124" t="s">
        <v>582</v>
      </c>
      <c r="NZI76" s="124" t="s">
        <v>582</v>
      </c>
      <c r="NZJ76" s="124" t="s">
        <v>582</v>
      </c>
      <c r="NZK76" s="124" t="s">
        <v>582</v>
      </c>
      <c r="NZL76" s="124" t="s">
        <v>582</v>
      </c>
      <c r="NZM76" s="124" t="s">
        <v>582</v>
      </c>
      <c r="NZN76" s="124" t="s">
        <v>582</v>
      </c>
      <c r="NZO76" s="124" t="s">
        <v>582</v>
      </c>
      <c r="NZP76" s="124" t="s">
        <v>582</v>
      </c>
      <c r="NZQ76" s="124" t="s">
        <v>582</v>
      </c>
      <c r="NZR76" s="124" t="s">
        <v>582</v>
      </c>
      <c r="NZS76" s="124" t="s">
        <v>582</v>
      </c>
      <c r="NZT76" s="124" t="s">
        <v>582</v>
      </c>
      <c r="NZU76" s="124" t="s">
        <v>582</v>
      </c>
      <c r="NZV76" s="124" t="s">
        <v>582</v>
      </c>
      <c r="NZW76" s="124" t="s">
        <v>582</v>
      </c>
      <c r="NZX76" s="124" t="s">
        <v>582</v>
      </c>
      <c r="NZY76" s="124" t="s">
        <v>582</v>
      </c>
      <c r="NZZ76" s="124" t="s">
        <v>582</v>
      </c>
      <c r="OAA76" s="124" t="s">
        <v>582</v>
      </c>
      <c r="OAB76" s="124" t="s">
        <v>582</v>
      </c>
      <c r="OAC76" s="124" t="s">
        <v>582</v>
      </c>
      <c r="OAD76" s="124" t="s">
        <v>582</v>
      </c>
      <c r="OAE76" s="124" t="s">
        <v>582</v>
      </c>
      <c r="OAF76" s="124" t="s">
        <v>582</v>
      </c>
      <c r="OAG76" s="124" t="s">
        <v>582</v>
      </c>
      <c r="OAH76" s="124" t="s">
        <v>582</v>
      </c>
      <c r="OAI76" s="124" t="s">
        <v>582</v>
      </c>
      <c r="OAJ76" s="124" t="s">
        <v>582</v>
      </c>
      <c r="OAK76" s="124" t="s">
        <v>582</v>
      </c>
      <c r="OAL76" s="124" t="s">
        <v>582</v>
      </c>
      <c r="OAM76" s="124" t="s">
        <v>582</v>
      </c>
      <c r="OAN76" s="124" t="s">
        <v>582</v>
      </c>
      <c r="OAO76" s="124" t="s">
        <v>582</v>
      </c>
      <c r="OAP76" s="124" t="s">
        <v>582</v>
      </c>
      <c r="OAQ76" s="124" t="s">
        <v>582</v>
      </c>
      <c r="OAR76" s="124" t="s">
        <v>582</v>
      </c>
      <c r="OAS76" s="124" t="s">
        <v>582</v>
      </c>
      <c r="OAT76" s="124" t="s">
        <v>582</v>
      </c>
      <c r="OAU76" s="124" t="s">
        <v>582</v>
      </c>
      <c r="OAV76" s="124" t="s">
        <v>582</v>
      </c>
      <c r="OAW76" s="124" t="s">
        <v>582</v>
      </c>
      <c r="OAX76" s="124" t="s">
        <v>582</v>
      </c>
      <c r="OAY76" s="124" t="s">
        <v>582</v>
      </c>
      <c r="OAZ76" s="124" t="s">
        <v>582</v>
      </c>
      <c r="OBA76" s="124" t="s">
        <v>582</v>
      </c>
      <c r="OBB76" s="124" t="s">
        <v>582</v>
      </c>
      <c r="OBC76" s="124" t="s">
        <v>582</v>
      </c>
      <c r="OBD76" s="124" t="s">
        <v>582</v>
      </c>
      <c r="OBE76" s="124" t="s">
        <v>582</v>
      </c>
      <c r="OBF76" s="124" t="s">
        <v>582</v>
      </c>
      <c r="OBG76" s="124" t="s">
        <v>582</v>
      </c>
      <c r="OBH76" s="124" t="s">
        <v>582</v>
      </c>
      <c r="OBI76" s="124" t="s">
        <v>582</v>
      </c>
      <c r="OBJ76" s="124" t="s">
        <v>582</v>
      </c>
      <c r="OBK76" s="124" t="s">
        <v>582</v>
      </c>
      <c r="OBL76" s="124" t="s">
        <v>582</v>
      </c>
      <c r="OBM76" s="124" t="s">
        <v>582</v>
      </c>
      <c r="OBN76" s="124" t="s">
        <v>582</v>
      </c>
      <c r="OBO76" s="124" t="s">
        <v>582</v>
      </c>
      <c r="OBP76" s="124" t="s">
        <v>582</v>
      </c>
      <c r="OBQ76" s="124" t="s">
        <v>582</v>
      </c>
      <c r="OBR76" s="124" t="s">
        <v>582</v>
      </c>
      <c r="OBS76" s="124" t="s">
        <v>582</v>
      </c>
      <c r="OBT76" s="124" t="s">
        <v>582</v>
      </c>
      <c r="OBU76" s="124" t="s">
        <v>582</v>
      </c>
      <c r="OBV76" s="124" t="s">
        <v>582</v>
      </c>
      <c r="OBW76" s="124" t="s">
        <v>582</v>
      </c>
      <c r="OBX76" s="124" t="s">
        <v>582</v>
      </c>
      <c r="OBY76" s="124" t="s">
        <v>582</v>
      </c>
      <c r="OBZ76" s="124" t="s">
        <v>582</v>
      </c>
      <c r="OCA76" s="124" t="s">
        <v>582</v>
      </c>
      <c r="OCB76" s="124" t="s">
        <v>582</v>
      </c>
      <c r="OCC76" s="124" t="s">
        <v>582</v>
      </c>
      <c r="OCD76" s="124" t="s">
        <v>582</v>
      </c>
      <c r="OCE76" s="124" t="s">
        <v>582</v>
      </c>
      <c r="OCF76" s="124" t="s">
        <v>582</v>
      </c>
      <c r="OCG76" s="124" t="s">
        <v>582</v>
      </c>
      <c r="OCH76" s="124" t="s">
        <v>582</v>
      </c>
      <c r="OCI76" s="124" t="s">
        <v>582</v>
      </c>
      <c r="OCJ76" s="124" t="s">
        <v>582</v>
      </c>
      <c r="OCK76" s="124" t="s">
        <v>582</v>
      </c>
      <c r="OCL76" s="124" t="s">
        <v>582</v>
      </c>
      <c r="OCM76" s="124" t="s">
        <v>582</v>
      </c>
      <c r="OCN76" s="124" t="s">
        <v>582</v>
      </c>
      <c r="OCO76" s="124" t="s">
        <v>582</v>
      </c>
      <c r="OCP76" s="124" t="s">
        <v>582</v>
      </c>
      <c r="OCQ76" s="124" t="s">
        <v>582</v>
      </c>
      <c r="OCR76" s="124" t="s">
        <v>582</v>
      </c>
      <c r="OCS76" s="124" t="s">
        <v>582</v>
      </c>
      <c r="OCT76" s="124" t="s">
        <v>582</v>
      </c>
      <c r="OCU76" s="124" t="s">
        <v>582</v>
      </c>
      <c r="OCV76" s="124" t="s">
        <v>582</v>
      </c>
      <c r="OCW76" s="124" t="s">
        <v>582</v>
      </c>
      <c r="OCX76" s="124" t="s">
        <v>582</v>
      </c>
      <c r="OCY76" s="124" t="s">
        <v>582</v>
      </c>
      <c r="OCZ76" s="124" t="s">
        <v>582</v>
      </c>
      <c r="ODA76" s="124" t="s">
        <v>582</v>
      </c>
      <c r="ODB76" s="124" t="s">
        <v>582</v>
      </c>
      <c r="ODC76" s="124" t="s">
        <v>582</v>
      </c>
      <c r="ODD76" s="124" t="s">
        <v>582</v>
      </c>
      <c r="ODE76" s="124" t="s">
        <v>582</v>
      </c>
      <c r="ODF76" s="124" t="s">
        <v>582</v>
      </c>
      <c r="ODG76" s="124" t="s">
        <v>582</v>
      </c>
      <c r="ODH76" s="124" t="s">
        <v>582</v>
      </c>
      <c r="ODI76" s="124" t="s">
        <v>582</v>
      </c>
      <c r="ODJ76" s="124" t="s">
        <v>582</v>
      </c>
      <c r="ODK76" s="124" t="s">
        <v>582</v>
      </c>
      <c r="ODL76" s="124" t="s">
        <v>582</v>
      </c>
      <c r="ODM76" s="124" t="s">
        <v>582</v>
      </c>
      <c r="ODN76" s="124" t="s">
        <v>582</v>
      </c>
      <c r="ODO76" s="124" t="s">
        <v>582</v>
      </c>
      <c r="ODP76" s="124" t="s">
        <v>582</v>
      </c>
      <c r="ODQ76" s="124" t="s">
        <v>582</v>
      </c>
      <c r="ODR76" s="124" t="s">
        <v>582</v>
      </c>
      <c r="ODS76" s="124" t="s">
        <v>582</v>
      </c>
      <c r="ODT76" s="124" t="s">
        <v>582</v>
      </c>
      <c r="ODU76" s="124" t="s">
        <v>582</v>
      </c>
      <c r="ODV76" s="124" t="s">
        <v>582</v>
      </c>
      <c r="ODW76" s="124" t="s">
        <v>582</v>
      </c>
      <c r="ODX76" s="124" t="s">
        <v>582</v>
      </c>
      <c r="ODY76" s="124" t="s">
        <v>582</v>
      </c>
      <c r="ODZ76" s="124" t="s">
        <v>582</v>
      </c>
      <c r="OEA76" s="124" t="s">
        <v>582</v>
      </c>
      <c r="OEB76" s="124" t="s">
        <v>582</v>
      </c>
      <c r="OEC76" s="124" t="s">
        <v>582</v>
      </c>
      <c r="OED76" s="124" t="s">
        <v>582</v>
      </c>
      <c r="OEE76" s="124" t="s">
        <v>582</v>
      </c>
      <c r="OEF76" s="124" t="s">
        <v>582</v>
      </c>
      <c r="OEG76" s="124" t="s">
        <v>582</v>
      </c>
      <c r="OEH76" s="124" t="s">
        <v>582</v>
      </c>
      <c r="OEI76" s="124" t="s">
        <v>582</v>
      </c>
      <c r="OEJ76" s="124" t="s">
        <v>582</v>
      </c>
      <c r="OEK76" s="124" t="s">
        <v>582</v>
      </c>
      <c r="OEL76" s="124" t="s">
        <v>582</v>
      </c>
      <c r="OEM76" s="124" t="s">
        <v>582</v>
      </c>
      <c r="OEN76" s="124" t="s">
        <v>582</v>
      </c>
      <c r="OEO76" s="124" t="s">
        <v>582</v>
      </c>
      <c r="OEP76" s="124" t="s">
        <v>582</v>
      </c>
      <c r="OEQ76" s="124" t="s">
        <v>582</v>
      </c>
      <c r="OER76" s="124" t="s">
        <v>582</v>
      </c>
      <c r="OES76" s="124" t="s">
        <v>582</v>
      </c>
      <c r="OET76" s="124" t="s">
        <v>582</v>
      </c>
      <c r="OEU76" s="124" t="s">
        <v>582</v>
      </c>
      <c r="OEV76" s="124" t="s">
        <v>582</v>
      </c>
      <c r="OEW76" s="124" t="s">
        <v>582</v>
      </c>
      <c r="OEX76" s="124" t="s">
        <v>582</v>
      </c>
      <c r="OEY76" s="124" t="s">
        <v>582</v>
      </c>
      <c r="OEZ76" s="124" t="s">
        <v>582</v>
      </c>
      <c r="OFA76" s="124" t="s">
        <v>582</v>
      </c>
      <c r="OFB76" s="124" t="s">
        <v>582</v>
      </c>
      <c r="OFC76" s="124" t="s">
        <v>582</v>
      </c>
      <c r="OFD76" s="124" t="s">
        <v>582</v>
      </c>
      <c r="OFE76" s="124" t="s">
        <v>582</v>
      </c>
      <c r="OFF76" s="124" t="s">
        <v>582</v>
      </c>
      <c r="OFG76" s="124" t="s">
        <v>582</v>
      </c>
      <c r="OFH76" s="124" t="s">
        <v>582</v>
      </c>
      <c r="OFI76" s="124" t="s">
        <v>582</v>
      </c>
      <c r="OFJ76" s="124" t="s">
        <v>582</v>
      </c>
      <c r="OFK76" s="124" t="s">
        <v>582</v>
      </c>
      <c r="OFL76" s="124" t="s">
        <v>582</v>
      </c>
      <c r="OFM76" s="124" t="s">
        <v>582</v>
      </c>
      <c r="OFN76" s="124" t="s">
        <v>582</v>
      </c>
      <c r="OFO76" s="124" t="s">
        <v>582</v>
      </c>
      <c r="OFP76" s="124" t="s">
        <v>582</v>
      </c>
      <c r="OFQ76" s="124" t="s">
        <v>582</v>
      </c>
      <c r="OFR76" s="124" t="s">
        <v>582</v>
      </c>
      <c r="OFS76" s="124" t="s">
        <v>582</v>
      </c>
      <c r="OFT76" s="124" t="s">
        <v>582</v>
      </c>
      <c r="OFU76" s="124" t="s">
        <v>582</v>
      </c>
      <c r="OFV76" s="124" t="s">
        <v>582</v>
      </c>
      <c r="OFW76" s="124" t="s">
        <v>582</v>
      </c>
      <c r="OFX76" s="124" t="s">
        <v>582</v>
      </c>
      <c r="OFY76" s="124" t="s">
        <v>582</v>
      </c>
      <c r="OFZ76" s="124" t="s">
        <v>582</v>
      </c>
      <c r="OGA76" s="124" t="s">
        <v>582</v>
      </c>
      <c r="OGB76" s="124" t="s">
        <v>582</v>
      </c>
      <c r="OGC76" s="124" t="s">
        <v>582</v>
      </c>
      <c r="OGD76" s="124" t="s">
        <v>582</v>
      </c>
      <c r="OGE76" s="124" t="s">
        <v>582</v>
      </c>
      <c r="OGF76" s="124" t="s">
        <v>582</v>
      </c>
      <c r="OGG76" s="124" t="s">
        <v>582</v>
      </c>
      <c r="OGH76" s="124" t="s">
        <v>582</v>
      </c>
      <c r="OGI76" s="124" t="s">
        <v>582</v>
      </c>
      <c r="OGJ76" s="124" t="s">
        <v>582</v>
      </c>
      <c r="OGK76" s="124" t="s">
        <v>582</v>
      </c>
      <c r="OGL76" s="124" t="s">
        <v>582</v>
      </c>
      <c r="OGM76" s="124" t="s">
        <v>582</v>
      </c>
      <c r="OGN76" s="124" t="s">
        <v>582</v>
      </c>
      <c r="OGO76" s="124" t="s">
        <v>582</v>
      </c>
      <c r="OGP76" s="124" t="s">
        <v>582</v>
      </c>
      <c r="OGQ76" s="124" t="s">
        <v>582</v>
      </c>
      <c r="OGR76" s="124" t="s">
        <v>582</v>
      </c>
      <c r="OGS76" s="124" t="s">
        <v>582</v>
      </c>
      <c r="OGT76" s="124" t="s">
        <v>582</v>
      </c>
      <c r="OGU76" s="124" t="s">
        <v>582</v>
      </c>
      <c r="OGV76" s="124" t="s">
        <v>582</v>
      </c>
      <c r="OGW76" s="124" t="s">
        <v>582</v>
      </c>
      <c r="OGX76" s="124" t="s">
        <v>582</v>
      </c>
      <c r="OGY76" s="124" t="s">
        <v>582</v>
      </c>
      <c r="OGZ76" s="124" t="s">
        <v>582</v>
      </c>
      <c r="OHA76" s="124" t="s">
        <v>582</v>
      </c>
      <c r="OHB76" s="124" t="s">
        <v>582</v>
      </c>
      <c r="OHC76" s="124" t="s">
        <v>582</v>
      </c>
      <c r="OHD76" s="124" t="s">
        <v>582</v>
      </c>
      <c r="OHE76" s="124" t="s">
        <v>582</v>
      </c>
      <c r="OHF76" s="124" t="s">
        <v>582</v>
      </c>
      <c r="OHG76" s="124" t="s">
        <v>582</v>
      </c>
      <c r="OHH76" s="124" t="s">
        <v>582</v>
      </c>
      <c r="OHI76" s="124" t="s">
        <v>582</v>
      </c>
      <c r="OHJ76" s="124" t="s">
        <v>582</v>
      </c>
      <c r="OHK76" s="124" t="s">
        <v>582</v>
      </c>
      <c r="OHL76" s="124" t="s">
        <v>582</v>
      </c>
      <c r="OHM76" s="124" t="s">
        <v>582</v>
      </c>
      <c r="OHN76" s="124" t="s">
        <v>582</v>
      </c>
      <c r="OHO76" s="124" t="s">
        <v>582</v>
      </c>
      <c r="OHP76" s="124" t="s">
        <v>582</v>
      </c>
      <c r="OHQ76" s="124" t="s">
        <v>582</v>
      </c>
      <c r="OHR76" s="124" t="s">
        <v>582</v>
      </c>
      <c r="OHS76" s="124" t="s">
        <v>582</v>
      </c>
      <c r="OHT76" s="124" t="s">
        <v>582</v>
      </c>
      <c r="OHU76" s="124" t="s">
        <v>582</v>
      </c>
      <c r="OHV76" s="124" t="s">
        <v>582</v>
      </c>
      <c r="OHW76" s="124" t="s">
        <v>582</v>
      </c>
      <c r="OHX76" s="124" t="s">
        <v>582</v>
      </c>
      <c r="OHY76" s="124" t="s">
        <v>582</v>
      </c>
      <c r="OHZ76" s="124" t="s">
        <v>582</v>
      </c>
      <c r="OIA76" s="124" t="s">
        <v>582</v>
      </c>
      <c r="OIB76" s="124" t="s">
        <v>582</v>
      </c>
      <c r="OIC76" s="124" t="s">
        <v>582</v>
      </c>
      <c r="OID76" s="124" t="s">
        <v>582</v>
      </c>
      <c r="OIE76" s="124" t="s">
        <v>582</v>
      </c>
      <c r="OIF76" s="124" t="s">
        <v>582</v>
      </c>
      <c r="OIG76" s="124" t="s">
        <v>582</v>
      </c>
      <c r="OIH76" s="124" t="s">
        <v>582</v>
      </c>
      <c r="OII76" s="124" t="s">
        <v>582</v>
      </c>
      <c r="OIJ76" s="124" t="s">
        <v>582</v>
      </c>
      <c r="OIK76" s="124" t="s">
        <v>582</v>
      </c>
      <c r="OIL76" s="124" t="s">
        <v>582</v>
      </c>
      <c r="OIM76" s="124" t="s">
        <v>582</v>
      </c>
      <c r="OIN76" s="124" t="s">
        <v>582</v>
      </c>
      <c r="OIO76" s="124" t="s">
        <v>582</v>
      </c>
      <c r="OIP76" s="124" t="s">
        <v>582</v>
      </c>
      <c r="OIQ76" s="124" t="s">
        <v>582</v>
      </c>
      <c r="OIR76" s="124" t="s">
        <v>582</v>
      </c>
      <c r="OIS76" s="124" t="s">
        <v>582</v>
      </c>
      <c r="OIT76" s="124" t="s">
        <v>582</v>
      </c>
      <c r="OIU76" s="124" t="s">
        <v>582</v>
      </c>
      <c r="OIV76" s="124" t="s">
        <v>582</v>
      </c>
      <c r="OIW76" s="124" t="s">
        <v>582</v>
      </c>
      <c r="OIX76" s="124" t="s">
        <v>582</v>
      </c>
      <c r="OIY76" s="124" t="s">
        <v>582</v>
      </c>
      <c r="OIZ76" s="124" t="s">
        <v>582</v>
      </c>
      <c r="OJA76" s="124" t="s">
        <v>582</v>
      </c>
      <c r="OJB76" s="124" t="s">
        <v>582</v>
      </c>
      <c r="OJC76" s="124" t="s">
        <v>582</v>
      </c>
      <c r="OJD76" s="124" t="s">
        <v>582</v>
      </c>
      <c r="OJE76" s="124" t="s">
        <v>582</v>
      </c>
      <c r="OJF76" s="124" t="s">
        <v>582</v>
      </c>
      <c r="OJG76" s="124" t="s">
        <v>582</v>
      </c>
      <c r="OJH76" s="124" t="s">
        <v>582</v>
      </c>
      <c r="OJI76" s="124" t="s">
        <v>582</v>
      </c>
      <c r="OJJ76" s="124" t="s">
        <v>582</v>
      </c>
      <c r="OJK76" s="124" t="s">
        <v>582</v>
      </c>
      <c r="OJL76" s="124" t="s">
        <v>582</v>
      </c>
      <c r="OJM76" s="124" t="s">
        <v>582</v>
      </c>
      <c r="OJN76" s="124" t="s">
        <v>582</v>
      </c>
      <c r="OJO76" s="124" t="s">
        <v>582</v>
      </c>
      <c r="OJP76" s="124" t="s">
        <v>582</v>
      </c>
      <c r="OJQ76" s="124" t="s">
        <v>582</v>
      </c>
      <c r="OJR76" s="124" t="s">
        <v>582</v>
      </c>
      <c r="OJS76" s="124" t="s">
        <v>582</v>
      </c>
      <c r="OJT76" s="124" t="s">
        <v>582</v>
      </c>
      <c r="OJU76" s="124" t="s">
        <v>582</v>
      </c>
      <c r="OJV76" s="124" t="s">
        <v>582</v>
      </c>
      <c r="OJW76" s="124" t="s">
        <v>582</v>
      </c>
      <c r="OJX76" s="124" t="s">
        <v>582</v>
      </c>
      <c r="OJY76" s="124" t="s">
        <v>582</v>
      </c>
      <c r="OJZ76" s="124" t="s">
        <v>582</v>
      </c>
      <c r="OKA76" s="124" t="s">
        <v>582</v>
      </c>
      <c r="OKB76" s="124" t="s">
        <v>582</v>
      </c>
      <c r="OKC76" s="124" t="s">
        <v>582</v>
      </c>
      <c r="OKD76" s="124" t="s">
        <v>582</v>
      </c>
      <c r="OKE76" s="124" t="s">
        <v>582</v>
      </c>
      <c r="OKF76" s="124" t="s">
        <v>582</v>
      </c>
      <c r="OKG76" s="124" t="s">
        <v>582</v>
      </c>
      <c r="OKH76" s="124" t="s">
        <v>582</v>
      </c>
      <c r="OKI76" s="124" t="s">
        <v>582</v>
      </c>
      <c r="OKJ76" s="124" t="s">
        <v>582</v>
      </c>
      <c r="OKK76" s="124" t="s">
        <v>582</v>
      </c>
      <c r="OKL76" s="124" t="s">
        <v>582</v>
      </c>
      <c r="OKM76" s="124" t="s">
        <v>582</v>
      </c>
      <c r="OKN76" s="124" t="s">
        <v>582</v>
      </c>
      <c r="OKO76" s="124" t="s">
        <v>582</v>
      </c>
      <c r="OKP76" s="124" t="s">
        <v>582</v>
      </c>
      <c r="OKQ76" s="124" t="s">
        <v>582</v>
      </c>
      <c r="OKR76" s="124" t="s">
        <v>582</v>
      </c>
      <c r="OKS76" s="124" t="s">
        <v>582</v>
      </c>
      <c r="OKT76" s="124" t="s">
        <v>582</v>
      </c>
      <c r="OKU76" s="124" t="s">
        <v>582</v>
      </c>
      <c r="OKV76" s="124" t="s">
        <v>582</v>
      </c>
      <c r="OKW76" s="124" t="s">
        <v>582</v>
      </c>
      <c r="OKX76" s="124" t="s">
        <v>582</v>
      </c>
      <c r="OKY76" s="124" t="s">
        <v>582</v>
      </c>
      <c r="OKZ76" s="124" t="s">
        <v>582</v>
      </c>
      <c r="OLA76" s="124" t="s">
        <v>582</v>
      </c>
      <c r="OLB76" s="124" t="s">
        <v>582</v>
      </c>
      <c r="OLC76" s="124" t="s">
        <v>582</v>
      </c>
      <c r="OLD76" s="124" t="s">
        <v>582</v>
      </c>
      <c r="OLE76" s="124" t="s">
        <v>582</v>
      </c>
      <c r="OLF76" s="124" t="s">
        <v>582</v>
      </c>
      <c r="OLG76" s="124" t="s">
        <v>582</v>
      </c>
      <c r="OLH76" s="124" t="s">
        <v>582</v>
      </c>
      <c r="OLI76" s="124" t="s">
        <v>582</v>
      </c>
      <c r="OLJ76" s="124" t="s">
        <v>582</v>
      </c>
      <c r="OLK76" s="124" t="s">
        <v>582</v>
      </c>
      <c r="OLL76" s="124" t="s">
        <v>582</v>
      </c>
      <c r="OLM76" s="124" t="s">
        <v>582</v>
      </c>
      <c r="OLN76" s="124" t="s">
        <v>582</v>
      </c>
      <c r="OLO76" s="124" t="s">
        <v>582</v>
      </c>
      <c r="OLP76" s="124" t="s">
        <v>582</v>
      </c>
      <c r="OLQ76" s="124" t="s">
        <v>582</v>
      </c>
      <c r="OLR76" s="124" t="s">
        <v>582</v>
      </c>
      <c r="OLS76" s="124" t="s">
        <v>582</v>
      </c>
      <c r="OLT76" s="124" t="s">
        <v>582</v>
      </c>
      <c r="OLU76" s="124" t="s">
        <v>582</v>
      </c>
      <c r="OLV76" s="124" t="s">
        <v>582</v>
      </c>
      <c r="OLW76" s="124" t="s">
        <v>582</v>
      </c>
      <c r="OLX76" s="124" t="s">
        <v>582</v>
      </c>
      <c r="OLY76" s="124" t="s">
        <v>582</v>
      </c>
      <c r="OLZ76" s="124" t="s">
        <v>582</v>
      </c>
      <c r="OMA76" s="124" t="s">
        <v>582</v>
      </c>
      <c r="OMB76" s="124" t="s">
        <v>582</v>
      </c>
      <c r="OMC76" s="124" t="s">
        <v>582</v>
      </c>
      <c r="OMD76" s="124" t="s">
        <v>582</v>
      </c>
      <c r="OME76" s="124" t="s">
        <v>582</v>
      </c>
      <c r="OMF76" s="124" t="s">
        <v>582</v>
      </c>
      <c r="OMG76" s="124" t="s">
        <v>582</v>
      </c>
      <c r="OMH76" s="124" t="s">
        <v>582</v>
      </c>
      <c r="OMI76" s="124" t="s">
        <v>582</v>
      </c>
      <c r="OMJ76" s="124" t="s">
        <v>582</v>
      </c>
      <c r="OMK76" s="124" t="s">
        <v>582</v>
      </c>
      <c r="OML76" s="124" t="s">
        <v>582</v>
      </c>
      <c r="OMM76" s="124" t="s">
        <v>582</v>
      </c>
      <c r="OMN76" s="124" t="s">
        <v>582</v>
      </c>
      <c r="OMO76" s="124" t="s">
        <v>582</v>
      </c>
      <c r="OMP76" s="124" t="s">
        <v>582</v>
      </c>
      <c r="OMQ76" s="124" t="s">
        <v>582</v>
      </c>
      <c r="OMR76" s="124" t="s">
        <v>582</v>
      </c>
      <c r="OMS76" s="124" t="s">
        <v>582</v>
      </c>
      <c r="OMT76" s="124" t="s">
        <v>582</v>
      </c>
      <c r="OMU76" s="124" t="s">
        <v>582</v>
      </c>
      <c r="OMV76" s="124" t="s">
        <v>582</v>
      </c>
      <c r="OMW76" s="124" t="s">
        <v>582</v>
      </c>
      <c r="OMX76" s="124" t="s">
        <v>582</v>
      </c>
      <c r="OMY76" s="124" t="s">
        <v>582</v>
      </c>
      <c r="OMZ76" s="124" t="s">
        <v>582</v>
      </c>
      <c r="ONA76" s="124" t="s">
        <v>582</v>
      </c>
      <c r="ONB76" s="124" t="s">
        <v>582</v>
      </c>
      <c r="ONC76" s="124" t="s">
        <v>582</v>
      </c>
      <c r="OND76" s="124" t="s">
        <v>582</v>
      </c>
      <c r="ONE76" s="124" t="s">
        <v>582</v>
      </c>
      <c r="ONF76" s="124" t="s">
        <v>582</v>
      </c>
      <c r="ONG76" s="124" t="s">
        <v>582</v>
      </c>
      <c r="ONH76" s="124" t="s">
        <v>582</v>
      </c>
      <c r="ONI76" s="124" t="s">
        <v>582</v>
      </c>
      <c r="ONJ76" s="124" t="s">
        <v>582</v>
      </c>
      <c r="ONK76" s="124" t="s">
        <v>582</v>
      </c>
      <c r="ONL76" s="124" t="s">
        <v>582</v>
      </c>
      <c r="ONM76" s="124" t="s">
        <v>582</v>
      </c>
      <c r="ONN76" s="124" t="s">
        <v>582</v>
      </c>
      <c r="ONO76" s="124" t="s">
        <v>582</v>
      </c>
      <c r="ONP76" s="124" t="s">
        <v>582</v>
      </c>
      <c r="ONQ76" s="124" t="s">
        <v>582</v>
      </c>
      <c r="ONR76" s="124" t="s">
        <v>582</v>
      </c>
      <c r="ONS76" s="124" t="s">
        <v>582</v>
      </c>
      <c r="ONT76" s="124" t="s">
        <v>582</v>
      </c>
      <c r="ONU76" s="124" t="s">
        <v>582</v>
      </c>
      <c r="ONV76" s="124" t="s">
        <v>582</v>
      </c>
      <c r="ONW76" s="124" t="s">
        <v>582</v>
      </c>
      <c r="ONX76" s="124" t="s">
        <v>582</v>
      </c>
      <c r="ONY76" s="124" t="s">
        <v>582</v>
      </c>
      <c r="ONZ76" s="124" t="s">
        <v>582</v>
      </c>
      <c r="OOA76" s="124" t="s">
        <v>582</v>
      </c>
      <c r="OOB76" s="124" t="s">
        <v>582</v>
      </c>
      <c r="OOC76" s="124" t="s">
        <v>582</v>
      </c>
      <c r="OOD76" s="124" t="s">
        <v>582</v>
      </c>
      <c r="OOE76" s="124" t="s">
        <v>582</v>
      </c>
      <c r="OOF76" s="124" t="s">
        <v>582</v>
      </c>
      <c r="OOG76" s="124" t="s">
        <v>582</v>
      </c>
      <c r="OOH76" s="124" t="s">
        <v>582</v>
      </c>
      <c r="OOI76" s="124" t="s">
        <v>582</v>
      </c>
      <c r="OOJ76" s="124" t="s">
        <v>582</v>
      </c>
      <c r="OOK76" s="124" t="s">
        <v>582</v>
      </c>
      <c r="OOL76" s="124" t="s">
        <v>582</v>
      </c>
      <c r="OOM76" s="124" t="s">
        <v>582</v>
      </c>
      <c r="OON76" s="124" t="s">
        <v>582</v>
      </c>
      <c r="OOO76" s="124" t="s">
        <v>582</v>
      </c>
      <c r="OOP76" s="124" t="s">
        <v>582</v>
      </c>
      <c r="OOQ76" s="124" t="s">
        <v>582</v>
      </c>
      <c r="OOR76" s="124" t="s">
        <v>582</v>
      </c>
      <c r="OOS76" s="124" t="s">
        <v>582</v>
      </c>
      <c r="OOT76" s="124" t="s">
        <v>582</v>
      </c>
      <c r="OOU76" s="124" t="s">
        <v>582</v>
      </c>
      <c r="OOV76" s="124" t="s">
        <v>582</v>
      </c>
      <c r="OOW76" s="124" t="s">
        <v>582</v>
      </c>
      <c r="OOX76" s="124" t="s">
        <v>582</v>
      </c>
      <c r="OOY76" s="124" t="s">
        <v>582</v>
      </c>
      <c r="OOZ76" s="124" t="s">
        <v>582</v>
      </c>
      <c r="OPA76" s="124" t="s">
        <v>582</v>
      </c>
      <c r="OPB76" s="124" t="s">
        <v>582</v>
      </c>
      <c r="OPC76" s="124" t="s">
        <v>582</v>
      </c>
      <c r="OPD76" s="124" t="s">
        <v>582</v>
      </c>
      <c r="OPE76" s="124" t="s">
        <v>582</v>
      </c>
      <c r="OPF76" s="124" t="s">
        <v>582</v>
      </c>
      <c r="OPG76" s="124" t="s">
        <v>582</v>
      </c>
      <c r="OPH76" s="124" t="s">
        <v>582</v>
      </c>
      <c r="OPI76" s="124" t="s">
        <v>582</v>
      </c>
      <c r="OPJ76" s="124" t="s">
        <v>582</v>
      </c>
      <c r="OPK76" s="124" t="s">
        <v>582</v>
      </c>
      <c r="OPL76" s="124" t="s">
        <v>582</v>
      </c>
      <c r="OPM76" s="124" t="s">
        <v>582</v>
      </c>
      <c r="OPN76" s="124" t="s">
        <v>582</v>
      </c>
      <c r="OPO76" s="124" t="s">
        <v>582</v>
      </c>
      <c r="OPP76" s="124" t="s">
        <v>582</v>
      </c>
      <c r="OPQ76" s="124" t="s">
        <v>582</v>
      </c>
      <c r="OPR76" s="124" t="s">
        <v>582</v>
      </c>
      <c r="OPS76" s="124" t="s">
        <v>582</v>
      </c>
      <c r="OPT76" s="124" t="s">
        <v>582</v>
      </c>
      <c r="OPU76" s="124" t="s">
        <v>582</v>
      </c>
      <c r="OPV76" s="124" t="s">
        <v>582</v>
      </c>
      <c r="OPW76" s="124" t="s">
        <v>582</v>
      </c>
      <c r="OPX76" s="124" t="s">
        <v>582</v>
      </c>
      <c r="OPY76" s="124" t="s">
        <v>582</v>
      </c>
      <c r="OPZ76" s="124" t="s">
        <v>582</v>
      </c>
      <c r="OQA76" s="124" t="s">
        <v>582</v>
      </c>
      <c r="OQB76" s="124" t="s">
        <v>582</v>
      </c>
      <c r="OQC76" s="124" t="s">
        <v>582</v>
      </c>
      <c r="OQD76" s="124" t="s">
        <v>582</v>
      </c>
      <c r="OQE76" s="124" t="s">
        <v>582</v>
      </c>
      <c r="OQF76" s="124" t="s">
        <v>582</v>
      </c>
      <c r="OQG76" s="124" t="s">
        <v>582</v>
      </c>
      <c r="OQH76" s="124" t="s">
        <v>582</v>
      </c>
      <c r="OQI76" s="124" t="s">
        <v>582</v>
      </c>
      <c r="OQJ76" s="124" t="s">
        <v>582</v>
      </c>
      <c r="OQK76" s="124" t="s">
        <v>582</v>
      </c>
      <c r="OQL76" s="124" t="s">
        <v>582</v>
      </c>
      <c r="OQM76" s="124" t="s">
        <v>582</v>
      </c>
      <c r="OQN76" s="124" t="s">
        <v>582</v>
      </c>
      <c r="OQO76" s="124" t="s">
        <v>582</v>
      </c>
      <c r="OQP76" s="124" t="s">
        <v>582</v>
      </c>
      <c r="OQQ76" s="124" t="s">
        <v>582</v>
      </c>
      <c r="OQR76" s="124" t="s">
        <v>582</v>
      </c>
      <c r="OQS76" s="124" t="s">
        <v>582</v>
      </c>
      <c r="OQT76" s="124" t="s">
        <v>582</v>
      </c>
      <c r="OQU76" s="124" t="s">
        <v>582</v>
      </c>
      <c r="OQV76" s="124" t="s">
        <v>582</v>
      </c>
      <c r="OQW76" s="124" t="s">
        <v>582</v>
      </c>
      <c r="OQX76" s="124" t="s">
        <v>582</v>
      </c>
      <c r="OQY76" s="124" t="s">
        <v>582</v>
      </c>
      <c r="OQZ76" s="124" t="s">
        <v>582</v>
      </c>
      <c r="ORA76" s="124" t="s">
        <v>582</v>
      </c>
      <c r="ORB76" s="124" t="s">
        <v>582</v>
      </c>
      <c r="ORC76" s="124" t="s">
        <v>582</v>
      </c>
      <c r="ORD76" s="124" t="s">
        <v>582</v>
      </c>
      <c r="ORE76" s="124" t="s">
        <v>582</v>
      </c>
      <c r="ORF76" s="124" t="s">
        <v>582</v>
      </c>
      <c r="ORG76" s="124" t="s">
        <v>582</v>
      </c>
      <c r="ORH76" s="124" t="s">
        <v>582</v>
      </c>
      <c r="ORI76" s="124" t="s">
        <v>582</v>
      </c>
      <c r="ORJ76" s="124" t="s">
        <v>582</v>
      </c>
      <c r="ORK76" s="124" t="s">
        <v>582</v>
      </c>
      <c r="ORL76" s="124" t="s">
        <v>582</v>
      </c>
      <c r="ORM76" s="124" t="s">
        <v>582</v>
      </c>
      <c r="ORN76" s="124" t="s">
        <v>582</v>
      </c>
      <c r="ORO76" s="124" t="s">
        <v>582</v>
      </c>
      <c r="ORP76" s="124" t="s">
        <v>582</v>
      </c>
      <c r="ORQ76" s="124" t="s">
        <v>582</v>
      </c>
      <c r="ORR76" s="124" t="s">
        <v>582</v>
      </c>
      <c r="ORS76" s="124" t="s">
        <v>582</v>
      </c>
      <c r="ORT76" s="124" t="s">
        <v>582</v>
      </c>
      <c r="ORU76" s="124" t="s">
        <v>582</v>
      </c>
      <c r="ORV76" s="124" t="s">
        <v>582</v>
      </c>
      <c r="ORW76" s="124" t="s">
        <v>582</v>
      </c>
      <c r="ORX76" s="124" t="s">
        <v>582</v>
      </c>
      <c r="ORY76" s="124" t="s">
        <v>582</v>
      </c>
      <c r="ORZ76" s="124" t="s">
        <v>582</v>
      </c>
      <c r="OSA76" s="124" t="s">
        <v>582</v>
      </c>
      <c r="OSB76" s="124" t="s">
        <v>582</v>
      </c>
      <c r="OSC76" s="124" t="s">
        <v>582</v>
      </c>
      <c r="OSD76" s="124" t="s">
        <v>582</v>
      </c>
      <c r="OSE76" s="124" t="s">
        <v>582</v>
      </c>
      <c r="OSF76" s="124" t="s">
        <v>582</v>
      </c>
      <c r="OSG76" s="124" t="s">
        <v>582</v>
      </c>
      <c r="OSH76" s="124" t="s">
        <v>582</v>
      </c>
      <c r="OSI76" s="124" t="s">
        <v>582</v>
      </c>
      <c r="OSJ76" s="124" t="s">
        <v>582</v>
      </c>
      <c r="OSK76" s="124" t="s">
        <v>582</v>
      </c>
      <c r="OSL76" s="124" t="s">
        <v>582</v>
      </c>
      <c r="OSM76" s="124" t="s">
        <v>582</v>
      </c>
      <c r="OSN76" s="124" t="s">
        <v>582</v>
      </c>
      <c r="OSO76" s="124" t="s">
        <v>582</v>
      </c>
      <c r="OSP76" s="124" t="s">
        <v>582</v>
      </c>
      <c r="OSQ76" s="124" t="s">
        <v>582</v>
      </c>
      <c r="OSR76" s="124" t="s">
        <v>582</v>
      </c>
      <c r="OSS76" s="124" t="s">
        <v>582</v>
      </c>
      <c r="OST76" s="124" t="s">
        <v>582</v>
      </c>
      <c r="OSU76" s="124" t="s">
        <v>582</v>
      </c>
      <c r="OSV76" s="124" t="s">
        <v>582</v>
      </c>
      <c r="OSW76" s="124" t="s">
        <v>582</v>
      </c>
      <c r="OSX76" s="124" t="s">
        <v>582</v>
      </c>
      <c r="OSY76" s="124" t="s">
        <v>582</v>
      </c>
      <c r="OSZ76" s="124" t="s">
        <v>582</v>
      </c>
      <c r="OTA76" s="124" t="s">
        <v>582</v>
      </c>
      <c r="OTB76" s="124" t="s">
        <v>582</v>
      </c>
      <c r="OTC76" s="124" t="s">
        <v>582</v>
      </c>
      <c r="OTD76" s="124" t="s">
        <v>582</v>
      </c>
      <c r="OTE76" s="124" t="s">
        <v>582</v>
      </c>
      <c r="OTF76" s="124" t="s">
        <v>582</v>
      </c>
      <c r="OTG76" s="124" t="s">
        <v>582</v>
      </c>
      <c r="OTH76" s="124" t="s">
        <v>582</v>
      </c>
      <c r="OTI76" s="124" t="s">
        <v>582</v>
      </c>
      <c r="OTJ76" s="124" t="s">
        <v>582</v>
      </c>
      <c r="OTK76" s="124" t="s">
        <v>582</v>
      </c>
      <c r="OTL76" s="124" t="s">
        <v>582</v>
      </c>
      <c r="OTM76" s="124" t="s">
        <v>582</v>
      </c>
      <c r="OTN76" s="124" t="s">
        <v>582</v>
      </c>
      <c r="OTO76" s="124" t="s">
        <v>582</v>
      </c>
      <c r="OTP76" s="124" t="s">
        <v>582</v>
      </c>
      <c r="OTQ76" s="124" t="s">
        <v>582</v>
      </c>
      <c r="OTR76" s="124" t="s">
        <v>582</v>
      </c>
      <c r="OTS76" s="124" t="s">
        <v>582</v>
      </c>
      <c r="OTT76" s="124" t="s">
        <v>582</v>
      </c>
      <c r="OTU76" s="124" t="s">
        <v>582</v>
      </c>
      <c r="OTV76" s="124" t="s">
        <v>582</v>
      </c>
      <c r="OTW76" s="124" t="s">
        <v>582</v>
      </c>
      <c r="OTX76" s="124" t="s">
        <v>582</v>
      </c>
      <c r="OTY76" s="124" t="s">
        <v>582</v>
      </c>
      <c r="OTZ76" s="124" t="s">
        <v>582</v>
      </c>
      <c r="OUA76" s="124" t="s">
        <v>582</v>
      </c>
      <c r="OUB76" s="124" t="s">
        <v>582</v>
      </c>
      <c r="OUC76" s="124" t="s">
        <v>582</v>
      </c>
      <c r="OUD76" s="124" t="s">
        <v>582</v>
      </c>
      <c r="OUE76" s="124" t="s">
        <v>582</v>
      </c>
      <c r="OUF76" s="124" t="s">
        <v>582</v>
      </c>
      <c r="OUG76" s="124" t="s">
        <v>582</v>
      </c>
      <c r="OUH76" s="124" t="s">
        <v>582</v>
      </c>
      <c r="OUI76" s="124" t="s">
        <v>582</v>
      </c>
      <c r="OUJ76" s="124" t="s">
        <v>582</v>
      </c>
      <c r="OUK76" s="124" t="s">
        <v>582</v>
      </c>
      <c r="OUL76" s="124" t="s">
        <v>582</v>
      </c>
      <c r="OUM76" s="124" t="s">
        <v>582</v>
      </c>
      <c r="OUN76" s="124" t="s">
        <v>582</v>
      </c>
      <c r="OUO76" s="124" t="s">
        <v>582</v>
      </c>
      <c r="OUP76" s="124" t="s">
        <v>582</v>
      </c>
      <c r="OUQ76" s="124" t="s">
        <v>582</v>
      </c>
      <c r="OUR76" s="124" t="s">
        <v>582</v>
      </c>
      <c r="OUS76" s="124" t="s">
        <v>582</v>
      </c>
      <c r="OUT76" s="124" t="s">
        <v>582</v>
      </c>
      <c r="OUU76" s="124" t="s">
        <v>582</v>
      </c>
      <c r="OUV76" s="124" t="s">
        <v>582</v>
      </c>
      <c r="OUW76" s="124" t="s">
        <v>582</v>
      </c>
      <c r="OUX76" s="124" t="s">
        <v>582</v>
      </c>
      <c r="OUY76" s="124" t="s">
        <v>582</v>
      </c>
      <c r="OUZ76" s="124" t="s">
        <v>582</v>
      </c>
      <c r="OVA76" s="124" t="s">
        <v>582</v>
      </c>
      <c r="OVB76" s="124" t="s">
        <v>582</v>
      </c>
      <c r="OVC76" s="124" t="s">
        <v>582</v>
      </c>
      <c r="OVD76" s="124" t="s">
        <v>582</v>
      </c>
      <c r="OVE76" s="124" t="s">
        <v>582</v>
      </c>
      <c r="OVF76" s="124" t="s">
        <v>582</v>
      </c>
      <c r="OVG76" s="124" t="s">
        <v>582</v>
      </c>
      <c r="OVH76" s="124" t="s">
        <v>582</v>
      </c>
      <c r="OVI76" s="124" t="s">
        <v>582</v>
      </c>
      <c r="OVJ76" s="124" t="s">
        <v>582</v>
      </c>
      <c r="OVK76" s="124" t="s">
        <v>582</v>
      </c>
      <c r="OVL76" s="124" t="s">
        <v>582</v>
      </c>
      <c r="OVM76" s="124" t="s">
        <v>582</v>
      </c>
      <c r="OVN76" s="124" t="s">
        <v>582</v>
      </c>
      <c r="OVO76" s="124" t="s">
        <v>582</v>
      </c>
      <c r="OVP76" s="124" t="s">
        <v>582</v>
      </c>
      <c r="OVQ76" s="124" t="s">
        <v>582</v>
      </c>
      <c r="OVR76" s="124" t="s">
        <v>582</v>
      </c>
      <c r="OVS76" s="124" t="s">
        <v>582</v>
      </c>
      <c r="OVT76" s="124" t="s">
        <v>582</v>
      </c>
      <c r="OVU76" s="124" t="s">
        <v>582</v>
      </c>
      <c r="OVV76" s="124" t="s">
        <v>582</v>
      </c>
      <c r="OVW76" s="124" t="s">
        <v>582</v>
      </c>
      <c r="OVX76" s="124" t="s">
        <v>582</v>
      </c>
      <c r="OVY76" s="124" t="s">
        <v>582</v>
      </c>
      <c r="OVZ76" s="124" t="s">
        <v>582</v>
      </c>
      <c r="OWA76" s="124" t="s">
        <v>582</v>
      </c>
      <c r="OWB76" s="124" t="s">
        <v>582</v>
      </c>
      <c r="OWC76" s="124" t="s">
        <v>582</v>
      </c>
      <c r="OWD76" s="124" t="s">
        <v>582</v>
      </c>
      <c r="OWE76" s="124" t="s">
        <v>582</v>
      </c>
      <c r="OWF76" s="124" t="s">
        <v>582</v>
      </c>
      <c r="OWG76" s="124" t="s">
        <v>582</v>
      </c>
      <c r="OWH76" s="124" t="s">
        <v>582</v>
      </c>
      <c r="OWI76" s="124" t="s">
        <v>582</v>
      </c>
      <c r="OWJ76" s="124" t="s">
        <v>582</v>
      </c>
      <c r="OWK76" s="124" t="s">
        <v>582</v>
      </c>
      <c r="OWL76" s="124" t="s">
        <v>582</v>
      </c>
      <c r="OWM76" s="124" t="s">
        <v>582</v>
      </c>
      <c r="OWN76" s="124" t="s">
        <v>582</v>
      </c>
      <c r="OWO76" s="124" t="s">
        <v>582</v>
      </c>
      <c r="OWP76" s="124" t="s">
        <v>582</v>
      </c>
      <c r="OWQ76" s="124" t="s">
        <v>582</v>
      </c>
      <c r="OWR76" s="124" t="s">
        <v>582</v>
      </c>
      <c r="OWS76" s="124" t="s">
        <v>582</v>
      </c>
      <c r="OWT76" s="124" t="s">
        <v>582</v>
      </c>
      <c r="OWU76" s="124" t="s">
        <v>582</v>
      </c>
      <c r="OWV76" s="124" t="s">
        <v>582</v>
      </c>
      <c r="OWW76" s="124" t="s">
        <v>582</v>
      </c>
      <c r="OWX76" s="124" t="s">
        <v>582</v>
      </c>
      <c r="OWY76" s="124" t="s">
        <v>582</v>
      </c>
      <c r="OWZ76" s="124" t="s">
        <v>582</v>
      </c>
      <c r="OXA76" s="124" t="s">
        <v>582</v>
      </c>
      <c r="OXB76" s="124" t="s">
        <v>582</v>
      </c>
      <c r="OXC76" s="124" t="s">
        <v>582</v>
      </c>
      <c r="OXD76" s="124" t="s">
        <v>582</v>
      </c>
      <c r="OXE76" s="124" t="s">
        <v>582</v>
      </c>
      <c r="OXF76" s="124" t="s">
        <v>582</v>
      </c>
      <c r="OXG76" s="124" t="s">
        <v>582</v>
      </c>
      <c r="OXH76" s="124" t="s">
        <v>582</v>
      </c>
      <c r="OXI76" s="124" t="s">
        <v>582</v>
      </c>
      <c r="OXJ76" s="124" t="s">
        <v>582</v>
      </c>
      <c r="OXK76" s="124" t="s">
        <v>582</v>
      </c>
      <c r="OXL76" s="124" t="s">
        <v>582</v>
      </c>
      <c r="OXM76" s="124" t="s">
        <v>582</v>
      </c>
      <c r="OXN76" s="124" t="s">
        <v>582</v>
      </c>
      <c r="OXO76" s="124" t="s">
        <v>582</v>
      </c>
      <c r="OXP76" s="124" t="s">
        <v>582</v>
      </c>
      <c r="OXQ76" s="124" t="s">
        <v>582</v>
      </c>
      <c r="OXR76" s="124" t="s">
        <v>582</v>
      </c>
      <c r="OXS76" s="124" t="s">
        <v>582</v>
      </c>
      <c r="OXT76" s="124" t="s">
        <v>582</v>
      </c>
      <c r="OXU76" s="124" t="s">
        <v>582</v>
      </c>
      <c r="OXV76" s="124" t="s">
        <v>582</v>
      </c>
      <c r="OXW76" s="124" t="s">
        <v>582</v>
      </c>
      <c r="OXX76" s="124" t="s">
        <v>582</v>
      </c>
      <c r="OXY76" s="124" t="s">
        <v>582</v>
      </c>
      <c r="OXZ76" s="124" t="s">
        <v>582</v>
      </c>
      <c r="OYA76" s="124" t="s">
        <v>582</v>
      </c>
      <c r="OYB76" s="124" t="s">
        <v>582</v>
      </c>
      <c r="OYC76" s="124" t="s">
        <v>582</v>
      </c>
      <c r="OYD76" s="124" t="s">
        <v>582</v>
      </c>
      <c r="OYE76" s="124" t="s">
        <v>582</v>
      </c>
      <c r="OYF76" s="124" t="s">
        <v>582</v>
      </c>
      <c r="OYG76" s="124" t="s">
        <v>582</v>
      </c>
      <c r="OYH76" s="124" t="s">
        <v>582</v>
      </c>
      <c r="OYI76" s="124" t="s">
        <v>582</v>
      </c>
      <c r="OYJ76" s="124" t="s">
        <v>582</v>
      </c>
      <c r="OYK76" s="124" t="s">
        <v>582</v>
      </c>
      <c r="OYL76" s="124" t="s">
        <v>582</v>
      </c>
      <c r="OYM76" s="124" t="s">
        <v>582</v>
      </c>
      <c r="OYN76" s="124" t="s">
        <v>582</v>
      </c>
      <c r="OYO76" s="124" t="s">
        <v>582</v>
      </c>
      <c r="OYP76" s="124" t="s">
        <v>582</v>
      </c>
      <c r="OYQ76" s="124" t="s">
        <v>582</v>
      </c>
      <c r="OYR76" s="124" t="s">
        <v>582</v>
      </c>
      <c r="OYS76" s="124" t="s">
        <v>582</v>
      </c>
      <c r="OYT76" s="124" t="s">
        <v>582</v>
      </c>
      <c r="OYU76" s="124" t="s">
        <v>582</v>
      </c>
      <c r="OYV76" s="124" t="s">
        <v>582</v>
      </c>
      <c r="OYW76" s="124" t="s">
        <v>582</v>
      </c>
      <c r="OYX76" s="124" t="s">
        <v>582</v>
      </c>
      <c r="OYY76" s="124" t="s">
        <v>582</v>
      </c>
      <c r="OYZ76" s="124" t="s">
        <v>582</v>
      </c>
      <c r="OZA76" s="124" t="s">
        <v>582</v>
      </c>
      <c r="OZB76" s="124" t="s">
        <v>582</v>
      </c>
      <c r="OZC76" s="124" t="s">
        <v>582</v>
      </c>
      <c r="OZD76" s="124" t="s">
        <v>582</v>
      </c>
      <c r="OZE76" s="124" t="s">
        <v>582</v>
      </c>
      <c r="OZF76" s="124" t="s">
        <v>582</v>
      </c>
      <c r="OZG76" s="124" t="s">
        <v>582</v>
      </c>
      <c r="OZH76" s="124" t="s">
        <v>582</v>
      </c>
      <c r="OZI76" s="124" t="s">
        <v>582</v>
      </c>
      <c r="OZJ76" s="124" t="s">
        <v>582</v>
      </c>
      <c r="OZK76" s="124" t="s">
        <v>582</v>
      </c>
      <c r="OZL76" s="124" t="s">
        <v>582</v>
      </c>
      <c r="OZM76" s="124" t="s">
        <v>582</v>
      </c>
      <c r="OZN76" s="124" t="s">
        <v>582</v>
      </c>
      <c r="OZO76" s="124" t="s">
        <v>582</v>
      </c>
      <c r="OZP76" s="124" t="s">
        <v>582</v>
      </c>
      <c r="OZQ76" s="124" t="s">
        <v>582</v>
      </c>
      <c r="OZR76" s="124" t="s">
        <v>582</v>
      </c>
      <c r="OZS76" s="124" t="s">
        <v>582</v>
      </c>
      <c r="OZT76" s="124" t="s">
        <v>582</v>
      </c>
      <c r="OZU76" s="124" t="s">
        <v>582</v>
      </c>
      <c r="OZV76" s="124" t="s">
        <v>582</v>
      </c>
      <c r="OZW76" s="124" t="s">
        <v>582</v>
      </c>
      <c r="OZX76" s="124" t="s">
        <v>582</v>
      </c>
      <c r="OZY76" s="124" t="s">
        <v>582</v>
      </c>
      <c r="OZZ76" s="124" t="s">
        <v>582</v>
      </c>
      <c r="PAA76" s="124" t="s">
        <v>582</v>
      </c>
      <c r="PAB76" s="124" t="s">
        <v>582</v>
      </c>
      <c r="PAC76" s="124" t="s">
        <v>582</v>
      </c>
      <c r="PAD76" s="124" t="s">
        <v>582</v>
      </c>
      <c r="PAE76" s="124" t="s">
        <v>582</v>
      </c>
      <c r="PAF76" s="124" t="s">
        <v>582</v>
      </c>
      <c r="PAG76" s="124" t="s">
        <v>582</v>
      </c>
      <c r="PAH76" s="124" t="s">
        <v>582</v>
      </c>
      <c r="PAI76" s="124" t="s">
        <v>582</v>
      </c>
      <c r="PAJ76" s="124" t="s">
        <v>582</v>
      </c>
      <c r="PAK76" s="124" t="s">
        <v>582</v>
      </c>
      <c r="PAL76" s="124" t="s">
        <v>582</v>
      </c>
      <c r="PAM76" s="124" t="s">
        <v>582</v>
      </c>
      <c r="PAN76" s="124" t="s">
        <v>582</v>
      </c>
      <c r="PAO76" s="124" t="s">
        <v>582</v>
      </c>
      <c r="PAP76" s="124" t="s">
        <v>582</v>
      </c>
      <c r="PAQ76" s="124" t="s">
        <v>582</v>
      </c>
      <c r="PAR76" s="124" t="s">
        <v>582</v>
      </c>
      <c r="PAS76" s="124" t="s">
        <v>582</v>
      </c>
      <c r="PAT76" s="124" t="s">
        <v>582</v>
      </c>
      <c r="PAU76" s="124" t="s">
        <v>582</v>
      </c>
      <c r="PAV76" s="124" t="s">
        <v>582</v>
      </c>
      <c r="PAW76" s="124" t="s">
        <v>582</v>
      </c>
      <c r="PAX76" s="124" t="s">
        <v>582</v>
      </c>
      <c r="PAY76" s="124" t="s">
        <v>582</v>
      </c>
      <c r="PAZ76" s="124" t="s">
        <v>582</v>
      </c>
      <c r="PBA76" s="124" t="s">
        <v>582</v>
      </c>
      <c r="PBB76" s="124" t="s">
        <v>582</v>
      </c>
      <c r="PBC76" s="124" t="s">
        <v>582</v>
      </c>
      <c r="PBD76" s="124" t="s">
        <v>582</v>
      </c>
      <c r="PBE76" s="124" t="s">
        <v>582</v>
      </c>
      <c r="PBF76" s="124" t="s">
        <v>582</v>
      </c>
      <c r="PBG76" s="124" t="s">
        <v>582</v>
      </c>
      <c r="PBH76" s="124" t="s">
        <v>582</v>
      </c>
      <c r="PBI76" s="124" t="s">
        <v>582</v>
      </c>
      <c r="PBJ76" s="124" t="s">
        <v>582</v>
      </c>
      <c r="PBK76" s="124" t="s">
        <v>582</v>
      </c>
      <c r="PBL76" s="124" t="s">
        <v>582</v>
      </c>
      <c r="PBM76" s="124" t="s">
        <v>582</v>
      </c>
      <c r="PBN76" s="124" t="s">
        <v>582</v>
      </c>
      <c r="PBO76" s="124" t="s">
        <v>582</v>
      </c>
      <c r="PBP76" s="124" t="s">
        <v>582</v>
      </c>
      <c r="PBQ76" s="124" t="s">
        <v>582</v>
      </c>
      <c r="PBR76" s="124" t="s">
        <v>582</v>
      </c>
      <c r="PBS76" s="124" t="s">
        <v>582</v>
      </c>
      <c r="PBT76" s="124" t="s">
        <v>582</v>
      </c>
      <c r="PBU76" s="124" t="s">
        <v>582</v>
      </c>
      <c r="PBV76" s="124" t="s">
        <v>582</v>
      </c>
      <c r="PBW76" s="124" t="s">
        <v>582</v>
      </c>
      <c r="PBX76" s="124" t="s">
        <v>582</v>
      </c>
      <c r="PBY76" s="124" t="s">
        <v>582</v>
      </c>
      <c r="PBZ76" s="124" t="s">
        <v>582</v>
      </c>
      <c r="PCA76" s="124" t="s">
        <v>582</v>
      </c>
      <c r="PCB76" s="124" t="s">
        <v>582</v>
      </c>
      <c r="PCC76" s="124" t="s">
        <v>582</v>
      </c>
      <c r="PCD76" s="124" t="s">
        <v>582</v>
      </c>
      <c r="PCE76" s="124" t="s">
        <v>582</v>
      </c>
      <c r="PCF76" s="124" t="s">
        <v>582</v>
      </c>
      <c r="PCG76" s="124" t="s">
        <v>582</v>
      </c>
      <c r="PCH76" s="124" t="s">
        <v>582</v>
      </c>
      <c r="PCI76" s="124" t="s">
        <v>582</v>
      </c>
      <c r="PCJ76" s="124" t="s">
        <v>582</v>
      </c>
      <c r="PCK76" s="124" t="s">
        <v>582</v>
      </c>
      <c r="PCL76" s="124" t="s">
        <v>582</v>
      </c>
      <c r="PCM76" s="124" t="s">
        <v>582</v>
      </c>
      <c r="PCN76" s="124" t="s">
        <v>582</v>
      </c>
      <c r="PCO76" s="124" t="s">
        <v>582</v>
      </c>
      <c r="PCP76" s="124" t="s">
        <v>582</v>
      </c>
      <c r="PCQ76" s="124" t="s">
        <v>582</v>
      </c>
      <c r="PCR76" s="124" t="s">
        <v>582</v>
      </c>
      <c r="PCS76" s="124" t="s">
        <v>582</v>
      </c>
      <c r="PCT76" s="124" t="s">
        <v>582</v>
      </c>
      <c r="PCU76" s="124" t="s">
        <v>582</v>
      </c>
      <c r="PCV76" s="124" t="s">
        <v>582</v>
      </c>
      <c r="PCW76" s="124" t="s">
        <v>582</v>
      </c>
      <c r="PCX76" s="124" t="s">
        <v>582</v>
      </c>
      <c r="PCY76" s="124" t="s">
        <v>582</v>
      </c>
      <c r="PCZ76" s="124" t="s">
        <v>582</v>
      </c>
      <c r="PDA76" s="124" t="s">
        <v>582</v>
      </c>
      <c r="PDB76" s="124" t="s">
        <v>582</v>
      </c>
      <c r="PDC76" s="124" t="s">
        <v>582</v>
      </c>
      <c r="PDD76" s="124" t="s">
        <v>582</v>
      </c>
      <c r="PDE76" s="124" t="s">
        <v>582</v>
      </c>
      <c r="PDF76" s="124" t="s">
        <v>582</v>
      </c>
      <c r="PDG76" s="124" t="s">
        <v>582</v>
      </c>
      <c r="PDH76" s="124" t="s">
        <v>582</v>
      </c>
      <c r="PDI76" s="124" t="s">
        <v>582</v>
      </c>
      <c r="PDJ76" s="124" t="s">
        <v>582</v>
      </c>
      <c r="PDK76" s="124" t="s">
        <v>582</v>
      </c>
      <c r="PDL76" s="124" t="s">
        <v>582</v>
      </c>
      <c r="PDM76" s="124" t="s">
        <v>582</v>
      </c>
      <c r="PDN76" s="124" t="s">
        <v>582</v>
      </c>
      <c r="PDO76" s="124" t="s">
        <v>582</v>
      </c>
      <c r="PDP76" s="124" t="s">
        <v>582</v>
      </c>
      <c r="PDQ76" s="124" t="s">
        <v>582</v>
      </c>
      <c r="PDR76" s="124" t="s">
        <v>582</v>
      </c>
      <c r="PDS76" s="124" t="s">
        <v>582</v>
      </c>
      <c r="PDT76" s="124" t="s">
        <v>582</v>
      </c>
      <c r="PDU76" s="124" t="s">
        <v>582</v>
      </c>
      <c r="PDV76" s="124" t="s">
        <v>582</v>
      </c>
      <c r="PDW76" s="124" t="s">
        <v>582</v>
      </c>
      <c r="PDX76" s="124" t="s">
        <v>582</v>
      </c>
      <c r="PDY76" s="124" t="s">
        <v>582</v>
      </c>
      <c r="PDZ76" s="124" t="s">
        <v>582</v>
      </c>
      <c r="PEA76" s="124" t="s">
        <v>582</v>
      </c>
      <c r="PEB76" s="124" t="s">
        <v>582</v>
      </c>
      <c r="PEC76" s="124" t="s">
        <v>582</v>
      </c>
      <c r="PED76" s="124" t="s">
        <v>582</v>
      </c>
      <c r="PEE76" s="124" t="s">
        <v>582</v>
      </c>
      <c r="PEF76" s="124" t="s">
        <v>582</v>
      </c>
      <c r="PEG76" s="124" t="s">
        <v>582</v>
      </c>
      <c r="PEH76" s="124" t="s">
        <v>582</v>
      </c>
      <c r="PEI76" s="124" t="s">
        <v>582</v>
      </c>
      <c r="PEJ76" s="124" t="s">
        <v>582</v>
      </c>
      <c r="PEK76" s="124" t="s">
        <v>582</v>
      </c>
      <c r="PEL76" s="124" t="s">
        <v>582</v>
      </c>
      <c r="PEM76" s="124" t="s">
        <v>582</v>
      </c>
      <c r="PEN76" s="124" t="s">
        <v>582</v>
      </c>
      <c r="PEO76" s="124" t="s">
        <v>582</v>
      </c>
      <c r="PEP76" s="124" t="s">
        <v>582</v>
      </c>
      <c r="PEQ76" s="124" t="s">
        <v>582</v>
      </c>
      <c r="PER76" s="124" t="s">
        <v>582</v>
      </c>
      <c r="PES76" s="124" t="s">
        <v>582</v>
      </c>
      <c r="PET76" s="124" t="s">
        <v>582</v>
      </c>
      <c r="PEU76" s="124" t="s">
        <v>582</v>
      </c>
      <c r="PEV76" s="124" t="s">
        <v>582</v>
      </c>
      <c r="PEW76" s="124" t="s">
        <v>582</v>
      </c>
      <c r="PEX76" s="124" t="s">
        <v>582</v>
      </c>
      <c r="PEY76" s="124" t="s">
        <v>582</v>
      </c>
      <c r="PEZ76" s="124" t="s">
        <v>582</v>
      </c>
      <c r="PFA76" s="124" t="s">
        <v>582</v>
      </c>
      <c r="PFB76" s="124" t="s">
        <v>582</v>
      </c>
      <c r="PFC76" s="124" t="s">
        <v>582</v>
      </c>
      <c r="PFD76" s="124" t="s">
        <v>582</v>
      </c>
      <c r="PFE76" s="124" t="s">
        <v>582</v>
      </c>
      <c r="PFF76" s="124" t="s">
        <v>582</v>
      </c>
      <c r="PFG76" s="124" t="s">
        <v>582</v>
      </c>
      <c r="PFH76" s="124" t="s">
        <v>582</v>
      </c>
      <c r="PFI76" s="124" t="s">
        <v>582</v>
      </c>
      <c r="PFJ76" s="124" t="s">
        <v>582</v>
      </c>
      <c r="PFK76" s="124" t="s">
        <v>582</v>
      </c>
      <c r="PFL76" s="124" t="s">
        <v>582</v>
      </c>
      <c r="PFM76" s="124" t="s">
        <v>582</v>
      </c>
      <c r="PFN76" s="124" t="s">
        <v>582</v>
      </c>
      <c r="PFO76" s="124" t="s">
        <v>582</v>
      </c>
      <c r="PFP76" s="124" t="s">
        <v>582</v>
      </c>
      <c r="PFQ76" s="124" t="s">
        <v>582</v>
      </c>
      <c r="PFR76" s="124" t="s">
        <v>582</v>
      </c>
      <c r="PFS76" s="124" t="s">
        <v>582</v>
      </c>
      <c r="PFT76" s="124" t="s">
        <v>582</v>
      </c>
      <c r="PFU76" s="124" t="s">
        <v>582</v>
      </c>
      <c r="PFV76" s="124" t="s">
        <v>582</v>
      </c>
      <c r="PFW76" s="124" t="s">
        <v>582</v>
      </c>
      <c r="PFX76" s="124" t="s">
        <v>582</v>
      </c>
      <c r="PFY76" s="124" t="s">
        <v>582</v>
      </c>
      <c r="PFZ76" s="124" t="s">
        <v>582</v>
      </c>
      <c r="PGA76" s="124" t="s">
        <v>582</v>
      </c>
      <c r="PGB76" s="124" t="s">
        <v>582</v>
      </c>
      <c r="PGC76" s="124" t="s">
        <v>582</v>
      </c>
      <c r="PGD76" s="124" t="s">
        <v>582</v>
      </c>
      <c r="PGE76" s="124" t="s">
        <v>582</v>
      </c>
      <c r="PGF76" s="124" t="s">
        <v>582</v>
      </c>
      <c r="PGG76" s="124" t="s">
        <v>582</v>
      </c>
      <c r="PGH76" s="124" t="s">
        <v>582</v>
      </c>
      <c r="PGI76" s="124" t="s">
        <v>582</v>
      </c>
      <c r="PGJ76" s="124" t="s">
        <v>582</v>
      </c>
      <c r="PGK76" s="124" t="s">
        <v>582</v>
      </c>
      <c r="PGL76" s="124" t="s">
        <v>582</v>
      </c>
      <c r="PGM76" s="124" t="s">
        <v>582</v>
      </c>
      <c r="PGN76" s="124" t="s">
        <v>582</v>
      </c>
      <c r="PGO76" s="124" t="s">
        <v>582</v>
      </c>
      <c r="PGP76" s="124" t="s">
        <v>582</v>
      </c>
      <c r="PGQ76" s="124" t="s">
        <v>582</v>
      </c>
      <c r="PGR76" s="124" t="s">
        <v>582</v>
      </c>
      <c r="PGS76" s="124" t="s">
        <v>582</v>
      </c>
      <c r="PGT76" s="124" t="s">
        <v>582</v>
      </c>
      <c r="PGU76" s="124" t="s">
        <v>582</v>
      </c>
      <c r="PGV76" s="124" t="s">
        <v>582</v>
      </c>
      <c r="PGW76" s="124" t="s">
        <v>582</v>
      </c>
      <c r="PGX76" s="124" t="s">
        <v>582</v>
      </c>
      <c r="PGY76" s="124" t="s">
        <v>582</v>
      </c>
      <c r="PGZ76" s="124" t="s">
        <v>582</v>
      </c>
      <c r="PHA76" s="124" t="s">
        <v>582</v>
      </c>
      <c r="PHB76" s="124" t="s">
        <v>582</v>
      </c>
      <c r="PHC76" s="124" t="s">
        <v>582</v>
      </c>
      <c r="PHD76" s="124" t="s">
        <v>582</v>
      </c>
      <c r="PHE76" s="124" t="s">
        <v>582</v>
      </c>
      <c r="PHF76" s="124" t="s">
        <v>582</v>
      </c>
      <c r="PHG76" s="124" t="s">
        <v>582</v>
      </c>
      <c r="PHH76" s="124" t="s">
        <v>582</v>
      </c>
      <c r="PHI76" s="124" t="s">
        <v>582</v>
      </c>
      <c r="PHJ76" s="124" t="s">
        <v>582</v>
      </c>
      <c r="PHK76" s="124" t="s">
        <v>582</v>
      </c>
      <c r="PHL76" s="124" t="s">
        <v>582</v>
      </c>
      <c r="PHM76" s="124" t="s">
        <v>582</v>
      </c>
      <c r="PHN76" s="124" t="s">
        <v>582</v>
      </c>
      <c r="PHO76" s="124" t="s">
        <v>582</v>
      </c>
      <c r="PHP76" s="124" t="s">
        <v>582</v>
      </c>
      <c r="PHQ76" s="124" t="s">
        <v>582</v>
      </c>
      <c r="PHR76" s="124" t="s">
        <v>582</v>
      </c>
      <c r="PHS76" s="124" t="s">
        <v>582</v>
      </c>
      <c r="PHT76" s="124" t="s">
        <v>582</v>
      </c>
      <c r="PHU76" s="124" t="s">
        <v>582</v>
      </c>
      <c r="PHV76" s="124" t="s">
        <v>582</v>
      </c>
      <c r="PHW76" s="124" t="s">
        <v>582</v>
      </c>
      <c r="PHX76" s="124" t="s">
        <v>582</v>
      </c>
      <c r="PHY76" s="124" t="s">
        <v>582</v>
      </c>
      <c r="PHZ76" s="124" t="s">
        <v>582</v>
      </c>
      <c r="PIA76" s="124" t="s">
        <v>582</v>
      </c>
      <c r="PIB76" s="124" t="s">
        <v>582</v>
      </c>
      <c r="PIC76" s="124" t="s">
        <v>582</v>
      </c>
      <c r="PID76" s="124" t="s">
        <v>582</v>
      </c>
      <c r="PIE76" s="124" t="s">
        <v>582</v>
      </c>
      <c r="PIF76" s="124" t="s">
        <v>582</v>
      </c>
      <c r="PIG76" s="124" t="s">
        <v>582</v>
      </c>
      <c r="PIH76" s="124" t="s">
        <v>582</v>
      </c>
      <c r="PII76" s="124" t="s">
        <v>582</v>
      </c>
      <c r="PIJ76" s="124" t="s">
        <v>582</v>
      </c>
      <c r="PIK76" s="124" t="s">
        <v>582</v>
      </c>
      <c r="PIL76" s="124" t="s">
        <v>582</v>
      </c>
      <c r="PIM76" s="124" t="s">
        <v>582</v>
      </c>
      <c r="PIN76" s="124" t="s">
        <v>582</v>
      </c>
      <c r="PIO76" s="124" t="s">
        <v>582</v>
      </c>
      <c r="PIP76" s="124" t="s">
        <v>582</v>
      </c>
      <c r="PIQ76" s="124" t="s">
        <v>582</v>
      </c>
      <c r="PIR76" s="124" t="s">
        <v>582</v>
      </c>
      <c r="PIS76" s="124" t="s">
        <v>582</v>
      </c>
      <c r="PIT76" s="124" t="s">
        <v>582</v>
      </c>
      <c r="PIU76" s="124" t="s">
        <v>582</v>
      </c>
      <c r="PIV76" s="124" t="s">
        <v>582</v>
      </c>
      <c r="PIW76" s="124" t="s">
        <v>582</v>
      </c>
      <c r="PIX76" s="124" t="s">
        <v>582</v>
      </c>
      <c r="PIY76" s="124" t="s">
        <v>582</v>
      </c>
      <c r="PIZ76" s="124" t="s">
        <v>582</v>
      </c>
      <c r="PJA76" s="124" t="s">
        <v>582</v>
      </c>
      <c r="PJB76" s="124" t="s">
        <v>582</v>
      </c>
      <c r="PJC76" s="124" t="s">
        <v>582</v>
      </c>
      <c r="PJD76" s="124" t="s">
        <v>582</v>
      </c>
      <c r="PJE76" s="124" t="s">
        <v>582</v>
      </c>
      <c r="PJF76" s="124" t="s">
        <v>582</v>
      </c>
      <c r="PJG76" s="124" t="s">
        <v>582</v>
      </c>
      <c r="PJH76" s="124" t="s">
        <v>582</v>
      </c>
      <c r="PJI76" s="124" t="s">
        <v>582</v>
      </c>
      <c r="PJJ76" s="124" t="s">
        <v>582</v>
      </c>
      <c r="PJK76" s="124" t="s">
        <v>582</v>
      </c>
      <c r="PJL76" s="124" t="s">
        <v>582</v>
      </c>
      <c r="PJM76" s="124" t="s">
        <v>582</v>
      </c>
      <c r="PJN76" s="124" t="s">
        <v>582</v>
      </c>
      <c r="PJO76" s="124" t="s">
        <v>582</v>
      </c>
      <c r="PJP76" s="124" t="s">
        <v>582</v>
      </c>
      <c r="PJQ76" s="124" t="s">
        <v>582</v>
      </c>
      <c r="PJR76" s="124" t="s">
        <v>582</v>
      </c>
      <c r="PJS76" s="124" t="s">
        <v>582</v>
      </c>
      <c r="PJT76" s="124" t="s">
        <v>582</v>
      </c>
      <c r="PJU76" s="124" t="s">
        <v>582</v>
      </c>
      <c r="PJV76" s="124" t="s">
        <v>582</v>
      </c>
      <c r="PJW76" s="124" t="s">
        <v>582</v>
      </c>
      <c r="PJX76" s="124" t="s">
        <v>582</v>
      </c>
      <c r="PJY76" s="124" t="s">
        <v>582</v>
      </c>
      <c r="PJZ76" s="124" t="s">
        <v>582</v>
      </c>
      <c r="PKA76" s="124" t="s">
        <v>582</v>
      </c>
      <c r="PKB76" s="124" t="s">
        <v>582</v>
      </c>
      <c r="PKC76" s="124" t="s">
        <v>582</v>
      </c>
      <c r="PKD76" s="124" t="s">
        <v>582</v>
      </c>
      <c r="PKE76" s="124" t="s">
        <v>582</v>
      </c>
      <c r="PKF76" s="124" t="s">
        <v>582</v>
      </c>
      <c r="PKG76" s="124" t="s">
        <v>582</v>
      </c>
      <c r="PKH76" s="124" t="s">
        <v>582</v>
      </c>
      <c r="PKI76" s="124" t="s">
        <v>582</v>
      </c>
      <c r="PKJ76" s="124" t="s">
        <v>582</v>
      </c>
      <c r="PKK76" s="124" t="s">
        <v>582</v>
      </c>
      <c r="PKL76" s="124" t="s">
        <v>582</v>
      </c>
      <c r="PKM76" s="124" t="s">
        <v>582</v>
      </c>
      <c r="PKN76" s="124" t="s">
        <v>582</v>
      </c>
      <c r="PKO76" s="124" t="s">
        <v>582</v>
      </c>
      <c r="PKP76" s="124" t="s">
        <v>582</v>
      </c>
      <c r="PKQ76" s="124" t="s">
        <v>582</v>
      </c>
      <c r="PKR76" s="124" t="s">
        <v>582</v>
      </c>
      <c r="PKS76" s="124" t="s">
        <v>582</v>
      </c>
      <c r="PKT76" s="124" t="s">
        <v>582</v>
      </c>
      <c r="PKU76" s="124" t="s">
        <v>582</v>
      </c>
      <c r="PKV76" s="124" t="s">
        <v>582</v>
      </c>
      <c r="PKW76" s="124" t="s">
        <v>582</v>
      </c>
      <c r="PKX76" s="124" t="s">
        <v>582</v>
      </c>
      <c r="PKY76" s="124" t="s">
        <v>582</v>
      </c>
      <c r="PKZ76" s="124" t="s">
        <v>582</v>
      </c>
      <c r="PLA76" s="124" t="s">
        <v>582</v>
      </c>
      <c r="PLB76" s="124" t="s">
        <v>582</v>
      </c>
      <c r="PLC76" s="124" t="s">
        <v>582</v>
      </c>
      <c r="PLD76" s="124" t="s">
        <v>582</v>
      </c>
      <c r="PLE76" s="124" t="s">
        <v>582</v>
      </c>
      <c r="PLF76" s="124" t="s">
        <v>582</v>
      </c>
      <c r="PLG76" s="124" t="s">
        <v>582</v>
      </c>
      <c r="PLH76" s="124" t="s">
        <v>582</v>
      </c>
      <c r="PLI76" s="124" t="s">
        <v>582</v>
      </c>
      <c r="PLJ76" s="124" t="s">
        <v>582</v>
      </c>
      <c r="PLK76" s="124" t="s">
        <v>582</v>
      </c>
      <c r="PLL76" s="124" t="s">
        <v>582</v>
      </c>
      <c r="PLM76" s="124" t="s">
        <v>582</v>
      </c>
      <c r="PLN76" s="124" t="s">
        <v>582</v>
      </c>
      <c r="PLO76" s="124" t="s">
        <v>582</v>
      </c>
      <c r="PLP76" s="124" t="s">
        <v>582</v>
      </c>
      <c r="PLQ76" s="124" t="s">
        <v>582</v>
      </c>
      <c r="PLR76" s="124" t="s">
        <v>582</v>
      </c>
      <c r="PLS76" s="124" t="s">
        <v>582</v>
      </c>
      <c r="PLT76" s="124" t="s">
        <v>582</v>
      </c>
      <c r="PLU76" s="124" t="s">
        <v>582</v>
      </c>
      <c r="PLV76" s="124" t="s">
        <v>582</v>
      </c>
      <c r="PLW76" s="124" t="s">
        <v>582</v>
      </c>
      <c r="PLX76" s="124" t="s">
        <v>582</v>
      </c>
      <c r="PLY76" s="124" t="s">
        <v>582</v>
      </c>
      <c r="PLZ76" s="124" t="s">
        <v>582</v>
      </c>
      <c r="PMA76" s="124" t="s">
        <v>582</v>
      </c>
      <c r="PMB76" s="124" t="s">
        <v>582</v>
      </c>
      <c r="PMC76" s="124" t="s">
        <v>582</v>
      </c>
      <c r="PMD76" s="124" t="s">
        <v>582</v>
      </c>
      <c r="PME76" s="124" t="s">
        <v>582</v>
      </c>
      <c r="PMF76" s="124" t="s">
        <v>582</v>
      </c>
      <c r="PMG76" s="124" t="s">
        <v>582</v>
      </c>
      <c r="PMH76" s="124" t="s">
        <v>582</v>
      </c>
      <c r="PMI76" s="124" t="s">
        <v>582</v>
      </c>
      <c r="PMJ76" s="124" t="s">
        <v>582</v>
      </c>
      <c r="PMK76" s="124" t="s">
        <v>582</v>
      </c>
      <c r="PML76" s="124" t="s">
        <v>582</v>
      </c>
      <c r="PMM76" s="124" t="s">
        <v>582</v>
      </c>
      <c r="PMN76" s="124" t="s">
        <v>582</v>
      </c>
      <c r="PMO76" s="124" t="s">
        <v>582</v>
      </c>
      <c r="PMP76" s="124" t="s">
        <v>582</v>
      </c>
      <c r="PMQ76" s="124" t="s">
        <v>582</v>
      </c>
      <c r="PMR76" s="124" t="s">
        <v>582</v>
      </c>
      <c r="PMS76" s="124" t="s">
        <v>582</v>
      </c>
      <c r="PMT76" s="124" t="s">
        <v>582</v>
      </c>
      <c r="PMU76" s="124" t="s">
        <v>582</v>
      </c>
      <c r="PMV76" s="124" t="s">
        <v>582</v>
      </c>
      <c r="PMW76" s="124" t="s">
        <v>582</v>
      </c>
      <c r="PMX76" s="124" t="s">
        <v>582</v>
      </c>
      <c r="PMY76" s="124" t="s">
        <v>582</v>
      </c>
      <c r="PMZ76" s="124" t="s">
        <v>582</v>
      </c>
      <c r="PNA76" s="124" t="s">
        <v>582</v>
      </c>
      <c r="PNB76" s="124" t="s">
        <v>582</v>
      </c>
      <c r="PNC76" s="124" t="s">
        <v>582</v>
      </c>
      <c r="PND76" s="124" t="s">
        <v>582</v>
      </c>
      <c r="PNE76" s="124" t="s">
        <v>582</v>
      </c>
      <c r="PNF76" s="124" t="s">
        <v>582</v>
      </c>
      <c r="PNG76" s="124" t="s">
        <v>582</v>
      </c>
      <c r="PNH76" s="124" t="s">
        <v>582</v>
      </c>
      <c r="PNI76" s="124" t="s">
        <v>582</v>
      </c>
      <c r="PNJ76" s="124" t="s">
        <v>582</v>
      </c>
      <c r="PNK76" s="124" t="s">
        <v>582</v>
      </c>
      <c r="PNL76" s="124" t="s">
        <v>582</v>
      </c>
      <c r="PNM76" s="124" t="s">
        <v>582</v>
      </c>
      <c r="PNN76" s="124" t="s">
        <v>582</v>
      </c>
      <c r="PNO76" s="124" t="s">
        <v>582</v>
      </c>
      <c r="PNP76" s="124" t="s">
        <v>582</v>
      </c>
      <c r="PNQ76" s="124" t="s">
        <v>582</v>
      </c>
      <c r="PNR76" s="124" t="s">
        <v>582</v>
      </c>
      <c r="PNS76" s="124" t="s">
        <v>582</v>
      </c>
      <c r="PNT76" s="124" t="s">
        <v>582</v>
      </c>
      <c r="PNU76" s="124" t="s">
        <v>582</v>
      </c>
      <c r="PNV76" s="124" t="s">
        <v>582</v>
      </c>
      <c r="PNW76" s="124" t="s">
        <v>582</v>
      </c>
      <c r="PNX76" s="124" t="s">
        <v>582</v>
      </c>
      <c r="PNY76" s="124" t="s">
        <v>582</v>
      </c>
      <c r="PNZ76" s="124" t="s">
        <v>582</v>
      </c>
      <c r="POA76" s="124" t="s">
        <v>582</v>
      </c>
      <c r="POB76" s="124" t="s">
        <v>582</v>
      </c>
      <c r="POC76" s="124" t="s">
        <v>582</v>
      </c>
      <c r="POD76" s="124" t="s">
        <v>582</v>
      </c>
      <c r="POE76" s="124" t="s">
        <v>582</v>
      </c>
      <c r="POF76" s="124" t="s">
        <v>582</v>
      </c>
      <c r="POG76" s="124" t="s">
        <v>582</v>
      </c>
      <c r="POH76" s="124" t="s">
        <v>582</v>
      </c>
      <c r="POI76" s="124" t="s">
        <v>582</v>
      </c>
      <c r="POJ76" s="124" t="s">
        <v>582</v>
      </c>
      <c r="POK76" s="124" t="s">
        <v>582</v>
      </c>
      <c r="POL76" s="124" t="s">
        <v>582</v>
      </c>
      <c r="POM76" s="124" t="s">
        <v>582</v>
      </c>
      <c r="PON76" s="124" t="s">
        <v>582</v>
      </c>
      <c r="POO76" s="124" t="s">
        <v>582</v>
      </c>
      <c r="POP76" s="124" t="s">
        <v>582</v>
      </c>
      <c r="POQ76" s="124" t="s">
        <v>582</v>
      </c>
      <c r="POR76" s="124" t="s">
        <v>582</v>
      </c>
      <c r="POS76" s="124" t="s">
        <v>582</v>
      </c>
      <c r="POT76" s="124" t="s">
        <v>582</v>
      </c>
      <c r="POU76" s="124" t="s">
        <v>582</v>
      </c>
      <c r="POV76" s="124" t="s">
        <v>582</v>
      </c>
      <c r="POW76" s="124" t="s">
        <v>582</v>
      </c>
      <c r="POX76" s="124" t="s">
        <v>582</v>
      </c>
      <c r="POY76" s="124" t="s">
        <v>582</v>
      </c>
      <c r="POZ76" s="124" t="s">
        <v>582</v>
      </c>
      <c r="PPA76" s="124" t="s">
        <v>582</v>
      </c>
      <c r="PPB76" s="124" t="s">
        <v>582</v>
      </c>
      <c r="PPC76" s="124" t="s">
        <v>582</v>
      </c>
      <c r="PPD76" s="124" t="s">
        <v>582</v>
      </c>
      <c r="PPE76" s="124" t="s">
        <v>582</v>
      </c>
      <c r="PPF76" s="124" t="s">
        <v>582</v>
      </c>
      <c r="PPG76" s="124" t="s">
        <v>582</v>
      </c>
      <c r="PPH76" s="124" t="s">
        <v>582</v>
      </c>
      <c r="PPI76" s="124" t="s">
        <v>582</v>
      </c>
      <c r="PPJ76" s="124" t="s">
        <v>582</v>
      </c>
      <c r="PPK76" s="124" t="s">
        <v>582</v>
      </c>
      <c r="PPL76" s="124" t="s">
        <v>582</v>
      </c>
      <c r="PPM76" s="124" t="s">
        <v>582</v>
      </c>
      <c r="PPN76" s="124" t="s">
        <v>582</v>
      </c>
      <c r="PPO76" s="124" t="s">
        <v>582</v>
      </c>
      <c r="PPP76" s="124" t="s">
        <v>582</v>
      </c>
      <c r="PPQ76" s="124" t="s">
        <v>582</v>
      </c>
      <c r="PPR76" s="124" t="s">
        <v>582</v>
      </c>
      <c r="PPS76" s="124" t="s">
        <v>582</v>
      </c>
      <c r="PPT76" s="124" t="s">
        <v>582</v>
      </c>
      <c r="PPU76" s="124" t="s">
        <v>582</v>
      </c>
      <c r="PPV76" s="124" t="s">
        <v>582</v>
      </c>
      <c r="PPW76" s="124" t="s">
        <v>582</v>
      </c>
      <c r="PPX76" s="124" t="s">
        <v>582</v>
      </c>
      <c r="PPY76" s="124" t="s">
        <v>582</v>
      </c>
      <c r="PPZ76" s="124" t="s">
        <v>582</v>
      </c>
      <c r="PQA76" s="124" t="s">
        <v>582</v>
      </c>
      <c r="PQB76" s="124" t="s">
        <v>582</v>
      </c>
      <c r="PQC76" s="124" t="s">
        <v>582</v>
      </c>
      <c r="PQD76" s="124" t="s">
        <v>582</v>
      </c>
      <c r="PQE76" s="124" t="s">
        <v>582</v>
      </c>
      <c r="PQF76" s="124" t="s">
        <v>582</v>
      </c>
      <c r="PQG76" s="124" t="s">
        <v>582</v>
      </c>
      <c r="PQH76" s="124" t="s">
        <v>582</v>
      </c>
      <c r="PQI76" s="124" t="s">
        <v>582</v>
      </c>
      <c r="PQJ76" s="124" t="s">
        <v>582</v>
      </c>
      <c r="PQK76" s="124" t="s">
        <v>582</v>
      </c>
      <c r="PQL76" s="124" t="s">
        <v>582</v>
      </c>
      <c r="PQM76" s="124" t="s">
        <v>582</v>
      </c>
      <c r="PQN76" s="124" t="s">
        <v>582</v>
      </c>
      <c r="PQO76" s="124" t="s">
        <v>582</v>
      </c>
      <c r="PQP76" s="124" t="s">
        <v>582</v>
      </c>
      <c r="PQQ76" s="124" t="s">
        <v>582</v>
      </c>
      <c r="PQR76" s="124" t="s">
        <v>582</v>
      </c>
      <c r="PQS76" s="124" t="s">
        <v>582</v>
      </c>
      <c r="PQT76" s="124" t="s">
        <v>582</v>
      </c>
      <c r="PQU76" s="124" t="s">
        <v>582</v>
      </c>
      <c r="PQV76" s="124" t="s">
        <v>582</v>
      </c>
      <c r="PQW76" s="124" t="s">
        <v>582</v>
      </c>
      <c r="PQX76" s="124" t="s">
        <v>582</v>
      </c>
      <c r="PQY76" s="124" t="s">
        <v>582</v>
      </c>
      <c r="PQZ76" s="124" t="s">
        <v>582</v>
      </c>
      <c r="PRA76" s="124" t="s">
        <v>582</v>
      </c>
      <c r="PRB76" s="124" t="s">
        <v>582</v>
      </c>
      <c r="PRC76" s="124" t="s">
        <v>582</v>
      </c>
      <c r="PRD76" s="124" t="s">
        <v>582</v>
      </c>
      <c r="PRE76" s="124" t="s">
        <v>582</v>
      </c>
      <c r="PRF76" s="124" t="s">
        <v>582</v>
      </c>
      <c r="PRG76" s="124" t="s">
        <v>582</v>
      </c>
      <c r="PRH76" s="124" t="s">
        <v>582</v>
      </c>
      <c r="PRI76" s="124" t="s">
        <v>582</v>
      </c>
      <c r="PRJ76" s="124" t="s">
        <v>582</v>
      </c>
      <c r="PRK76" s="124" t="s">
        <v>582</v>
      </c>
      <c r="PRL76" s="124" t="s">
        <v>582</v>
      </c>
      <c r="PRM76" s="124" t="s">
        <v>582</v>
      </c>
      <c r="PRN76" s="124" t="s">
        <v>582</v>
      </c>
      <c r="PRO76" s="124" t="s">
        <v>582</v>
      </c>
      <c r="PRP76" s="124" t="s">
        <v>582</v>
      </c>
      <c r="PRQ76" s="124" t="s">
        <v>582</v>
      </c>
      <c r="PRR76" s="124" t="s">
        <v>582</v>
      </c>
      <c r="PRS76" s="124" t="s">
        <v>582</v>
      </c>
      <c r="PRT76" s="124" t="s">
        <v>582</v>
      </c>
      <c r="PRU76" s="124" t="s">
        <v>582</v>
      </c>
      <c r="PRV76" s="124" t="s">
        <v>582</v>
      </c>
      <c r="PRW76" s="124" t="s">
        <v>582</v>
      </c>
      <c r="PRX76" s="124" t="s">
        <v>582</v>
      </c>
      <c r="PRY76" s="124" t="s">
        <v>582</v>
      </c>
      <c r="PRZ76" s="124" t="s">
        <v>582</v>
      </c>
      <c r="PSA76" s="124" t="s">
        <v>582</v>
      </c>
      <c r="PSB76" s="124" t="s">
        <v>582</v>
      </c>
      <c r="PSC76" s="124" t="s">
        <v>582</v>
      </c>
      <c r="PSD76" s="124" t="s">
        <v>582</v>
      </c>
      <c r="PSE76" s="124" t="s">
        <v>582</v>
      </c>
      <c r="PSF76" s="124" t="s">
        <v>582</v>
      </c>
      <c r="PSG76" s="124" t="s">
        <v>582</v>
      </c>
      <c r="PSH76" s="124" t="s">
        <v>582</v>
      </c>
      <c r="PSI76" s="124" t="s">
        <v>582</v>
      </c>
      <c r="PSJ76" s="124" t="s">
        <v>582</v>
      </c>
      <c r="PSK76" s="124" t="s">
        <v>582</v>
      </c>
      <c r="PSL76" s="124" t="s">
        <v>582</v>
      </c>
      <c r="PSM76" s="124" t="s">
        <v>582</v>
      </c>
      <c r="PSN76" s="124" t="s">
        <v>582</v>
      </c>
      <c r="PSO76" s="124" t="s">
        <v>582</v>
      </c>
      <c r="PSP76" s="124" t="s">
        <v>582</v>
      </c>
      <c r="PSQ76" s="124" t="s">
        <v>582</v>
      </c>
      <c r="PSR76" s="124" t="s">
        <v>582</v>
      </c>
      <c r="PSS76" s="124" t="s">
        <v>582</v>
      </c>
      <c r="PST76" s="124" t="s">
        <v>582</v>
      </c>
      <c r="PSU76" s="124" t="s">
        <v>582</v>
      </c>
      <c r="PSV76" s="124" t="s">
        <v>582</v>
      </c>
      <c r="PSW76" s="124" t="s">
        <v>582</v>
      </c>
      <c r="PSX76" s="124" t="s">
        <v>582</v>
      </c>
      <c r="PSY76" s="124" t="s">
        <v>582</v>
      </c>
      <c r="PSZ76" s="124" t="s">
        <v>582</v>
      </c>
      <c r="PTA76" s="124" t="s">
        <v>582</v>
      </c>
      <c r="PTB76" s="124" t="s">
        <v>582</v>
      </c>
      <c r="PTC76" s="124" t="s">
        <v>582</v>
      </c>
      <c r="PTD76" s="124" t="s">
        <v>582</v>
      </c>
      <c r="PTE76" s="124" t="s">
        <v>582</v>
      </c>
      <c r="PTF76" s="124" t="s">
        <v>582</v>
      </c>
      <c r="PTG76" s="124" t="s">
        <v>582</v>
      </c>
      <c r="PTH76" s="124" t="s">
        <v>582</v>
      </c>
      <c r="PTI76" s="124" t="s">
        <v>582</v>
      </c>
      <c r="PTJ76" s="124" t="s">
        <v>582</v>
      </c>
      <c r="PTK76" s="124" t="s">
        <v>582</v>
      </c>
      <c r="PTL76" s="124" t="s">
        <v>582</v>
      </c>
      <c r="PTM76" s="124" t="s">
        <v>582</v>
      </c>
      <c r="PTN76" s="124" t="s">
        <v>582</v>
      </c>
      <c r="PTO76" s="124" t="s">
        <v>582</v>
      </c>
      <c r="PTP76" s="124" t="s">
        <v>582</v>
      </c>
      <c r="PTQ76" s="124" t="s">
        <v>582</v>
      </c>
      <c r="PTR76" s="124" t="s">
        <v>582</v>
      </c>
      <c r="PTS76" s="124" t="s">
        <v>582</v>
      </c>
      <c r="PTT76" s="124" t="s">
        <v>582</v>
      </c>
      <c r="PTU76" s="124" t="s">
        <v>582</v>
      </c>
      <c r="PTV76" s="124" t="s">
        <v>582</v>
      </c>
      <c r="PTW76" s="124" t="s">
        <v>582</v>
      </c>
      <c r="PTX76" s="124" t="s">
        <v>582</v>
      </c>
      <c r="PTY76" s="124" t="s">
        <v>582</v>
      </c>
      <c r="PTZ76" s="124" t="s">
        <v>582</v>
      </c>
      <c r="PUA76" s="124" t="s">
        <v>582</v>
      </c>
      <c r="PUB76" s="124" t="s">
        <v>582</v>
      </c>
      <c r="PUC76" s="124" t="s">
        <v>582</v>
      </c>
      <c r="PUD76" s="124" t="s">
        <v>582</v>
      </c>
      <c r="PUE76" s="124" t="s">
        <v>582</v>
      </c>
      <c r="PUF76" s="124" t="s">
        <v>582</v>
      </c>
      <c r="PUG76" s="124" t="s">
        <v>582</v>
      </c>
      <c r="PUH76" s="124" t="s">
        <v>582</v>
      </c>
      <c r="PUI76" s="124" t="s">
        <v>582</v>
      </c>
      <c r="PUJ76" s="124" t="s">
        <v>582</v>
      </c>
      <c r="PUK76" s="124" t="s">
        <v>582</v>
      </c>
      <c r="PUL76" s="124" t="s">
        <v>582</v>
      </c>
      <c r="PUM76" s="124" t="s">
        <v>582</v>
      </c>
      <c r="PUN76" s="124" t="s">
        <v>582</v>
      </c>
      <c r="PUO76" s="124" t="s">
        <v>582</v>
      </c>
      <c r="PUP76" s="124" t="s">
        <v>582</v>
      </c>
      <c r="PUQ76" s="124" t="s">
        <v>582</v>
      </c>
      <c r="PUR76" s="124" t="s">
        <v>582</v>
      </c>
      <c r="PUS76" s="124" t="s">
        <v>582</v>
      </c>
      <c r="PUT76" s="124" t="s">
        <v>582</v>
      </c>
      <c r="PUU76" s="124" t="s">
        <v>582</v>
      </c>
      <c r="PUV76" s="124" t="s">
        <v>582</v>
      </c>
      <c r="PUW76" s="124" t="s">
        <v>582</v>
      </c>
      <c r="PUX76" s="124" t="s">
        <v>582</v>
      </c>
      <c r="PUY76" s="124" t="s">
        <v>582</v>
      </c>
      <c r="PUZ76" s="124" t="s">
        <v>582</v>
      </c>
      <c r="PVA76" s="124" t="s">
        <v>582</v>
      </c>
      <c r="PVB76" s="124" t="s">
        <v>582</v>
      </c>
      <c r="PVC76" s="124" t="s">
        <v>582</v>
      </c>
      <c r="PVD76" s="124" t="s">
        <v>582</v>
      </c>
      <c r="PVE76" s="124" t="s">
        <v>582</v>
      </c>
      <c r="PVF76" s="124" t="s">
        <v>582</v>
      </c>
      <c r="PVG76" s="124" t="s">
        <v>582</v>
      </c>
      <c r="PVH76" s="124" t="s">
        <v>582</v>
      </c>
      <c r="PVI76" s="124" t="s">
        <v>582</v>
      </c>
      <c r="PVJ76" s="124" t="s">
        <v>582</v>
      </c>
      <c r="PVK76" s="124" t="s">
        <v>582</v>
      </c>
      <c r="PVL76" s="124" t="s">
        <v>582</v>
      </c>
      <c r="PVM76" s="124" t="s">
        <v>582</v>
      </c>
      <c r="PVN76" s="124" t="s">
        <v>582</v>
      </c>
      <c r="PVO76" s="124" t="s">
        <v>582</v>
      </c>
      <c r="PVP76" s="124" t="s">
        <v>582</v>
      </c>
      <c r="PVQ76" s="124" t="s">
        <v>582</v>
      </c>
      <c r="PVR76" s="124" t="s">
        <v>582</v>
      </c>
      <c r="PVS76" s="124" t="s">
        <v>582</v>
      </c>
      <c r="PVT76" s="124" t="s">
        <v>582</v>
      </c>
      <c r="PVU76" s="124" t="s">
        <v>582</v>
      </c>
      <c r="PVV76" s="124" t="s">
        <v>582</v>
      </c>
      <c r="PVW76" s="124" t="s">
        <v>582</v>
      </c>
      <c r="PVX76" s="124" t="s">
        <v>582</v>
      </c>
      <c r="PVY76" s="124" t="s">
        <v>582</v>
      </c>
      <c r="PVZ76" s="124" t="s">
        <v>582</v>
      </c>
      <c r="PWA76" s="124" t="s">
        <v>582</v>
      </c>
      <c r="PWB76" s="124" t="s">
        <v>582</v>
      </c>
      <c r="PWC76" s="124" t="s">
        <v>582</v>
      </c>
      <c r="PWD76" s="124" t="s">
        <v>582</v>
      </c>
      <c r="PWE76" s="124" t="s">
        <v>582</v>
      </c>
      <c r="PWF76" s="124" t="s">
        <v>582</v>
      </c>
      <c r="PWG76" s="124" t="s">
        <v>582</v>
      </c>
      <c r="PWH76" s="124" t="s">
        <v>582</v>
      </c>
      <c r="PWI76" s="124" t="s">
        <v>582</v>
      </c>
      <c r="PWJ76" s="124" t="s">
        <v>582</v>
      </c>
      <c r="PWK76" s="124" t="s">
        <v>582</v>
      </c>
      <c r="PWL76" s="124" t="s">
        <v>582</v>
      </c>
      <c r="PWM76" s="124" t="s">
        <v>582</v>
      </c>
      <c r="PWN76" s="124" t="s">
        <v>582</v>
      </c>
      <c r="PWO76" s="124" t="s">
        <v>582</v>
      </c>
      <c r="PWP76" s="124" t="s">
        <v>582</v>
      </c>
      <c r="PWQ76" s="124" t="s">
        <v>582</v>
      </c>
      <c r="PWR76" s="124" t="s">
        <v>582</v>
      </c>
      <c r="PWS76" s="124" t="s">
        <v>582</v>
      </c>
      <c r="PWT76" s="124" t="s">
        <v>582</v>
      </c>
      <c r="PWU76" s="124" t="s">
        <v>582</v>
      </c>
      <c r="PWV76" s="124" t="s">
        <v>582</v>
      </c>
      <c r="PWW76" s="124" t="s">
        <v>582</v>
      </c>
      <c r="PWX76" s="124" t="s">
        <v>582</v>
      </c>
      <c r="PWY76" s="124" t="s">
        <v>582</v>
      </c>
      <c r="PWZ76" s="124" t="s">
        <v>582</v>
      </c>
      <c r="PXA76" s="124" t="s">
        <v>582</v>
      </c>
      <c r="PXB76" s="124" t="s">
        <v>582</v>
      </c>
      <c r="PXC76" s="124" t="s">
        <v>582</v>
      </c>
      <c r="PXD76" s="124" t="s">
        <v>582</v>
      </c>
      <c r="PXE76" s="124" t="s">
        <v>582</v>
      </c>
      <c r="PXF76" s="124" t="s">
        <v>582</v>
      </c>
      <c r="PXG76" s="124" t="s">
        <v>582</v>
      </c>
      <c r="PXH76" s="124" t="s">
        <v>582</v>
      </c>
      <c r="PXI76" s="124" t="s">
        <v>582</v>
      </c>
      <c r="PXJ76" s="124" t="s">
        <v>582</v>
      </c>
      <c r="PXK76" s="124" t="s">
        <v>582</v>
      </c>
      <c r="PXL76" s="124" t="s">
        <v>582</v>
      </c>
      <c r="PXM76" s="124" t="s">
        <v>582</v>
      </c>
      <c r="PXN76" s="124" t="s">
        <v>582</v>
      </c>
      <c r="PXO76" s="124" t="s">
        <v>582</v>
      </c>
      <c r="PXP76" s="124" t="s">
        <v>582</v>
      </c>
      <c r="PXQ76" s="124" t="s">
        <v>582</v>
      </c>
      <c r="PXR76" s="124" t="s">
        <v>582</v>
      </c>
      <c r="PXS76" s="124" t="s">
        <v>582</v>
      </c>
      <c r="PXT76" s="124" t="s">
        <v>582</v>
      </c>
      <c r="PXU76" s="124" t="s">
        <v>582</v>
      </c>
      <c r="PXV76" s="124" t="s">
        <v>582</v>
      </c>
      <c r="PXW76" s="124" t="s">
        <v>582</v>
      </c>
      <c r="PXX76" s="124" t="s">
        <v>582</v>
      </c>
      <c r="PXY76" s="124" t="s">
        <v>582</v>
      </c>
      <c r="PXZ76" s="124" t="s">
        <v>582</v>
      </c>
      <c r="PYA76" s="124" t="s">
        <v>582</v>
      </c>
      <c r="PYB76" s="124" t="s">
        <v>582</v>
      </c>
      <c r="PYC76" s="124" t="s">
        <v>582</v>
      </c>
      <c r="PYD76" s="124" t="s">
        <v>582</v>
      </c>
      <c r="PYE76" s="124" t="s">
        <v>582</v>
      </c>
      <c r="PYF76" s="124" t="s">
        <v>582</v>
      </c>
      <c r="PYG76" s="124" t="s">
        <v>582</v>
      </c>
      <c r="PYH76" s="124" t="s">
        <v>582</v>
      </c>
      <c r="PYI76" s="124" t="s">
        <v>582</v>
      </c>
      <c r="PYJ76" s="124" t="s">
        <v>582</v>
      </c>
      <c r="PYK76" s="124" t="s">
        <v>582</v>
      </c>
      <c r="PYL76" s="124" t="s">
        <v>582</v>
      </c>
      <c r="PYM76" s="124" t="s">
        <v>582</v>
      </c>
      <c r="PYN76" s="124" t="s">
        <v>582</v>
      </c>
      <c r="PYO76" s="124" t="s">
        <v>582</v>
      </c>
      <c r="PYP76" s="124" t="s">
        <v>582</v>
      </c>
      <c r="PYQ76" s="124" t="s">
        <v>582</v>
      </c>
      <c r="PYR76" s="124" t="s">
        <v>582</v>
      </c>
      <c r="PYS76" s="124" t="s">
        <v>582</v>
      </c>
      <c r="PYT76" s="124" t="s">
        <v>582</v>
      </c>
      <c r="PYU76" s="124" t="s">
        <v>582</v>
      </c>
      <c r="PYV76" s="124" t="s">
        <v>582</v>
      </c>
      <c r="PYW76" s="124" t="s">
        <v>582</v>
      </c>
      <c r="PYX76" s="124" t="s">
        <v>582</v>
      </c>
      <c r="PYY76" s="124" t="s">
        <v>582</v>
      </c>
      <c r="PYZ76" s="124" t="s">
        <v>582</v>
      </c>
      <c r="PZA76" s="124" t="s">
        <v>582</v>
      </c>
      <c r="PZB76" s="124" t="s">
        <v>582</v>
      </c>
      <c r="PZC76" s="124" t="s">
        <v>582</v>
      </c>
      <c r="PZD76" s="124" t="s">
        <v>582</v>
      </c>
      <c r="PZE76" s="124" t="s">
        <v>582</v>
      </c>
      <c r="PZF76" s="124" t="s">
        <v>582</v>
      </c>
      <c r="PZG76" s="124" t="s">
        <v>582</v>
      </c>
      <c r="PZH76" s="124" t="s">
        <v>582</v>
      </c>
      <c r="PZI76" s="124" t="s">
        <v>582</v>
      </c>
      <c r="PZJ76" s="124" t="s">
        <v>582</v>
      </c>
      <c r="PZK76" s="124" t="s">
        <v>582</v>
      </c>
      <c r="PZL76" s="124" t="s">
        <v>582</v>
      </c>
      <c r="PZM76" s="124" t="s">
        <v>582</v>
      </c>
      <c r="PZN76" s="124" t="s">
        <v>582</v>
      </c>
      <c r="PZO76" s="124" t="s">
        <v>582</v>
      </c>
      <c r="PZP76" s="124" t="s">
        <v>582</v>
      </c>
      <c r="PZQ76" s="124" t="s">
        <v>582</v>
      </c>
      <c r="PZR76" s="124" t="s">
        <v>582</v>
      </c>
      <c r="PZS76" s="124" t="s">
        <v>582</v>
      </c>
      <c r="PZT76" s="124" t="s">
        <v>582</v>
      </c>
      <c r="PZU76" s="124" t="s">
        <v>582</v>
      </c>
      <c r="PZV76" s="124" t="s">
        <v>582</v>
      </c>
      <c r="PZW76" s="124" t="s">
        <v>582</v>
      </c>
      <c r="PZX76" s="124" t="s">
        <v>582</v>
      </c>
      <c r="PZY76" s="124" t="s">
        <v>582</v>
      </c>
      <c r="PZZ76" s="124" t="s">
        <v>582</v>
      </c>
      <c r="QAA76" s="124" t="s">
        <v>582</v>
      </c>
      <c r="QAB76" s="124" t="s">
        <v>582</v>
      </c>
      <c r="QAC76" s="124" t="s">
        <v>582</v>
      </c>
      <c r="QAD76" s="124" t="s">
        <v>582</v>
      </c>
      <c r="QAE76" s="124" t="s">
        <v>582</v>
      </c>
      <c r="QAF76" s="124" t="s">
        <v>582</v>
      </c>
      <c r="QAG76" s="124" t="s">
        <v>582</v>
      </c>
      <c r="QAH76" s="124" t="s">
        <v>582</v>
      </c>
      <c r="QAI76" s="124" t="s">
        <v>582</v>
      </c>
      <c r="QAJ76" s="124" t="s">
        <v>582</v>
      </c>
      <c r="QAK76" s="124" t="s">
        <v>582</v>
      </c>
      <c r="QAL76" s="124" t="s">
        <v>582</v>
      </c>
      <c r="QAM76" s="124" t="s">
        <v>582</v>
      </c>
      <c r="QAN76" s="124" t="s">
        <v>582</v>
      </c>
      <c r="QAO76" s="124" t="s">
        <v>582</v>
      </c>
      <c r="QAP76" s="124" t="s">
        <v>582</v>
      </c>
      <c r="QAQ76" s="124" t="s">
        <v>582</v>
      </c>
      <c r="QAR76" s="124" t="s">
        <v>582</v>
      </c>
      <c r="QAS76" s="124" t="s">
        <v>582</v>
      </c>
      <c r="QAT76" s="124" t="s">
        <v>582</v>
      </c>
      <c r="QAU76" s="124" t="s">
        <v>582</v>
      </c>
      <c r="QAV76" s="124" t="s">
        <v>582</v>
      </c>
      <c r="QAW76" s="124" t="s">
        <v>582</v>
      </c>
      <c r="QAX76" s="124" t="s">
        <v>582</v>
      </c>
      <c r="QAY76" s="124" t="s">
        <v>582</v>
      </c>
      <c r="QAZ76" s="124" t="s">
        <v>582</v>
      </c>
      <c r="QBA76" s="124" t="s">
        <v>582</v>
      </c>
      <c r="QBB76" s="124" t="s">
        <v>582</v>
      </c>
      <c r="QBC76" s="124" t="s">
        <v>582</v>
      </c>
      <c r="QBD76" s="124" t="s">
        <v>582</v>
      </c>
      <c r="QBE76" s="124" t="s">
        <v>582</v>
      </c>
      <c r="QBF76" s="124" t="s">
        <v>582</v>
      </c>
      <c r="QBG76" s="124" t="s">
        <v>582</v>
      </c>
      <c r="QBH76" s="124" t="s">
        <v>582</v>
      </c>
      <c r="QBI76" s="124" t="s">
        <v>582</v>
      </c>
      <c r="QBJ76" s="124" t="s">
        <v>582</v>
      </c>
      <c r="QBK76" s="124" t="s">
        <v>582</v>
      </c>
      <c r="QBL76" s="124" t="s">
        <v>582</v>
      </c>
      <c r="QBM76" s="124" t="s">
        <v>582</v>
      </c>
      <c r="QBN76" s="124" t="s">
        <v>582</v>
      </c>
      <c r="QBO76" s="124" t="s">
        <v>582</v>
      </c>
      <c r="QBP76" s="124" t="s">
        <v>582</v>
      </c>
      <c r="QBQ76" s="124" t="s">
        <v>582</v>
      </c>
      <c r="QBR76" s="124" t="s">
        <v>582</v>
      </c>
      <c r="QBS76" s="124" t="s">
        <v>582</v>
      </c>
      <c r="QBT76" s="124" t="s">
        <v>582</v>
      </c>
      <c r="QBU76" s="124" t="s">
        <v>582</v>
      </c>
      <c r="QBV76" s="124" t="s">
        <v>582</v>
      </c>
      <c r="QBW76" s="124" t="s">
        <v>582</v>
      </c>
      <c r="QBX76" s="124" t="s">
        <v>582</v>
      </c>
      <c r="QBY76" s="124" t="s">
        <v>582</v>
      </c>
      <c r="QBZ76" s="124" t="s">
        <v>582</v>
      </c>
      <c r="QCA76" s="124" t="s">
        <v>582</v>
      </c>
      <c r="QCB76" s="124" t="s">
        <v>582</v>
      </c>
      <c r="QCC76" s="124" t="s">
        <v>582</v>
      </c>
      <c r="QCD76" s="124" t="s">
        <v>582</v>
      </c>
      <c r="QCE76" s="124" t="s">
        <v>582</v>
      </c>
      <c r="QCF76" s="124" t="s">
        <v>582</v>
      </c>
      <c r="QCG76" s="124" t="s">
        <v>582</v>
      </c>
      <c r="QCH76" s="124" t="s">
        <v>582</v>
      </c>
      <c r="QCI76" s="124" t="s">
        <v>582</v>
      </c>
      <c r="QCJ76" s="124" t="s">
        <v>582</v>
      </c>
      <c r="QCK76" s="124" t="s">
        <v>582</v>
      </c>
      <c r="QCL76" s="124" t="s">
        <v>582</v>
      </c>
      <c r="QCM76" s="124" t="s">
        <v>582</v>
      </c>
      <c r="QCN76" s="124" t="s">
        <v>582</v>
      </c>
      <c r="QCO76" s="124" t="s">
        <v>582</v>
      </c>
      <c r="QCP76" s="124" t="s">
        <v>582</v>
      </c>
      <c r="QCQ76" s="124" t="s">
        <v>582</v>
      </c>
      <c r="QCR76" s="124" t="s">
        <v>582</v>
      </c>
      <c r="QCS76" s="124" t="s">
        <v>582</v>
      </c>
      <c r="QCT76" s="124" t="s">
        <v>582</v>
      </c>
      <c r="QCU76" s="124" t="s">
        <v>582</v>
      </c>
      <c r="QCV76" s="124" t="s">
        <v>582</v>
      </c>
      <c r="QCW76" s="124" t="s">
        <v>582</v>
      </c>
      <c r="QCX76" s="124" t="s">
        <v>582</v>
      </c>
      <c r="QCY76" s="124" t="s">
        <v>582</v>
      </c>
      <c r="QCZ76" s="124" t="s">
        <v>582</v>
      </c>
      <c r="QDA76" s="124" t="s">
        <v>582</v>
      </c>
      <c r="QDB76" s="124" t="s">
        <v>582</v>
      </c>
      <c r="QDC76" s="124" t="s">
        <v>582</v>
      </c>
      <c r="QDD76" s="124" t="s">
        <v>582</v>
      </c>
      <c r="QDE76" s="124" t="s">
        <v>582</v>
      </c>
      <c r="QDF76" s="124" t="s">
        <v>582</v>
      </c>
      <c r="QDG76" s="124" t="s">
        <v>582</v>
      </c>
      <c r="QDH76" s="124" t="s">
        <v>582</v>
      </c>
      <c r="QDI76" s="124" t="s">
        <v>582</v>
      </c>
      <c r="QDJ76" s="124" t="s">
        <v>582</v>
      </c>
      <c r="QDK76" s="124" t="s">
        <v>582</v>
      </c>
      <c r="QDL76" s="124" t="s">
        <v>582</v>
      </c>
      <c r="QDM76" s="124" t="s">
        <v>582</v>
      </c>
      <c r="QDN76" s="124" t="s">
        <v>582</v>
      </c>
      <c r="QDO76" s="124" t="s">
        <v>582</v>
      </c>
      <c r="QDP76" s="124" t="s">
        <v>582</v>
      </c>
      <c r="QDQ76" s="124" t="s">
        <v>582</v>
      </c>
      <c r="QDR76" s="124" t="s">
        <v>582</v>
      </c>
      <c r="QDS76" s="124" t="s">
        <v>582</v>
      </c>
      <c r="QDT76" s="124" t="s">
        <v>582</v>
      </c>
      <c r="QDU76" s="124" t="s">
        <v>582</v>
      </c>
      <c r="QDV76" s="124" t="s">
        <v>582</v>
      </c>
      <c r="QDW76" s="124" t="s">
        <v>582</v>
      </c>
      <c r="QDX76" s="124" t="s">
        <v>582</v>
      </c>
      <c r="QDY76" s="124" t="s">
        <v>582</v>
      </c>
      <c r="QDZ76" s="124" t="s">
        <v>582</v>
      </c>
      <c r="QEA76" s="124" t="s">
        <v>582</v>
      </c>
      <c r="QEB76" s="124" t="s">
        <v>582</v>
      </c>
      <c r="QEC76" s="124" t="s">
        <v>582</v>
      </c>
      <c r="QED76" s="124" t="s">
        <v>582</v>
      </c>
      <c r="QEE76" s="124" t="s">
        <v>582</v>
      </c>
      <c r="QEF76" s="124" t="s">
        <v>582</v>
      </c>
      <c r="QEG76" s="124" t="s">
        <v>582</v>
      </c>
      <c r="QEH76" s="124" t="s">
        <v>582</v>
      </c>
      <c r="QEI76" s="124" t="s">
        <v>582</v>
      </c>
      <c r="QEJ76" s="124" t="s">
        <v>582</v>
      </c>
      <c r="QEK76" s="124" t="s">
        <v>582</v>
      </c>
      <c r="QEL76" s="124" t="s">
        <v>582</v>
      </c>
      <c r="QEM76" s="124" t="s">
        <v>582</v>
      </c>
      <c r="QEN76" s="124" t="s">
        <v>582</v>
      </c>
      <c r="QEO76" s="124" t="s">
        <v>582</v>
      </c>
      <c r="QEP76" s="124" t="s">
        <v>582</v>
      </c>
      <c r="QEQ76" s="124" t="s">
        <v>582</v>
      </c>
      <c r="QER76" s="124" t="s">
        <v>582</v>
      </c>
      <c r="QES76" s="124" t="s">
        <v>582</v>
      </c>
      <c r="QET76" s="124" t="s">
        <v>582</v>
      </c>
      <c r="QEU76" s="124" t="s">
        <v>582</v>
      </c>
      <c r="QEV76" s="124" t="s">
        <v>582</v>
      </c>
      <c r="QEW76" s="124" t="s">
        <v>582</v>
      </c>
      <c r="QEX76" s="124" t="s">
        <v>582</v>
      </c>
      <c r="QEY76" s="124" t="s">
        <v>582</v>
      </c>
      <c r="QEZ76" s="124" t="s">
        <v>582</v>
      </c>
      <c r="QFA76" s="124" t="s">
        <v>582</v>
      </c>
      <c r="QFB76" s="124" t="s">
        <v>582</v>
      </c>
      <c r="QFC76" s="124" t="s">
        <v>582</v>
      </c>
      <c r="QFD76" s="124" t="s">
        <v>582</v>
      </c>
      <c r="QFE76" s="124" t="s">
        <v>582</v>
      </c>
      <c r="QFF76" s="124" t="s">
        <v>582</v>
      </c>
      <c r="QFG76" s="124" t="s">
        <v>582</v>
      </c>
      <c r="QFH76" s="124" t="s">
        <v>582</v>
      </c>
      <c r="QFI76" s="124" t="s">
        <v>582</v>
      </c>
      <c r="QFJ76" s="124" t="s">
        <v>582</v>
      </c>
      <c r="QFK76" s="124" t="s">
        <v>582</v>
      </c>
      <c r="QFL76" s="124" t="s">
        <v>582</v>
      </c>
      <c r="QFM76" s="124" t="s">
        <v>582</v>
      </c>
      <c r="QFN76" s="124" t="s">
        <v>582</v>
      </c>
      <c r="QFO76" s="124" t="s">
        <v>582</v>
      </c>
      <c r="QFP76" s="124" t="s">
        <v>582</v>
      </c>
      <c r="QFQ76" s="124" t="s">
        <v>582</v>
      </c>
      <c r="QFR76" s="124" t="s">
        <v>582</v>
      </c>
      <c r="QFS76" s="124" t="s">
        <v>582</v>
      </c>
      <c r="QFT76" s="124" t="s">
        <v>582</v>
      </c>
      <c r="QFU76" s="124" t="s">
        <v>582</v>
      </c>
      <c r="QFV76" s="124" t="s">
        <v>582</v>
      </c>
      <c r="QFW76" s="124" t="s">
        <v>582</v>
      </c>
      <c r="QFX76" s="124" t="s">
        <v>582</v>
      </c>
      <c r="QFY76" s="124" t="s">
        <v>582</v>
      </c>
      <c r="QFZ76" s="124" t="s">
        <v>582</v>
      </c>
      <c r="QGA76" s="124" t="s">
        <v>582</v>
      </c>
      <c r="QGB76" s="124" t="s">
        <v>582</v>
      </c>
      <c r="QGC76" s="124" t="s">
        <v>582</v>
      </c>
      <c r="QGD76" s="124" t="s">
        <v>582</v>
      </c>
      <c r="QGE76" s="124" t="s">
        <v>582</v>
      </c>
      <c r="QGF76" s="124" t="s">
        <v>582</v>
      </c>
      <c r="QGG76" s="124" t="s">
        <v>582</v>
      </c>
      <c r="QGH76" s="124" t="s">
        <v>582</v>
      </c>
      <c r="QGI76" s="124" t="s">
        <v>582</v>
      </c>
      <c r="QGJ76" s="124" t="s">
        <v>582</v>
      </c>
      <c r="QGK76" s="124" t="s">
        <v>582</v>
      </c>
      <c r="QGL76" s="124" t="s">
        <v>582</v>
      </c>
      <c r="QGM76" s="124" t="s">
        <v>582</v>
      </c>
      <c r="QGN76" s="124" t="s">
        <v>582</v>
      </c>
      <c r="QGO76" s="124" t="s">
        <v>582</v>
      </c>
      <c r="QGP76" s="124" t="s">
        <v>582</v>
      </c>
      <c r="QGQ76" s="124" t="s">
        <v>582</v>
      </c>
      <c r="QGR76" s="124" t="s">
        <v>582</v>
      </c>
      <c r="QGS76" s="124" t="s">
        <v>582</v>
      </c>
      <c r="QGT76" s="124" t="s">
        <v>582</v>
      </c>
      <c r="QGU76" s="124" t="s">
        <v>582</v>
      </c>
      <c r="QGV76" s="124" t="s">
        <v>582</v>
      </c>
      <c r="QGW76" s="124" t="s">
        <v>582</v>
      </c>
      <c r="QGX76" s="124" t="s">
        <v>582</v>
      </c>
      <c r="QGY76" s="124" t="s">
        <v>582</v>
      </c>
      <c r="QGZ76" s="124" t="s">
        <v>582</v>
      </c>
      <c r="QHA76" s="124" t="s">
        <v>582</v>
      </c>
      <c r="QHB76" s="124" t="s">
        <v>582</v>
      </c>
      <c r="QHC76" s="124" t="s">
        <v>582</v>
      </c>
      <c r="QHD76" s="124" t="s">
        <v>582</v>
      </c>
      <c r="QHE76" s="124" t="s">
        <v>582</v>
      </c>
      <c r="QHF76" s="124" t="s">
        <v>582</v>
      </c>
      <c r="QHG76" s="124" t="s">
        <v>582</v>
      </c>
      <c r="QHH76" s="124" t="s">
        <v>582</v>
      </c>
      <c r="QHI76" s="124" t="s">
        <v>582</v>
      </c>
      <c r="QHJ76" s="124" t="s">
        <v>582</v>
      </c>
      <c r="QHK76" s="124" t="s">
        <v>582</v>
      </c>
      <c r="QHL76" s="124" t="s">
        <v>582</v>
      </c>
      <c r="QHM76" s="124" t="s">
        <v>582</v>
      </c>
      <c r="QHN76" s="124" t="s">
        <v>582</v>
      </c>
      <c r="QHO76" s="124" t="s">
        <v>582</v>
      </c>
      <c r="QHP76" s="124" t="s">
        <v>582</v>
      </c>
      <c r="QHQ76" s="124" t="s">
        <v>582</v>
      </c>
      <c r="QHR76" s="124" t="s">
        <v>582</v>
      </c>
      <c r="QHS76" s="124" t="s">
        <v>582</v>
      </c>
      <c r="QHT76" s="124" t="s">
        <v>582</v>
      </c>
      <c r="QHU76" s="124" t="s">
        <v>582</v>
      </c>
      <c r="QHV76" s="124" t="s">
        <v>582</v>
      </c>
      <c r="QHW76" s="124" t="s">
        <v>582</v>
      </c>
      <c r="QHX76" s="124" t="s">
        <v>582</v>
      </c>
      <c r="QHY76" s="124" t="s">
        <v>582</v>
      </c>
      <c r="QHZ76" s="124" t="s">
        <v>582</v>
      </c>
      <c r="QIA76" s="124" t="s">
        <v>582</v>
      </c>
      <c r="QIB76" s="124" t="s">
        <v>582</v>
      </c>
      <c r="QIC76" s="124" t="s">
        <v>582</v>
      </c>
      <c r="QID76" s="124" t="s">
        <v>582</v>
      </c>
      <c r="QIE76" s="124" t="s">
        <v>582</v>
      </c>
      <c r="QIF76" s="124" t="s">
        <v>582</v>
      </c>
      <c r="QIG76" s="124" t="s">
        <v>582</v>
      </c>
      <c r="QIH76" s="124" t="s">
        <v>582</v>
      </c>
      <c r="QII76" s="124" t="s">
        <v>582</v>
      </c>
      <c r="QIJ76" s="124" t="s">
        <v>582</v>
      </c>
      <c r="QIK76" s="124" t="s">
        <v>582</v>
      </c>
      <c r="QIL76" s="124" t="s">
        <v>582</v>
      </c>
      <c r="QIM76" s="124" t="s">
        <v>582</v>
      </c>
      <c r="QIN76" s="124" t="s">
        <v>582</v>
      </c>
      <c r="QIO76" s="124" t="s">
        <v>582</v>
      </c>
      <c r="QIP76" s="124" t="s">
        <v>582</v>
      </c>
      <c r="QIQ76" s="124" t="s">
        <v>582</v>
      </c>
      <c r="QIR76" s="124" t="s">
        <v>582</v>
      </c>
      <c r="QIS76" s="124" t="s">
        <v>582</v>
      </c>
      <c r="QIT76" s="124" t="s">
        <v>582</v>
      </c>
      <c r="QIU76" s="124" t="s">
        <v>582</v>
      </c>
      <c r="QIV76" s="124" t="s">
        <v>582</v>
      </c>
      <c r="QIW76" s="124" t="s">
        <v>582</v>
      </c>
      <c r="QIX76" s="124" t="s">
        <v>582</v>
      </c>
      <c r="QIY76" s="124" t="s">
        <v>582</v>
      </c>
      <c r="QIZ76" s="124" t="s">
        <v>582</v>
      </c>
      <c r="QJA76" s="124" t="s">
        <v>582</v>
      </c>
      <c r="QJB76" s="124" t="s">
        <v>582</v>
      </c>
      <c r="QJC76" s="124" t="s">
        <v>582</v>
      </c>
      <c r="QJD76" s="124" t="s">
        <v>582</v>
      </c>
      <c r="QJE76" s="124" t="s">
        <v>582</v>
      </c>
      <c r="QJF76" s="124" t="s">
        <v>582</v>
      </c>
      <c r="QJG76" s="124" t="s">
        <v>582</v>
      </c>
      <c r="QJH76" s="124" t="s">
        <v>582</v>
      </c>
      <c r="QJI76" s="124" t="s">
        <v>582</v>
      </c>
      <c r="QJJ76" s="124" t="s">
        <v>582</v>
      </c>
      <c r="QJK76" s="124" t="s">
        <v>582</v>
      </c>
      <c r="QJL76" s="124" t="s">
        <v>582</v>
      </c>
      <c r="QJM76" s="124" t="s">
        <v>582</v>
      </c>
      <c r="QJN76" s="124" t="s">
        <v>582</v>
      </c>
      <c r="QJO76" s="124" t="s">
        <v>582</v>
      </c>
      <c r="QJP76" s="124" t="s">
        <v>582</v>
      </c>
      <c r="QJQ76" s="124" t="s">
        <v>582</v>
      </c>
      <c r="QJR76" s="124" t="s">
        <v>582</v>
      </c>
      <c r="QJS76" s="124" t="s">
        <v>582</v>
      </c>
      <c r="QJT76" s="124" t="s">
        <v>582</v>
      </c>
      <c r="QJU76" s="124" t="s">
        <v>582</v>
      </c>
      <c r="QJV76" s="124" t="s">
        <v>582</v>
      </c>
      <c r="QJW76" s="124" t="s">
        <v>582</v>
      </c>
      <c r="QJX76" s="124" t="s">
        <v>582</v>
      </c>
      <c r="QJY76" s="124" t="s">
        <v>582</v>
      </c>
      <c r="QJZ76" s="124" t="s">
        <v>582</v>
      </c>
      <c r="QKA76" s="124" t="s">
        <v>582</v>
      </c>
      <c r="QKB76" s="124" t="s">
        <v>582</v>
      </c>
      <c r="QKC76" s="124" t="s">
        <v>582</v>
      </c>
      <c r="QKD76" s="124" t="s">
        <v>582</v>
      </c>
      <c r="QKE76" s="124" t="s">
        <v>582</v>
      </c>
      <c r="QKF76" s="124" t="s">
        <v>582</v>
      </c>
      <c r="QKG76" s="124" t="s">
        <v>582</v>
      </c>
      <c r="QKH76" s="124" t="s">
        <v>582</v>
      </c>
      <c r="QKI76" s="124" t="s">
        <v>582</v>
      </c>
      <c r="QKJ76" s="124" t="s">
        <v>582</v>
      </c>
      <c r="QKK76" s="124" t="s">
        <v>582</v>
      </c>
      <c r="QKL76" s="124" t="s">
        <v>582</v>
      </c>
      <c r="QKM76" s="124" t="s">
        <v>582</v>
      </c>
      <c r="QKN76" s="124" t="s">
        <v>582</v>
      </c>
      <c r="QKO76" s="124" t="s">
        <v>582</v>
      </c>
      <c r="QKP76" s="124" t="s">
        <v>582</v>
      </c>
      <c r="QKQ76" s="124" t="s">
        <v>582</v>
      </c>
      <c r="QKR76" s="124" t="s">
        <v>582</v>
      </c>
      <c r="QKS76" s="124" t="s">
        <v>582</v>
      </c>
      <c r="QKT76" s="124" t="s">
        <v>582</v>
      </c>
      <c r="QKU76" s="124" t="s">
        <v>582</v>
      </c>
      <c r="QKV76" s="124" t="s">
        <v>582</v>
      </c>
      <c r="QKW76" s="124" t="s">
        <v>582</v>
      </c>
      <c r="QKX76" s="124" t="s">
        <v>582</v>
      </c>
      <c r="QKY76" s="124" t="s">
        <v>582</v>
      </c>
      <c r="QKZ76" s="124" t="s">
        <v>582</v>
      </c>
      <c r="QLA76" s="124" t="s">
        <v>582</v>
      </c>
      <c r="QLB76" s="124" t="s">
        <v>582</v>
      </c>
      <c r="QLC76" s="124" t="s">
        <v>582</v>
      </c>
      <c r="QLD76" s="124" t="s">
        <v>582</v>
      </c>
      <c r="QLE76" s="124" t="s">
        <v>582</v>
      </c>
      <c r="QLF76" s="124" t="s">
        <v>582</v>
      </c>
      <c r="QLG76" s="124" t="s">
        <v>582</v>
      </c>
      <c r="QLH76" s="124" t="s">
        <v>582</v>
      </c>
      <c r="QLI76" s="124" t="s">
        <v>582</v>
      </c>
      <c r="QLJ76" s="124" t="s">
        <v>582</v>
      </c>
      <c r="QLK76" s="124" t="s">
        <v>582</v>
      </c>
      <c r="QLL76" s="124" t="s">
        <v>582</v>
      </c>
      <c r="QLM76" s="124" t="s">
        <v>582</v>
      </c>
      <c r="QLN76" s="124" t="s">
        <v>582</v>
      </c>
      <c r="QLO76" s="124" t="s">
        <v>582</v>
      </c>
      <c r="QLP76" s="124" t="s">
        <v>582</v>
      </c>
      <c r="QLQ76" s="124" t="s">
        <v>582</v>
      </c>
      <c r="QLR76" s="124" t="s">
        <v>582</v>
      </c>
      <c r="QLS76" s="124" t="s">
        <v>582</v>
      </c>
      <c r="QLT76" s="124" t="s">
        <v>582</v>
      </c>
      <c r="QLU76" s="124" t="s">
        <v>582</v>
      </c>
      <c r="QLV76" s="124" t="s">
        <v>582</v>
      </c>
      <c r="QLW76" s="124" t="s">
        <v>582</v>
      </c>
      <c r="QLX76" s="124" t="s">
        <v>582</v>
      </c>
      <c r="QLY76" s="124" t="s">
        <v>582</v>
      </c>
      <c r="QLZ76" s="124" t="s">
        <v>582</v>
      </c>
      <c r="QMA76" s="124" t="s">
        <v>582</v>
      </c>
      <c r="QMB76" s="124" t="s">
        <v>582</v>
      </c>
      <c r="QMC76" s="124" t="s">
        <v>582</v>
      </c>
      <c r="QMD76" s="124" t="s">
        <v>582</v>
      </c>
      <c r="QME76" s="124" t="s">
        <v>582</v>
      </c>
      <c r="QMF76" s="124" t="s">
        <v>582</v>
      </c>
      <c r="QMG76" s="124" t="s">
        <v>582</v>
      </c>
      <c r="QMH76" s="124" t="s">
        <v>582</v>
      </c>
      <c r="QMI76" s="124" t="s">
        <v>582</v>
      </c>
      <c r="QMJ76" s="124" t="s">
        <v>582</v>
      </c>
      <c r="QMK76" s="124" t="s">
        <v>582</v>
      </c>
      <c r="QML76" s="124" t="s">
        <v>582</v>
      </c>
      <c r="QMM76" s="124" t="s">
        <v>582</v>
      </c>
      <c r="QMN76" s="124" t="s">
        <v>582</v>
      </c>
      <c r="QMO76" s="124" t="s">
        <v>582</v>
      </c>
      <c r="QMP76" s="124" t="s">
        <v>582</v>
      </c>
      <c r="QMQ76" s="124" t="s">
        <v>582</v>
      </c>
      <c r="QMR76" s="124" t="s">
        <v>582</v>
      </c>
      <c r="QMS76" s="124" t="s">
        <v>582</v>
      </c>
      <c r="QMT76" s="124" t="s">
        <v>582</v>
      </c>
      <c r="QMU76" s="124" t="s">
        <v>582</v>
      </c>
      <c r="QMV76" s="124" t="s">
        <v>582</v>
      </c>
      <c r="QMW76" s="124" t="s">
        <v>582</v>
      </c>
      <c r="QMX76" s="124" t="s">
        <v>582</v>
      </c>
      <c r="QMY76" s="124" t="s">
        <v>582</v>
      </c>
      <c r="QMZ76" s="124" t="s">
        <v>582</v>
      </c>
      <c r="QNA76" s="124" t="s">
        <v>582</v>
      </c>
      <c r="QNB76" s="124" t="s">
        <v>582</v>
      </c>
      <c r="QNC76" s="124" t="s">
        <v>582</v>
      </c>
      <c r="QND76" s="124" t="s">
        <v>582</v>
      </c>
      <c r="QNE76" s="124" t="s">
        <v>582</v>
      </c>
      <c r="QNF76" s="124" t="s">
        <v>582</v>
      </c>
      <c r="QNG76" s="124" t="s">
        <v>582</v>
      </c>
      <c r="QNH76" s="124" t="s">
        <v>582</v>
      </c>
      <c r="QNI76" s="124" t="s">
        <v>582</v>
      </c>
      <c r="QNJ76" s="124" t="s">
        <v>582</v>
      </c>
      <c r="QNK76" s="124" t="s">
        <v>582</v>
      </c>
      <c r="QNL76" s="124" t="s">
        <v>582</v>
      </c>
      <c r="QNM76" s="124" t="s">
        <v>582</v>
      </c>
      <c r="QNN76" s="124" t="s">
        <v>582</v>
      </c>
      <c r="QNO76" s="124" t="s">
        <v>582</v>
      </c>
      <c r="QNP76" s="124" t="s">
        <v>582</v>
      </c>
      <c r="QNQ76" s="124" t="s">
        <v>582</v>
      </c>
      <c r="QNR76" s="124" t="s">
        <v>582</v>
      </c>
      <c r="QNS76" s="124" t="s">
        <v>582</v>
      </c>
      <c r="QNT76" s="124" t="s">
        <v>582</v>
      </c>
      <c r="QNU76" s="124" t="s">
        <v>582</v>
      </c>
      <c r="QNV76" s="124" t="s">
        <v>582</v>
      </c>
      <c r="QNW76" s="124" t="s">
        <v>582</v>
      </c>
      <c r="QNX76" s="124" t="s">
        <v>582</v>
      </c>
      <c r="QNY76" s="124" t="s">
        <v>582</v>
      </c>
      <c r="QNZ76" s="124" t="s">
        <v>582</v>
      </c>
      <c r="QOA76" s="124" t="s">
        <v>582</v>
      </c>
      <c r="QOB76" s="124" t="s">
        <v>582</v>
      </c>
      <c r="QOC76" s="124" t="s">
        <v>582</v>
      </c>
      <c r="QOD76" s="124" t="s">
        <v>582</v>
      </c>
      <c r="QOE76" s="124" t="s">
        <v>582</v>
      </c>
      <c r="QOF76" s="124" t="s">
        <v>582</v>
      </c>
      <c r="QOG76" s="124" t="s">
        <v>582</v>
      </c>
      <c r="QOH76" s="124" t="s">
        <v>582</v>
      </c>
      <c r="QOI76" s="124" t="s">
        <v>582</v>
      </c>
      <c r="QOJ76" s="124" t="s">
        <v>582</v>
      </c>
      <c r="QOK76" s="124" t="s">
        <v>582</v>
      </c>
      <c r="QOL76" s="124" t="s">
        <v>582</v>
      </c>
      <c r="QOM76" s="124" t="s">
        <v>582</v>
      </c>
      <c r="QON76" s="124" t="s">
        <v>582</v>
      </c>
      <c r="QOO76" s="124" t="s">
        <v>582</v>
      </c>
      <c r="QOP76" s="124" t="s">
        <v>582</v>
      </c>
      <c r="QOQ76" s="124" t="s">
        <v>582</v>
      </c>
      <c r="QOR76" s="124" t="s">
        <v>582</v>
      </c>
      <c r="QOS76" s="124" t="s">
        <v>582</v>
      </c>
      <c r="QOT76" s="124" t="s">
        <v>582</v>
      </c>
      <c r="QOU76" s="124" t="s">
        <v>582</v>
      </c>
      <c r="QOV76" s="124" t="s">
        <v>582</v>
      </c>
      <c r="QOW76" s="124" t="s">
        <v>582</v>
      </c>
      <c r="QOX76" s="124" t="s">
        <v>582</v>
      </c>
      <c r="QOY76" s="124" t="s">
        <v>582</v>
      </c>
      <c r="QOZ76" s="124" t="s">
        <v>582</v>
      </c>
      <c r="QPA76" s="124" t="s">
        <v>582</v>
      </c>
      <c r="QPB76" s="124" t="s">
        <v>582</v>
      </c>
      <c r="QPC76" s="124" t="s">
        <v>582</v>
      </c>
      <c r="QPD76" s="124" t="s">
        <v>582</v>
      </c>
      <c r="QPE76" s="124" t="s">
        <v>582</v>
      </c>
      <c r="QPF76" s="124" t="s">
        <v>582</v>
      </c>
      <c r="QPG76" s="124" t="s">
        <v>582</v>
      </c>
      <c r="QPH76" s="124" t="s">
        <v>582</v>
      </c>
      <c r="QPI76" s="124" t="s">
        <v>582</v>
      </c>
      <c r="QPJ76" s="124" t="s">
        <v>582</v>
      </c>
      <c r="QPK76" s="124" t="s">
        <v>582</v>
      </c>
      <c r="QPL76" s="124" t="s">
        <v>582</v>
      </c>
      <c r="QPM76" s="124" t="s">
        <v>582</v>
      </c>
      <c r="QPN76" s="124" t="s">
        <v>582</v>
      </c>
      <c r="QPO76" s="124" t="s">
        <v>582</v>
      </c>
      <c r="QPP76" s="124" t="s">
        <v>582</v>
      </c>
      <c r="QPQ76" s="124" t="s">
        <v>582</v>
      </c>
      <c r="QPR76" s="124" t="s">
        <v>582</v>
      </c>
      <c r="QPS76" s="124" t="s">
        <v>582</v>
      </c>
      <c r="QPT76" s="124" t="s">
        <v>582</v>
      </c>
      <c r="QPU76" s="124" t="s">
        <v>582</v>
      </c>
      <c r="QPV76" s="124" t="s">
        <v>582</v>
      </c>
      <c r="QPW76" s="124" t="s">
        <v>582</v>
      </c>
      <c r="QPX76" s="124" t="s">
        <v>582</v>
      </c>
      <c r="QPY76" s="124" t="s">
        <v>582</v>
      </c>
      <c r="QPZ76" s="124" t="s">
        <v>582</v>
      </c>
      <c r="QQA76" s="124" t="s">
        <v>582</v>
      </c>
      <c r="QQB76" s="124" t="s">
        <v>582</v>
      </c>
      <c r="QQC76" s="124" t="s">
        <v>582</v>
      </c>
      <c r="QQD76" s="124" t="s">
        <v>582</v>
      </c>
      <c r="QQE76" s="124" t="s">
        <v>582</v>
      </c>
      <c r="QQF76" s="124" t="s">
        <v>582</v>
      </c>
      <c r="QQG76" s="124" t="s">
        <v>582</v>
      </c>
      <c r="QQH76" s="124" t="s">
        <v>582</v>
      </c>
      <c r="QQI76" s="124" t="s">
        <v>582</v>
      </c>
      <c r="QQJ76" s="124" t="s">
        <v>582</v>
      </c>
      <c r="QQK76" s="124" t="s">
        <v>582</v>
      </c>
      <c r="QQL76" s="124" t="s">
        <v>582</v>
      </c>
      <c r="QQM76" s="124" t="s">
        <v>582</v>
      </c>
      <c r="QQN76" s="124" t="s">
        <v>582</v>
      </c>
      <c r="QQO76" s="124" t="s">
        <v>582</v>
      </c>
      <c r="QQP76" s="124" t="s">
        <v>582</v>
      </c>
      <c r="QQQ76" s="124" t="s">
        <v>582</v>
      </c>
      <c r="QQR76" s="124" t="s">
        <v>582</v>
      </c>
      <c r="QQS76" s="124" t="s">
        <v>582</v>
      </c>
      <c r="QQT76" s="124" t="s">
        <v>582</v>
      </c>
      <c r="QQU76" s="124" t="s">
        <v>582</v>
      </c>
      <c r="QQV76" s="124" t="s">
        <v>582</v>
      </c>
      <c r="QQW76" s="124" t="s">
        <v>582</v>
      </c>
      <c r="QQX76" s="124" t="s">
        <v>582</v>
      </c>
      <c r="QQY76" s="124" t="s">
        <v>582</v>
      </c>
      <c r="QQZ76" s="124" t="s">
        <v>582</v>
      </c>
      <c r="QRA76" s="124" t="s">
        <v>582</v>
      </c>
      <c r="QRB76" s="124" t="s">
        <v>582</v>
      </c>
      <c r="QRC76" s="124" t="s">
        <v>582</v>
      </c>
      <c r="QRD76" s="124" t="s">
        <v>582</v>
      </c>
      <c r="QRE76" s="124" t="s">
        <v>582</v>
      </c>
      <c r="QRF76" s="124" t="s">
        <v>582</v>
      </c>
      <c r="QRG76" s="124" t="s">
        <v>582</v>
      </c>
      <c r="QRH76" s="124" t="s">
        <v>582</v>
      </c>
      <c r="QRI76" s="124" t="s">
        <v>582</v>
      </c>
      <c r="QRJ76" s="124" t="s">
        <v>582</v>
      </c>
      <c r="QRK76" s="124" t="s">
        <v>582</v>
      </c>
      <c r="QRL76" s="124" t="s">
        <v>582</v>
      </c>
      <c r="QRM76" s="124" t="s">
        <v>582</v>
      </c>
      <c r="QRN76" s="124" t="s">
        <v>582</v>
      </c>
      <c r="QRO76" s="124" t="s">
        <v>582</v>
      </c>
      <c r="QRP76" s="124" t="s">
        <v>582</v>
      </c>
      <c r="QRQ76" s="124" t="s">
        <v>582</v>
      </c>
      <c r="QRR76" s="124" t="s">
        <v>582</v>
      </c>
      <c r="QRS76" s="124" t="s">
        <v>582</v>
      </c>
      <c r="QRT76" s="124" t="s">
        <v>582</v>
      </c>
      <c r="QRU76" s="124" t="s">
        <v>582</v>
      </c>
      <c r="QRV76" s="124" t="s">
        <v>582</v>
      </c>
      <c r="QRW76" s="124" t="s">
        <v>582</v>
      </c>
      <c r="QRX76" s="124" t="s">
        <v>582</v>
      </c>
      <c r="QRY76" s="124" t="s">
        <v>582</v>
      </c>
      <c r="QRZ76" s="124" t="s">
        <v>582</v>
      </c>
      <c r="QSA76" s="124" t="s">
        <v>582</v>
      </c>
      <c r="QSB76" s="124" t="s">
        <v>582</v>
      </c>
      <c r="QSC76" s="124" t="s">
        <v>582</v>
      </c>
      <c r="QSD76" s="124" t="s">
        <v>582</v>
      </c>
      <c r="QSE76" s="124" t="s">
        <v>582</v>
      </c>
      <c r="QSF76" s="124" t="s">
        <v>582</v>
      </c>
      <c r="QSG76" s="124" t="s">
        <v>582</v>
      </c>
      <c r="QSH76" s="124" t="s">
        <v>582</v>
      </c>
      <c r="QSI76" s="124" t="s">
        <v>582</v>
      </c>
      <c r="QSJ76" s="124" t="s">
        <v>582</v>
      </c>
      <c r="QSK76" s="124" t="s">
        <v>582</v>
      </c>
      <c r="QSL76" s="124" t="s">
        <v>582</v>
      </c>
      <c r="QSM76" s="124" t="s">
        <v>582</v>
      </c>
      <c r="QSN76" s="124" t="s">
        <v>582</v>
      </c>
      <c r="QSO76" s="124" t="s">
        <v>582</v>
      </c>
      <c r="QSP76" s="124" t="s">
        <v>582</v>
      </c>
      <c r="QSQ76" s="124" t="s">
        <v>582</v>
      </c>
      <c r="QSR76" s="124" t="s">
        <v>582</v>
      </c>
      <c r="QSS76" s="124" t="s">
        <v>582</v>
      </c>
      <c r="QST76" s="124" t="s">
        <v>582</v>
      </c>
      <c r="QSU76" s="124" t="s">
        <v>582</v>
      </c>
      <c r="QSV76" s="124" t="s">
        <v>582</v>
      </c>
      <c r="QSW76" s="124" t="s">
        <v>582</v>
      </c>
      <c r="QSX76" s="124" t="s">
        <v>582</v>
      </c>
      <c r="QSY76" s="124" t="s">
        <v>582</v>
      </c>
      <c r="QSZ76" s="124" t="s">
        <v>582</v>
      </c>
      <c r="QTA76" s="124" t="s">
        <v>582</v>
      </c>
      <c r="QTB76" s="124" t="s">
        <v>582</v>
      </c>
      <c r="QTC76" s="124" t="s">
        <v>582</v>
      </c>
      <c r="QTD76" s="124" t="s">
        <v>582</v>
      </c>
      <c r="QTE76" s="124" t="s">
        <v>582</v>
      </c>
      <c r="QTF76" s="124" t="s">
        <v>582</v>
      </c>
      <c r="QTG76" s="124" t="s">
        <v>582</v>
      </c>
      <c r="QTH76" s="124" t="s">
        <v>582</v>
      </c>
      <c r="QTI76" s="124" t="s">
        <v>582</v>
      </c>
      <c r="QTJ76" s="124" t="s">
        <v>582</v>
      </c>
      <c r="QTK76" s="124" t="s">
        <v>582</v>
      </c>
      <c r="QTL76" s="124" t="s">
        <v>582</v>
      </c>
      <c r="QTM76" s="124" t="s">
        <v>582</v>
      </c>
      <c r="QTN76" s="124" t="s">
        <v>582</v>
      </c>
      <c r="QTO76" s="124" t="s">
        <v>582</v>
      </c>
      <c r="QTP76" s="124" t="s">
        <v>582</v>
      </c>
      <c r="QTQ76" s="124" t="s">
        <v>582</v>
      </c>
      <c r="QTR76" s="124" t="s">
        <v>582</v>
      </c>
      <c r="QTS76" s="124" t="s">
        <v>582</v>
      </c>
      <c r="QTT76" s="124" t="s">
        <v>582</v>
      </c>
      <c r="QTU76" s="124" t="s">
        <v>582</v>
      </c>
      <c r="QTV76" s="124" t="s">
        <v>582</v>
      </c>
      <c r="QTW76" s="124" t="s">
        <v>582</v>
      </c>
      <c r="QTX76" s="124" t="s">
        <v>582</v>
      </c>
      <c r="QTY76" s="124" t="s">
        <v>582</v>
      </c>
      <c r="QTZ76" s="124" t="s">
        <v>582</v>
      </c>
      <c r="QUA76" s="124" t="s">
        <v>582</v>
      </c>
      <c r="QUB76" s="124" t="s">
        <v>582</v>
      </c>
      <c r="QUC76" s="124" t="s">
        <v>582</v>
      </c>
      <c r="QUD76" s="124" t="s">
        <v>582</v>
      </c>
      <c r="QUE76" s="124" t="s">
        <v>582</v>
      </c>
      <c r="QUF76" s="124" t="s">
        <v>582</v>
      </c>
      <c r="QUG76" s="124" t="s">
        <v>582</v>
      </c>
      <c r="QUH76" s="124" t="s">
        <v>582</v>
      </c>
      <c r="QUI76" s="124" t="s">
        <v>582</v>
      </c>
      <c r="QUJ76" s="124" t="s">
        <v>582</v>
      </c>
      <c r="QUK76" s="124" t="s">
        <v>582</v>
      </c>
      <c r="QUL76" s="124" t="s">
        <v>582</v>
      </c>
      <c r="QUM76" s="124" t="s">
        <v>582</v>
      </c>
      <c r="QUN76" s="124" t="s">
        <v>582</v>
      </c>
      <c r="QUO76" s="124" t="s">
        <v>582</v>
      </c>
      <c r="QUP76" s="124" t="s">
        <v>582</v>
      </c>
      <c r="QUQ76" s="124" t="s">
        <v>582</v>
      </c>
      <c r="QUR76" s="124" t="s">
        <v>582</v>
      </c>
      <c r="QUS76" s="124" t="s">
        <v>582</v>
      </c>
      <c r="QUT76" s="124" t="s">
        <v>582</v>
      </c>
      <c r="QUU76" s="124" t="s">
        <v>582</v>
      </c>
      <c r="QUV76" s="124" t="s">
        <v>582</v>
      </c>
      <c r="QUW76" s="124" t="s">
        <v>582</v>
      </c>
      <c r="QUX76" s="124" t="s">
        <v>582</v>
      </c>
      <c r="QUY76" s="124" t="s">
        <v>582</v>
      </c>
      <c r="QUZ76" s="124" t="s">
        <v>582</v>
      </c>
      <c r="QVA76" s="124" t="s">
        <v>582</v>
      </c>
      <c r="QVB76" s="124" t="s">
        <v>582</v>
      </c>
      <c r="QVC76" s="124" t="s">
        <v>582</v>
      </c>
      <c r="QVD76" s="124" t="s">
        <v>582</v>
      </c>
      <c r="QVE76" s="124" t="s">
        <v>582</v>
      </c>
      <c r="QVF76" s="124" t="s">
        <v>582</v>
      </c>
      <c r="QVG76" s="124" t="s">
        <v>582</v>
      </c>
      <c r="QVH76" s="124" t="s">
        <v>582</v>
      </c>
      <c r="QVI76" s="124" t="s">
        <v>582</v>
      </c>
      <c r="QVJ76" s="124" t="s">
        <v>582</v>
      </c>
      <c r="QVK76" s="124" t="s">
        <v>582</v>
      </c>
      <c r="QVL76" s="124" t="s">
        <v>582</v>
      </c>
      <c r="QVM76" s="124" t="s">
        <v>582</v>
      </c>
      <c r="QVN76" s="124" t="s">
        <v>582</v>
      </c>
      <c r="QVO76" s="124" t="s">
        <v>582</v>
      </c>
      <c r="QVP76" s="124" t="s">
        <v>582</v>
      </c>
      <c r="QVQ76" s="124" t="s">
        <v>582</v>
      </c>
      <c r="QVR76" s="124" t="s">
        <v>582</v>
      </c>
      <c r="QVS76" s="124" t="s">
        <v>582</v>
      </c>
      <c r="QVT76" s="124" t="s">
        <v>582</v>
      </c>
      <c r="QVU76" s="124" t="s">
        <v>582</v>
      </c>
      <c r="QVV76" s="124" t="s">
        <v>582</v>
      </c>
      <c r="QVW76" s="124" t="s">
        <v>582</v>
      </c>
      <c r="QVX76" s="124" t="s">
        <v>582</v>
      </c>
      <c r="QVY76" s="124" t="s">
        <v>582</v>
      </c>
      <c r="QVZ76" s="124" t="s">
        <v>582</v>
      </c>
      <c r="QWA76" s="124" t="s">
        <v>582</v>
      </c>
      <c r="QWB76" s="124" t="s">
        <v>582</v>
      </c>
      <c r="QWC76" s="124" t="s">
        <v>582</v>
      </c>
      <c r="QWD76" s="124" t="s">
        <v>582</v>
      </c>
      <c r="QWE76" s="124" t="s">
        <v>582</v>
      </c>
      <c r="QWF76" s="124" t="s">
        <v>582</v>
      </c>
      <c r="QWG76" s="124" t="s">
        <v>582</v>
      </c>
      <c r="QWH76" s="124" t="s">
        <v>582</v>
      </c>
      <c r="QWI76" s="124" t="s">
        <v>582</v>
      </c>
      <c r="QWJ76" s="124" t="s">
        <v>582</v>
      </c>
      <c r="QWK76" s="124" t="s">
        <v>582</v>
      </c>
      <c r="QWL76" s="124" t="s">
        <v>582</v>
      </c>
      <c r="QWM76" s="124" t="s">
        <v>582</v>
      </c>
      <c r="QWN76" s="124" t="s">
        <v>582</v>
      </c>
      <c r="QWO76" s="124" t="s">
        <v>582</v>
      </c>
      <c r="QWP76" s="124" t="s">
        <v>582</v>
      </c>
      <c r="QWQ76" s="124" t="s">
        <v>582</v>
      </c>
      <c r="QWR76" s="124" t="s">
        <v>582</v>
      </c>
      <c r="QWS76" s="124" t="s">
        <v>582</v>
      </c>
      <c r="QWT76" s="124" t="s">
        <v>582</v>
      </c>
      <c r="QWU76" s="124" t="s">
        <v>582</v>
      </c>
      <c r="QWV76" s="124" t="s">
        <v>582</v>
      </c>
      <c r="QWW76" s="124" t="s">
        <v>582</v>
      </c>
      <c r="QWX76" s="124" t="s">
        <v>582</v>
      </c>
      <c r="QWY76" s="124" t="s">
        <v>582</v>
      </c>
      <c r="QWZ76" s="124" t="s">
        <v>582</v>
      </c>
      <c r="QXA76" s="124" t="s">
        <v>582</v>
      </c>
      <c r="QXB76" s="124" t="s">
        <v>582</v>
      </c>
      <c r="QXC76" s="124" t="s">
        <v>582</v>
      </c>
      <c r="QXD76" s="124" t="s">
        <v>582</v>
      </c>
      <c r="QXE76" s="124" t="s">
        <v>582</v>
      </c>
      <c r="QXF76" s="124" t="s">
        <v>582</v>
      </c>
      <c r="QXG76" s="124" t="s">
        <v>582</v>
      </c>
      <c r="QXH76" s="124" t="s">
        <v>582</v>
      </c>
      <c r="QXI76" s="124" t="s">
        <v>582</v>
      </c>
      <c r="QXJ76" s="124" t="s">
        <v>582</v>
      </c>
      <c r="QXK76" s="124" t="s">
        <v>582</v>
      </c>
      <c r="QXL76" s="124" t="s">
        <v>582</v>
      </c>
      <c r="QXM76" s="124" t="s">
        <v>582</v>
      </c>
      <c r="QXN76" s="124" t="s">
        <v>582</v>
      </c>
      <c r="QXO76" s="124" t="s">
        <v>582</v>
      </c>
      <c r="QXP76" s="124" t="s">
        <v>582</v>
      </c>
      <c r="QXQ76" s="124" t="s">
        <v>582</v>
      </c>
      <c r="QXR76" s="124" t="s">
        <v>582</v>
      </c>
      <c r="QXS76" s="124" t="s">
        <v>582</v>
      </c>
      <c r="QXT76" s="124" t="s">
        <v>582</v>
      </c>
      <c r="QXU76" s="124" t="s">
        <v>582</v>
      </c>
      <c r="QXV76" s="124" t="s">
        <v>582</v>
      </c>
      <c r="QXW76" s="124" t="s">
        <v>582</v>
      </c>
      <c r="QXX76" s="124" t="s">
        <v>582</v>
      </c>
      <c r="QXY76" s="124" t="s">
        <v>582</v>
      </c>
      <c r="QXZ76" s="124" t="s">
        <v>582</v>
      </c>
      <c r="QYA76" s="124" t="s">
        <v>582</v>
      </c>
      <c r="QYB76" s="124" t="s">
        <v>582</v>
      </c>
      <c r="QYC76" s="124" t="s">
        <v>582</v>
      </c>
      <c r="QYD76" s="124" t="s">
        <v>582</v>
      </c>
      <c r="QYE76" s="124" t="s">
        <v>582</v>
      </c>
      <c r="QYF76" s="124" t="s">
        <v>582</v>
      </c>
      <c r="QYG76" s="124" t="s">
        <v>582</v>
      </c>
      <c r="QYH76" s="124" t="s">
        <v>582</v>
      </c>
      <c r="QYI76" s="124" t="s">
        <v>582</v>
      </c>
      <c r="QYJ76" s="124" t="s">
        <v>582</v>
      </c>
      <c r="QYK76" s="124" t="s">
        <v>582</v>
      </c>
      <c r="QYL76" s="124" t="s">
        <v>582</v>
      </c>
      <c r="QYM76" s="124" t="s">
        <v>582</v>
      </c>
      <c r="QYN76" s="124" t="s">
        <v>582</v>
      </c>
      <c r="QYO76" s="124" t="s">
        <v>582</v>
      </c>
      <c r="QYP76" s="124" t="s">
        <v>582</v>
      </c>
      <c r="QYQ76" s="124" t="s">
        <v>582</v>
      </c>
      <c r="QYR76" s="124" t="s">
        <v>582</v>
      </c>
      <c r="QYS76" s="124" t="s">
        <v>582</v>
      </c>
      <c r="QYT76" s="124" t="s">
        <v>582</v>
      </c>
      <c r="QYU76" s="124" t="s">
        <v>582</v>
      </c>
      <c r="QYV76" s="124" t="s">
        <v>582</v>
      </c>
      <c r="QYW76" s="124" t="s">
        <v>582</v>
      </c>
      <c r="QYX76" s="124" t="s">
        <v>582</v>
      </c>
      <c r="QYY76" s="124" t="s">
        <v>582</v>
      </c>
      <c r="QYZ76" s="124" t="s">
        <v>582</v>
      </c>
      <c r="QZA76" s="124" t="s">
        <v>582</v>
      </c>
      <c r="QZB76" s="124" t="s">
        <v>582</v>
      </c>
      <c r="QZC76" s="124" t="s">
        <v>582</v>
      </c>
      <c r="QZD76" s="124" t="s">
        <v>582</v>
      </c>
      <c r="QZE76" s="124" t="s">
        <v>582</v>
      </c>
      <c r="QZF76" s="124" t="s">
        <v>582</v>
      </c>
      <c r="QZG76" s="124" t="s">
        <v>582</v>
      </c>
      <c r="QZH76" s="124" t="s">
        <v>582</v>
      </c>
      <c r="QZI76" s="124" t="s">
        <v>582</v>
      </c>
      <c r="QZJ76" s="124" t="s">
        <v>582</v>
      </c>
      <c r="QZK76" s="124" t="s">
        <v>582</v>
      </c>
      <c r="QZL76" s="124" t="s">
        <v>582</v>
      </c>
      <c r="QZM76" s="124" t="s">
        <v>582</v>
      </c>
      <c r="QZN76" s="124" t="s">
        <v>582</v>
      </c>
      <c r="QZO76" s="124" t="s">
        <v>582</v>
      </c>
      <c r="QZP76" s="124" t="s">
        <v>582</v>
      </c>
      <c r="QZQ76" s="124" t="s">
        <v>582</v>
      </c>
      <c r="QZR76" s="124" t="s">
        <v>582</v>
      </c>
      <c r="QZS76" s="124" t="s">
        <v>582</v>
      </c>
      <c r="QZT76" s="124" t="s">
        <v>582</v>
      </c>
      <c r="QZU76" s="124" t="s">
        <v>582</v>
      </c>
      <c r="QZV76" s="124" t="s">
        <v>582</v>
      </c>
      <c r="QZW76" s="124" t="s">
        <v>582</v>
      </c>
      <c r="QZX76" s="124" t="s">
        <v>582</v>
      </c>
      <c r="QZY76" s="124" t="s">
        <v>582</v>
      </c>
      <c r="QZZ76" s="124" t="s">
        <v>582</v>
      </c>
      <c r="RAA76" s="124" t="s">
        <v>582</v>
      </c>
      <c r="RAB76" s="124" t="s">
        <v>582</v>
      </c>
      <c r="RAC76" s="124" t="s">
        <v>582</v>
      </c>
      <c r="RAD76" s="124" t="s">
        <v>582</v>
      </c>
      <c r="RAE76" s="124" t="s">
        <v>582</v>
      </c>
      <c r="RAF76" s="124" t="s">
        <v>582</v>
      </c>
      <c r="RAG76" s="124" t="s">
        <v>582</v>
      </c>
      <c r="RAH76" s="124" t="s">
        <v>582</v>
      </c>
      <c r="RAI76" s="124" t="s">
        <v>582</v>
      </c>
      <c r="RAJ76" s="124" t="s">
        <v>582</v>
      </c>
      <c r="RAK76" s="124" t="s">
        <v>582</v>
      </c>
      <c r="RAL76" s="124" t="s">
        <v>582</v>
      </c>
      <c r="RAM76" s="124" t="s">
        <v>582</v>
      </c>
      <c r="RAN76" s="124" t="s">
        <v>582</v>
      </c>
      <c r="RAO76" s="124" t="s">
        <v>582</v>
      </c>
      <c r="RAP76" s="124" t="s">
        <v>582</v>
      </c>
      <c r="RAQ76" s="124" t="s">
        <v>582</v>
      </c>
      <c r="RAR76" s="124" t="s">
        <v>582</v>
      </c>
      <c r="RAS76" s="124" t="s">
        <v>582</v>
      </c>
      <c r="RAT76" s="124" t="s">
        <v>582</v>
      </c>
      <c r="RAU76" s="124" t="s">
        <v>582</v>
      </c>
      <c r="RAV76" s="124" t="s">
        <v>582</v>
      </c>
      <c r="RAW76" s="124" t="s">
        <v>582</v>
      </c>
      <c r="RAX76" s="124" t="s">
        <v>582</v>
      </c>
      <c r="RAY76" s="124" t="s">
        <v>582</v>
      </c>
      <c r="RAZ76" s="124" t="s">
        <v>582</v>
      </c>
      <c r="RBA76" s="124" t="s">
        <v>582</v>
      </c>
      <c r="RBB76" s="124" t="s">
        <v>582</v>
      </c>
      <c r="RBC76" s="124" t="s">
        <v>582</v>
      </c>
      <c r="RBD76" s="124" t="s">
        <v>582</v>
      </c>
      <c r="RBE76" s="124" t="s">
        <v>582</v>
      </c>
      <c r="RBF76" s="124" t="s">
        <v>582</v>
      </c>
      <c r="RBG76" s="124" t="s">
        <v>582</v>
      </c>
      <c r="RBH76" s="124" t="s">
        <v>582</v>
      </c>
      <c r="RBI76" s="124" t="s">
        <v>582</v>
      </c>
      <c r="RBJ76" s="124" t="s">
        <v>582</v>
      </c>
      <c r="RBK76" s="124" t="s">
        <v>582</v>
      </c>
      <c r="RBL76" s="124" t="s">
        <v>582</v>
      </c>
      <c r="RBM76" s="124" t="s">
        <v>582</v>
      </c>
      <c r="RBN76" s="124" t="s">
        <v>582</v>
      </c>
      <c r="RBO76" s="124" t="s">
        <v>582</v>
      </c>
      <c r="RBP76" s="124" t="s">
        <v>582</v>
      </c>
      <c r="RBQ76" s="124" t="s">
        <v>582</v>
      </c>
      <c r="RBR76" s="124" t="s">
        <v>582</v>
      </c>
      <c r="RBS76" s="124" t="s">
        <v>582</v>
      </c>
      <c r="RBT76" s="124" t="s">
        <v>582</v>
      </c>
      <c r="RBU76" s="124" t="s">
        <v>582</v>
      </c>
      <c r="RBV76" s="124" t="s">
        <v>582</v>
      </c>
      <c r="RBW76" s="124" t="s">
        <v>582</v>
      </c>
      <c r="RBX76" s="124" t="s">
        <v>582</v>
      </c>
      <c r="RBY76" s="124" t="s">
        <v>582</v>
      </c>
      <c r="RBZ76" s="124" t="s">
        <v>582</v>
      </c>
      <c r="RCA76" s="124" t="s">
        <v>582</v>
      </c>
      <c r="RCB76" s="124" t="s">
        <v>582</v>
      </c>
      <c r="RCC76" s="124" t="s">
        <v>582</v>
      </c>
      <c r="RCD76" s="124" t="s">
        <v>582</v>
      </c>
      <c r="RCE76" s="124" t="s">
        <v>582</v>
      </c>
      <c r="RCF76" s="124" t="s">
        <v>582</v>
      </c>
      <c r="RCG76" s="124" t="s">
        <v>582</v>
      </c>
      <c r="RCH76" s="124" t="s">
        <v>582</v>
      </c>
      <c r="RCI76" s="124" t="s">
        <v>582</v>
      </c>
      <c r="RCJ76" s="124" t="s">
        <v>582</v>
      </c>
      <c r="RCK76" s="124" t="s">
        <v>582</v>
      </c>
      <c r="RCL76" s="124" t="s">
        <v>582</v>
      </c>
      <c r="RCM76" s="124" t="s">
        <v>582</v>
      </c>
      <c r="RCN76" s="124" t="s">
        <v>582</v>
      </c>
      <c r="RCO76" s="124" t="s">
        <v>582</v>
      </c>
      <c r="RCP76" s="124" t="s">
        <v>582</v>
      </c>
      <c r="RCQ76" s="124" t="s">
        <v>582</v>
      </c>
      <c r="RCR76" s="124" t="s">
        <v>582</v>
      </c>
      <c r="RCS76" s="124" t="s">
        <v>582</v>
      </c>
      <c r="RCT76" s="124" t="s">
        <v>582</v>
      </c>
      <c r="RCU76" s="124" t="s">
        <v>582</v>
      </c>
      <c r="RCV76" s="124" t="s">
        <v>582</v>
      </c>
      <c r="RCW76" s="124" t="s">
        <v>582</v>
      </c>
      <c r="RCX76" s="124" t="s">
        <v>582</v>
      </c>
      <c r="RCY76" s="124" t="s">
        <v>582</v>
      </c>
      <c r="RCZ76" s="124" t="s">
        <v>582</v>
      </c>
      <c r="RDA76" s="124" t="s">
        <v>582</v>
      </c>
      <c r="RDB76" s="124" t="s">
        <v>582</v>
      </c>
      <c r="RDC76" s="124" t="s">
        <v>582</v>
      </c>
      <c r="RDD76" s="124" t="s">
        <v>582</v>
      </c>
      <c r="RDE76" s="124" t="s">
        <v>582</v>
      </c>
      <c r="RDF76" s="124" t="s">
        <v>582</v>
      </c>
      <c r="RDG76" s="124" t="s">
        <v>582</v>
      </c>
      <c r="RDH76" s="124" t="s">
        <v>582</v>
      </c>
      <c r="RDI76" s="124" t="s">
        <v>582</v>
      </c>
      <c r="RDJ76" s="124" t="s">
        <v>582</v>
      </c>
      <c r="RDK76" s="124" t="s">
        <v>582</v>
      </c>
      <c r="RDL76" s="124" t="s">
        <v>582</v>
      </c>
      <c r="RDM76" s="124" t="s">
        <v>582</v>
      </c>
      <c r="RDN76" s="124" t="s">
        <v>582</v>
      </c>
      <c r="RDO76" s="124" t="s">
        <v>582</v>
      </c>
      <c r="RDP76" s="124" t="s">
        <v>582</v>
      </c>
      <c r="RDQ76" s="124" t="s">
        <v>582</v>
      </c>
      <c r="RDR76" s="124" t="s">
        <v>582</v>
      </c>
      <c r="RDS76" s="124" t="s">
        <v>582</v>
      </c>
      <c r="RDT76" s="124" t="s">
        <v>582</v>
      </c>
      <c r="RDU76" s="124" t="s">
        <v>582</v>
      </c>
      <c r="RDV76" s="124" t="s">
        <v>582</v>
      </c>
      <c r="RDW76" s="124" t="s">
        <v>582</v>
      </c>
      <c r="RDX76" s="124" t="s">
        <v>582</v>
      </c>
      <c r="RDY76" s="124" t="s">
        <v>582</v>
      </c>
      <c r="RDZ76" s="124" t="s">
        <v>582</v>
      </c>
      <c r="REA76" s="124" t="s">
        <v>582</v>
      </c>
      <c r="REB76" s="124" t="s">
        <v>582</v>
      </c>
      <c r="REC76" s="124" t="s">
        <v>582</v>
      </c>
      <c r="RED76" s="124" t="s">
        <v>582</v>
      </c>
      <c r="REE76" s="124" t="s">
        <v>582</v>
      </c>
      <c r="REF76" s="124" t="s">
        <v>582</v>
      </c>
      <c r="REG76" s="124" t="s">
        <v>582</v>
      </c>
      <c r="REH76" s="124" t="s">
        <v>582</v>
      </c>
      <c r="REI76" s="124" t="s">
        <v>582</v>
      </c>
      <c r="REJ76" s="124" t="s">
        <v>582</v>
      </c>
      <c r="REK76" s="124" t="s">
        <v>582</v>
      </c>
      <c r="REL76" s="124" t="s">
        <v>582</v>
      </c>
      <c r="REM76" s="124" t="s">
        <v>582</v>
      </c>
      <c r="REN76" s="124" t="s">
        <v>582</v>
      </c>
      <c r="REO76" s="124" t="s">
        <v>582</v>
      </c>
      <c r="REP76" s="124" t="s">
        <v>582</v>
      </c>
      <c r="REQ76" s="124" t="s">
        <v>582</v>
      </c>
      <c r="RER76" s="124" t="s">
        <v>582</v>
      </c>
      <c r="RES76" s="124" t="s">
        <v>582</v>
      </c>
      <c r="RET76" s="124" t="s">
        <v>582</v>
      </c>
      <c r="REU76" s="124" t="s">
        <v>582</v>
      </c>
      <c r="REV76" s="124" t="s">
        <v>582</v>
      </c>
      <c r="REW76" s="124" t="s">
        <v>582</v>
      </c>
      <c r="REX76" s="124" t="s">
        <v>582</v>
      </c>
      <c r="REY76" s="124" t="s">
        <v>582</v>
      </c>
      <c r="REZ76" s="124" t="s">
        <v>582</v>
      </c>
      <c r="RFA76" s="124" t="s">
        <v>582</v>
      </c>
      <c r="RFB76" s="124" t="s">
        <v>582</v>
      </c>
      <c r="RFC76" s="124" t="s">
        <v>582</v>
      </c>
      <c r="RFD76" s="124" t="s">
        <v>582</v>
      </c>
      <c r="RFE76" s="124" t="s">
        <v>582</v>
      </c>
      <c r="RFF76" s="124" t="s">
        <v>582</v>
      </c>
      <c r="RFG76" s="124" t="s">
        <v>582</v>
      </c>
      <c r="RFH76" s="124" t="s">
        <v>582</v>
      </c>
      <c r="RFI76" s="124" t="s">
        <v>582</v>
      </c>
      <c r="RFJ76" s="124" t="s">
        <v>582</v>
      </c>
      <c r="RFK76" s="124" t="s">
        <v>582</v>
      </c>
      <c r="RFL76" s="124" t="s">
        <v>582</v>
      </c>
      <c r="RFM76" s="124" t="s">
        <v>582</v>
      </c>
      <c r="RFN76" s="124" t="s">
        <v>582</v>
      </c>
      <c r="RFO76" s="124" t="s">
        <v>582</v>
      </c>
      <c r="RFP76" s="124" t="s">
        <v>582</v>
      </c>
      <c r="RFQ76" s="124" t="s">
        <v>582</v>
      </c>
      <c r="RFR76" s="124" t="s">
        <v>582</v>
      </c>
      <c r="RFS76" s="124" t="s">
        <v>582</v>
      </c>
      <c r="RFT76" s="124" t="s">
        <v>582</v>
      </c>
      <c r="RFU76" s="124" t="s">
        <v>582</v>
      </c>
      <c r="RFV76" s="124" t="s">
        <v>582</v>
      </c>
      <c r="RFW76" s="124" t="s">
        <v>582</v>
      </c>
      <c r="RFX76" s="124" t="s">
        <v>582</v>
      </c>
      <c r="RFY76" s="124" t="s">
        <v>582</v>
      </c>
      <c r="RFZ76" s="124" t="s">
        <v>582</v>
      </c>
      <c r="RGA76" s="124" t="s">
        <v>582</v>
      </c>
      <c r="RGB76" s="124" t="s">
        <v>582</v>
      </c>
      <c r="RGC76" s="124" t="s">
        <v>582</v>
      </c>
      <c r="RGD76" s="124" t="s">
        <v>582</v>
      </c>
      <c r="RGE76" s="124" t="s">
        <v>582</v>
      </c>
      <c r="RGF76" s="124" t="s">
        <v>582</v>
      </c>
      <c r="RGG76" s="124" t="s">
        <v>582</v>
      </c>
      <c r="RGH76" s="124" t="s">
        <v>582</v>
      </c>
      <c r="RGI76" s="124" t="s">
        <v>582</v>
      </c>
      <c r="RGJ76" s="124" t="s">
        <v>582</v>
      </c>
      <c r="RGK76" s="124" t="s">
        <v>582</v>
      </c>
      <c r="RGL76" s="124" t="s">
        <v>582</v>
      </c>
      <c r="RGM76" s="124" t="s">
        <v>582</v>
      </c>
      <c r="RGN76" s="124" t="s">
        <v>582</v>
      </c>
      <c r="RGO76" s="124" t="s">
        <v>582</v>
      </c>
      <c r="RGP76" s="124" t="s">
        <v>582</v>
      </c>
      <c r="RGQ76" s="124" t="s">
        <v>582</v>
      </c>
      <c r="RGR76" s="124" t="s">
        <v>582</v>
      </c>
      <c r="RGS76" s="124" t="s">
        <v>582</v>
      </c>
      <c r="RGT76" s="124" t="s">
        <v>582</v>
      </c>
      <c r="RGU76" s="124" t="s">
        <v>582</v>
      </c>
      <c r="RGV76" s="124" t="s">
        <v>582</v>
      </c>
      <c r="RGW76" s="124" t="s">
        <v>582</v>
      </c>
      <c r="RGX76" s="124" t="s">
        <v>582</v>
      </c>
      <c r="RGY76" s="124" t="s">
        <v>582</v>
      </c>
      <c r="RGZ76" s="124" t="s">
        <v>582</v>
      </c>
      <c r="RHA76" s="124" t="s">
        <v>582</v>
      </c>
      <c r="RHB76" s="124" t="s">
        <v>582</v>
      </c>
      <c r="RHC76" s="124" t="s">
        <v>582</v>
      </c>
      <c r="RHD76" s="124" t="s">
        <v>582</v>
      </c>
      <c r="RHE76" s="124" t="s">
        <v>582</v>
      </c>
      <c r="RHF76" s="124" t="s">
        <v>582</v>
      </c>
      <c r="RHG76" s="124" t="s">
        <v>582</v>
      </c>
      <c r="RHH76" s="124" t="s">
        <v>582</v>
      </c>
      <c r="RHI76" s="124" t="s">
        <v>582</v>
      </c>
      <c r="RHJ76" s="124" t="s">
        <v>582</v>
      </c>
      <c r="RHK76" s="124" t="s">
        <v>582</v>
      </c>
      <c r="RHL76" s="124" t="s">
        <v>582</v>
      </c>
      <c r="RHM76" s="124" t="s">
        <v>582</v>
      </c>
      <c r="RHN76" s="124" t="s">
        <v>582</v>
      </c>
      <c r="RHO76" s="124" t="s">
        <v>582</v>
      </c>
      <c r="RHP76" s="124" t="s">
        <v>582</v>
      </c>
      <c r="RHQ76" s="124" t="s">
        <v>582</v>
      </c>
      <c r="RHR76" s="124" t="s">
        <v>582</v>
      </c>
      <c r="RHS76" s="124" t="s">
        <v>582</v>
      </c>
      <c r="RHT76" s="124" t="s">
        <v>582</v>
      </c>
      <c r="RHU76" s="124" t="s">
        <v>582</v>
      </c>
      <c r="RHV76" s="124" t="s">
        <v>582</v>
      </c>
      <c r="RHW76" s="124" t="s">
        <v>582</v>
      </c>
      <c r="RHX76" s="124" t="s">
        <v>582</v>
      </c>
      <c r="RHY76" s="124" t="s">
        <v>582</v>
      </c>
      <c r="RHZ76" s="124" t="s">
        <v>582</v>
      </c>
      <c r="RIA76" s="124" t="s">
        <v>582</v>
      </c>
      <c r="RIB76" s="124" t="s">
        <v>582</v>
      </c>
      <c r="RIC76" s="124" t="s">
        <v>582</v>
      </c>
      <c r="RID76" s="124" t="s">
        <v>582</v>
      </c>
      <c r="RIE76" s="124" t="s">
        <v>582</v>
      </c>
      <c r="RIF76" s="124" t="s">
        <v>582</v>
      </c>
      <c r="RIG76" s="124" t="s">
        <v>582</v>
      </c>
      <c r="RIH76" s="124" t="s">
        <v>582</v>
      </c>
      <c r="RII76" s="124" t="s">
        <v>582</v>
      </c>
      <c r="RIJ76" s="124" t="s">
        <v>582</v>
      </c>
      <c r="RIK76" s="124" t="s">
        <v>582</v>
      </c>
      <c r="RIL76" s="124" t="s">
        <v>582</v>
      </c>
      <c r="RIM76" s="124" t="s">
        <v>582</v>
      </c>
      <c r="RIN76" s="124" t="s">
        <v>582</v>
      </c>
      <c r="RIO76" s="124" t="s">
        <v>582</v>
      </c>
      <c r="RIP76" s="124" t="s">
        <v>582</v>
      </c>
      <c r="RIQ76" s="124" t="s">
        <v>582</v>
      </c>
      <c r="RIR76" s="124" t="s">
        <v>582</v>
      </c>
      <c r="RIS76" s="124" t="s">
        <v>582</v>
      </c>
      <c r="RIT76" s="124" t="s">
        <v>582</v>
      </c>
      <c r="RIU76" s="124" t="s">
        <v>582</v>
      </c>
      <c r="RIV76" s="124" t="s">
        <v>582</v>
      </c>
      <c r="RIW76" s="124" t="s">
        <v>582</v>
      </c>
      <c r="RIX76" s="124" t="s">
        <v>582</v>
      </c>
      <c r="RIY76" s="124" t="s">
        <v>582</v>
      </c>
      <c r="RIZ76" s="124" t="s">
        <v>582</v>
      </c>
      <c r="RJA76" s="124" t="s">
        <v>582</v>
      </c>
      <c r="RJB76" s="124" t="s">
        <v>582</v>
      </c>
      <c r="RJC76" s="124" t="s">
        <v>582</v>
      </c>
      <c r="RJD76" s="124" t="s">
        <v>582</v>
      </c>
      <c r="RJE76" s="124" t="s">
        <v>582</v>
      </c>
      <c r="RJF76" s="124" t="s">
        <v>582</v>
      </c>
      <c r="RJG76" s="124" t="s">
        <v>582</v>
      </c>
      <c r="RJH76" s="124" t="s">
        <v>582</v>
      </c>
      <c r="RJI76" s="124" t="s">
        <v>582</v>
      </c>
      <c r="RJJ76" s="124" t="s">
        <v>582</v>
      </c>
      <c r="RJK76" s="124" t="s">
        <v>582</v>
      </c>
      <c r="RJL76" s="124" t="s">
        <v>582</v>
      </c>
      <c r="RJM76" s="124" t="s">
        <v>582</v>
      </c>
      <c r="RJN76" s="124" t="s">
        <v>582</v>
      </c>
      <c r="RJO76" s="124" t="s">
        <v>582</v>
      </c>
      <c r="RJP76" s="124" t="s">
        <v>582</v>
      </c>
      <c r="RJQ76" s="124" t="s">
        <v>582</v>
      </c>
      <c r="RJR76" s="124" t="s">
        <v>582</v>
      </c>
      <c r="RJS76" s="124" t="s">
        <v>582</v>
      </c>
      <c r="RJT76" s="124" t="s">
        <v>582</v>
      </c>
      <c r="RJU76" s="124" t="s">
        <v>582</v>
      </c>
      <c r="RJV76" s="124" t="s">
        <v>582</v>
      </c>
      <c r="RJW76" s="124" t="s">
        <v>582</v>
      </c>
      <c r="RJX76" s="124" t="s">
        <v>582</v>
      </c>
      <c r="RJY76" s="124" t="s">
        <v>582</v>
      </c>
      <c r="RJZ76" s="124" t="s">
        <v>582</v>
      </c>
      <c r="RKA76" s="124" t="s">
        <v>582</v>
      </c>
      <c r="RKB76" s="124" t="s">
        <v>582</v>
      </c>
      <c r="RKC76" s="124" t="s">
        <v>582</v>
      </c>
      <c r="RKD76" s="124" t="s">
        <v>582</v>
      </c>
      <c r="RKE76" s="124" t="s">
        <v>582</v>
      </c>
      <c r="RKF76" s="124" t="s">
        <v>582</v>
      </c>
      <c r="RKG76" s="124" t="s">
        <v>582</v>
      </c>
      <c r="RKH76" s="124" t="s">
        <v>582</v>
      </c>
      <c r="RKI76" s="124" t="s">
        <v>582</v>
      </c>
      <c r="RKJ76" s="124" t="s">
        <v>582</v>
      </c>
      <c r="RKK76" s="124" t="s">
        <v>582</v>
      </c>
      <c r="RKL76" s="124" t="s">
        <v>582</v>
      </c>
      <c r="RKM76" s="124" t="s">
        <v>582</v>
      </c>
      <c r="RKN76" s="124" t="s">
        <v>582</v>
      </c>
      <c r="RKO76" s="124" t="s">
        <v>582</v>
      </c>
      <c r="RKP76" s="124" t="s">
        <v>582</v>
      </c>
      <c r="RKQ76" s="124" t="s">
        <v>582</v>
      </c>
      <c r="RKR76" s="124" t="s">
        <v>582</v>
      </c>
      <c r="RKS76" s="124" t="s">
        <v>582</v>
      </c>
      <c r="RKT76" s="124" t="s">
        <v>582</v>
      </c>
      <c r="RKU76" s="124" t="s">
        <v>582</v>
      </c>
      <c r="RKV76" s="124" t="s">
        <v>582</v>
      </c>
      <c r="RKW76" s="124" t="s">
        <v>582</v>
      </c>
      <c r="RKX76" s="124" t="s">
        <v>582</v>
      </c>
      <c r="RKY76" s="124" t="s">
        <v>582</v>
      </c>
      <c r="RKZ76" s="124" t="s">
        <v>582</v>
      </c>
      <c r="RLA76" s="124" t="s">
        <v>582</v>
      </c>
      <c r="RLB76" s="124" t="s">
        <v>582</v>
      </c>
      <c r="RLC76" s="124" t="s">
        <v>582</v>
      </c>
      <c r="RLD76" s="124" t="s">
        <v>582</v>
      </c>
      <c r="RLE76" s="124" t="s">
        <v>582</v>
      </c>
      <c r="RLF76" s="124" t="s">
        <v>582</v>
      </c>
      <c r="RLG76" s="124" t="s">
        <v>582</v>
      </c>
      <c r="RLH76" s="124" t="s">
        <v>582</v>
      </c>
      <c r="RLI76" s="124" t="s">
        <v>582</v>
      </c>
      <c r="RLJ76" s="124" t="s">
        <v>582</v>
      </c>
      <c r="RLK76" s="124" t="s">
        <v>582</v>
      </c>
      <c r="RLL76" s="124" t="s">
        <v>582</v>
      </c>
      <c r="RLM76" s="124" t="s">
        <v>582</v>
      </c>
      <c r="RLN76" s="124" t="s">
        <v>582</v>
      </c>
      <c r="RLO76" s="124" t="s">
        <v>582</v>
      </c>
      <c r="RLP76" s="124" t="s">
        <v>582</v>
      </c>
      <c r="RLQ76" s="124" t="s">
        <v>582</v>
      </c>
      <c r="RLR76" s="124" t="s">
        <v>582</v>
      </c>
      <c r="RLS76" s="124" t="s">
        <v>582</v>
      </c>
      <c r="RLT76" s="124" t="s">
        <v>582</v>
      </c>
      <c r="RLU76" s="124" t="s">
        <v>582</v>
      </c>
      <c r="RLV76" s="124" t="s">
        <v>582</v>
      </c>
      <c r="RLW76" s="124" t="s">
        <v>582</v>
      </c>
      <c r="RLX76" s="124" t="s">
        <v>582</v>
      </c>
      <c r="RLY76" s="124" t="s">
        <v>582</v>
      </c>
      <c r="RLZ76" s="124" t="s">
        <v>582</v>
      </c>
      <c r="RMA76" s="124" t="s">
        <v>582</v>
      </c>
      <c r="RMB76" s="124" t="s">
        <v>582</v>
      </c>
      <c r="RMC76" s="124" t="s">
        <v>582</v>
      </c>
      <c r="RMD76" s="124" t="s">
        <v>582</v>
      </c>
      <c r="RME76" s="124" t="s">
        <v>582</v>
      </c>
      <c r="RMF76" s="124" t="s">
        <v>582</v>
      </c>
      <c r="RMG76" s="124" t="s">
        <v>582</v>
      </c>
      <c r="RMH76" s="124" t="s">
        <v>582</v>
      </c>
      <c r="RMI76" s="124" t="s">
        <v>582</v>
      </c>
      <c r="RMJ76" s="124" t="s">
        <v>582</v>
      </c>
      <c r="RMK76" s="124" t="s">
        <v>582</v>
      </c>
      <c r="RML76" s="124" t="s">
        <v>582</v>
      </c>
      <c r="RMM76" s="124" t="s">
        <v>582</v>
      </c>
      <c r="RMN76" s="124" t="s">
        <v>582</v>
      </c>
      <c r="RMO76" s="124" t="s">
        <v>582</v>
      </c>
      <c r="RMP76" s="124" t="s">
        <v>582</v>
      </c>
      <c r="RMQ76" s="124" t="s">
        <v>582</v>
      </c>
      <c r="RMR76" s="124" t="s">
        <v>582</v>
      </c>
      <c r="RMS76" s="124" t="s">
        <v>582</v>
      </c>
      <c r="RMT76" s="124" t="s">
        <v>582</v>
      </c>
      <c r="RMU76" s="124" t="s">
        <v>582</v>
      </c>
      <c r="RMV76" s="124" t="s">
        <v>582</v>
      </c>
      <c r="RMW76" s="124" t="s">
        <v>582</v>
      </c>
      <c r="RMX76" s="124" t="s">
        <v>582</v>
      </c>
      <c r="RMY76" s="124" t="s">
        <v>582</v>
      </c>
      <c r="RMZ76" s="124" t="s">
        <v>582</v>
      </c>
      <c r="RNA76" s="124" t="s">
        <v>582</v>
      </c>
      <c r="RNB76" s="124" t="s">
        <v>582</v>
      </c>
      <c r="RNC76" s="124" t="s">
        <v>582</v>
      </c>
      <c r="RND76" s="124" t="s">
        <v>582</v>
      </c>
      <c r="RNE76" s="124" t="s">
        <v>582</v>
      </c>
      <c r="RNF76" s="124" t="s">
        <v>582</v>
      </c>
      <c r="RNG76" s="124" t="s">
        <v>582</v>
      </c>
      <c r="RNH76" s="124" t="s">
        <v>582</v>
      </c>
      <c r="RNI76" s="124" t="s">
        <v>582</v>
      </c>
      <c r="RNJ76" s="124" t="s">
        <v>582</v>
      </c>
      <c r="RNK76" s="124" t="s">
        <v>582</v>
      </c>
      <c r="RNL76" s="124" t="s">
        <v>582</v>
      </c>
      <c r="RNM76" s="124" t="s">
        <v>582</v>
      </c>
      <c r="RNN76" s="124" t="s">
        <v>582</v>
      </c>
      <c r="RNO76" s="124" t="s">
        <v>582</v>
      </c>
      <c r="RNP76" s="124" t="s">
        <v>582</v>
      </c>
      <c r="RNQ76" s="124" t="s">
        <v>582</v>
      </c>
      <c r="RNR76" s="124" t="s">
        <v>582</v>
      </c>
      <c r="RNS76" s="124" t="s">
        <v>582</v>
      </c>
      <c r="RNT76" s="124" t="s">
        <v>582</v>
      </c>
      <c r="RNU76" s="124" t="s">
        <v>582</v>
      </c>
      <c r="RNV76" s="124" t="s">
        <v>582</v>
      </c>
      <c r="RNW76" s="124" t="s">
        <v>582</v>
      </c>
      <c r="RNX76" s="124" t="s">
        <v>582</v>
      </c>
      <c r="RNY76" s="124" t="s">
        <v>582</v>
      </c>
      <c r="RNZ76" s="124" t="s">
        <v>582</v>
      </c>
      <c r="ROA76" s="124" t="s">
        <v>582</v>
      </c>
      <c r="ROB76" s="124" t="s">
        <v>582</v>
      </c>
      <c r="ROC76" s="124" t="s">
        <v>582</v>
      </c>
      <c r="ROD76" s="124" t="s">
        <v>582</v>
      </c>
      <c r="ROE76" s="124" t="s">
        <v>582</v>
      </c>
      <c r="ROF76" s="124" t="s">
        <v>582</v>
      </c>
      <c r="ROG76" s="124" t="s">
        <v>582</v>
      </c>
      <c r="ROH76" s="124" t="s">
        <v>582</v>
      </c>
      <c r="ROI76" s="124" t="s">
        <v>582</v>
      </c>
      <c r="ROJ76" s="124" t="s">
        <v>582</v>
      </c>
      <c r="ROK76" s="124" t="s">
        <v>582</v>
      </c>
      <c r="ROL76" s="124" t="s">
        <v>582</v>
      </c>
      <c r="ROM76" s="124" t="s">
        <v>582</v>
      </c>
      <c r="RON76" s="124" t="s">
        <v>582</v>
      </c>
      <c r="ROO76" s="124" t="s">
        <v>582</v>
      </c>
      <c r="ROP76" s="124" t="s">
        <v>582</v>
      </c>
      <c r="ROQ76" s="124" t="s">
        <v>582</v>
      </c>
      <c r="ROR76" s="124" t="s">
        <v>582</v>
      </c>
      <c r="ROS76" s="124" t="s">
        <v>582</v>
      </c>
      <c r="ROT76" s="124" t="s">
        <v>582</v>
      </c>
      <c r="ROU76" s="124" t="s">
        <v>582</v>
      </c>
      <c r="ROV76" s="124" t="s">
        <v>582</v>
      </c>
      <c r="ROW76" s="124" t="s">
        <v>582</v>
      </c>
      <c r="ROX76" s="124" t="s">
        <v>582</v>
      </c>
      <c r="ROY76" s="124" t="s">
        <v>582</v>
      </c>
      <c r="ROZ76" s="124" t="s">
        <v>582</v>
      </c>
      <c r="RPA76" s="124" t="s">
        <v>582</v>
      </c>
      <c r="RPB76" s="124" t="s">
        <v>582</v>
      </c>
      <c r="RPC76" s="124" t="s">
        <v>582</v>
      </c>
      <c r="RPD76" s="124" t="s">
        <v>582</v>
      </c>
      <c r="RPE76" s="124" t="s">
        <v>582</v>
      </c>
      <c r="RPF76" s="124" t="s">
        <v>582</v>
      </c>
      <c r="RPG76" s="124" t="s">
        <v>582</v>
      </c>
      <c r="RPH76" s="124" t="s">
        <v>582</v>
      </c>
      <c r="RPI76" s="124" t="s">
        <v>582</v>
      </c>
      <c r="RPJ76" s="124" t="s">
        <v>582</v>
      </c>
      <c r="RPK76" s="124" t="s">
        <v>582</v>
      </c>
      <c r="RPL76" s="124" t="s">
        <v>582</v>
      </c>
      <c r="RPM76" s="124" t="s">
        <v>582</v>
      </c>
      <c r="RPN76" s="124" t="s">
        <v>582</v>
      </c>
      <c r="RPO76" s="124" t="s">
        <v>582</v>
      </c>
      <c r="RPP76" s="124" t="s">
        <v>582</v>
      </c>
      <c r="RPQ76" s="124" t="s">
        <v>582</v>
      </c>
      <c r="RPR76" s="124" t="s">
        <v>582</v>
      </c>
      <c r="RPS76" s="124" t="s">
        <v>582</v>
      </c>
      <c r="RPT76" s="124" t="s">
        <v>582</v>
      </c>
      <c r="RPU76" s="124" t="s">
        <v>582</v>
      </c>
      <c r="RPV76" s="124" t="s">
        <v>582</v>
      </c>
      <c r="RPW76" s="124" t="s">
        <v>582</v>
      </c>
      <c r="RPX76" s="124" t="s">
        <v>582</v>
      </c>
      <c r="RPY76" s="124" t="s">
        <v>582</v>
      </c>
      <c r="RPZ76" s="124" t="s">
        <v>582</v>
      </c>
      <c r="RQA76" s="124" t="s">
        <v>582</v>
      </c>
      <c r="RQB76" s="124" t="s">
        <v>582</v>
      </c>
      <c r="RQC76" s="124" t="s">
        <v>582</v>
      </c>
      <c r="RQD76" s="124" t="s">
        <v>582</v>
      </c>
      <c r="RQE76" s="124" t="s">
        <v>582</v>
      </c>
      <c r="RQF76" s="124" t="s">
        <v>582</v>
      </c>
      <c r="RQG76" s="124" t="s">
        <v>582</v>
      </c>
      <c r="RQH76" s="124" t="s">
        <v>582</v>
      </c>
      <c r="RQI76" s="124" t="s">
        <v>582</v>
      </c>
      <c r="RQJ76" s="124" t="s">
        <v>582</v>
      </c>
      <c r="RQK76" s="124" t="s">
        <v>582</v>
      </c>
      <c r="RQL76" s="124" t="s">
        <v>582</v>
      </c>
      <c r="RQM76" s="124" t="s">
        <v>582</v>
      </c>
      <c r="RQN76" s="124" t="s">
        <v>582</v>
      </c>
      <c r="RQO76" s="124" t="s">
        <v>582</v>
      </c>
      <c r="RQP76" s="124" t="s">
        <v>582</v>
      </c>
      <c r="RQQ76" s="124" t="s">
        <v>582</v>
      </c>
      <c r="RQR76" s="124" t="s">
        <v>582</v>
      </c>
      <c r="RQS76" s="124" t="s">
        <v>582</v>
      </c>
      <c r="RQT76" s="124" t="s">
        <v>582</v>
      </c>
      <c r="RQU76" s="124" t="s">
        <v>582</v>
      </c>
      <c r="RQV76" s="124" t="s">
        <v>582</v>
      </c>
      <c r="RQW76" s="124" t="s">
        <v>582</v>
      </c>
      <c r="RQX76" s="124" t="s">
        <v>582</v>
      </c>
      <c r="RQY76" s="124" t="s">
        <v>582</v>
      </c>
      <c r="RQZ76" s="124" t="s">
        <v>582</v>
      </c>
      <c r="RRA76" s="124" t="s">
        <v>582</v>
      </c>
      <c r="RRB76" s="124" t="s">
        <v>582</v>
      </c>
      <c r="RRC76" s="124" t="s">
        <v>582</v>
      </c>
      <c r="RRD76" s="124" t="s">
        <v>582</v>
      </c>
      <c r="RRE76" s="124" t="s">
        <v>582</v>
      </c>
      <c r="RRF76" s="124" t="s">
        <v>582</v>
      </c>
      <c r="RRG76" s="124" t="s">
        <v>582</v>
      </c>
      <c r="RRH76" s="124" t="s">
        <v>582</v>
      </c>
      <c r="RRI76" s="124" t="s">
        <v>582</v>
      </c>
      <c r="RRJ76" s="124" t="s">
        <v>582</v>
      </c>
      <c r="RRK76" s="124" t="s">
        <v>582</v>
      </c>
      <c r="RRL76" s="124" t="s">
        <v>582</v>
      </c>
      <c r="RRM76" s="124" t="s">
        <v>582</v>
      </c>
      <c r="RRN76" s="124" t="s">
        <v>582</v>
      </c>
      <c r="RRO76" s="124" t="s">
        <v>582</v>
      </c>
      <c r="RRP76" s="124" t="s">
        <v>582</v>
      </c>
      <c r="RRQ76" s="124" t="s">
        <v>582</v>
      </c>
      <c r="RRR76" s="124" t="s">
        <v>582</v>
      </c>
      <c r="RRS76" s="124" t="s">
        <v>582</v>
      </c>
      <c r="RRT76" s="124" t="s">
        <v>582</v>
      </c>
      <c r="RRU76" s="124" t="s">
        <v>582</v>
      </c>
      <c r="RRV76" s="124" t="s">
        <v>582</v>
      </c>
      <c r="RRW76" s="124" t="s">
        <v>582</v>
      </c>
      <c r="RRX76" s="124" t="s">
        <v>582</v>
      </c>
      <c r="RRY76" s="124" t="s">
        <v>582</v>
      </c>
      <c r="RRZ76" s="124" t="s">
        <v>582</v>
      </c>
      <c r="RSA76" s="124" t="s">
        <v>582</v>
      </c>
      <c r="RSB76" s="124" t="s">
        <v>582</v>
      </c>
      <c r="RSC76" s="124" t="s">
        <v>582</v>
      </c>
      <c r="RSD76" s="124" t="s">
        <v>582</v>
      </c>
      <c r="RSE76" s="124" t="s">
        <v>582</v>
      </c>
      <c r="RSF76" s="124" t="s">
        <v>582</v>
      </c>
      <c r="RSG76" s="124" t="s">
        <v>582</v>
      </c>
      <c r="RSH76" s="124" t="s">
        <v>582</v>
      </c>
      <c r="RSI76" s="124" t="s">
        <v>582</v>
      </c>
      <c r="RSJ76" s="124" t="s">
        <v>582</v>
      </c>
      <c r="RSK76" s="124" t="s">
        <v>582</v>
      </c>
      <c r="RSL76" s="124" t="s">
        <v>582</v>
      </c>
      <c r="RSM76" s="124" t="s">
        <v>582</v>
      </c>
      <c r="RSN76" s="124" t="s">
        <v>582</v>
      </c>
      <c r="RSO76" s="124" t="s">
        <v>582</v>
      </c>
      <c r="RSP76" s="124" t="s">
        <v>582</v>
      </c>
      <c r="RSQ76" s="124" t="s">
        <v>582</v>
      </c>
      <c r="RSR76" s="124" t="s">
        <v>582</v>
      </c>
      <c r="RSS76" s="124" t="s">
        <v>582</v>
      </c>
      <c r="RST76" s="124" t="s">
        <v>582</v>
      </c>
      <c r="RSU76" s="124" t="s">
        <v>582</v>
      </c>
      <c r="RSV76" s="124" t="s">
        <v>582</v>
      </c>
      <c r="RSW76" s="124" t="s">
        <v>582</v>
      </c>
      <c r="RSX76" s="124" t="s">
        <v>582</v>
      </c>
      <c r="RSY76" s="124" t="s">
        <v>582</v>
      </c>
      <c r="RSZ76" s="124" t="s">
        <v>582</v>
      </c>
      <c r="RTA76" s="124" t="s">
        <v>582</v>
      </c>
      <c r="RTB76" s="124" t="s">
        <v>582</v>
      </c>
      <c r="RTC76" s="124" t="s">
        <v>582</v>
      </c>
      <c r="RTD76" s="124" t="s">
        <v>582</v>
      </c>
      <c r="RTE76" s="124" t="s">
        <v>582</v>
      </c>
      <c r="RTF76" s="124" t="s">
        <v>582</v>
      </c>
      <c r="RTG76" s="124" t="s">
        <v>582</v>
      </c>
      <c r="RTH76" s="124" t="s">
        <v>582</v>
      </c>
      <c r="RTI76" s="124" t="s">
        <v>582</v>
      </c>
      <c r="RTJ76" s="124" t="s">
        <v>582</v>
      </c>
      <c r="RTK76" s="124" t="s">
        <v>582</v>
      </c>
      <c r="RTL76" s="124" t="s">
        <v>582</v>
      </c>
      <c r="RTM76" s="124" t="s">
        <v>582</v>
      </c>
      <c r="RTN76" s="124" t="s">
        <v>582</v>
      </c>
      <c r="RTO76" s="124" t="s">
        <v>582</v>
      </c>
      <c r="RTP76" s="124" t="s">
        <v>582</v>
      </c>
      <c r="RTQ76" s="124" t="s">
        <v>582</v>
      </c>
      <c r="RTR76" s="124" t="s">
        <v>582</v>
      </c>
      <c r="RTS76" s="124" t="s">
        <v>582</v>
      </c>
      <c r="RTT76" s="124" t="s">
        <v>582</v>
      </c>
      <c r="RTU76" s="124" t="s">
        <v>582</v>
      </c>
      <c r="RTV76" s="124" t="s">
        <v>582</v>
      </c>
      <c r="RTW76" s="124" t="s">
        <v>582</v>
      </c>
      <c r="RTX76" s="124" t="s">
        <v>582</v>
      </c>
      <c r="RTY76" s="124" t="s">
        <v>582</v>
      </c>
      <c r="RTZ76" s="124" t="s">
        <v>582</v>
      </c>
      <c r="RUA76" s="124" t="s">
        <v>582</v>
      </c>
      <c r="RUB76" s="124" t="s">
        <v>582</v>
      </c>
      <c r="RUC76" s="124" t="s">
        <v>582</v>
      </c>
      <c r="RUD76" s="124" t="s">
        <v>582</v>
      </c>
      <c r="RUE76" s="124" t="s">
        <v>582</v>
      </c>
      <c r="RUF76" s="124" t="s">
        <v>582</v>
      </c>
      <c r="RUG76" s="124" t="s">
        <v>582</v>
      </c>
      <c r="RUH76" s="124" t="s">
        <v>582</v>
      </c>
      <c r="RUI76" s="124" t="s">
        <v>582</v>
      </c>
      <c r="RUJ76" s="124" t="s">
        <v>582</v>
      </c>
      <c r="RUK76" s="124" t="s">
        <v>582</v>
      </c>
      <c r="RUL76" s="124" t="s">
        <v>582</v>
      </c>
      <c r="RUM76" s="124" t="s">
        <v>582</v>
      </c>
      <c r="RUN76" s="124" t="s">
        <v>582</v>
      </c>
      <c r="RUO76" s="124" t="s">
        <v>582</v>
      </c>
      <c r="RUP76" s="124" t="s">
        <v>582</v>
      </c>
      <c r="RUQ76" s="124" t="s">
        <v>582</v>
      </c>
      <c r="RUR76" s="124" t="s">
        <v>582</v>
      </c>
      <c r="RUS76" s="124" t="s">
        <v>582</v>
      </c>
      <c r="RUT76" s="124" t="s">
        <v>582</v>
      </c>
      <c r="RUU76" s="124" t="s">
        <v>582</v>
      </c>
      <c r="RUV76" s="124" t="s">
        <v>582</v>
      </c>
      <c r="RUW76" s="124" t="s">
        <v>582</v>
      </c>
      <c r="RUX76" s="124" t="s">
        <v>582</v>
      </c>
      <c r="RUY76" s="124" t="s">
        <v>582</v>
      </c>
      <c r="RUZ76" s="124" t="s">
        <v>582</v>
      </c>
      <c r="RVA76" s="124" t="s">
        <v>582</v>
      </c>
      <c r="RVB76" s="124" t="s">
        <v>582</v>
      </c>
      <c r="RVC76" s="124" t="s">
        <v>582</v>
      </c>
      <c r="RVD76" s="124" t="s">
        <v>582</v>
      </c>
      <c r="RVE76" s="124" t="s">
        <v>582</v>
      </c>
      <c r="RVF76" s="124" t="s">
        <v>582</v>
      </c>
      <c r="RVG76" s="124" t="s">
        <v>582</v>
      </c>
      <c r="RVH76" s="124" t="s">
        <v>582</v>
      </c>
      <c r="RVI76" s="124" t="s">
        <v>582</v>
      </c>
      <c r="RVJ76" s="124" t="s">
        <v>582</v>
      </c>
      <c r="RVK76" s="124" t="s">
        <v>582</v>
      </c>
      <c r="RVL76" s="124" t="s">
        <v>582</v>
      </c>
      <c r="RVM76" s="124" t="s">
        <v>582</v>
      </c>
      <c r="RVN76" s="124" t="s">
        <v>582</v>
      </c>
      <c r="RVO76" s="124" t="s">
        <v>582</v>
      </c>
      <c r="RVP76" s="124" t="s">
        <v>582</v>
      </c>
      <c r="RVQ76" s="124" t="s">
        <v>582</v>
      </c>
      <c r="RVR76" s="124" t="s">
        <v>582</v>
      </c>
      <c r="RVS76" s="124" t="s">
        <v>582</v>
      </c>
      <c r="RVT76" s="124" t="s">
        <v>582</v>
      </c>
      <c r="RVU76" s="124" t="s">
        <v>582</v>
      </c>
      <c r="RVV76" s="124" t="s">
        <v>582</v>
      </c>
      <c r="RVW76" s="124" t="s">
        <v>582</v>
      </c>
      <c r="RVX76" s="124" t="s">
        <v>582</v>
      </c>
      <c r="RVY76" s="124" t="s">
        <v>582</v>
      </c>
      <c r="RVZ76" s="124" t="s">
        <v>582</v>
      </c>
      <c r="RWA76" s="124" t="s">
        <v>582</v>
      </c>
      <c r="RWB76" s="124" t="s">
        <v>582</v>
      </c>
      <c r="RWC76" s="124" t="s">
        <v>582</v>
      </c>
      <c r="RWD76" s="124" t="s">
        <v>582</v>
      </c>
      <c r="RWE76" s="124" t="s">
        <v>582</v>
      </c>
      <c r="RWF76" s="124" t="s">
        <v>582</v>
      </c>
      <c r="RWG76" s="124" t="s">
        <v>582</v>
      </c>
      <c r="RWH76" s="124" t="s">
        <v>582</v>
      </c>
      <c r="RWI76" s="124" t="s">
        <v>582</v>
      </c>
      <c r="RWJ76" s="124" t="s">
        <v>582</v>
      </c>
      <c r="RWK76" s="124" t="s">
        <v>582</v>
      </c>
      <c r="RWL76" s="124" t="s">
        <v>582</v>
      </c>
      <c r="RWM76" s="124" t="s">
        <v>582</v>
      </c>
      <c r="RWN76" s="124" t="s">
        <v>582</v>
      </c>
      <c r="RWO76" s="124" t="s">
        <v>582</v>
      </c>
      <c r="RWP76" s="124" t="s">
        <v>582</v>
      </c>
      <c r="RWQ76" s="124" t="s">
        <v>582</v>
      </c>
      <c r="RWR76" s="124" t="s">
        <v>582</v>
      </c>
      <c r="RWS76" s="124" t="s">
        <v>582</v>
      </c>
      <c r="RWT76" s="124" t="s">
        <v>582</v>
      </c>
      <c r="RWU76" s="124" t="s">
        <v>582</v>
      </c>
      <c r="RWV76" s="124" t="s">
        <v>582</v>
      </c>
      <c r="RWW76" s="124" t="s">
        <v>582</v>
      </c>
      <c r="RWX76" s="124" t="s">
        <v>582</v>
      </c>
      <c r="RWY76" s="124" t="s">
        <v>582</v>
      </c>
      <c r="RWZ76" s="124" t="s">
        <v>582</v>
      </c>
      <c r="RXA76" s="124" t="s">
        <v>582</v>
      </c>
      <c r="RXB76" s="124" t="s">
        <v>582</v>
      </c>
      <c r="RXC76" s="124" t="s">
        <v>582</v>
      </c>
      <c r="RXD76" s="124" t="s">
        <v>582</v>
      </c>
      <c r="RXE76" s="124" t="s">
        <v>582</v>
      </c>
      <c r="RXF76" s="124" t="s">
        <v>582</v>
      </c>
      <c r="RXG76" s="124" t="s">
        <v>582</v>
      </c>
      <c r="RXH76" s="124" t="s">
        <v>582</v>
      </c>
      <c r="RXI76" s="124" t="s">
        <v>582</v>
      </c>
      <c r="RXJ76" s="124" t="s">
        <v>582</v>
      </c>
      <c r="RXK76" s="124" t="s">
        <v>582</v>
      </c>
      <c r="RXL76" s="124" t="s">
        <v>582</v>
      </c>
      <c r="RXM76" s="124" t="s">
        <v>582</v>
      </c>
      <c r="RXN76" s="124" t="s">
        <v>582</v>
      </c>
      <c r="RXO76" s="124" t="s">
        <v>582</v>
      </c>
      <c r="RXP76" s="124" t="s">
        <v>582</v>
      </c>
      <c r="RXQ76" s="124" t="s">
        <v>582</v>
      </c>
      <c r="RXR76" s="124" t="s">
        <v>582</v>
      </c>
      <c r="RXS76" s="124" t="s">
        <v>582</v>
      </c>
      <c r="RXT76" s="124" t="s">
        <v>582</v>
      </c>
      <c r="RXU76" s="124" t="s">
        <v>582</v>
      </c>
      <c r="RXV76" s="124" t="s">
        <v>582</v>
      </c>
      <c r="RXW76" s="124" t="s">
        <v>582</v>
      </c>
      <c r="RXX76" s="124" t="s">
        <v>582</v>
      </c>
      <c r="RXY76" s="124" t="s">
        <v>582</v>
      </c>
      <c r="RXZ76" s="124" t="s">
        <v>582</v>
      </c>
      <c r="RYA76" s="124" t="s">
        <v>582</v>
      </c>
      <c r="RYB76" s="124" t="s">
        <v>582</v>
      </c>
      <c r="RYC76" s="124" t="s">
        <v>582</v>
      </c>
      <c r="RYD76" s="124" t="s">
        <v>582</v>
      </c>
      <c r="RYE76" s="124" t="s">
        <v>582</v>
      </c>
      <c r="RYF76" s="124" t="s">
        <v>582</v>
      </c>
      <c r="RYG76" s="124" t="s">
        <v>582</v>
      </c>
      <c r="RYH76" s="124" t="s">
        <v>582</v>
      </c>
      <c r="RYI76" s="124" t="s">
        <v>582</v>
      </c>
      <c r="RYJ76" s="124" t="s">
        <v>582</v>
      </c>
      <c r="RYK76" s="124" t="s">
        <v>582</v>
      </c>
      <c r="RYL76" s="124" t="s">
        <v>582</v>
      </c>
      <c r="RYM76" s="124" t="s">
        <v>582</v>
      </c>
      <c r="RYN76" s="124" t="s">
        <v>582</v>
      </c>
      <c r="RYO76" s="124" t="s">
        <v>582</v>
      </c>
      <c r="RYP76" s="124" t="s">
        <v>582</v>
      </c>
      <c r="RYQ76" s="124" t="s">
        <v>582</v>
      </c>
      <c r="RYR76" s="124" t="s">
        <v>582</v>
      </c>
      <c r="RYS76" s="124" t="s">
        <v>582</v>
      </c>
      <c r="RYT76" s="124" t="s">
        <v>582</v>
      </c>
      <c r="RYU76" s="124" t="s">
        <v>582</v>
      </c>
      <c r="RYV76" s="124" t="s">
        <v>582</v>
      </c>
      <c r="RYW76" s="124" t="s">
        <v>582</v>
      </c>
      <c r="RYX76" s="124" t="s">
        <v>582</v>
      </c>
      <c r="RYY76" s="124" t="s">
        <v>582</v>
      </c>
      <c r="RYZ76" s="124" t="s">
        <v>582</v>
      </c>
      <c r="RZA76" s="124" t="s">
        <v>582</v>
      </c>
      <c r="RZB76" s="124" t="s">
        <v>582</v>
      </c>
      <c r="RZC76" s="124" t="s">
        <v>582</v>
      </c>
      <c r="RZD76" s="124" t="s">
        <v>582</v>
      </c>
      <c r="RZE76" s="124" t="s">
        <v>582</v>
      </c>
      <c r="RZF76" s="124" t="s">
        <v>582</v>
      </c>
      <c r="RZG76" s="124" t="s">
        <v>582</v>
      </c>
      <c r="RZH76" s="124" t="s">
        <v>582</v>
      </c>
      <c r="RZI76" s="124" t="s">
        <v>582</v>
      </c>
      <c r="RZJ76" s="124" t="s">
        <v>582</v>
      </c>
      <c r="RZK76" s="124" t="s">
        <v>582</v>
      </c>
      <c r="RZL76" s="124" t="s">
        <v>582</v>
      </c>
      <c r="RZM76" s="124" t="s">
        <v>582</v>
      </c>
      <c r="RZN76" s="124" t="s">
        <v>582</v>
      </c>
      <c r="RZO76" s="124" t="s">
        <v>582</v>
      </c>
      <c r="RZP76" s="124" t="s">
        <v>582</v>
      </c>
      <c r="RZQ76" s="124" t="s">
        <v>582</v>
      </c>
      <c r="RZR76" s="124" t="s">
        <v>582</v>
      </c>
      <c r="RZS76" s="124" t="s">
        <v>582</v>
      </c>
      <c r="RZT76" s="124" t="s">
        <v>582</v>
      </c>
      <c r="RZU76" s="124" t="s">
        <v>582</v>
      </c>
      <c r="RZV76" s="124" t="s">
        <v>582</v>
      </c>
      <c r="RZW76" s="124" t="s">
        <v>582</v>
      </c>
      <c r="RZX76" s="124" t="s">
        <v>582</v>
      </c>
      <c r="RZY76" s="124" t="s">
        <v>582</v>
      </c>
      <c r="RZZ76" s="124" t="s">
        <v>582</v>
      </c>
      <c r="SAA76" s="124" t="s">
        <v>582</v>
      </c>
      <c r="SAB76" s="124" t="s">
        <v>582</v>
      </c>
      <c r="SAC76" s="124" t="s">
        <v>582</v>
      </c>
      <c r="SAD76" s="124" t="s">
        <v>582</v>
      </c>
      <c r="SAE76" s="124" t="s">
        <v>582</v>
      </c>
      <c r="SAF76" s="124" t="s">
        <v>582</v>
      </c>
      <c r="SAG76" s="124" t="s">
        <v>582</v>
      </c>
      <c r="SAH76" s="124" t="s">
        <v>582</v>
      </c>
      <c r="SAI76" s="124" t="s">
        <v>582</v>
      </c>
      <c r="SAJ76" s="124" t="s">
        <v>582</v>
      </c>
      <c r="SAK76" s="124" t="s">
        <v>582</v>
      </c>
      <c r="SAL76" s="124" t="s">
        <v>582</v>
      </c>
      <c r="SAM76" s="124" t="s">
        <v>582</v>
      </c>
      <c r="SAN76" s="124" t="s">
        <v>582</v>
      </c>
      <c r="SAO76" s="124" t="s">
        <v>582</v>
      </c>
      <c r="SAP76" s="124" t="s">
        <v>582</v>
      </c>
      <c r="SAQ76" s="124" t="s">
        <v>582</v>
      </c>
      <c r="SAR76" s="124" t="s">
        <v>582</v>
      </c>
      <c r="SAS76" s="124" t="s">
        <v>582</v>
      </c>
      <c r="SAT76" s="124" t="s">
        <v>582</v>
      </c>
      <c r="SAU76" s="124" t="s">
        <v>582</v>
      </c>
      <c r="SAV76" s="124" t="s">
        <v>582</v>
      </c>
      <c r="SAW76" s="124" t="s">
        <v>582</v>
      </c>
      <c r="SAX76" s="124" t="s">
        <v>582</v>
      </c>
      <c r="SAY76" s="124" t="s">
        <v>582</v>
      </c>
      <c r="SAZ76" s="124" t="s">
        <v>582</v>
      </c>
      <c r="SBA76" s="124" t="s">
        <v>582</v>
      </c>
      <c r="SBB76" s="124" t="s">
        <v>582</v>
      </c>
      <c r="SBC76" s="124" t="s">
        <v>582</v>
      </c>
      <c r="SBD76" s="124" t="s">
        <v>582</v>
      </c>
      <c r="SBE76" s="124" t="s">
        <v>582</v>
      </c>
      <c r="SBF76" s="124" t="s">
        <v>582</v>
      </c>
      <c r="SBG76" s="124" t="s">
        <v>582</v>
      </c>
      <c r="SBH76" s="124" t="s">
        <v>582</v>
      </c>
      <c r="SBI76" s="124" t="s">
        <v>582</v>
      </c>
      <c r="SBJ76" s="124" t="s">
        <v>582</v>
      </c>
      <c r="SBK76" s="124" t="s">
        <v>582</v>
      </c>
      <c r="SBL76" s="124" t="s">
        <v>582</v>
      </c>
      <c r="SBM76" s="124" t="s">
        <v>582</v>
      </c>
      <c r="SBN76" s="124" t="s">
        <v>582</v>
      </c>
      <c r="SBO76" s="124" t="s">
        <v>582</v>
      </c>
      <c r="SBP76" s="124" t="s">
        <v>582</v>
      </c>
      <c r="SBQ76" s="124" t="s">
        <v>582</v>
      </c>
      <c r="SBR76" s="124" t="s">
        <v>582</v>
      </c>
      <c r="SBS76" s="124" t="s">
        <v>582</v>
      </c>
      <c r="SBT76" s="124" t="s">
        <v>582</v>
      </c>
      <c r="SBU76" s="124" t="s">
        <v>582</v>
      </c>
      <c r="SBV76" s="124" t="s">
        <v>582</v>
      </c>
      <c r="SBW76" s="124" t="s">
        <v>582</v>
      </c>
      <c r="SBX76" s="124" t="s">
        <v>582</v>
      </c>
      <c r="SBY76" s="124" t="s">
        <v>582</v>
      </c>
      <c r="SBZ76" s="124" t="s">
        <v>582</v>
      </c>
      <c r="SCA76" s="124" t="s">
        <v>582</v>
      </c>
      <c r="SCB76" s="124" t="s">
        <v>582</v>
      </c>
      <c r="SCC76" s="124" t="s">
        <v>582</v>
      </c>
      <c r="SCD76" s="124" t="s">
        <v>582</v>
      </c>
      <c r="SCE76" s="124" t="s">
        <v>582</v>
      </c>
      <c r="SCF76" s="124" t="s">
        <v>582</v>
      </c>
      <c r="SCG76" s="124" t="s">
        <v>582</v>
      </c>
      <c r="SCH76" s="124" t="s">
        <v>582</v>
      </c>
      <c r="SCI76" s="124" t="s">
        <v>582</v>
      </c>
      <c r="SCJ76" s="124" t="s">
        <v>582</v>
      </c>
      <c r="SCK76" s="124" t="s">
        <v>582</v>
      </c>
      <c r="SCL76" s="124" t="s">
        <v>582</v>
      </c>
      <c r="SCM76" s="124" t="s">
        <v>582</v>
      </c>
      <c r="SCN76" s="124" t="s">
        <v>582</v>
      </c>
      <c r="SCO76" s="124" t="s">
        <v>582</v>
      </c>
      <c r="SCP76" s="124" t="s">
        <v>582</v>
      </c>
      <c r="SCQ76" s="124" t="s">
        <v>582</v>
      </c>
      <c r="SCR76" s="124" t="s">
        <v>582</v>
      </c>
      <c r="SCS76" s="124" t="s">
        <v>582</v>
      </c>
      <c r="SCT76" s="124" t="s">
        <v>582</v>
      </c>
      <c r="SCU76" s="124" t="s">
        <v>582</v>
      </c>
      <c r="SCV76" s="124" t="s">
        <v>582</v>
      </c>
      <c r="SCW76" s="124" t="s">
        <v>582</v>
      </c>
      <c r="SCX76" s="124" t="s">
        <v>582</v>
      </c>
      <c r="SCY76" s="124" t="s">
        <v>582</v>
      </c>
      <c r="SCZ76" s="124" t="s">
        <v>582</v>
      </c>
      <c r="SDA76" s="124" t="s">
        <v>582</v>
      </c>
      <c r="SDB76" s="124" t="s">
        <v>582</v>
      </c>
      <c r="SDC76" s="124" t="s">
        <v>582</v>
      </c>
      <c r="SDD76" s="124" t="s">
        <v>582</v>
      </c>
      <c r="SDE76" s="124" t="s">
        <v>582</v>
      </c>
      <c r="SDF76" s="124" t="s">
        <v>582</v>
      </c>
      <c r="SDG76" s="124" t="s">
        <v>582</v>
      </c>
      <c r="SDH76" s="124" t="s">
        <v>582</v>
      </c>
      <c r="SDI76" s="124" t="s">
        <v>582</v>
      </c>
      <c r="SDJ76" s="124" t="s">
        <v>582</v>
      </c>
      <c r="SDK76" s="124" t="s">
        <v>582</v>
      </c>
      <c r="SDL76" s="124" t="s">
        <v>582</v>
      </c>
      <c r="SDM76" s="124" t="s">
        <v>582</v>
      </c>
      <c r="SDN76" s="124" t="s">
        <v>582</v>
      </c>
      <c r="SDO76" s="124" t="s">
        <v>582</v>
      </c>
      <c r="SDP76" s="124" t="s">
        <v>582</v>
      </c>
      <c r="SDQ76" s="124" t="s">
        <v>582</v>
      </c>
      <c r="SDR76" s="124" t="s">
        <v>582</v>
      </c>
      <c r="SDS76" s="124" t="s">
        <v>582</v>
      </c>
      <c r="SDT76" s="124" t="s">
        <v>582</v>
      </c>
      <c r="SDU76" s="124" t="s">
        <v>582</v>
      </c>
      <c r="SDV76" s="124" t="s">
        <v>582</v>
      </c>
      <c r="SDW76" s="124" t="s">
        <v>582</v>
      </c>
      <c r="SDX76" s="124" t="s">
        <v>582</v>
      </c>
      <c r="SDY76" s="124" t="s">
        <v>582</v>
      </c>
      <c r="SDZ76" s="124" t="s">
        <v>582</v>
      </c>
      <c r="SEA76" s="124" t="s">
        <v>582</v>
      </c>
      <c r="SEB76" s="124" t="s">
        <v>582</v>
      </c>
      <c r="SEC76" s="124" t="s">
        <v>582</v>
      </c>
      <c r="SED76" s="124" t="s">
        <v>582</v>
      </c>
      <c r="SEE76" s="124" t="s">
        <v>582</v>
      </c>
      <c r="SEF76" s="124" t="s">
        <v>582</v>
      </c>
      <c r="SEG76" s="124" t="s">
        <v>582</v>
      </c>
      <c r="SEH76" s="124" t="s">
        <v>582</v>
      </c>
      <c r="SEI76" s="124" t="s">
        <v>582</v>
      </c>
      <c r="SEJ76" s="124" t="s">
        <v>582</v>
      </c>
      <c r="SEK76" s="124" t="s">
        <v>582</v>
      </c>
      <c r="SEL76" s="124" t="s">
        <v>582</v>
      </c>
      <c r="SEM76" s="124" t="s">
        <v>582</v>
      </c>
      <c r="SEN76" s="124" t="s">
        <v>582</v>
      </c>
      <c r="SEO76" s="124" t="s">
        <v>582</v>
      </c>
      <c r="SEP76" s="124" t="s">
        <v>582</v>
      </c>
      <c r="SEQ76" s="124" t="s">
        <v>582</v>
      </c>
      <c r="SER76" s="124" t="s">
        <v>582</v>
      </c>
      <c r="SES76" s="124" t="s">
        <v>582</v>
      </c>
      <c r="SET76" s="124" t="s">
        <v>582</v>
      </c>
      <c r="SEU76" s="124" t="s">
        <v>582</v>
      </c>
      <c r="SEV76" s="124" t="s">
        <v>582</v>
      </c>
      <c r="SEW76" s="124" t="s">
        <v>582</v>
      </c>
      <c r="SEX76" s="124" t="s">
        <v>582</v>
      </c>
      <c r="SEY76" s="124" t="s">
        <v>582</v>
      </c>
      <c r="SEZ76" s="124" t="s">
        <v>582</v>
      </c>
      <c r="SFA76" s="124" t="s">
        <v>582</v>
      </c>
      <c r="SFB76" s="124" t="s">
        <v>582</v>
      </c>
      <c r="SFC76" s="124" t="s">
        <v>582</v>
      </c>
      <c r="SFD76" s="124" t="s">
        <v>582</v>
      </c>
      <c r="SFE76" s="124" t="s">
        <v>582</v>
      </c>
      <c r="SFF76" s="124" t="s">
        <v>582</v>
      </c>
      <c r="SFG76" s="124" t="s">
        <v>582</v>
      </c>
      <c r="SFH76" s="124" t="s">
        <v>582</v>
      </c>
      <c r="SFI76" s="124" t="s">
        <v>582</v>
      </c>
      <c r="SFJ76" s="124" t="s">
        <v>582</v>
      </c>
      <c r="SFK76" s="124" t="s">
        <v>582</v>
      </c>
      <c r="SFL76" s="124" t="s">
        <v>582</v>
      </c>
      <c r="SFM76" s="124" t="s">
        <v>582</v>
      </c>
      <c r="SFN76" s="124" t="s">
        <v>582</v>
      </c>
      <c r="SFO76" s="124" t="s">
        <v>582</v>
      </c>
      <c r="SFP76" s="124" t="s">
        <v>582</v>
      </c>
      <c r="SFQ76" s="124" t="s">
        <v>582</v>
      </c>
      <c r="SFR76" s="124" t="s">
        <v>582</v>
      </c>
      <c r="SFS76" s="124" t="s">
        <v>582</v>
      </c>
      <c r="SFT76" s="124" t="s">
        <v>582</v>
      </c>
      <c r="SFU76" s="124" t="s">
        <v>582</v>
      </c>
      <c r="SFV76" s="124" t="s">
        <v>582</v>
      </c>
      <c r="SFW76" s="124" t="s">
        <v>582</v>
      </c>
      <c r="SFX76" s="124" t="s">
        <v>582</v>
      </c>
      <c r="SFY76" s="124" t="s">
        <v>582</v>
      </c>
      <c r="SFZ76" s="124" t="s">
        <v>582</v>
      </c>
      <c r="SGA76" s="124" t="s">
        <v>582</v>
      </c>
      <c r="SGB76" s="124" t="s">
        <v>582</v>
      </c>
      <c r="SGC76" s="124" t="s">
        <v>582</v>
      </c>
      <c r="SGD76" s="124" t="s">
        <v>582</v>
      </c>
      <c r="SGE76" s="124" t="s">
        <v>582</v>
      </c>
      <c r="SGF76" s="124" t="s">
        <v>582</v>
      </c>
      <c r="SGG76" s="124" t="s">
        <v>582</v>
      </c>
      <c r="SGH76" s="124" t="s">
        <v>582</v>
      </c>
      <c r="SGI76" s="124" t="s">
        <v>582</v>
      </c>
      <c r="SGJ76" s="124" t="s">
        <v>582</v>
      </c>
      <c r="SGK76" s="124" t="s">
        <v>582</v>
      </c>
      <c r="SGL76" s="124" t="s">
        <v>582</v>
      </c>
      <c r="SGM76" s="124" t="s">
        <v>582</v>
      </c>
      <c r="SGN76" s="124" t="s">
        <v>582</v>
      </c>
      <c r="SGO76" s="124" t="s">
        <v>582</v>
      </c>
      <c r="SGP76" s="124" t="s">
        <v>582</v>
      </c>
      <c r="SGQ76" s="124" t="s">
        <v>582</v>
      </c>
      <c r="SGR76" s="124" t="s">
        <v>582</v>
      </c>
      <c r="SGS76" s="124" t="s">
        <v>582</v>
      </c>
      <c r="SGT76" s="124" t="s">
        <v>582</v>
      </c>
      <c r="SGU76" s="124" t="s">
        <v>582</v>
      </c>
      <c r="SGV76" s="124" t="s">
        <v>582</v>
      </c>
      <c r="SGW76" s="124" t="s">
        <v>582</v>
      </c>
      <c r="SGX76" s="124" t="s">
        <v>582</v>
      </c>
      <c r="SGY76" s="124" t="s">
        <v>582</v>
      </c>
      <c r="SGZ76" s="124" t="s">
        <v>582</v>
      </c>
      <c r="SHA76" s="124" t="s">
        <v>582</v>
      </c>
      <c r="SHB76" s="124" t="s">
        <v>582</v>
      </c>
      <c r="SHC76" s="124" t="s">
        <v>582</v>
      </c>
      <c r="SHD76" s="124" t="s">
        <v>582</v>
      </c>
      <c r="SHE76" s="124" t="s">
        <v>582</v>
      </c>
      <c r="SHF76" s="124" t="s">
        <v>582</v>
      </c>
      <c r="SHG76" s="124" t="s">
        <v>582</v>
      </c>
      <c r="SHH76" s="124" t="s">
        <v>582</v>
      </c>
      <c r="SHI76" s="124" t="s">
        <v>582</v>
      </c>
      <c r="SHJ76" s="124" t="s">
        <v>582</v>
      </c>
      <c r="SHK76" s="124" t="s">
        <v>582</v>
      </c>
      <c r="SHL76" s="124" t="s">
        <v>582</v>
      </c>
      <c r="SHM76" s="124" t="s">
        <v>582</v>
      </c>
      <c r="SHN76" s="124" t="s">
        <v>582</v>
      </c>
      <c r="SHO76" s="124" t="s">
        <v>582</v>
      </c>
      <c r="SHP76" s="124" t="s">
        <v>582</v>
      </c>
      <c r="SHQ76" s="124" t="s">
        <v>582</v>
      </c>
      <c r="SHR76" s="124" t="s">
        <v>582</v>
      </c>
      <c r="SHS76" s="124" t="s">
        <v>582</v>
      </c>
      <c r="SHT76" s="124" t="s">
        <v>582</v>
      </c>
      <c r="SHU76" s="124" t="s">
        <v>582</v>
      </c>
      <c r="SHV76" s="124" t="s">
        <v>582</v>
      </c>
      <c r="SHW76" s="124" t="s">
        <v>582</v>
      </c>
      <c r="SHX76" s="124" t="s">
        <v>582</v>
      </c>
      <c r="SHY76" s="124" t="s">
        <v>582</v>
      </c>
      <c r="SHZ76" s="124" t="s">
        <v>582</v>
      </c>
      <c r="SIA76" s="124" t="s">
        <v>582</v>
      </c>
      <c r="SIB76" s="124" t="s">
        <v>582</v>
      </c>
      <c r="SIC76" s="124" t="s">
        <v>582</v>
      </c>
      <c r="SID76" s="124" t="s">
        <v>582</v>
      </c>
      <c r="SIE76" s="124" t="s">
        <v>582</v>
      </c>
      <c r="SIF76" s="124" t="s">
        <v>582</v>
      </c>
      <c r="SIG76" s="124" t="s">
        <v>582</v>
      </c>
      <c r="SIH76" s="124" t="s">
        <v>582</v>
      </c>
      <c r="SII76" s="124" t="s">
        <v>582</v>
      </c>
      <c r="SIJ76" s="124" t="s">
        <v>582</v>
      </c>
      <c r="SIK76" s="124" t="s">
        <v>582</v>
      </c>
      <c r="SIL76" s="124" t="s">
        <v>582</v>
      </c>
      <c r="SIM76" s="124" t="s">
        <v>582</v>
      </c>
      <c r="SIN76" s="124" t="s">
        <v>582</v>
      </c>
      <c r="SIO76" s="124" t="s">
        <v>582</v>
      </c>
      <c r="SIP76" s="124" t="s">
        <v>582</v>
      </c>
      <c r="SIQ76" s="124" t="s">
        <v>582</v>
      </c>
      <c r="SIR76" s="124" t="s">
        <v>582</v>
      </c>
      <c r="SIS76" s="124" t="s">
        <v>582</v>
      </c>
      <c r="SIT76" s="124" t="s">
        <v>582</v>
      </c>
      <c r="SIU76" s="124" t="s">
        <v>582</v>
      </c>
      <c r="SIV76" s="124" t="s">
        <v>582</v>
      </c>
      <c r="SIW76" s="124" t="s">
        <v>582</v>
      </c>
      <c r="SIX76" s="124" t="s">
        <v>582</v>
      </c>
      <c r="SIY76" s="124" t="s">
        <v>582</v>
      </c>
      <c r="SIZ76" s="124" t="s">
        <v>582</v>
      </c>
      <c r="SJA76" s="124" t="s">
        <v>582</v>
      </c>
      <c r="SJB76" s="124" t="s">
        <v>582</v>
      </c>
      <c r="SJC76" s="124" t="s">
        <v>582</v>
      </c>
      <c r="SJD76" s="124" t="s">
        <v>582</v>
      </c>
      <c r="SJE76" s="124" t="s">
        <v>582</v>
      </c>
      <c r="SJF76" s="124" t="s">
        <v>582</v>
      </c>
      <c r="SJG76" s="124" t="s">
        <v>582</v>
      </c>
      <c r="SJH76" s="124" t="s">
        <v>582</v>
      </c>
      <c r="SJI76" s="124" t="s">
        <v>582</v>
      </c>
      <c r="SJJ76" s="124" t="s">
        <v>582</v>
      </c>
      <c r="SJK76" s="124" t="s">
        <v>582</v>
      </c>
      <c r="SJL76" s="124" t="s">
        <v>582</v>
      </c>
      <c r="SJM76" s="124" t="s">
        <v>582</v>
      </c>
      <c r="SJN76" s="124" t="s">
        <v>582</v>
      </c>
      <c r="SJO76" s="124" t="s">
        <v>582</v>
      </c>
      <c r="SJP76" s="124" t="s">
        <v>582</v>
      </c>
      <c r="SJQ76" s="124" t="s">
        <v>582</v>
      </c>
      <c r="SJR76" s="124" t="s">
        <v>582</v>
      </c>
      <c r="SJS76" s="124" t="s">
        <v>582</v>
      </c>
      <c r="SJT76" s="124" t="s">
        <v>582</v>
      </c>
      <c r="SJU76" s="124" t="s">
        <v>582</v>
      </c>
      <c r="SJV76" s="124" t="s">
        <v>582</v>
      </c>
      <c r="SJW76" s="124" t="s">
        <v>582</v>
      </c>
      <c r="SJX76" s="124" t="s">
        <v>582</v>
      </c>
      <c r="SJY76" s="124" t="s">
        <v>582</v>
      </c>
      <c r="SJZ76" s="124" t="s">
        <v>582</v>
      </c>
      <c r="SKA76" s="124" t="s">
        <v>582</v>
      </c>
      <c r="SKB76" s="124" t="s">
        <v>582</v>
      </c>
      <c r="SKC76" s="124" t="s">
        <v>582</v>
      </c>
      <c r="SKD76" s="124" t="s">
        <v>582</v>
      </c>
      <c r="SKE76" s="124" t="s">
        <v>582</v>
      </c>
      <c r="SKF76" s="124" t="s">
        <v>582</v>
      </c>
      <c r="SKG76" s="124" t="s">
        <v>582</v>
      </c>
      <c r="SKH76" s="124" t="s">
        <v>582</v>
      </c>
      <c r="SKI76" s="124" t="s">
        <v>582</v>
      </c>
      <c r="SKJ76" s="124" t="s">
        <v>582</v>
      </c>
      <c r="SKK76" s="124" t="s">
        <v>582</v>
      </c>
      <c r="SKL76" s="124" t="s">
        <v>582</v>
      </c>
      <c r="SKM76" s="124" t="s">
        <v>582</v>
      </c>
      <c r="SKN76" s="124" t="s">
        <v>582</v>
      </c>
      <c r="SKO76" s="124" t="s">
        <v>582</v>
      </c>
      <c r="SKP76" s="124" t="s">
        <v>582</v>
      </c>
      <c r="SKQ76" s="124" t="s">
        <v>582</v>
      </c>
      <c r="SKR76" s="124" t="s">
        <v>582</v>
      </c>
      <c r="SKS76" s="124" t="s">
        <v>582</v>
      </c>
      <c r="SKT76" s="124" t="s">
        <v>582</v>
      </c>
      <c r="SKU76" s="124" t="s">
        <v>582</v>
      </c>
      <c r="SKV76" s="124" t="s">
        <v>582</v>
      </c>
      <c r="SKW76" s="124" t="s">
        <v>582</v>
      </c>
      <c r="SKX76" s="124" t="s">
        <v>582</v>
      </c>
      <c r="SKY76" s="124" t="s">
        <v>582</v>
      </c>
      <c r="SKZ76" s="124" t="s">
        <v>582</v>
      </c>
      <c r="SLA76" s="124" t="s">
        <v>582</v>
      </c>
      <c r="SLB76" s="124" t="s">
        <v>582</v>
      </c>
      <c r="SLC76" s="124" t="s">
        <v>582</v>
      </c>
      <c r="SLD76" s="124" t="s">
        <v>582</v>
      </c>
      <c r="SLE76" s="124" t="s">
        <v>582</v>
      </c>
      <c r="SLF76" s="124" t="s">
        <v>582</v>
      </c>
      <c r="SLG76" s="124" t="s">
        <v>582</v>
      </c>
      <c r="SLH76" s="124" t="s">
        <v>582</v>
      </c>
      <c r="SLI76" s="124" t="s">
        <v>582</v>
      </c>
      <c r="SLJ76" s="124" t="s">
        <v>582</v>
      </c>
      <c r="SLK76" s="124" t="s">
        <v>582</v>
      </c>
      <c r="SLL76" s="124" t="s">
        <v>582</v>
      </c>
      <c r="SLM76" s="124" t="s">
        <v>582</v>
      </c>
      <c r="SLN76" s="124" t="s">
        <v>582</v>
      </c>
      <c r="SLO76" s="124" t="s">
        <v>582</v>
      </c>
      <c r="SLP76" s="124" t="s">
        <v>582</v>
      </c>
      <c r="SLQ76" s="124" t="s">
        <v>582</v>
      </c>
      <c r="SLR76" s="124" t="s">
        <v>582</v>
      </c>
      <c r="SLS76" s="124" t="s">
        <v>582</v>
      </c>
      <c r="SLT76" s="124" t="s">
        <v>582</v>
      </c>
      <c r="SLU76" s="124" t="s">
        <v>582</v>
      </c>
      <c r="SLV76" s="124" t="s">
        <v>582</v>
      </c>
      <c r="SLW76" s="124" t="s">
        <v>582</v>
      </c>
      <c r="SLX76" s="124" t="s">
        <v>582</v>
      </c>
      <c r="SLY76" s="124" t="s">
        <v>582</v>
      </c>
      <c r="SLZ76" s="124" t="s">
        <v>582</v>
      </c>
      <c r="SMA76" s="124" t="s">
        <v>582</v>
      </c>
      <c r="SMB76" s="124" t="s">
        <v>582</v>
      </c>
      <c r="SMC76" s="124" t="s">
        <v>582</v>
      </c>
      <c r="SMD76" s="124" t="s">
        <v>582</v>
      </c>
      <c r="SME76" s="124" t="s">
        <v>582</v>
      </c>
      <c r="SMF76" s="124" t="s">
        <v>582</v>
      </c>
      <c r="SMG76" s="124" t="s">
        <v>582</v>
      </c>
      <c r="SMH76" s="124" t="s">
        <v>582</v>
      </c>
      <c r="SMI76" s="124" t="s">
        <v>582</v>
      </c>
      <c r="SMJ76" s="124" t="s">
        <v>582</v>
      </c>
      <c r="SMK76" s="124" t="s">
        <v>582</v>
      </c>
      <c r="SML76" s="124" t="s">
        <v>582</v>
      </c>
      <c r="SMM76" s="124" t="s">
        <v>582</v>
      </c>
      <c r="SMN76" s="124" t="s">
        <v>582</v>
      </c>
      <c r="SMO76" s="124" t="s">
        <v>582</v>
      </c>
      <c r="SMP76" s="124" t="s">
        <v>582</v>
      </c>
      <c r="SMQ76" s="124" t="s">
        <v>582</v>
      </c>
      <c r="SMR76" s="124" t="s">
        <v>582</v>
      </c>
      <c r="SMS76" s="124" t="s">
        <v>582</v>
      </c>
      <c r="SMT76" s="124" t="s">
        <v>582</v>
      </c>
      <c r="SMU76" s="124" t="s">
        <v>582</v>
      </c>
      <c r="SMV76" s="124" t="s">
        <v>582</v>
      </c>
      <c r="SMW76" s="124" t="s">
        <v>582</v>
      </c>
      <c r="SMX76" s="124" t="s">
        <v>582</v>
      </c>
      <c r="SMY76" s="124" t="s">
        <v>582</v>
      </c>
      <c r="SMZ76" s="124" t="s">
        <v>582</v>
      </c>
      <c r="SNA76" s="124" t="s">
        <v>582</v>
      </c>
      <c r="SNB76" s="124" t="s">
        <v>582</v>
      </c>
      <c r="SNC76" s="124" t="s">
        <v>582</v>
      </c>
      <c r="SND76" s="124" t="s">
        <v>582</v>
      </c>
      <c r="SNE76" s="124" t="s">
        <v>582</v>
      </c>
      <c r="SNF76" s="124" t="s">
        <v>582</v>
      </c>
      <c r="SNG76" s="124" t="s">
        <v>582</v>
      </c>
      <c r="SNH76" s="124" t="s">
        <v>582</v>
      </c>
      <c r="SNI76" s="124" t="s">
        <v>582</v>
      </c>
      <c r="SNJ76" s="124" t="s">
        <v>582</v>
      </c>
      <c r="SNK76" s="124" t="s">
        <v>582</v>
      </c>
      <c r="SNL76" s="124" t="s">
        <v>582</v>
      </c>
      <c r="SNM76" s="124" t="s">
        <v>582</v>
      </c>
      <c r="SNN76" s="124" t="s">
        <v>582</v>
      </c>
      <c r="SNO76" s="124" t="s">
        <v>582</v>
      </c>
      <c r="SNP76" s="124" t="s">
        <v>582</v>
      </c>
      <c r="SNQ76" s="124" t="s">
        <v>582</v>
      </c>
      <c r="SNR76" s="124" t="s">
        <v>582</v>
      </c>
      <c r="SNS76" s="124" t="s">
        <v>582</v>
      </c>
      <c r="SNT76" s="124" t="s">
        <v>582</v>
      </c>
      <c r="SNU76" s="124" t="s">
        <v>582</v>
      </c>
      <c r="SNV76" s="124" t="s">
        <v>582</v>
      </c>
      <c r="SNW76" s="124" t="s">
        <v>582</v>
      </c>
      <c r="SNX76" s="124" t="s">
        <v>582</v>
      </c>
      <c r="SNY76" s="124" t="s">
        <v>582</v>
      </c>
      <c r="SNZ76" s="124" t="s">
        <v>582</v>
      </c>
      <c r="SOA76" s="124" t="s">
        <v>582</v>
      </c>
      <c r="SOB76" s="124" t="s">
        <v>582</v>
      </c>
      <c r="SOC76" s="124" t="s">
        <v>582</v>
      </c>
      <c r="SOD76" s="124" t="s">
        <v>582</v>
      </c>
      <c r="SOE76" s="124" t="s">
        <v>582</v>
      </c>
      <c r="SOF76" s="124" t="s">
        <v>582</v>
      </c>
      <c r="SOG76" s="124" t="s">
        <v>582</v>
      </c>
      <c r="SOH76" s="124" t="s">
        <v>582</v>
      </c>
      <c r="SOI76" s="124" t="s">
        <v>582</v>
      </c>
      <c r="SOJ76" s="124" t="s">
        <v>582</v>
      </c>
      <c r="SOK76" s="124" t="s">
        <v>582</v>
      </c>
      <c r="SOL76" s="124" t="s">
        <v>582</v>
      </c>
      <c r="SOM76" s="124" t="s">
        <v>582</v>
      </c>
      <c r="SON76" s="124" t="s">
        <v>582</v>
      </c>
      <c r="SOO76" s="124" t="s">
        <v>582</v>
      </c>
      <c r="SOP76" s="124" t="s">
        <v>582</v>
      </c>
      <c r="SOQ76" s="124" t="s">
        <v>582</v>
      </c>
      <c r="SOR76" s="124" t="s">
        <v>582</v>
      </c>
      <c r="SOS76" s="124" t="s">
        <v>582</v>
      </c>
      <c r="SOT76" s="124" t="s">
        <v>582</v>
      </c>
      <c r="SOU76" s="124" t="s">
        <v>582</v>
      </c>
      <c r="SOV76" s="124" t="s">
        <v>582</v>
      </c>
      <c r="SOW76" s="124" t="s">
        <v>582</v>
      </c>
      <c r="SOX76" s="124" t="s">
        <v>582</v>
      </c>
      <c r="SOY76" s="124" t="s">
        <v>582</v>
      </c>
      <c r="SOZ76" s="124" t="s">
        <v>582</v>
      </c>
      <c r="SPA76" s="124" t="s">
        <v>582</v>
      </c>
      <c r="SPB76" s="124" t="s">
        <v>582</v>
      </c>
      <c r="SPC76" s="124" t="s">
        <v>582</v>
      </c>
      <c r="SPD76" s="124" t="s">
        <v>582</v>
      </c>
      <c r="SPE76" s="124" t="s">
        <v>582</v>
      </c>
      <c r="SPF76" s="124" t="s">
        <v>582</v>
      </c>
      <c r="SPG76" s="124" t="s">
        <v>582</v>
      </c>
      <c r="SPH76" s="124" t="s">
        <v>582</v>
      </c>
      <c r="SPI76" s="124" t="s">
        <v>582</v>
      </c>
      <c r="SPJ76" s="124" t="s">
        <v>582</v>
      </c>
      <c r="SPK76" s="124" t="s">
        <v>582</v>
      </c>
      <c r="SPL76" s="124" t="s">
        <v>582</v>
      </c>
      <c r="SPM76" s="124" t="s">
        <v>582</v>
      </c>
      <c r="SPN76" s="124" t="s">
        <v>582</v>
      </c>
      <c r="SPO76" s="124" t="s">
        <v>582</v>
      </c>
      <c r="SPP76" s="124" t="s">
        <v>582</v>
      </c>
      <c r="SPQ76" s="124" t="s">
        <v>582</v>
      </c>
      <c r="SPR76" s="124" t="s">
        <v>582</v>
      </c>
      <c r="SPS76" s="124" t="s">
        <v>582</v>
      </c>
      <c r="SPT76" s="124" t="s">
        <v>582</v>
      </c>
      <c r="SPU76" s="124" t="s">
        <v>582</v>
      </c>
      <c r="SPV76" s="124" t="s">
        <v>582</v>
      </c>
      <c r="SPW76" s="124" t="s">
        <v>582</v>
      </c>
      <c r="SPX76" s="124" t="s">
        <v>582</v>
      </c>
      <c r="SPY76" s="124" t="s">
        <v>582</v>
      </c>
      <c r="SPZ76" s="124" t="s">
        <v>582</v>
      </c>
      <c r="SQA76" s="124" t="s">
        <v>582</v>
      </c>
      <c r="SQB76" s="124" t="s">
        <v>582</v>
      </c>
      <c r="SQC76" s="124" t="s">
        <v>582</v>
      </c>
      <c r="SQD76" s="124" t="s">
        <v>582</v>
      </c>
      <c r="SQE76" s="124" t="s">
        <v>582</v>
      </c>
      <c r="SQF76" s="124" t="s">
        <v>582</v>
      </c>
      <c r="SQG76" s="124" t="s">
        <v>582</v>
      </c>
      <c r="SQH76" s="124" t="s">
        <v>582</v>
      </c>
      <c r="SQI76" s="124" t="s">
        <v>582</v>
      </c>
      <c r="SQJ76" s="124" t="s">
        <v>582</v>
      </c>
      <c r="SQK76" s="124" t="s">
        <v>582</v>
      </c>
      <c r="SQL76" s="124" t="s">
        <v>582</v>
      </c>
      <c r="SQM76" s="124" t="s">
        <v>582</v>
      </c>
      <c r="SQN76" s="124" t="s">
        <v>582</v>
      </c>
      <c r="SQO76" s="124" t="s">
        <v>582</v>
      </c>
      <c r="SQP76" s="124" t="s">
        <v>582</v>
      </c>
      <c r="SQQ76" s="124" t="s">
        <v>582</v>
      </c>
      <c r="SQR76" s="124" t="s">
        <v>582</v>
      </c>
      <c r="SQS76" s="124" t="s">
        <v>582</v>
      </c>
      <c r="SQT76" s="124" t="s">
        <v>582</v>
      </c>
      <c r="SQU76" s="124" t="s">
        <v>582</v>
      </c>
      <c r="SQV76" s="124" t="s">
        <v>582</v>
      </c>
      <c r="SQW76" s="124" t="s">
        <v>582</v>
      </c>
      <c r="SQX76" s="124" t="s">
        <v>582</v>
      </c>
      <c r="SQY76" s="124" t="s">
        <v>582</v>
      </c>
      <c r="SQZ76" s="124" t="s">
        <v>582</v>
      </c>
      <c r="SRA76" s="124" t="s">
        <v>582</v>
      </c>
      <c r="SRB76" s="124" t="s">
        <v>582</v>
      </c>
      <c r="SRC76" s="124" t="s">
        <v>582</v>
      </c>
      <c r="SRD76" s="124" t="s">
        <v>582</v>
      </c>
      <c r="SRE76" s="124" t="s">
        <v>582</v>
      </c>
      <c r="SRF76" s="124" t="s">
        <v>582</v>
      </c>
      <c r="SRG76" s="124" t="s">
        <v>582</v>
      </c>
      <c r="SRH76" s="124" t="s">
        <v>582</v>
      </c>
      <c r="SRI76" s="124" t="s">
        <v>582</v>
      </c>
      <c r="SRJ76" s="124" t="s">
        <v>582</v>
      </c>
      <c r="SRK76" s="124" t="s">
        <v>582</v>
      </c>
      <c r="SRL76" s="124" t="s">
        <v>582</v>
      </c>
      <c r="SRM76" s="124" t="s">
        <v>582</v>
      </c>
      <c r="SRN76" s="124" t="s">
        <v>582</v>
      </c>
      <c r="SRO76" s="124" t="s">
        <v>582</v>
      </c>
      <c r="SRP76" s="124" t="s">
        <v>582</v>
      </c>
      <c r="SRQ76" s="124" t="s">
        <v>582</v>
      </c>
      <c r="SRR76" s="124" t="s">
        <v>582</v>
      </c>
      <c r="SRS76" s="124" t="s">
        <v>582</v>
      </c>
      <c r="SRT76" s="124" t="s">
        <v>582</v>
      </c>
      <c r="SRU76" s="124" t="s">
        <v>582</v>
      </c>
      <c r="SRV76" s="124" t="s">
        <v>582</v>
      </c>
      <c r="SRW76" s="124" t="s">
        <v>582</v>
      </c>
      <c r="SRX76" s="124" t="s">
        <v>582</v>
      </c>
      <c r="SRY76" s="124" t="s">
        <v>582</v>
      </c>
      <c r="SRZ76" s="124" t="s">
        <v>582</v>
      </c>
      <c r="SSA76" s="124" t="s">
        <v>582</v>
      </c>
      <c r="SSB76" s="124" t="s">
        <v>582</v>
      </c>
      <c r="SSC76" s="124" t="s">
        <v>582</v>
      </c>
      <c r="SSD76" s="124" t="s">
        <v>582</v>
      </c>
      <c r="SSE76" s="124" t="s">
        <v>582</v>
      </c>
      <c r="SSF76" s="124" t="s">
        <v>582</v>
      </c>
      <c r="SSG76" s="124" t="s">
        <v>582</v>
      </c>
      <c r="SSH76" s="124" t="s">
        <v>582</v>
      </c>
      <c r="SSI76" s="124" t="s">
        <v>582</v>
      </c>
      <c r="SSJ76" s="124" t="s">
        <v>582</v>
      </c>
      <c r="SSK76" s="124" t="s">
        <v>582</v>
      </c>
      <c r="SSL76" s="124" t="s">
        <v>582</v>
      </c>
      <c r="SSM76" s="124" t="s">
        <v>582</v>
      </c>
      <c r="SSN76" s="124" t="s">
        <v>582</v>
      </c>
      <c r="SSO76" s="124" t="s">
        <v>582</v>
      </c>
      <c r="SSP76" s="124" t="s">
        <v>582</v>
      </c>
      <c r="SSQ76" s="124" t="s">
        <v>582</v>
      </c>
      <c r="SSR76" s="124" t="s">
        <v>582</v>
      </c>
      <c r="SSS76" s="124" t="s">
        <v>582</v>
      </c>
      <c r="SST76" s="124" t="s">
        <v>582</v>
      </c>
      <c r="SSU76" s="124" t="s">
        <v>582</v>
      </c>
      <c r="SSV76" s="124" t="s">
        <v>582</v>
      </c>
      <c r="SSW76" s="124" t="s">
        <v>582</v>
      </c>
      <c r="SSX76" s="124" t="s">
        <v>582</v>
      </c>
      <c r="SSY76" s="124" t="s">
        <v>582</v>
      </c>
      <c r="SSZ76" s="124" t="s">
        <v>582</v>
      </c>
      <c r="STA76" s="124" t="s">
        <v>582</v>
      </c>
      <c r="STB76" s="124" t="s">
        <v>582</v>
      </c>
      <c r="STC76" s="124" t="s">
        <v>582</v>
      </c>
      <c r="STD76" s="124" t="s">
        <v>582</v>
      </c>
      <c r="STE76" s="124" t="s">
        <v>582</v>
      </c>
      <c r="STF76" s="124" t="s">
        <v>582</v>
      </c>
      <c r="STG76" s="124" t="s">
        <v>582</v>
      </c>
      <c r="STH76" s="124" t="s">
        <v>582</v>
      </c>
      <c r="STI76" s="124" t="s">
        <v>582</v>
      </c>
      <c r="STJ76" s="124" t="s">
        <v>582</v>
      </c>
      <c r="STK76" s="124" t="s">
        <v>582</v>
      </c>
      <c r="STL76" s="124" t="s">
        <v>582</v>
      </c>
      <c r="STM76" s="124" t="s">
        <v>582</v>
      </c>
      <c r="STN76" s="124" t="s">
        <v>582</v>
      </c>
      <c r="STO76" s="124" t="s">
        <v>582</v>
      </c>
      <c r="STP76" s="124" t="s">
        <v>582</v>
      </c>
      <c r="STQ76" s="124" t="s">
        <v>582</v>
      </c>
      <c r="STR76" s="124" t="s">
        <v>582</v>
      </c>
      <c r="STS76" s="124" t="s">
        <v>582</v>
      </c>
      <c r="STT76" s="124" t="s">
        <v>582</v>
      </c>
      <c r="STU76" s="124" t="s">
        <v>582</v>
      </c>
      <c r="STV76" s="124" t="s">
        <v>582</v>
      </c>
      <c r="STW76" s="124" t="s">
        <v>582</v>
      </c>
      <c r="STX76" s="124" t="s">
        <v>582</v>
      </c>
      <c r="STY76" s="124" t="s">
        <v>582</v>
      </c>
      <c r="STZ76" s="124" t="s">
        <v>582</v>
      </c>
      <c r="SUA76" s="124" t="s">
        <v>582</v>
      </c>
      <c r="SUB76" s="124" t="s">
        <v>582</v>
      </c>
      <c r="SUC76" s="124" t="s">
        <v>582</v>
      </c>
      <c r="SUD76" s="124" t="s">
        <v>582</v>
      </c>
      <c r="SUE76" s="124" t="s">
        <v>582</v>
      </c>
      <c r="SUF76" s="124" t="s">
        <v>582</v>
      </c>
      <c r="SUG76" s="124" t="s">
        <v>582</v>
      </c>
      <c r="SUH76" s="124" t="s">
        <v>582</v>
      </c>
      <c r="SUI76" s="124" t="s">
        <v>582</v>
      </c>
      <c r="SUJ76" s="124" t="s">
        <v>582</v>
      </c>
      <c r="SUK76" s="124" t="s">
        <v>582</v>
      </c>
      <c r="SUL76" s="124" t="s">
        <v>582</v>
      </c>
      <c r="SUM76" s="124" t="s">
        <v>582</v>
      </c>
      <c r="SUN76" s="124" t="s">
        <v>582</v>
      </c>
      <c r="SUO76" s="124" t="s">
        <v>582</v>
      </c>
      <c r="SUP76" s="124" t="s">
        <v>582</v>
      </c>
      <c r="SUQ76" s="124" t="s">
        <v>582</v>
      </c>
      <c r="SUR76" s="124" t="s">
        <v>582</v>
      </c>
      <c r="SUS76" s="124" t="s">
        <v>582</v>
      </c>
      <c r="SUT76" s="124" t="s">
        <v>582</v>
      </c>
      <c r="SUU76" s="124" t="s">
        <v>582</v>
      </c>
      <c r="SUV76" s="124" t="s">
        <v>582</v>
      </c>
      <c r="SUW76" s="124" t="s">
        <v>582</v>
      </c>
      <c r="SUX76" s="124" t="s">
        <v>582</v>
      </c>
      <c r="SUY76" s="124" t="s">
        <v>582</v>
      </c>
      <c r="SUZ76" s="124" t="s">
        <v>582</v>
      </c>
      <c r="SVA76" s="124" t="s">
        <v>582</v>
      </c>
      <c r="SVB76" s="124" t="s">
        <v>582</v>
      </c>
      <c r="SVC76" s="124" t="s">
        <v>582</v>
      </c>
      <c r="SVD76" s="124" t="s">
        <v>582</v>
      </c>
      <c r="SVE76" s="124" t="s">
        <v>582</v>
      </c>
      <c r="SVF76" s="124" t="s">
        <v>582</v>
      </c>
      <c r="SVG76" s="124" t="s">
        <v>582</v>
      </c>
      <c r="SVH76" s="124" t="s">
        <v>582</v>
      </c>
      <c r="SVI76" s="124" t="s">
        <v>582</v>
      </c>
      <c r="SVJ76" s="124" t="s">
        <v>582</v>
      </c>
      <c r="SVK76" s="124" t="s">
        <v>582</v>
      </c>
      <c r="SVL76" s="124" t="s">
        <v>582</v>
      </c>
      <c r="SVM76" s="124" t="s">
        <v>582</v>
      </c>
      <c r="SVN76" s="124" t="s">
        <v>582</v>
      </c>
      <c r="SVO76" s="124" t="s">
        <v>582</v>
      </c>
      <c r="SVP76" s="124" t="s">
        <v>582</v>
      </c>
      <c r="SVQ76" s="124" t="s">
        <v>582</v>
      </c>
      <c r="SVR76" s="124" t="s">
        <v>582</v>
      </c>
      <c r="SVS76" s="124" t="s">
        <v>582</v>
      </c>
      <c r="SVT76" s="124" t="s">
        <v>582</v>
      </c>
      <c r="SVU76" s="124" t="s">
        <v>582</v>
      </c>
      <c r="SVV76" s="124" t="s">
        <v>582</v>
      </c>
      <c r="SVW76" s="124" t="s">
        <v>582</v>
      </c>
      <c r="SVX76" s="124" t="s">
        <v>582</v>
      </c>
      <c r="SVY76" s="124" t="s">
        <v>582</v>
      </c>
      <c r="SVZ76" s="124" t="s">
        <v>582</v>
      </c>
      <c r="SWA76" s="124" t="s">
        <v>582</v>
      </c>
      <c r="SWB76" s="124" t="s">
        <v>582</v>
      </c>
      <c r="SWC76" s="124" t="s">
        <v>582</v>
      </c>
      <c r="SWD76" s="124" t="s">
        <v>582</v>
      </c>
      <c r="SWE76" s="124" t="s">
        <v>582</v>
      </c>
      <c r="SWF76" s="124" t="s">
        <v>582</v>
      </c>
      <c r="SWG76" s="124" t="s">
        <v>582</v>
      </c>
      <c r="SWH76" s="124" t="s">
        <v>582</v>
      </c>
      <c r="SWI76" s="124" t="s">
        <v>582</v>
      </c>
      <c r="SWJ76" s="124" t="s">
        <v>582</v>
      </c>
      <c r="SWK76" s="124" t="s">
        <v>582</v>
      </c>
      <c r="SWL76" s="124" t="s">
        <v>582</v>
      </c>
      <c r="SWM76" s="124" t="s">
        <v>582</v>
      </c>
      <c r="SWN76" s="124" t="s">
        <v>582</v>
      </c>
      <c r="SWO76" s="124" t="s">
        <v>582</v>
      </c>
      <c r="SWP76" s="124" t="s">
        <v>582</v>
      </c>
      <c r="SWQ76" s="124" t="s">
        <v>582</v>
      </c>
      <c r="SWR76" s="124" t="s">
        <v>582</v>
      </c>
      <c r="SWS76" s="124" t="s">
        <v>582</v>
      </c>
      <c r="SWT76" s="124" t="s">
        <v>582</v>
      </c>
      <c r="SWU76" s="124" t="s">
        <v>582</v>
      </c>
      <c r="SWV76" s="124" t="s">
        <v>582</v>
      </c>
      <c r="SWW76" s="124" t="s">
        <v>582</v>
      </c>
      <c r="SWX76" s="124" t="s">
        <v>582</v>
      </c>
      <c r="SWY76" s="124" t="s">
        <v>582</v>
      </c>
      <c r="SWZ76" s="124" t="s">
        <v>582</v>
      </c>
      <c r="SXA76" s="124" t="s">
        <v>582</v>
      </c>
      <c r="SXB76" s="124" t="s">
        <v>582</v>
      </c>
      <c r="SXC76" s="124" t="s">
        <v>582</v>
      </c>
      <c r="SXD76" s="124" t="s">
        <v>582</v>
      </c>
      <c r="SXE76" s="124" t="s">
        <v>582</v>
      </c>
      <c r="SXF76" s="124" t="s">
        <v>582</v>
      </c>
      <c r="SXG76" s="124" t="s">
        <v>582</v>
      </c>
      <c r="SXH76" s="124" t="s">
        <v>582</v>
      </c>
      <c r="SXI76" s="124" t="s">
        <v>582</v>
      </c>
      <c r="SXJ76" s="124" t="s">
        <v>582</v>
      </c>
      <c r="SXK76" s="124" t="s">
        <v>582</v>
      </c>
      <c r="SXL76" s="124" t="s">
        <v>582</v>
      </c>
      <c r="SXM76" s="124" t="s">
        <v>582</v>
      </c>
      <c r="SXN76" s="124" t="s">
        <v>582</v>
      </c>
      <c r="SXO76" s="124" t="s">
        <v>582</v>
      </c>
      <c r="SXP76" s="124" t="s">
        <v>582</v>
      </c>
      <c r="SXQ76" s="124" t="s">
        <v>582</v>
      </c>
      <c r="SXR76" s="124" t="s">
        <v>582</v>
      </c>
      <c r="SXS76" s="124" t="s">
        <v>582</v>
      </c>
      <c r="SXT76" s="124" t="s">
        <v>582</v>
      </c>
      <c r="SXU76" s="124" t="s">
        <v>582</v>
      </c>
      <c r="SXV76" s="124" t="s">
        <v>582</v>
      </c>
      <c r="SXW76" s="124" t="s">
        <v>582</v>
      </c>
      <c r="SXX76" s="124" t="s">
        <v>582</v>
      </c>
      <c r="SXY76" s="124" t="s">
        <v>582</v>
      </c>
      <c r="SXZ76" s="124" t="s">
        <v>582</v>
      </c>
      <c r="SYA76" s="124" t="s">
        <v>582</v>
      </c>
      <c r="SYB76" s="124" t="s">
        <v>582</v>
      </c>
      <c r="SYC76" s="124" t="s">
        <v>582</v>
      </c>
      <c r="SYD76" s="124" t="s">
        <v>582</v>
      </c>
      <c r="SYE76" s="124" t="s">
        <v>582</v>
      </c>
      <c r="SYF76" s="124" t="s">
        <v>582</v>
      </c>
      <c r="SYG76" s="124" t="s">
        <v>582</v>
      </c>
      <c r="SYH76" s="124" t="s">
        <v>582</v>
      </c>
      <c r="SYI76" s="124" t="s">
        <v>582</v>
      </c>
      <c r="SYJ76" s="124" t="s">
        <v>582</v>
      </c>
      <c r="SYK76" s="124" t="s">
        <v>582</v>
      </c>
      <c r="SYL76" s="124" t="s">
        <v>582</v>
      </c>
      <c r="SYM76" s="124" t="s">
        <v>582</v>
      </c>
      <c r="SYN76" s="124" t="s">
        <v>582</v>
      </c>
      <c r="SYO76" s="124" t="s">
        <v>582</v>
      </c>
      <c r="SYP76" s="124" t="s">
        <v>582</v>
      </c>
      <c r="SYQ76" s="124" t="s">
        <v>582</v>
      </c>
      <c r="SYR76" s="124" t="s">
        <v>582</v>
      </c>
      <c r="SYS76" s="124" t="s">
        <v>582</v>
      </c>
      <c r="SYT76" s="124" t="s">
        <v>582</v>
      </c>
      <c r="SYU76" s="124" t="s">
        <v>582</v>
      </c>
      <c r="SYV76" s="124" t="s">
        <v>582</v>
      </c>
      <c r="SYW76" s="124" t="s">
        <v>582</v>
      </c>
      <c r="SYX76" s="124" t="s">
        <v>582</v>
      </c>
      <c r="SYY76" s="124" t="s">
        <v>582</v>
      </c>
      <c r="SYZ76" s="124" t="s">
        <v>582</v>
      </c>
      <c r="SZA76" s="124" t="s">
        <v>582</v>
      </c>
      <c r="SZB76" s="124" t="s">
        <v>582</v>
      </c>
      <c r="SZC76" s="124" t="s">
        <v>582</v>
      </c>
      <c r="SZD76" s="124" t="s">
        <v>582</v>
      </c>
      <c r="SZE76" s="124" t="s">
        <v>582</v>
      </c>
      <c r="SZF76" s="124" t="s">
        <v>582</v>
      </c>
      <c r="SZG76" s="124" t="s">
        <v>582</v>
      </c>
      <c r="SZH76" s="124" t="s">
        <v>582</v>
      </c>
      <c r="SZI76" s="124" t="s">
        <v>582</v>
      </c>
      <c r="SZJ76" s="124" t="s">
        <v>582</v>
      </c>
      <c r="SZK76" s="124" t="s">
        <v>582</v>
      </c>
      <c r="SZL76" s="124" t="s">
        <v>582</v>
      </c>
      <c r="SZM76" s="124" t="s">
        <v>582</v>
      </c>
      <c r="SZN76" s="124" t="s">
        <v>582</v>
      </c>
      <c r="SZO76" s="124" t="s">
        <v>582</v>
      </c>
      <c r="SZP76" s="124" t="s">
        <v>582</v>
      </c>
      <c r="SZQ76" s="124" t="s">
        <v>582</v>
      </c>
      <c r="SZR76" s="124" t="s">
        <v>582</v>
      </c>
      <c r="SZS76" s="124" t="s">
        <v>582</v>
      </c>
      <c r="SZT76" s="124" t="s">
        <v>582</v>
      </c>
      <c r="SZU76" s="124" t="s">
        <v>582</v>
      </c>
      <c r="SZV76" s="124" t="s">
        <v>582</v>
      </c>
      <c r="SZW76" s="124" t="s">
        <v>582</v>
      </c>
      <c r="SZX76" s="124" t="s">
        <v>582</v>
      </c>
      <c r="SZY76" s="124" t="s">
        <v>582</v>
      </c>
      <c r="SZZ76" s="124" t="s">
        <v>582</v>
      </c>
      <c r="TAA76" s="124" t="s">
        <v>582</v>
      </c>
      <c r="TAB76" s="124" t="s">
        <v>582</v>
      </c>
      <c r="TAC76" s="124" t="s">
        <v>582</v>
      </c>
      <c r="TAD76" s="124" t="s">
        <v>582</v>
      </c>
      <c r="TAE76" s="124" t="s">
        <v>582</v>
      </c>
      <c r="TAF76" s="124" t="s">
        <v>582</v>
      </c>
      <c r="TAG76" s="124" t="s">
        <v>582</v>
      </c>
      <c r="TAH76" s="124" t="s">
        <v>582</v>
      </c>
      <c r="TAI76" s="124" t="s">
        <v>582</v>
      </c>
      <c r="TAJ76" s="124" t="s">
        <v>582</v>
      </c>
      <c r="TAK76" s="124" t="s">
        <v>582</v>
      </c>
      <c r="TAL76" s="124" t="s">
        <v>582</v>
      </c>
      <c r="TAM76" s="124" t="s">
        <v>582</v>
      </c>
      <c r="TAN76" s="124" t="s">
        <v>582</v>
      </c>
      <c r="TAO76" s="124" t="s">
        <v>582</v>
      </c>
      <c r="TAP76" s="124" t="s">
        <v>582</v>
      </c>
      <c r="TAQ76" s="124" t="s">
        <v>582</v>
      </c>
      <c r="TAR76" s="124" t="s">
        <v>582</v>
      </c>
      <c r="TAS76" s="124" t="s">
        <v>582</v>
      </c>
      <c r="TAT76" s="124" t="s">
        <v>582</v>
      </c>
      <c r="TAU76" s="124" t="s">
        <v>582</v>
      </c>
      <c r="TAV76" s="124" t="s">
        <v>582</v>
      </c>
      <c r="TAW76" s="124" t="s">
        <v>582</v>
      </c>
      <c r="TAX76" s="124" t="s">
        <v>582</v>
      </c>
      <c r="TAY76" s="124" t="s">
        <v>582</v>
      </c>
      <c r="TAZ76" s="124" t="s">
        <v>582</v>
      </c>
      <c r="TBA76" s="124" t="s">
        <v>582</v>
      </c>
      <c r="TBB76" s="124" t="s">
        <v>582</v>
      </c>
      <c r="TBC76" s="124" t="s">
        <v>582</v>
      </c>
      <c r="TBD76" s="124" t="s">
        <v>582</v>
      </c>
      <c r="TBE76" s="124" t="s">
        <v>582</v>
      </c>
      <c r="TBF76" s="124" t="s">
        <v>582</v>
      </c>
      <c r="TBG76" s="124" t="s">
        <v>582</v>
      </c>
      <c r="TBH76" s="124" t="s">
        <v>582</v>
      </c>
      <c r="TBI76" s="124" t="s">
        <v>582</v>
      </c>
      <c r="TBJ76" s="124" t="s">
        <v>582</v>
      </c>
      <c r="TBK76" s="124" t="s">
        <v>582</v>
      </c>
      <c r="TBL76" s="124" t="s">
        <v>582</v>
      </c>
      <c r="TBM76" s="124" t="s">
        <v>582</v>
      </c>
      <c r="TBN76" s="124" t="s">
        <v>582</v>
      </c>
      <c r="TBO76" s="124" t="s">
        <v>582</v>
      </c>
      <c r="TBP76" s="124" t="s">
        <v>582</v>
      </c>
      <c r="TBQ76" s="124" t="s">
        <v>582</v>
      </c>
      <c r="TBR76" s="124" t="s">
        <v>582</v>
      </c>
      <c r="TBS76" s="124" t="s">
        <v>582</v>
      </c>
      <c r="TBT76" s="124" t="s">
        <v>582</v>
      </c>
      <c r="TBU76" s="124" t="s">
        <v>582</v>
      </c>
      <c r="TBV76" s="124" t="s">
        <v>582</v>
      </c>
      <c r="TBW76" s="124" t="s">
        <v>582</v>
      </c>
      <c r="TBX76" s="124" t="s">
        <v>582</v>
      </c>
      <c r="TBY76" s="124" t="s">
        <v>582</v>
      </c>
      <c r="TBZ76" s="124" t="s">
        <v>582</v>
      </c>
      <c r="TCA76" s="124" t="s">
        <v>582</v>
      </c>
      <c r="TCB76" s="124" t="s">
        <v>582</v>
      </c>
      <c r="TCC76" s="124" t="s">
        <v>582</v>
      </c>
      <c r="TCD76" s="124" t="s">
        <v>582</v>
      </c>
      <c r="TCE76" s="124" t="s">
        <v>582</v>
      </c>
      <c r="TCF76" s="124" t="s">
        <v>582</v>
      </c>
      <c r="TCG76" s="124" t="s">
        <v>582</v>
      </c>
      <c r="TCH76" s="124" t="s">
        <v>582</v>
      </c>
      <c r="TCI76" s="124" t="s">
        <v>582</v>
      </c>
      <c r="TCJ76" s="124" t="s">
        <v>582</v>
      </c>
      <c r="TCK76" s="124" t="s">
        <v>582</v>
      </c>
      <c r="TCL76" s="124" t="s">
        <v>582</v>
      </c>
      <c r="TCM76" s="124" t="s">
        <v>582</v>
      </c>
      <c r="TCN76" s="124" t="s">
        <v>582</v>
      </c>
      <c r="TCO76" s="124" t="s">
        <v>582</v>
      </c>
      <c r="TCP76" s="124" t="s">
        <v>582</v>
      </c>
      <c r="TCQ76" s="124" t="s">
        <v>582</v>
      </c>
      <c r="TCR76" s="124" t="s">
        <v>582</v>
      </c>
      <c r="TCS76" s="124" t="s">
        <v>582</v>
      </c>
      <c r="TCT76" s="124" t="s">
        <v>582</v>
      </c>
      <c r="TCU76" s="124" t="s">
        <v>582</v>
      </c>
      <c r="TCV76" s="124" t="s">
        <v>582</v>
      </c>
      <c r="TCW76" s="124" t="s">
        <v>582</v>
      </c>
      <c r="TCX76" s="124" t="s">
        <v>582</v>
      </c>
      <c r="TCY76" s="124" t="s">
        <v>582</v>
      </c>
      <c r="TCZ76" s="124" t="s">
        <v>582</v>
      </c>
      <c r="TDA76" s="124" t="s">
        <v>582</v>
      </c>
      <c r="TDB76" s="124" t="s">
        <v>582</v>
      </c>
      <c r="TDC76" s="124" t="s">
        <v>582</v>
      </c>
      <c r="TDD76" s="124" t="s">
        <v>582</v>
      </c>
      <c r="TDE76" s="124" t="s">
        <v>582</v>
      </c>
      <c r="TDF76" s="124" t="s">
        <v>582</v>
      </c>
      <c r="TDG76" s="124" t="s">
        <v>582</v>
      </c>
      <c r="TDH76" s="124" t="s">
        <v>582</v>
      </c>
      <c r="TDI76" s="124" t="s">
        <v>582</v>
      </c>
      <c r="TDJ76" s="124" t="s">
        <v>582</v>
      </c>
      <c r="TDK76" s="124" t="s">
        <v>582</v>
      </c>
      <c r="TDL76" s="124" t="s">
        <v>582</v>
      </c>
      <c r="TDM76" s="124" t="s">
        <v>582</v>
      </c>
      <c r="TDN76" s="124" t="s">
        <v>582</v>
      </c>
      <c r="TDO76" s="124" t="s">
        <v>582</v>
      </c>
      <c r="TDP76" s="124" t="s">
        <v>582</v>
      </c>
      <c r="TDQ76" s="124" t="s">
        <v>582</v>
      </c>
      <c r="TDR76" s="124" t="s">
        <v>582</v>
      </c>
      <c r="TDS76" s="124" t="s">
        <v>582</v>
      </c>
      <c r="TDT76" s="124" t="s">
        <v>582</v>
      </c>
      <c r="TDU76" s="124" t="s">
        <v>582</v>
      </c>
      <c r="TDV76" s="124" t="s">
        <v>582</v>
      </c>
      <c r="TDW76" s="124" t="s">
        <v>582</v>
      </c>
      <c r="TDX76" s="124" t="s">
        <v>582</v>
      </c>
      <c r="TDY76" s="124" t="s">
        <v>582</v>
      </c>
      <c r="TDZ76" s="124" t="s">
        <v>582</v>
      </c>
      <c r="TEA76" s="124" t="s">
        <v>582</v>
      </c>
      <c r="TEB76" s="124" t="s">
        <v>582</v>
      </c>
      <c r="TEC76" s="124" t="s">
        <v>582</v>
      </c>
      <c r="TED76" s="124" t="s">
        <v>582</v>
      </c>
      <c r="TEE76" s="124" t="s">
        <v>582</v>
      </c>
      <c r="TEF76" s="124" t="s">
        <v>582</v>
      </c>
      <c r="TEG76" s="124" t="s">
        <v>582</v>
      </c>
      <c r="TEH76" s="124" t="s">
        <v>582</v>
      </c>
      <c r="TEI76" s="124" t="s">
        <v>582</v>
      </c>
      <c r="TEJ76" s="124" t="s">
        <v>582</v>
      </c>
      <c r="TEK76" s="124" t="s">
        <v>582</v>
      </c>
      <c r="TEL76" s="124" t="s">
        <v>582</v>
      </c>
      <c r="TEM76" s="124" t="s">
        <v>582</v>
      </c>
      <c r="TEN76" s="124" t="s">
        <v>582</v>
      </c>
      <c r="TEO76" s="124" t="s">
        <v>582</v>
      </c>
      <c r="TEP76" s="124" t="s">
        <v>582</v>
      </c>
      <c r="TEQ76" s="124" t="s">
        <v>582</v>
      </c>
      <c r="TER76" s="124" t="s">
        <v>582</v>
      </c>
      <c r="TES76" s="124" t="s">
        <v>582</v>
      </c>
      <c r="TET76" s="124" t="s">
        <v>582</v>
      </c>
      <c r="TEU76" s="124" t="s">
        <v>582</v>
      </c>
      <c r="TEV76" s="124" t="s">
        <v>582</v>
      </c>
      <c r="TEW76" s="124" t="s">
        <v>582</v>
      </c>
      <c r="TEX76" s="124" t="s">
        <v>582</v>
      </c>
      <c r="TEY76" s="124" t="s">
        <v>582</v>
      </c>
      <c r="TEZ76" s="124" t="s">
        <v>582</v>
      </c>
      <c r="TFA76" s="124" t="s">
        <v>582</v>
      </c>
      <c r="TFB76" s="124" t="s">
        <v>582</v>
      </c>
      <c r="TFC76" s="124" t="s">
        <v>582</v>
      </c>
      <c r="TFD76" s="124" t="s">
        <v>582</v>
      </c>
      <c r="TFE76" s="124" t="s">
        <v>582</v>
      </c>
      <c r="TFF76" s="124" t="s">
        <v>582</v>
      </c>
      <c r="TFG76" s="124" t="s">
        <v>582</v>
      </c>
      <c r="TFH76" s="124" t="s">
        <v>582</v>
      </c>
      <c r="TFI76" s="124" t="s">
        <v>582</v>
      </c>
      <c r="TFJ76" s="124" t="s">
        <v>582</v>
      </c>
      <c r="TFK76" s="124" t="s">
        <v>582</v>
      </c>
      <c r="TFL76" s="124" t="s">
        <v>582</v>
      </c>
      <c r="TFM76" s="124" t="s">
        <v>582</v>
      </c>
      <c r="TFN76" s="124" t="s">
        <v>582</v>
      </c>
      <c r="TFO76" s="124" t="s">
        <v>582</v>
      </c>
      <c r="TFP76" s="124" t="s">
        <v>582</v>
      </c>
      <c r="TFQ76" s="124" t="s">
        <v>582</v>
      </c>
      <c r="TFR76" s="124" t="s">
        <v>582</v>
      </c>
      <c r="TFS76" s="124" t="s">
        <v>582</v>
      </c>
      <c r="TFT76" s="124" t="s">
        <v>582</v>
      </c>
      <c r="TFU76" s="124" t="s">
        <v>582</v>
      </c>
      <c r="TFV76" s="124" t="s">
        <v>582</v>
      </c>
      <c r="TFW76" s="124" t="s">
        <v>582</v>
      </c>
      <c r="TFX76" s="124" t="s">
        <v>582</v>
      </c>
      <c r="TFY76" s="124" t="s">
        <v>582</v>
      </c>
      <c r="TFZ76" s="124" t="s">
        <v>582</v>
      </c>
      <c r="TGA76" s="124" t="s">
        <v>582</v>
      </c>
      <c r="TGB76" s="124" t="s">
        <v>582</v>
      </c>
      <c r="TGC76" s="124" t="s">
        <v>582</v>
      </c>
      <c r="TGD76" s="124" t="s">
        <v>582</v>
      </c>
      <c r="TGE76" s="124" t="s">
        <v>582</v>
      </c>
      <c r="TGF76" s="124" t="s">
        <v>582</v>
      </c>
      <c r="TGG76" s="124" t="s">
        <v>582</v>
      </c>
      <c r="TGH76" s="124" t="s">
        <v>582</v>
      </c>
      <c r="TGI76" s="124" t="s">
        <v>582</v>
      </c>
      <c r="TGJ76" s="124" t="s">
        <v>582</v>
      </c>
      <c r="TGK76" s="124" t="s">
        <v>582</v>
      </c>
      <c r="TGL76" s="124" t="s">
        <v>582</v>
      </c>
      <c r="TGM76" s="124" t="s">
        <v>582</v>
      </c>
      <c r="TGN76" s="124" t="s">
        <v>582</v>
      </c>
      <c r="TGO76" s="124" t="s">
        <v>582</v>
      </c>
      <c r="TGP76" s="124" t="s">
        <v>582</v>
      </c>
      <c r="TGQ76" s="124" t="s">
        <v>582</v>
      </c>
      <c r="TGR76" s="124" t="s">
        <v>582</v>
      </c>
      <c r="TGS76" s="124" t="s">
        <v>582</v>
      </c>
      <c r="TGT76" s="124" t="s">
        <v>582</v>
      </c>
      <c r="TGU76" s="124" t="s">
        <v>582</v>
      </c>
      <c r="TGV76" s="124" t="s">
        <v>582</v>
      </c>
      <c r="TGW76" s="124" t="s">
        <v>582</v>
      </c>
      <c r="TGX76" s="124" t="s">
        <v>582</v>
      </c>
      <c r="TGY76" s="124" t="s">
        <v>582</v>
      </c>
      <c r="TGZ76" s="124" t="s">
        <v>582</v>
      </c>
      <c r="THA76" s="124" t="s">
        <v>582</v>
      </c>
      <c r="THB76" s="124" t="s">
        <v>582</v>
      </c>
      <c r="THC76" s="124" t="s">
        <v>582</v>
      </c>
      <c r="THD76" s="124" t="s">
        <v>582</v>
      </c>
      <c r="THE76" s="124" t="s">
        <v>582</v>
      </c>
      <c r="THF76" s="124" t="s">
        <v>582</v>
      </c>
      <c r="THG76" s="124" t="s">
        <v>582</v>
      </c>
      <c r="THH76" s="124" t="s">
        <v>582</v>
      </c>
      <c r="THI76" s="124" t="s">
        <v>582</v>
      </c>
      <c r="THJ76" s="124" t="s">
        <v>582</v>
      </c>
      <c r="THK76" s="124" t="s">
        <v>582</v>
      </c>
      <c r="THL76" s="124" t="s">
        <v>582</v>
      </c>
      <c r="THM76" s="124" t="s">
        <v>582</v>
      </c>
      <c r="THN76" s="124" t="s">
        <v>582</v>
      </c>
      <c r="THO76" s="124" t="s">
        <v>582</v>
      </c>
      <c r="THP76" s="124" t="s">
        <v>582</v>
      </c>
      <c r="THQ76" s="124" t="s">
        <v>582</v>
      </c>
      <c r="THR76" s="124" t="s">
        <v>582</v>
      </c>
      <c r="THS76" s="124" t="s">
        <v>582</v>
      </c>
      <c r="THT76" s="124" t="s">
        <v>582</v>
      </c>
      <c r="THU76" s="124" t="s">
        <v>582</v>
      </c>
      <c r="THV76" s="124" t="s">
        <v>582</v>
      </c>
      <c r="THW76" s="124" t="s">
        <v>582</v>
      </c>
      <c r="THX76" s="124" t="s">
        <v>582</v>
      </c>
      <c r="THY76" s="124" t="s">
        <v>582</v>
      </c>
      <c r="THZ76" s="124" t="s">
        <v>582</v>
      </c>
      <c r="TIA76" s="124" t="s">
        <v>582</v>
      </c>
      <c r="TIB76" s="124" t="s">
        <v>582</v>
      </c>
      <c r="TIC76" s="124" t="s">
        <v>582</v>
      </c>
      <c r="TID76" s="124" t="s">
        <v>582</v>
      </c>
      <c r="TIE76" s="124" t="s">
        <v>582</v>
      </c>
      <c r="TIF76" s="124" t="s">
        <v>582</v>
      </c>
      <c r="TIG76" s="124" t="s">
        <v>582</v>
      </c>
      <c r="TIH76" s="124" t="s">
        <v>582</v>
      </c>
      <c r="TII76" s="124" t="s">
        <v>582</v>
      </c>
      <c r="TIJ76" s="124" t="s">
        <v>582</v>
      </c>
      <c r="TIK76" s="124" t="s">
        <v>582</v>
      </c>
      <c r="TIL76" s="124" t="s">
        <v>582</v>
      </c>
      <c r="TIM76" s="124" t="s">
        <v>582</v>
      </c>
      <c r="TIN76" s="124" t="s">
        <v>582</v>
      </c>
      <c r="TIO76" s="124" t="s">
        <v>582</v>
      </c>
      <c r="TIP76" s="124" t="s">
        <v>582</v>
      </c>
      <c r="TIQ76" s="124" t="s">
        <v>582</v>
      </c>
      <c r="TIR76" s="124" t="s">
        <v>582</v>
      </c>
      <c r="TIS76" s="124" t="s">
        <v>582</v>
      </c>
      <c r="TIT76" s="124" t="s">
        <v>582</v>
      </c>
      <c r="TIU76" s="124" t="s">
        <v>582</v>
      </c>
      <c r="TIV76" s="124" t="s">
        <v>582</v>
      </c>
      <c r="TIW76" s="124" t="s">
        <v>582</v>
      </c>
      <c r="TIX76" s="124" t="s">
        <v>582</v>
      </c>
      <c r="TIY76" s="124" t="s">
        <v>582</v>
      </c>
      <c r="TIZ76" s="124" t="s">
        <v>582</v>
      </c>
      <c r="TJA76" s="124" t="s">
        <v>582</v>
      </c>
      <c r="TJB76" s="124" t="s">
        <v>582</v>
      </c>
      <c r="TJC76" s="124" t="s">
        <v>582</v>
      </c>
      <c r="TJD76" s="124" t="s">
        <v>582</v>
      </c>
      <c r="TJE76" s="124" t="s">
        <v>582</v>
      </c>
      <c r="TJF76" s="124" t="s">
        <v>582</v>
      </c>
      <c r="TJG76" s="124" t="s">
        <v>582</v>
      </c>
      <c r="TJH76" s="124" t="s">
        <v>582</v>
      </c>
      <c r="TJI76" s="124" t="s">
        <v>582</v>
      </c>
      <c r="TJJ76" s="124" t="s">
        <v>582</v>
      </c>
      <c r="TJK76" s="124" t="s">
        <v>582</v>
      </c>
      <c r="TJL76" s="124" t="s">
        <v>582</v>
      </c>
      <c r="TJM76" s="124" t="s">
        <v>582</v>
      </c>
      <c r="TJN76" s="124" t="s">
        <v>582</v>
      </c>
      <c r="TJO76" s="124" t="s">
        <v>582</v>
      </c>
      <c r="TJP76" s="124" t="s">
        <v>582</v>
      </c>
      <c r="TJQ76" s="124" t="s">
        <v>582</v>
      </c>
      <c r="TJR76" s="124" t="s">
        <v>582</v>
      </c>
      <c r="TJS76" s="124" t="s">
        <v>582</v>
      </c>
      <c r="TJT76" s="124" t="s">
        <v>582</v>
      </c>
      <c r="TJU76" s="124" t="s">
        <v>582</v>
      </c>
      <c r="TJV76" s="124" t="s">
        <v>582</v>
      </c>
      <c r="TJW76" s="124" t="s">
        <v>582</v>
      </c>
      <c r="TJX76" s="124" t="s">
        <v>582</v>
      </c>
      <c r="TJY76" s="124" t="s">
        <v>582</v>
      </c>
      <c r="TJZ76" s="124" t="s">
        <v>582</v>
      </c>
      <c r="TKA76" s="124" t="s">
        <v>582</v>
      </c>
      <c r="TKB76" s="124" t="s">
        <v>582</v>
      </c>
      <c r="TKC76" s="124" t="s">
        <v>582</v>
      </c>
      <c r="TKD76" s="124" t="s">
        <v>582</v>
      </c>
      <c r="TKE76" s="124" t="s">
        <v>582</v>
      </c>
      <c r="TKF76" s="124" t="s">
        <v>582</v>
      </c>
      <c r="TKG76" s="124" t="s">
        <v>582</v>
      </c>
      <c r="TKH76" s="124" t="s">
        <v>582</v>
      </c>
      <c r="TKI76" s="124" t="s">
        <v>582</v>
      </c>
      <c r="TKJ76" s="124" t="s">
        <v>582</v>
      </c>
      <c r="TKK76" s="124" t="s">
        <v>582</v>
      </c>
      <c r="TKL76" s="124" t="s">
        <v>582</v>
      </c>
      <c r="TKM76" s="124" t="s">
        <v>582</v>
      </c>
      <c r="TKN76" s="124" t="s">
        <v>582</v>
      </c>
      <c r="TKO76" s="124" t="s">
        <v>582</v>
      </c>
      <c r="TKP76" s="124" t="s">
        <v>582</v>
      </c>
      <c r="TKQ76" s="124" t="s">
        <v>582</v>
      </c>
      <c r="TKR76" s="124" t="s">
        <v>582</v>
      </c>
      <c r="TKS76" s="124" t="s">
        <v>582</v>
      </c>
      <c r="TKT76" s="124" t="s">
        <v>582</v>
      </c>
      <c r="TKU76" s="124" t="s">
        <v>582</v>
      </c>
      <c r="TKV76" s="124" t="s">
        <v>582</v>
      </c>
      <c r="TKW76" s="124" t="s">
        <v>582</v>
      </c>
      <c r="TKX76" s="124" t="s">
        <v>582</v>
      </c>
      <c r="TKY76" s="124" t="s">
        <v>582</v>
      </c>
      <c r="TKZ76" s="124" t="s">
        <v>582</v>
      </c>
      <c r="TLA76" s="124" t="s">
        <v>582</v>
      </c>
      <c r="TLB76" s="124" t="s">
        <v>582</v>
      </c>
      <c r="TLC76" s="124" t="s">
        <v>582</v>
      </c>
      <c r="TLD76" s="124" t="s">
        <v>582</v>
      </c>
      <c r="TLE76" s="124" t="s">
        <v>582</v>
      </c>
      <c r="TLF76" s="124" t="s">
        <v>582</v>
      </c>
      <c r="TLG76" s="124" t="s">
        <v>582</v>
      </c>
      <c r="TLH76" s="124" t="s">
        <v>582</v>
      </c>
      <c r="TLI76" s="124" t="s">
        <v>582</v>
      </c>
      <c r="TLJ76" s="124" t="s">
        <v>582</v>
      </c>
      <c r="TLK76" s="124" t="s">
        <v>582</v>
      </c>
      <c r="TLL76" s="124" t="s">
        <v>582</v>
      </c>
      <c r="TLM76" s="124" t="s">
        <v>582</v>
      </c>
      <c r="TLN76" s="124" t="s">
        <v>582</v>
      </c>
      <c r="TLO76" s="124" t="s">
        <v>582</v>
      </c>
      <c r="TLP76" s="124" t="s">
        <v>582</v>
      </c>
      <c r="TLQ76" s="124" t="s">
        <v>582</v>
      </c>
      <c r="TLR76" s="124" t="s">
        <v>582</v>
      </c>
      <c r="TLS76" s="124" t="s">
        <v>582</v>
      </c>
      <c r="TLT76" s="124" t="s">
        <v>582</v>
      </c>
      <c r="TLU76" s="124" t="s">
        <v>582</v>
      </c>
      <c r="TLV76" s="124" t="s">
        <v>582</v>
      </c>
      <c r="TLW76" s="124" t="s">
        <v>582</v>
      </c>
      <c r="TLX76" s="124" t="s">
        <v>582</v>
      </c>
      <c r="TLY76" s="124" t="s">
        <v>582</v>
      </c>
      <c r="TLZ76" s="124" t="s">
        <v>582</v>
      </c>
      <c r="TMA76" s="124" t="s">
        <v>582</v>
      </c>
      <c r="TMB76" s="124" t="s">
        <v>582</v>
      </c>
      <c r="TMC76" s="124" t="s">
        <v>582</v>
      </c>
      <c r="TMD76" s="124" t="s">
        <v>582</v>
      </c>
      <c r="TME76" s="124" t="s">
        <v>582</v>
      </c>
      <c r="TMF76" s="124" t="s">
        <v>582</v>
      </c>
      <c r="TMG76" s="124" t="s">
        <v>582</v>
      </c>
      <c r="TMH76" s="124" t="s">
        <v>582</v>
      </c>
      <c r="TMI76" s="124" t="s">
        <v>582</v>
      </c>
      <c r="TMJ76" s="124" t="s">
        <v>582</v>
      </c>
      <c r="TMK76" s="124" t="s">
        <v>582</v>
      </c>
      <c r="TML76" s="124" t="s">
        <v>582</v>
      </c>
      <c r="TMM76" s="124" t="s">
        <v>582</v>
      </c>
      <c r="TMN76" s="124" t="s">
        <v>582</v>
      </c>
      <c r="TMO76" s="124" t="s">
        <v>582</v>
      </c>
      <c r="TMP76" s="124" t="s">
        <v>582</v>
      </c>
      <c r="TMQ76" s="124" t="s">
        <v>582</v>
      </c>
      <c r="TMR76" s="124" t="s">
        <v>582</v>
      </c>
      <c r="TMS76" s="124" t="s">
        <v>582</v>
      </c>
      <c r="TMT76" s="124" t="s">
        <v>582</v>
      </c>
      <c r="TMU76" s="124" t="s">
        <v>582</v>
      </c>
      <c r="TMV76" s="124" t="s">
        <v>582</v>
      </c>
      <c r="TMW76" s="124" t="s">
        <v>582</v>
      </c>
      <c r="TMX76" s="124" t="s">
        <v>582</v>
      </c>
      <c r="TMY76" s="124" t="s">
        <v>582</v>
      </c>
      <c r="TMZ76" s="124" t="s">
        <v>582</v>
      </c>
      <c r="TNA76" s="124" t="s">
        <v>582</v>
      </c>
      <c r="TNB76" s="124" t="s">
        <v>582</v>
      </c>
      <c r="TNC76" s="124" t="s">
        <v>582</v>
      </c>
      <c r="TND76" s="124" t="s">
        <v>582</v>
      </c>
      <c r="TNE76" s="124" t="s">
        <v>582</v>
      </c>
      <c r="TNF76" s="124" t="s">
        <v>582</v>
      </c>
      <c r="TNG76" s="124" t="s">
        <v>582</v>
      </c>
      <c r="TNH76" s="124" t="s">
        <v>582</v>
      </c>
      <c r="TNI76" s="124" t="s">
        <v>582</v>
      </c>
      <c r="TNJ76" s="124" t="s">
        <v>582</v>
      </c>
      <c r="TNK76" s="124" t="s">
        <v>582</v>
      </c>
      <c r="TNL76" s="124" t="s">
        <v>582</v>
      </c>
      <c r="TNM76" s="124" t="s">
        <v>582</v>
      </c>
      <c r="TNN76" s="124" t="s">
        <v>582</v>
      </c>
      <c r="TNO76" s="124" t="s">
        <v>582</v>
      </c>
      <c r="TNP76" s="124" t="s">
        <v>582</v>
      </c>
      <c r="TNQ76" s="124" t="s">
        <v>582</v>
      </c>
      <c r="TNR76" s="124" t="s">
        <v>582</v>
      </c>
      <c r="TNS76" s="124" t="s">
        <v>582</v>
      </c>
      <c r="TNT76" s="124" t="s">
        <v>582</v>
      </c>
      <c r="TNU76" s="124" t="s">
        <v>582</v>
      </c>
      <c r="TNV76" s="124" t="s">
        <v>582</v>
      </c>
      <c r="TNW76" s="124" t="s">
        <v>582</v>
      </c>
      <c r="TNX76" s="124" t="s">
        <v>582</v>
      </c>
      <c r="TNY76" s="124" t="s">
        <v>582</v>
      </c>
      <c r="TNZ76" s="124" t="s">
        <v>582</v>
      </c>
      <c r="TOA76" s="124" t="s">
        <v>582</v>
      </c>
      <c r="TOB76" s="124" t="s">
        <v>582</v>
      </c>
      <c r="TOC76" s="124" t="s">
        <v>582</v>
      </c>
      <c r="TOD76" s="124" t="s">
        <v>582</v>
      </c>
      <c r="TOE76" s="124" t="s">
        <v>582</v>
      </c>
      <c r="TOF76" s="124" t="s">
        <v>582</v>
      </c>
      <c r="TOG76" s="124" t="s">
        <v>582</v>
      </c>
      <c r="TOH76" s="124" t="s">
        <v>582</v>
      </c>
      <c r="TOI76" s="124" t="s">
        <v>582</v>
      </c>
      <c r="TOJ76" s="124" t="s">
        <v>582</v>
      </c>
      <c r="TOK76" s="124" t="s">
        <v>582</v>
      </c>
      <c r="TOL76" s="124" t="s">
        <v>582</v>
      </c>
      <c r="TOM76" s="124" t="s">
        <v>582</v>
      </c>
      <c r="TON76" s="124" t="s">
        <v>582</v>
      </c>
      <c r="TOO76" s="124" t="s">
        <v>582</v>
      </c>
      <c r="TOP76" s="124" t="s">
        <v>582</v>
      </c>
      <c r="TOQ76" s="124" t="s">
        <v>582</v>
      </c>
      <c r="TOR76" s="124" t="s">
        <v>582</v>
      </c>
      <c r="TOS76" s="124" t="s">
        <v>582</v>
      </c>
      <c r="TOT76" s="124" t="s">
        <v>582</v>
      </c>
      <c r="TOU76" s="124" t="s">
        <v>582</v>
      </c>
      <c r="TOV76" s="124" t="s">
        <v>582</v>
      </c>
      <c r="TOW76" s="124" t="s">
        <v>582</v>
      </c>
      <c r="TOX76" s="124" t="s">
        <v>582</v>
      </c>
      <c r="TOY76" s="124" t="s">
        <v>582</v>
      </c>
      <c r="TOZ76" s="124" t="s">
        <v>582</v>
      </c>
      <c r="TPA76" s="124" t="s">
        <v>582</v>
      </c>
      <c r="TPB76" s="124" t="s">
        <v>582</v>
      </c>
      <c r="TPC76" s="124" t="s">
        <v>582</v>
      </c>
      <c r="TPD76" s="124" t="s">
        <v>582</v>
      </c>
      <c r="TPE76" s="124" t="s">
        <v>582</v>
      </c>
      <c r="TPF76" s="124" t="s">
        <v>582</v>
      </c>
      <c r="TPG76" s="124" t="s">
        <v>582</v>
      </c>
      <c r="TPH76" s="124" t="s">
        <v>582</v>
      </c>
      <c r="TPI76" s="124" t="s">
        <v>582</v>
      </c>
      <c r="TPJ76" s="124" t="s">
        <v>582</v>
      </c>
      <c r="TPK76" s="124" t="s">
        <v>582</v>
      </c>
      <c r="TPL76" s="124" t="s">
        <v>582</v>
      </c>
      <c r="TPM76" s="124" t="s">
        <v>582</v>
      </c>
      <c r="TPN76" s="124" t="s">
        <v>582</v>
      </c>
      <c r="TPO76" s="124" t="s">
        <v>582</v>
      </c>
      <c r="TPP76" s="124" t="s">
        <v>582</v>
      </c>
      <c r="TPQ76" s="124" t="s">
        <v>582</v>
      </c>
      <c r="TPR76" s="124" t="s">
        <v>582</v>
      </c>
      <c r="TPS76" s="124" t="s">
        <v>582</v>
      </c>
      <c r="TPT76" s="124" t="s">
        <v>582</v>
      </c>
      <c r="TPU76" s="124" t="s">
        <v>582</v>
      </c>
      <c r="TPV76" s="124" t="s">
        <v>582</v>
      </c>
      <c r="TPW76" s="124" t="s">
        <v>582</v>
      </c>
      <c r="TPX76" s="124" t="s">
        <v>582</v>
      </c>
      <c r="TPY76" s="124" t="s">
        <v>582</v>
      </c>
      <c r="TPZ76" s="124" t="s">
        <v>582</v>
      </c>
      <c r="TQA76" s="124" t="s">
        <v>582</v>
      </c>
      <c r="TQB76" s="124" t="s">
        <v>582</v>
      </c>
      <c r="TQC76" s="124" t="s">
        <v>582</v>
      </c>
      <c r="TQD76" s="124" t="s">
        <v>582</v>
      </c>
      <c r="TQE76" s="124" t="s">
        <v>582</v>
      </c>
      <c r="TQF76" s="124" t="s">
        <v>582</v>
      </c>
      <c r="TQG76" s="124" t="s">
        <v>582</v>
      </c>
      <c r="TQH76" s="124" t="s">
        <v>582</v>
      </c>
      <c r="TQI76" s="124" t="s">
        <v>582</v>
      </c>
      <c r="TQJ76" s="124" t="s">
        <v>582</v>
      </c>
      <c r="TQK76" s="124" t="s">
        <v>582</v>
      </c>
      <c r="TQL76" s="124" t="s">
        <v>582</v>
      </c>
      <c r="TQM76" s="124" t="s">
        <v>582</v>
      </c>
      <c r="TQN76" s="124" t="s">
        <v>582</v>
      </c>
      <c r="TQO76" s="124" t="s">
        <v>582</v>
      </c>
      <c r="TQP76" s="124" t="s">
        <v>582</v>
      </c>
      <c r="TQQ76" s="124" t="s">
        <v>582</v>
      </c>
      <c r="TQR76" s="124" t="s">
        <v>582</v>
      </c>
      <c r="TQS76" s="124" t="s">
        <v>582</v>
      </c>
      <c r="TQT76" s="124" t="s">
        <v>582</v>
      </c>
      <c r="TQU76" s="124" t="s">
        <v>582</v>
      </c>
      <c r="TQV76" s="124" t="s">
        <v>582</v>
      </c>
      <c r="TQW76" s="124" t="s">
        <v>582</v>
      </c>
      <c r="TQX76" s="124" t="s">
        <v>582</v>
      </c>
      <c r="TQY76" s="124" t="s">
        <v>582</v>
      </c>
      <c r="TQZ76" s="124" t="s">
        <v>582</v>
      </c>
      <c r="TRA76" s="124" t="s">
        <v>582</v>
      </c>
      <c r="TRB76" s="124" t="s">
        <v>582</v>
      </c>
      <c r="TRC76" s="124" t="s">
        <v>582</v>
      </c>
      <c r="TRD76" s="124" t="s">
        <v>582</v>
      </c>
      <c r="TRE76" s="124" t="s">
        <v>582</v>
      </c>
      <c r="TRF76" s="124" t="s">
        <v>582</v>
      </c>
      <c r="TRG76" s="124" t="s">
        <v>582</v>
      </c>
      <c r="TRH76" s="124" t="s">
        <v>582</v>
      </c>
      <c r="TRI76" s="124" t="s">
        <v>582</v>
      </c>
      <c r="TRJ76" s="124" t="s">
        <v>582</v>
      </c>
      <c r="TRK76" s="124" t="s">
        <v>582</v>
      </c>
      <c r="TRL76" s="124" t="s">
        <v>582</v>
      </c>
      <c r="TRM76" s="124" t="s">
        <v>582</v>
      </c>
      <c r="TRN76" s="124" t="s">
        <v>582</v>
      </c>
      <c r="TRO76" s="124" t="s">
        <v>582</v>
      </c>
      <c r="TRP76" s="124" t="s">
        <v>582</v>
      </c>
      <c r="TRQ76" s="124" t="s">
        <v>582</v>
      </c>
      <c r="TRR76" s="124" t="s">
        <v>582</v>
      </c>
      <c r="TRS76" s="124" t="s">
        <v>582</v>
      </c>
      <c r="TRT76" s="124" t="s">
        <v>582</v>
      </c>
      <c r="TRU76" s="124" t="s">
        <v>582</v>
      </c>
      <c r="TRV76" s="124" t="s">
        <v>582</v>
      </c>
      <c r="TRW76" s="124" t="s">
        <v>582</v>
      </c>
      <c r="TRX76" s="124" t="s">
        <v>582</v>
      </c>
      <c r="TRY76" s="124" t="s">
        <v>582</v>
      </c>
      <c r="TRZ76" s="124" t="s">
        <v>582</v>
      </c>
      <c r="TSA76" s="124" t="s">
        <v>582</v>
      </c>
      <c r="TSB76" s="124" t="s">
        <v>582</v>
      </c>
      <c r="TSC76" s="124" t="s">
        <v>582</v>
      </c>
      <c r="TSD76" s="124" t="s">
        <v>582</v>
      </c>
      <c r="TSE76" s="124" t="s">
        <v>582</v>
      </c>
      <c r="TSF76" s="124" t="s">
        <v>582</v>
      </c>
      <c r="TSG76" s="124" t="s">
        <v>582</v>
      </c>
      <c r="TSH76" s="124" t="s">
        <v>582</v>
      </c>
      <c r="TSI76" s="124" t="s">
        <v>582</v>
      </c>
      <c r="TSJ76" s="124" t="s">
        <v>582</v>
      </c>
      <c r="TSK76" s="124" t="s">
        <v>582</v>
      </c>
      <c r="TSL76" s="124" t="s">
        <v>582</v>
      </c>
      <c r="TSM76" s="124" t="s">
        <v>582</v>
      </c>
      <c r="TSN76" s="124" t="s">
        <v>582</v>
      </c>
      <c r="TSO76" s="124" t="s">
        <v>582</v>
      </c>
      <c r="TSP76" s="124" t="s">
        <v>582</v>
      </c>
      <c r="TSQ76" s="124" t="s">
        <v>582</v>
      </c>
      <c r="TSR76" s="124" t="s">
        <v>582</v>
      </c>
      <c r="TSS76" s="124" t="s">
        <v>582</v>
      </c>
      <c r="TST76" s="124" t="s">
        <v>582</v>
      </c>
      <c r="TSU76" s="124" t="s">
        <v>582</v>
      </c>
      <c r="TSV76" s="124" t="s">
        <v>582</v>
      </c>
      <c r="TSW76" s="124" t="s">
        <v>582</v>
      </c>
      <c r="TSX76" s="124" t="s">
        <v>582</v>
      </c>
      <c r="TSY76" s="124" t="s">
        <v>582</v>
      </c>
      <c r="TSZ76" s="124" t="s">
        <v>582</v>
      </c>
      <c r="TTA76" s="124" t="s">
        <v>582</v>
      </c>
      <c r="TTB76" s="124" t="s">
        <v>582</v>
      </c>
      <c r="TTC76" s="124" t="s">
        <v>582</v>
      </c>
      <c r="TTD76" s="124" t="s">
        <v>582</v>
      </c>
      <c r="TTE76" s="124" t="s">
        <v>582</v>
      </c>
      <c r="TTF76" s="124" t="s">
        <v>582</v>
      </c>
      <c r="TTG76" s="124" t="s">
        <v>582</v>
      </c>
      <c r="TTH76" s="124" t="s">
        <v>582</v>
      </c>
      <c r="TTI76" s="124" t="s">
        <v>582</v>
      </c>
      <c r="TTJ76" s="124" t="s">
        <v>582</v>
      </c>
      <c r="TTK76" s="124" t="s">
        <v>582</v>
      </c>
      <c r="TTL76" s="124" t="s">
        <v>582</v>
      </c>
      <c r="TTM76" s="124" t="s">
        <v>582</v>
      </c>
      <c r="TTN76" s="124" t="s">
        <v>582</v>
      </c>
      <c r="TTO76" s="124" t="s">
        <v>582</v>
      </c>
      <c r="TTP76" s="124" t="s">
        <v>582</v>
      </c>
      <c r="TTQ76" s="124" t="s">
        <v>582</v>
      </c>
      <c r="TTR76" s="124" t="s">
        <v>582</v>
      </c>
      <c r="TTS76" s="124" t="s">
        <v>582</v>
      </c>
      <c r="TTT76" s="124" t="s">
        <v>582</v>
      </c>
      <c r="TTU76" s="124" t="s">
        <v>582</v>
      </c>
      <c r="TTV76" s="124" t="s">
        <v>582</v>
      </c>
      <c r="TTW76" s="124" t="s">
        <v>582</v>
      </c>
      <c r="TTX76" s="124" t="s">
        <v>582</v>
      </c>
      <c r="TTY76" s="124" t="s">
        <v>582</v>
      </c>
      <c r="TTZ76" s="124" t="s">
        <v>582</v>
      </c>
      <c r="TUA76" s="124" t="s">
        <v>582</v>
      </c>
      <c r="TUB76" s="124" t="s">
        <v>582</v>
      </c>
      <c r="TUC76" s="124" t="s">
        <v>582</v>
      </c>
      <c r="TUD76" s="124" t="s">
        <v>582</v>
      </c>
      <c r="TUE76" s="124" t="s">
        <v>582</v>
      </c>
      <c r="TUF76" s="124" t="s">
        <v>582</v>
      </c>
      <c r="TUG76" s="124" t="s">
        <v>582</v>
      </c>
      <c r="TUH76" s="124" t="s">
        <v>582</v>
      </c>
      <c r="TUI76" s="124" t="s">
        <v>582</v>
      </c>
      <c r="TUJ76" s="124" t="s">
        <v>582</v>
      </c>
      <c r="TUK76" s="124" t="s">
        <v>582</v>
      </c>
      <c r="TUL76" s="124" t="s">
        <v>582</v>
      </c>
      <c r="TUM76" s="124" t="s">
        <v>582</v>
      </c>
      <c r="TUN76" s="124" t="s">
        <v>582</v>
      </c>
      <c r="TUO76" s="124" t="s">
        <v>582</v>
      </c>
      <c r="TUP76" s="124" t="s">
        <v>582</v>
      </c>
      <c r="TUQ76" s="124" t="s">
        <v>582</v>
      </c>
      <c r="TUR76" s="124" t="s">
        <v>582</v>
      </c>
      <c r="TUS76" s="124" t="s">
        <v>582</v>
      </c>
      <c r="TUT76" s="124" t="s">
        <v>582</v>
      </c>
      <c r="TUU76" s="124" t="s">
        <v>582</v>
      </c>
      <c r="TUV76" s="124" t="s">
        <v>582</v>
      </c>
      <c r="TUW76" s="124" t="s">
        <v>582</v>
      </c>
      <c r="TUX76" s="124" t="s">
        <v>582</v>
      </c>
      <c r="TUY76" s="124" t="s">
        <v>582</v>
      </c>
      <c r="TUZ76" s="124" t="s">
        <v>582</v>
      </c>
      <c r="TVA76" s="124" t="s">
        <v>582</v>
      </c>
      <c r="TVB76" s="124" t="s">
        <v>582</v>
      </c>
      <c r="TVC76" s="124" t="s">
        <v>582</v>
      </c>
      <c r="TVD76" s="124" t="s">
        <v>582</v>
      </c>
      <c r="TVE76" s="124" t="s">
        <v>582</v>
      </c>
      <c r="TVF76" s="124" t="s">
        <v>582</v>
      </c>
      <c r="TVG76" s="124" t="s">
        <v>582</v>
      </c>
      <c r="TVH76" s="124" t="s">
        <v>582</v>
      </c>
      <c r="TVI76" s="124" t="s">
        <v>582</v>
      </c>
      <c r="TVJ76" s="124" t="s">
        <v>582</v>
      </c>
      <c r="TVK76" s="124" t="s">
        <v>582</v>
      </c>
      <c r="TVL76" s="124" t="s">
        <v>582</v>
      </c>
      <c r="TVM76" s="124" t="s">
        <v>582</v>
      </c>
      <c r="TVN76" s="124" t="s">
        <v>582</v>
      </c>
      <c r="TVO76" s="124" t="s">
        <v>582</v>
      </c>
      <c r="TVP76" s="124" t="s">
        <v>582</v>
      </c>
      <c r="TVQ76" s="124" t="s">
        <v>582</v>
      </c>
      <c r="TVR76" s="124" t="s">
        <v>582</v>
      </c>
      <c r="TVS76" s="124" t="s">
        <v>582</v>
      </c>
      <c r="TVT76" s="124" t="s">
        <v>582</v>
      </c>
      <c r="TVU76" s="124" t="s">
        <v>582</v>
      </c>
      <c r="TVV76" s="124" t="s">
        <v>582</v>
      </c>
      <c r="TVW76" s="124" t="s">
        <v>582</v>
      </c>
      <c r="TVX76" s="124" t="s">
        <v>582</v>
      </c>
      <c r="TVY76" s="124" t="s">
        <v>582</v>
      </c>
      <c r="TVZ76" s="124" t="s">
        <v>582</v>
      </c>
      <c r="TWA76" s="124" t="s">
        <v>582</v>
      </c>
      <c r="TWB76" s="124" t="s">
        <v>582</v>
      </c>
      <c r="TWC76" s="124" t="s">
        <v>582</v>
      </c>
      <c r="TWD76" s="124" t="s">
        <v>582</v>
      </c>
      <c r="TWE76" s="124" t="s">
        <v>582</v>
      </c>
      <c r="TWF76" s="124" t="s">
        <v>582</v>
      </c>
      <c r="TWG76" s="124" t="s">
        <v>582</v>
      </c>
      <c r="TWH76" s="124" t="s">
        <v>582</v>
      </c>
      <c r="TWI76" s="124" t="s">
        <v>582</v>
      </c>
      <c r="TWJ76" s="124" t="s">
        <v>582</v>
      </c>
      <c r="TWK76" s="124" t="s">
        <v>582</v>
      </c>
      <c r="TWL76" s="124" t="s">
        <v>582</v>
      </c>
      <c r="TWM76" s="124" t="s">
        <v>582</v>
      </c>
      <c r="TWN76" s="124" t="s">
        <v>582</v>
      </c>
      <c r="TWO76" s="124" t="s">
        <v>582</v>
      </c>
      <c r="TWP76" s="124" t="s">
        <v>582</v>
      </c>
      <c r="TWQ76" s="124" t="s">
        <v>582</v>
      </c>
      <c r="TWR76" s="124" t="s">
        <v>582</v>
      </c>
      <c r="TWS76" s="124" t="s">
        <v>582</v>
      </c>
      <c r="TWT76" s="124" t="s">
        <v>582</v>
      </c>
      <c r="TWU76" s="124" t="s">
        <v>582</v>
      </c>
      <c r="TWV76" s="124" t="s">
        <v>582</v>
      </c>
      <c r="TWW76" s="124" t="s">
        <v>582</v>
      </c>
      <c r="TWX76" s="124" t="s">
        <v>582</v>
      </c>
      <c r="TWY76" s="124" t="s">
        <v>582</v>
      </c>
      <c r="TWZ76" s="124" t="s">
        <v>582</v>
      </c>
      <c r="TXA76" s="124" t="s">
        <v>582</v>
      </c>
      <c r="TXB76" s="124" t="s">
        <v>582</v>
      </c>
      <c r="TXC76" s="124" t="s">
        <v>582</v>
      </c>
      <c r="TXD76" s="124" t="s">
        <v>582</v>
      </c>
      <c r="TXE76" s="124" t="s">
        <v>582</v>
      </c>
      <c r="TXF76" s="124" t="s">
        <v>582</v>
      </c>
      <c r="TXG76" s="124" t="s">
        <v>582</v>
      </c>
      <c r="TXH76" s="124" t="s">
        <v>582</v>
      </c>
      <c r="TXI76" s="124" t="s">
        <v>582</v>
      </c>
      <c r="TXJ76" s="124" t="s">
        <v>582</v>
      </c>
      <c r="TXK76" s="124" t="s">
        <v>582</v>
      </c>
      <c r="TXL76" s="124" t="s">
        <v>582</v>
      </c>
      <c r="TXM76" s="124" t="s">
        <v>582</v>
      </c>
      <c r="TXN76" s="124" t="s">
        <v>582</v>
      </c>
      <c r="TXO76" s="124" t="s">
        <v>582</v>
      </c>
      <c r="TXP76" s="124" t="s">
        <v>582</v>
      </c>
      <c r="TXQ76" s="124" t="s">
        <v>582</v>
      </c>
      <c r="TXR76" s="124" t="s">
        <v>582</v>
      </c>
      <c r="TXS76" s="124" t="s">
        <v>582</v>
      </c>
      <c r="TXT76" s="124" t="s">
        <v>582</v>
      </c>
      <c r="TXU76" s="124" t="s">
        <v>582</v>
      </c>
      <c r="TXV76" s="124" t="s">
        <v>582</v>
      </c>
      <c r="TXW76" s="124" t="s">
        <v>582</v>
      </c>
      <c r="TXX76" s="124" t="s">
        <v>582</v>
      </c>
      <c r="TXY76" s="124" t="s">
        <v>582</v>
      </c>
      <c r="TXZ76" s="124" t="s">
        <v>582</v>
      </c>
      <c r="TYA76" s="124" t="s">
        <v>582</v>
      </c>
      <c r="TYB76" s="124" t="s">
        <v>582</v>
      </c>
      <c r="TYC76" s="124" t="s">
        <v>582</v>
      </c>
      <c r="TYD76" s="124" t="s">
        <v>582</v>
      </c>
      <c r="TYE76" s="124" t="s">
        <v>582</v>
      </c>
      <c r="TYF76" s="124" t="s">
        <v>582</v>
      </c>
      <c r="TYG76" s="124" t="s">
        <v>582</v>
      </c>
      <c r="TYH76" s="124" t="s">
        <v>582</v>
      </c>
      <c r="TYI76" s="124" t="s">
        <v>582</v>
      </c>
      <c r="TYJ76" s="124" t="s">
        <v>582</v>
      </c>
      <c r="TYK76" s="124" t="s">
        <v>582</v>
      </c>
      <c r="TYL76" s="124" t="s">
        <v>582</v>
      </c>
      <c r="TYM76" s="124" t="s">
        <v>582</v>
      </c>
      <c r="TYN76" s="124" t="s">
        <v>582</v>
      </c>
      <c r="TYO76" s="124" t="s">
        <v>582</v>
      </c>
      <c r="TYP76" s="124" t="s">
        <v>582</v>
      </c>
      <c r="TYQ76" s="124" t="s">
        <v>582</v>
      </c>
      <c r="TYR76" s="124" t="s">
        <v>582</v>
      </c>
      <c r="TYS76" s="124" t="s">
        <v>582</v>
      </c>
      <c r="TYT76" s="124" t="s">
        <v>582</v>
      </c>
      <c r="TYU76" s="124" t="s">
        <v>582</v>
      </c>
      <c r="TYV76" s="124" t="s">
        <v>582</v>
      </c>
      <c r="TYW76" s="124" t="s">
        <v>582</v>
      </c>
      <c r="TYX76" s="124" t="s">
        <v>582</v>
      </c>
      <c r="TYY76" s="124" t="s">
        <v>582</v>
      </c>
      <c r="TYZ76" s="124" t="s">
        <v>582</v>
      </c>
      <c r="TZA76" s="124" t="s">
        <v>582</v>
      </c>
      <c r="TZB76" s="124" t="s">
        <v>582</v>
      </c>
      <c r="TZC76" s="124" t="s">
        <v>582</v>
      </c>
      <c r="TZD76" s="124" t="s">
        <v>582</v>
      </c>
      <c r="TZE76" s="124" t="s">
        <v>582</v>
      </c>
      <c r="TZF76" s="124" t="s">
        <v>582</v>
      </c>
      <c r="TZG76" s="124" t="s">
        <v>582</v>
      </c>
      <c r="TZH76" s="124" t="s">
        <v>582</v>
      </c>
      <c r="TZI76" s="124" t="s">
        <v>582</v>
      </c>
      <c r="TZJ76" s="124" t="s">
        <v>582</v>
      </c>
      <c r="TZK76" s="124" t="s">
        <v>582</v>
      </c>
      <c r="TZL76" s="124" t="s">
        <v>582</v>
      </c>
      <c r="TZM76" s="124" t="s">
        <v>582</v>
      </c>
      <c r="TZN76" s="124" t="s">
        <v>582</v>
      </c>
      <c r="TZO76" s="124" t="s">
        <v>582</v>
      </c>
      <c r="TZP76" s="124" t="s">
        <v>582</v>
      </c>
      <c r="TZQ76" s="124" t="s">
        <v>582</v>
      </c>
      <c r="TZR76" s="124" t="s">
        <v>582</v>
      </c>
      <c r="TZS76" s="124" t="s">
        <v>582</v>
      </c>
      <c r="TZT76" s="124" t="s">
        <v>582</v>
      </c>
      <c r="TZU76" s="124" t="s">
        <v>582</v>
      </c>
      <c r="TZV76" s="124" t="s">
        <v>582</v>
      </c>
      <c r="TZW76" s="124" t="s">
        <v>582</v>
      </c>
      <c r="TZX76" s="124" t="s">
        <v>582</v>
      </c>
      <c r="TZY76" s="124" t="s">
        <v>582</v>
      </c>
      <c r="TZZ76" s="124" t="s">
        <v>582</v>
      </c>
      <c r="UAA76" s="124" t="s">
        <v>582</v>
      </c>
      <c r="UAB76" s="124" t="s">
        <v>582</v>
      </c>
      <c r="UAC76" s="124" t="s">
        <v>582</v>
      </c>
      <c r="UAD76" s="124" t="s">
        <v>582</v>
      </c>
      <c r="UAE76" s="124" t="s">
        <v>582</v>
      </c>
      <c r="UAF76" s="124" t="s">
        <v>582</v>
      </c>
      <c r="UAG76" s="124" t="s">
        <v>582</v>
      </c>
      <c r="UAH76" s="124" t="s">
        <v>582</v>
      </c>
      <c r="UAI76" s="124" t="s">
        <v>582</v>
      </c>
      <c r="UAJ76" s="124" t="s">
        <v>582</v>
      </c>
      <c r="UAK76" s="124" t="s">
        <v>582</v>
      </c>
      <c r="UAL76" s="124" t="s">
        <v>582</v>
      </c>
      <c r="UAM76" s="124" t="s">
        <v>582</v>
      </c>
      <c r="UAN76" s="124" t="s">
        <v>582</v>
      </c>
      <c r="UAO76" s="124" t="s">
        <v>582</v>
      </c>
      <c r="UAP76" s="124" t="s">
        <v>582</v>
      </c>
      <c r="UAQ76" s="124" t="s">
        <v>582</v>
      </c>
      <c r="UAR76" s="124" t="s">
        <v>582</v>
      </c>
      <c r="UAS76" s="124" t="s">
        <v>582</v>
      </c>
      <c r="UAT76" s="124" t="s">
        <v>582</v>
      </c>
      <c r="UAU76" s="124" t="s">
        <v>582</v>
      </c>
      <c r="UAV76" s="124" t="s">
        <v>582</v>
      </c>
      <c r="UAW76" s="124" t="s">
        <v>582</v>
      </c>
      <c r="UAX76" s="124" t="s">
        <v>582</v>
      </c>
      <c r="UAY76" s="124" t="s">
        <v>582</v>
      </c>
      <c r="UAZ76" s="124" t="s">
        <v>582</v>
      </c>
      <c r="UBA76" s="124" t="s">
        <v>582</v>
      </c>
      <c r="UBB76" s="124" t="s">
        <v>582</v>
      </c>
      <c r="UBC76" s="124" t="s">
        <v>582</v>
      </c>
      <c r="UBD76" s="124" t="s">
        <v>582</v>
      </c>
      <c r="UBE76" s="124" t="s">
        <v>582</v>
      </c>
      <c r="UBF76" s="124" t="s">
        <v>582</v>
      </c>
      <c r="UBG76" s="124" t="s">
        <v>582</v>
      </c>
      <c r="UBH76" s="124" t="s">
        <v>582</v>
      </c>
      <c r="UBI76" s="124" t="s">
        <v>582</v>
      </c>
      <c r="UBJ76" s="124" t="s">
        <v>582</v>
      </c>
      <c r="UBK76" s="124" t="s">
        <v>582</v>
      </c>
      <c r="UBL76" s="124" t="s">
        <v>582</v>
      </c>
      <c r="UBM76" s="124" t="s">
        <v>582</v>
      </c>
      <c r="UBN76" s="124" t="s">
        <v>582</v>
      </c>
      <c r="UBO76" s="124" t="s">
        <v>582</v>
      </c>
      <c r="UBP76" s="124" t="s">
        <v>582</v>
      </c>
      <c r="UBQ76" s="124" t="s">
        <v>582</v>
      </c>
      <c r="UBR76" s="124" t="s">
        <v>582</v>
      </c>
      <c r="UBS76" s="124" t="s">
        <v>582</v>
      </c>
      <c r="UBT76" s="124" t="s">
        <v>582</v>
      </c>
      <c r="UBU76" s="124" t="s">
        <v>582</v>
      </c>
      <c r="UBV76" s="124" t="s">
        <v>582</v>
      </c>
      <c r="UBW76" s="124" t="s">
        <v>582</v>
      </c>
      <c r="UBX76" s="124" t="s">
        <v>582</v>
      </c>
      <c r="UBY76" s="124" t="s">
        <v>582</v>
      </c>
      <c r="UBZ76" s="124" t="s">
        <v>582</v>
      </c>
      <c r="UCA76" s="124" t="s">
        <v>582</v>
      </c>
      <c r="UCB76" s="124" t="s">
        <v>582</v>
      </c>
      <c r="UCC76" s="124" t="s">
        <v>582</v>
      </c>
      <c r="UCD76" s="124" t="s">
        <v>582</v>
      </c>
      <c r="UCE76" s="124" t="s">
        <v>582</v>
      </c>
      <c r="UCF76" s="124" t="s">
        <v>582</v>
      </c>
      <c r="UCG76" s="124" t="s">
        <v>582</v>
      </c>
      <c r="UCH76" s="124" t="s">
        <v>582</v>
      </c>
      <c r="UCI76" s="124" t="s">
        <v>582</v>
      </c>
      <c r="UCJ76" s="124" t="s">
        <v>582</v>
      </c>
      <c r="UCK76" s="124" t="s">
        <v>582</v>
      </c>
      <c r="UCL76" s="124" t="s">
        <v>582</v>
      </c>
      <c r="UCM76" s="124" t="s">
        <v>582</v>
      </c>
      <c r="UCN76" s="124" t="s">
        <v>582</v>
      </c>
      <c r="UCO76" s="124" t="s">
        <v>582</v>
      </c>
      <c r="UCP76" s="124" t="s">
        <v>582</v>
      </c>
      <c r="UCQ76" s="124" t="s">
        <v>582</v>
      </c>
      <c r="UCR76" s="124" t="s">
        <v>582</v>
      </c>
      <c r="UCS76" s="124" t="s">
        <v>582</v>
      </c>
      <c r="UCT76" s="124" t="s">
        <v>582</v>
      </c>
      <c r="UCU76" s="124" t="s">
        <v>582</v>
      </c>
      <c r="UCV76" s="124" t="s">
        <v>582</v>
      </c>
      <c r="UCW76" s="124" t="s">
        <v>582</v>
      </c>
      <c r="UCX76" s="124" t="s">
        <v>582</v>
      </c>
      <c r="UCY76" s="124" t="s">
        <v>582</v>
      </c>
      <c r="UCZ76" s="124" t="s">
        <v>582</v>
      </c>
      <c r="UDA76" s="124" t="s">
        <v>582</v>
      </c>
      <c r="UDB76" s="124" t="s">
        <v>582</v>
      </c>
      <c r="UDC76" s="124" t="s">
        <v>582</v>
      </c>
      <c r="UDD76" s="124" t="s">
        <v>582</v>
      </c>
      <c r="UDE76" s="124" t="s">
        <v>582</v>
      </c>
      <c r="UDF76" s="124" t="s">
        <v>582</v>
      </c>
      <c r="UDG76" s="124" t="s">
        <v>582</v>
      </c>
      <c r="UDH76" s="124" t="s">
        <v>582</v>
      </c>
      <c r="UDI76" s="124" t="s">
        <v>582</v>
      </c>
      <c r="UDJ76" s="124" t="s">
        <v>582</v>
      </c>
      <c r="UDK76" s="124" t="s">
        <v>582</v>
      </c>
      <c r="UDL76" s="124" t="s">
        <v>582</v>
      </c>
      <c r="UDM76" s="124" t="s">
        <v>582</v>
      </c>
      <c r="UDN76" s="124" t="s">
        <v>582</v>
      </c>
      <c r="UDO76" s="124" t="s">
        <v>582</v>
      </c>
      <c r="UDP76" s="124" t="s">
        <v>582</v>
      </c>
      <c r="UDQ76" s="124" t="s">
        <v>582</v>
      </c>
      <c r="UDR76" s="124" t="s">
        <v>582</v>
      </c>
      <c r="UDS76" s="124" t="s">
        <v>582</v>
      </c>
      <c r="UDT76" s="124" t="s">
        <v>582</v>
      </c>
      <c r="UDU76" s="124" t="s">
        <v>582</v>
      </c>
      <c r="UDV76" s="124" t="s">
        <v>582</v>
      </c>
      <c r="UDW76" s="124" t="s">
        <v>582</v>
      </c>
      <c r="UDX76" s="124" t="s">
        <v>582</v>
      </c>
      <c r="UDY76" s="124" t="s">
        <v>582</v>
      </c>
      <c r="UDZ76" s="124" t="s">
        <v>582</v>
      </c>
      <c r="UEA76" s="124" t="s">
        <v>582</v>
      </c>
      <c r="UEB76" s="124" t="s">
        <v>582</v>
      </c>
      <c r="UEC76" s="124" t="s">
        <v>582</v>
      </c>
      <c r="UED76" s="124" t="s">
        <v>582</v>
      </c>
      <c r="UEE76" s="124" t="s">
        <v>582</v>
      </c>
      <c r="UEF76" s="124" t="s">
        <v>582</v>
      </c>
      <c r="UEG76" s="124" t="s">
        <v>582</v>
      </c>
      <c r="UEH76" s="124" t="s">
        <v>582</v>
      </c>
      <c r="UEI76" s="124" t="s">
        <v>582</v>
      </c>
      <c r="UEJ76" s="124" t="s">
        <v>582</v>
      </c>
      <c r="UEK76" s="124" t="s">
        <v>582</v>
      </c>
      <c r="UEL76" s="124" t="s">
        <v>582</v>
      </c>
      <c r="UEM76" s="124" t="s">
        <v>582</v>
      </c>
      <c r="UEN76" s="124" t="s">
        <v>582</v>
      </c>
      <c r="UEO76" s="124" t="s">
        <v>582</v>
      </c>
      <c r="UEP76" s="124" t="s">
        <v>582</v>
      </c>
      <c r="UEQ76" s="124" t="s">
        <v>582</v>
      </c>
      <c r="UER76" s="124" t="s">
        <v>582</v>
      </c>
      <c r="UES76" s="124" t="s">
        <v>582</v>
      </c>
      <c r="UET76" s="124" t="s">
        <v>582</v>
      </c>
      <c r="UEU76" s="124" t="s">
        <v>582</v>
      </c>
      <c r="UEV76" s="124" t="s">
        <v>582</v>
      </c>
      <c r="UEW76" s="124" t="s">
        <v>582</v>
      </c>
      <c r="UEX76" s="124" t="s">
        <v>582</v>
      </c>
      <c r="UEY76" s="124" t="s">
        <v>582</v>
      </c>
      <c r="UEZ76" s="124" t="s">
        <v>582</v>
      </c>
      <c r="UFA76" s="124" t="s">
        <v>582</v>
      </c>
      <c r="UFB76" s="124" t="s">
        <v>582</v>
      </c>
      <c r="UFC76" s="124" t="s">
        <v>582</v>
      </c>
      <c r="UFD76" s="124" t="s">
        <v>582</v>
      </c>
      <c r="UFE76" s="124" t="s">
        <v>582</v>
      </c>
      <c r="UFF76" s="124" t="s">
        <v>582</v>
      </c>
      <c r="UFG76" s="124" t="s">
        <v>582</v>
      </c>
      <c r="UFH76" s="124" t="s">
        <v>582</v>
      </c>
      <c r="UFI76" s="124" t="s">
        <v>582</v>
      </c>
      <c r="UFJ76" s="124" t="s">
        <v>582</v>
      </c>
      <c r="UFK76" s="124" t="s">
        <v>582</v>
      </c>
      <c r="UFL76" s="124" t="s">
        <v>582</v>
      </c>
      <c r="UFM76" s="124" t="s">
        <v>582</v>
      </c>
      <c r="UFN76" s="124" t="s">
        <v>582</v>
      </c>
      <c r="UFO76" s="124" t="s">
        <v>582</v>
      </c>
      <c r="UFP76" s="124" t="s">
        <v>582</v>
      </c>
      <c r="UFQ76" s="124" t="s">
        <v>582</v>
      </c>
      <c r="UFR76" s="124" t="s">
        <v>582</v>
      </c>
      <c r="UFS76" s="124" t="s">
        <v>582</v>
      </c>
      <c r="UFT76" s="124" t="s">
        <v>582</v>
      </c>
      <c r="UFU76" s="124" t="s">
        <v>582</v>
      </c>
      <c r="UFV76" s="124" t="s">
        <v>582</v>
      </c>
      <c r="UFW76" s="124" t="s">
        <v>582</v>
      </c>
      <c r="UFX76" s="124" t="s">
        <v>582</v>
      </c>
      <c r="UFY76" s="124" t="s">
        <v>582</v>
      </c>
      <c r="UFZ76" s="124" t="s">
        <v>582</v>
      </c>
      <c r="UGA76" s="124" t="s">
        <v>582</v>
      </c>
      <c r="UGB76" s="124" t="s">
        <v>582</v>
      </c>
      <c r="UGC76" s="124" t="s">
        <v>582</v>
      </c>
      <c r="UGD76" s="124" t="s">
        <v>582</v>
      </c>
      <c r="UGE76" s="124" t="s">
        <v>582</v>
      </c>
      <c r="UGF76" s="124" t="s">
        <v>582</v>
      </c>
      <c r="UGG76" s="124" t="s">
        <v>582</v>
      </c>
      <c r="UGH76" s="124" t="s">
        <v>582</v>
      </c>
      <c r="UGI76" s="124" t="s">
        <v>582</v>
      </c>
      <c r="UGJ76" s="124" t="s">
        <v>582</v>
      </c>
      <c r="UGK76" s="124" t="s">
        <v>582</v>
      </c>
      <c r="UGL76" s="124" t="s">
        <v>582</v>
      </c>
      <c r="UGM76" s="124" t="s">
        <v>582</v>
      </c>
      <c r="UGN76" s="124" t="s">
        <v>582</v>
      </c>
      <c r="UGO76" s="124" t="s">
        <v>582</v>
      </c>
      <c r="UGP76" s="124" t="s">
        <v>582</v>
      </c>
      <c r="UGQ76" s="124" t="s">
        <v>582</v>
      </c>
      <c r="UGR76" s="124" t="s">
        <v>582</v>
      </c>
      <c r="UGS76" s="124" t="s">
        <v>582</v>
      </c>
      <c r="UGT76" s="124" t="s">
        <v>582</v>
      </c>
      <c r="UGU76" s="124" t="s">
        <v>582</v>
      </c>
      <c r="UGV76" s="124" t="s">
        <v>582</v>
      </c>
      <c r="UGW76" s="124" t="s">
        <v>582</v>
      </c>
      <c r="UGX76" s="124" t="s">
        <v>582</v>
      </c>
      <c r="UGY76" s="124" t="s">
        <v>582</v>
      </c>
      <c r="UGZ76" s="124" t="s">
        <v>582</v>
      </c>
      <c r="UHA76" s="124" t="s">
        <v>582</v>
      </c>
      <c r="UHB76" s="124" t="s">
        <v>582</v>
      </c>
      <c r="UHC76" s="124" t="s">
        <v>582</v>
      </c>
      <c r="UHD76" s="124" t="s">
        <v>582</v>
      </c>
      <c r="UHE76" s="124" t="s">
        <v>582</v>
      </c>
      <c r="UHF76" s="124" t="s">
        <v>582</v>
      </c>
      <c r="UHG76" s="124" t="s">
        <v>582</v>
      </c>
      <c r="UHH76" s="124" t="s">
        <v>582</v>
      </c>
      <c r="UHI76" s="124" t="s">
        <v>582</v>
      </c>
      <c r="UHJ76" s="124" t="s">
        <v>582</v>
      </c>
      <c r="UHK76" s="124" t="s">
        <v>582</v>
      </c>
      <c r="UHL76" s="124" t="s">
        <v>582</v>
      </c>
      <c r="UHM76" s="124" t="s">
        <v>582</v>
      </c>
      <c r="UHN76" s="124" t="s">
        <v>582</v>
      </c>
      <c r="UHO76" s="124" t="s">
        <v>582</v>
      </c>
      <c r="UHP76" s="124" t="s">
        <v>582</v>
      </c>
      <c r="UHQ76" s="124" t="s">
        <v>582</v>
      </c>
      <c r="UHR76" s="124" t="s">
        <v>582</v>
      </c>
      <c r="UHS76" s="124" t="s">
        <v>582</v>
      </c>
      <c r="UHT76" s="124" t="s">
        <v>582</v>
      </c>
      <c r="UHU76" s="124" t="s">
        <v>582</v>
      </c>
      <c r="UHV76" s="124" t="s">
        <v>582</v>
      </c>
      <c r="UHW76" s="124" t="s">
        <v>582</v>
      </c>
      <c r="UHX76" s="124" t="s">
        <v>582</v>
      </c>
      <c r="UHY76" s="124" t="s">
        <v>582</v>
      </c>
      <c r="UHZ76" s="124" t="s">
        <v>582</v>
      </c>
      <c r="UIA76" s="124" t="s">
        <v>582</v>
      </c>
      <c r="UIB76" s="124" t="s">
        <v>582</v>
      </c>
      <c r="UIC76" s="124" t="s">
        <v>582</v>
      </c>
      <c r="UID76" s="124" t="s">
        <v>582</v>
      </c>
      <c r="UIE76" s="124" t="s">
        <v>582</v>
      </c>
      <c r="UIF76" s="124" t="s">
        <v>582</v>
      </c>
      <c r="UIG76" s="124" t="s">
        <v>582</v>
      </c>
      <c r="UIH76" s="124" t="s">
        <v>582</v>
      </c>
      <c r="UII76" s="124" t="s">
        <v>582</v>
      </c>
      <c r="UIJ76" s="124" t="s">
        <v>582</v>
      </c>
      <c r="UIK76" s="124" t="s">
        <v>582</v>
      </c>
      <c r="UIL76" s="124" t="s">
        <v>582</v>
      </c>
      <c r="UIM76" s="124" t="s">
        <v>582</v>
      </c>
      <c r="UIN76" s="124" t="s">
        <v>582</v>
      </c>
      <c r="UIO76" s="124" t="s">
        <v>582</v>
      </c>
      <c r="UIP76" s="124" t="s">
        <v>582</v>
      </c>
      <c r="UIQ76" s="124" t="s">
        <v>582</v>
      </c>
      <c r="UIR76" s="124" t="s">
        <v>582</v>
      </c>
      <c r="UIS76" s="124" t="s">
        <v>582</v>
      </c>
      <c r="UIT76" s="124" t="s">
        <v>582</v>
      </c>
      <c r="UIU76" s="124" t="s">
        <v>582</v>
      </c>
      <c r="UIV76" s="124" t="s">
        <v>582</v>
      </c>
      <c r="UIW76" s="124" t="s">
        <v>582</v>
      </c>
      <c r="UIX76" s="124" t="s">
        <v>582</v>
      </c>
      <c r="UIY76" s="124" t="s">
        <v>582</v>
      </c>
      <c r="UIZ76" s="124" t="s">
        <v>582</v>
      </c>
      <c r="UJA76" s="124" t="s">
        <v>582</v>
      </c>
      <c r="UJB76" s="124" t="s">
        <v>582</v>
      </c>
      <c r="UJC76" s="124" t="s">
        <v>582</v>
      </c>
      <c r="UJD76" s="124" t="s">
        <v>582</v>
      </c>
      <c r="UJE76" s="124" t="s">
        <v>582</v>
      </c>
      <c r="UJF76" s="124" t="s">
        <v>582</v>
      </c>
      <c r="UJG76" s="124" t="s">
        <v>582</v>
      </c>
      <c r="UJH76" s="124" t="s">
        <v>582</v>
      </c>
      <c r="UJI76" s="124" t="s">
        <v>582</v>
      </c>
      <c r="UJJ76" s="124" t="s">
        <v>582</v>
      </c>
      <c r="UJK76" s="124" t="s">
        <v>582</v>
      </c>
      <c r="UJL76" s="124" t="s">
        <v>582</v>
      </c>
      <c r="UJM76" s="124" t="s">
        <v>582</v>
      </c>
      <c r="UJN76" s="124" t="s">
        <v>582</v>
      </c>
      <c r="UJO76" s="124" t="s">
        <v>582</v>
      </c>
      <c r="UJP76" s="124" t="s">
        <v>582</v>
      </c>
      <c r="UJQ76" s="124" t="s">
        <v>582</v>
      </c>
      <c r="UJR76" s="124" t="s">
        <v>582</v>
      </c>
      <c r="UJS76" s="124" t="s">
        <v>582</v>
      </c>
      <c r="UJT76" s="124" t="s">
        <v>582</v>
      </c>
      <c r="UJU76" s="124" t="s">
        <v>582</v>
      </c>
      <c r="UJV76" s="124" t="s">
        <v>582</v>
      </c>
      <c r="UJW76" s="124" t="s">
        <v>582</v>
      </c>
      <c r="UJX76" s="124" t="s">
        <v>582</v>
      </c>
      <c r="UJY76" s="124" t="s">
        <v>582</v>
      </c>
      <c r="UJZ76" s="124" t="s">
        <v>582</v>
      </c>
      <c r="UKA76" s="124" t="s">
        <v>582</v>
      </c>
      <c r="UKB76" s="124" t="s">
        <v>582</v>
      </c>
      <c r="UKC76" s="124" t="s">
        <v>582</v>
      </c>
      <c r="UKD76" s="124" t="s">
        <v>582</v>
      </c>
      <c r="UKE76" s="124" t="s">
        <v>582</v>
      </c>
      <c r="UKF76" s="124" t="s">
        <v>582</v>
      </c>
      <c r="UKG76" s="124" t="s">
        <v>582</v>
      </c>
      <c r="UKH76" s="124" t="s">
        <v>582</v>
      </c>
      <c r="UKI76" s="124" t="s">
        <v>582</v>
      </c>
      <c r="UKJ76" s="124" t="s">
        <v>582</v>
      </c>
      <c r="UKK76" s="124" t="s">
        <v>582</v>
      </c>
      <c r="UKL76" s="124" t="s">
        <v>582</v>
      </c>
      <c r="UKM76" s="124" t="s">
        <v>582</v>
      </c>
      <c r="UKN76" s="124" t="s">
        <v>582</v>
      </c>
      <c r="UKO76" s="124" t="s">
        <v>582</v>
      </c>
      <c r="UKP76" s="124" t="s">
        <v>582</v>
      </c>
      <c r="UKQ76" s="124" t="s">
        <v>582</v>
      </c>
      <c r="UKR76" s="124" t="s">
        <v>582</v>
      </c>
      <c r="UKS76" s="124" t="s">
        <v>582</v>
      </c>
      <c r="UKT76" s="124" t="s">
        <v>582</v>
      </c>
      <c r="UKU76" s="124" t="s">
        <v>582</v>
      </c>
      <c r="UKV76" s="124" t="s">
        <v>582</v>
      </c>
      <c r="UKW76" s="124" t="s">
        <v>582</v>
      </c>
      <c r="UKX76" s="124" t="s">
        <v>582</v>
      </c>
      <c r="UKY76" s="124" t="s">
        <v>582</v>
      </c>
      <c r="UKZ76" s="124" t="s">
        <v>582</v>
      </c>
      <c r="ULA76" s="124" t="s">
        <v>582</v>
      </c>
      <c r="ULB76" s="124" t="s">
        <v>582</v>
      </c>
      <c r="ULC76" s="124" t="s">
        <v>582</v>
      </c>
      <c r="ULD76" s="124" t="s">
        <v>582</v>
      </c>
      <c r="ULE76" s="124" t="s">
        <v>582</v>
      </c>
      <c r="ULF76" s="124" t="s">
        <v>582</v>
      </c>
      <c r="ULG76" s="124" t="s">
        <v>582</v>
      </c>
      <c r="ULH76" s="124" t="s">
        <v>582</v>
      </c>
      <c r="ULI76" s="124" t="s">
        <v>582</v>
      </c>
      <c r="ULJ76" s="124" t="s">
        <v>582</v>
      </c>
      <c r="ULK76" s="124" t="s">
        <v>582</v>
      </c>
      <c r="ULL76" s="124" t="s">
        <v>582</v>
      </c>
      <c r="ULM76" s="124" t="s">
        <v>582</v>
      </c>
      <c r="ULN76" s="124" t="s">
        <v>582</v>
      </c>
      <c r="ULO76" s="124" t="s">
        <v>582</v>
      </c>
      <c r="ULP76" s="124" t="s">
        <v>582</v>
      </c>
      <c r="ULQ76" s="124" t="s">
        <v>582</v>
      </c>
      <c r="ULR76" s="124" t="s">
        <v>582</v>
      </c>
      <c r="ULS76" s="124" t="s">
        <v>582</v>
      </c>
      <c r="ULT76" s="124" t="s">
        <v>582</v>
      </c>
      <c r="ULU76" s="124" t="s">
        <v>582</v>
      </c>
      <c r="ULV76" s="124" t="s">
        <v>582</v>
      </c>
      <c r="ULW76" s="124" t="s">
        <v>582</v>
      </c>
      <c r="ULX76" s="124" t="s">
        <v>582</v>
      </c>
      <c r="ULY76" s="124" t="s">
        <v>582</v>
      </c>
      <c r="ULZ76" s="124" t="s">
        <v>582</v>
      </c>
      <c r="UMA76" s="124" t="s">
        <v>582</v>
      </c>
      <c r="UMB76" s="124" t="s">
        <v>582</v>
      </c>
      <c r="UMC76" s="124" t="s">
        <v>582</v>
      </c>
      <c r="UMD76" s="124" t="s">
        <v>582</v>
      </c>
      <c r="UME76" s="124" t="s">
        <v>582</v>
      </c>
      <c r="UMF76" s="124" t="s">
        <v>582</v>
      </c>
      <c r="UMG76" s="124" t="s">
        <v>582</v>
      </c>
      <c r="UMH76" s="124" t="s">
        <v>582</v>
      </c>
      <c r="UMI76" s="124" t="s">
        <v>582</v>
      </c>
      <c r="UMJ76" s="124" t="s">
        <v>582</v>
      </c>
      <c r="UMK76" s="124" t="s">
        <v>582</v>
      </c>
      <c r="UML76" s="124" t="s">
        <v>582</v>
      </c>
      <c r="UMM76" s="124" t="s">
        <v>582</v>
      </c>
      <c r="UMN76" s="124" t="s">
        <v>582</v>
      </c>
      <c r="UMO76" s="124" t="s">
        <v>582</v>
      </c>
      <c r="UMP76" s="124" t="s">
        <v>582</v>
      </c>
      <c r="UMQ76" s="124" t="s">
        <v>582</v>
      </c>
      <c r="UMR76" s="124" t="s">
        <v>582</v>
      </c>
      <c r="UMS76" s="124" t="s">
        <v>582</v>
      </c>
      <c r="UMT76" s="124" t="s">
        <v>582</v>
      </c>
      <c r="UMU76" s="124" t="s">
        <v>582</v>
      </c>
      <c r="UMV76" s="124" t="s">
        <v>582</v>
      </c>
      <c r="UMW76" s="124" t="s">
        <v>582</v>
      </c>
      <c r="UMX76" s="124" t="s">
        <v>582</v>
      </c>
      <c r="UMY76" s="124" t="s">
        <v>582</v>
      </c>
      <c r="UMZ76" s="124" t="s">
        <v>582</v>
      </c>
      <c r="UNA76" s="124" t="s">
        <v>582</v>
      </c>
      <c r="UNB76" s="124" t="s">
        <v>582</v>
      </c>
      <c r="UNC76" s="124" t="s">
        <v>582</v>
      </c>
      <c r="UND76" s="124" t="s">
        <v>582</v>
      </c>
      <c r="UNE76" s="124" t="s">
        <v>582</v>
      </c>
      <c r="UNF76" s="124" t="s">
        <v>582</v>
      </c>
      <c r="UNG76" s="124" t="s">
        <v>582</v>
      </c>
      <c r="UNH76" s="124" t="s">
        <v>582</v>
      </c>
      <c r="UNI76" s="124" t="s">
        <v>582</v>
      </c>
      <c r="UNJ76" s="124" t="s">
        <v>582</v>
      </c>
      <c r="UNK76" s="124" t="s">
        <v>582</v>
      </c>
      <c r="UNL76" s="124" t="s">
        <v>582</v>
      </c>
      <c r="UNM76" s="124" t="s">
        <v>582</v>
      </c>
      <c r="UNN76" s="124" t="s">
        <v>582</v>
      </c>
      <c r="UNO76" s="124" t="s">
        <v>582</v>
      </c>
      <c r="UNP76" s="124" t="s">
        <v>582</v>
      </c>
      <c r="UNQ76" s="124" t="s">
        <v>582</v>
      </c>
      <c r="UNR76" s="124" t="s">
        <v>582</v>
      </c>
      <c r="UNS76" s="124" t="s">
        <v>582</v>
      </c>
      <c r="UNT76" s="124" t="s">
        <v>582</v>
      </c>
      <c r="UNU76" s="124" t="s">
        <v>582</v>
      </c>
      <c r="UNV76" s="124" t="s">
        <v>582</v>
      </c>
      <c r="UNW76" s="124" t="s">
        <v>582</v>
      </c>
      <c r="UNX76" s="124" t="s">
        <v>582</v>
      </c>
      <c r="UNY76" s="124" t="s">
        <v>582</v>
      </c>
      <c r="UNZ76" s="124" t="s">
        <v>582</v>
      </c>
      <c r="UOA76" s="124" t="s">
        <v>582</v>
      </c>
      <c r="UOB76" s="124" t="s">
        <v>582</v>
      </c>
      <c r="UOC76" s="124" t="s">
        <v>582</v>
      </c>
      <c r="UOD76" s="124" t="s">
        <v>582</v>
      </c>
      <c r="UOE76" s="124" t="s">
        <v>582</v>
      </c>
      <c r="UOF76" s="124" t="s">
        <v>582</v>
      </c>
      <c r="UOG76" s="124" t="s">
        <v>582</v>
      </c>
      <c r="UOH76" s="124" t="s">
        <v>582</v>
      </c>
      <c r="UOI76" s="124" t="s">
        <v>582</v>
      </c>
      <c r="UOJ76" s="124" t="s">
        <v>582</v>
      </c>
      <c r="UOK76" s="124" t="s">
        <v>582</v>
      </c>
      <c r="UOL76" s="124" t="s">
        <v>582</v>
      </c>
      <c r="UOM76" s="124" t="s">
        <v>582</v>
      </c>
      <c r="UON76" s="124" t="s">
        <v>582</v>
      </c>
      <c r="UOO76" s="124" t="s">
        <v>582</v>
      </c>
      <c r="UOP76" s="124" t="s">
        <v>582</v>
      </c>
      <c r="UOQ76" s="124" t="s">
        <v>582</v>
      </c>
      <c r="UOR76" s="124" t="s">
        <v>582</v>
      </c>
      <c r="UOS76" s="124" t="s">
        <v>582</v>
      </c>
      <c r="UOT76" s="124" t="s">
        <v>582</v>
      </c>
      <c r="UOU76" s="124" t="s">
        <v>582</v>
      </c>
      <c r="UOV76" s="124" t="s">
        <v>582</v>
      </c>
      <c r="UOW76" s="124" t="s">
        <v>582</v>
      </c>
      <c r="UOX76" s="124" t="s">
        <v>582</v>
      </c>
      <c r="UOY76" s="124" t="s">
        <v>582</v>
      </c>
      <c r="UOZ76" s="124" t="s">
        <v>582</v>
      </c>
      <c r="UPA76" s="124" t="s">
        <v>582</v>
      </c>
      <c r="UPB76" s="124" t="s">
        <v>582</v>
      </c>
      <c r="UPC76" s="124" t="s">
        <v>582</v>
      </c>
      <c r="UPD76" s="124" t="s">
        <v>582</v>
      </c>
      <c r="UPE76" s="124" t="s">
        <v>582</v>
      </c>
      <c r="UPF76" s="124" t="s">
        <v>582</v>
      </c>
      <c r="UPG76" s="124" t="s">
        <v>582</v>
      </c>
      <c r="UPH76" s="124" t="s">
        <v>582</v>
      </c>
      <c r="UPI76" s="124" t="s">
        <v>582</v>
      </c>
      <c r="UPJ76" s="124" t="s">
        <v>582</v>
      </c>
      <c r="UPK76" s="124" t="s">
        <v>582</v>
      </c>
      <c r="UPL76" s="124" t="s">
        <v>582</v>
      </c>
      <c r="UPM76" s="124" t="s">
        <v>582</v>
      </c>
      <c r="UPN76" s="124" t="s">
        <v>582</v>
      </c>
      <c r="UPO76" s="124" t="s">
        <v>582</v>
      </c>
      <c r="UPP76" s="124" t="s">
        <v>582</v>
      </c>
      <c r="UPQ76" s="124" t="s">
        <v>582</v>
      </c>
      <c r="UPR76" s="124" t="s">
        <v>582</v>
      </c>
      <c r="UPS76" s="124" t="s">
        <v>582</v>
      </c>
      <c r="UPT76" s="124" t="s">
        <v>582</v>
      </c>
      <c r="UPU76" s="124" t="s">
        <v>582</v>
      </c>
      <c r="UPV76" s="124" t="s">
        <v>582</v>
      </c>
      <c r="UPW76" s="124" t="s">
        <v>582</v>
      </c>
      <c r="UPX76" s="124" t="s">
        <v>582</v>
      </c>
      <c r="UPY76" s="124" t="s">
        <v>582</v>
      </c>
      <c r="UPZ76" s="124" t="s">
        <v>582</v>
      </c>
      <c r="UQA76" s="124" t="s">
        <v>582</v>
      </c>
      <c r="UQB76" s="124" t="s">
        <v>582</v>
      </c>
      <c r="UQC76" s="124" t="s">
        <v>582</v>
      </c>
      <c r="UQD76" s="124" t="s">
        <v>582</v>
      </c>
      <c r="UQE76" s="124" t="s">
        <v>582</v>
      </c>
      <c r="UQF76" s="124" t="s">
        <v>582</v>
      </c>
      <c r="UQG76" s="124" t="s">
        <v>582</v>
      </c>
      <c r="UQH76" s="124" t="s">
        <v>582</v>
      </c>
      <c r="UQI76" s="124" t="s">
        <v>582</v>
      </c>
      <c r="UQJ76" s="124" t="s">
        <v>582</v>
      </c>
      <c r="UQK76" s="124" t="s">
        <v>582</v>
      </c>
      <c r="UQL76" s="124" t="s">
        <v>582</v>
      </c>
      <c r="UQM76" s="124" t="s">
        <v>582</v>
      </c>
      <c r="UQN76" s="124" t="s">
        <v>582</v>
      </c>
      <c r="UQO76" s="124" t="s">
        <v>582</v>
      </c>
      <c r="UQP76" s="124" t="s">
        <v>582</v>
      </c>
      <c r="UQQ76" s="124" t="s">
        <v>582</v>
      </c>
      <c r="UQR76" s="124" t="s">
        <v>582</v>
      </c>
      <c r="UQS76" s="124" t="s">
        <v>582</v>
      </c>
      <c r="UQT76" s="124" t="s">
        <v>582</v>
      </c>
      <c r="UQU76" s="124" t="s">
        <v>582</v>
      </c>
      <c r="UQV76" s="124" t="s">
        <v>582</v>
      </c>
      <c r="UQW76" s="124" t="s">
        <v>582</v>
      </c>
      <c r="UQX76" s="124" t="s">
        <v>582</v>
      </c>
      <c r="UQY76" s="124" t="s">
        <v>582</v>
      </c>
      <c r="UQZ76" s="124" t="s">
        <v>582</v>
      </c>
      <c r="URA76" s="124" t="s">
        <v>582</v>
      </c>
      <c r="URB76" s="124" t="s">
        <v>582</v>
      </c>
      <c r="URC76" s="124" t="s">
        <v>582</v>
      </c>
      <c r="URD76" s="124" t="s">
        <v>582</v>
      </c>
      <c r="URE76" s="124" t="s">
        <v>582</v>
      </c>
      <c r="URF76" s="124" t="s">
        <v>582</v>
      </c>
      <c r="URG76" s="124" t="s">
        <v>582</v>
      </c>
      <c r="URH76" s="124" t="s">
        <v>582</v>
      </c>
      <c r="URI76" s="124" t="s">
        <v>582</v>
      </c>
      <c r="URJ76" s="124" t="s">
        <v>582</v>
      </c>
      <c r="URK76" s="124" t="s">
        <v>582</v>
      </c>
      <c r="URL76" s="124" t="s">
        <v>582</v>
      </c>
      <c r="URM76" s="124" t="s">
        <v>582</v>
      </c>
      <c r="URN76" s="124" t="s">
        <v>582</v>
      </c>
      <c r="URO76" s="124" t="s">
        <v>582</v>
      </c>
      <c r="URP76" s="124" t="s">
        <v>582</v>
      </c>
      <c r="URQ76" s="124" t="s">
        <v>582</v>
      </c>
      <c r="URR76" s="124" t="s">
        <v>582</v>
      </c>
      <c r="URS76" s="124" t="s">
        <v>582</v>
      </c>
      <c r="URT76" s="124" t="s">
        <v>582</v>
      </c>
      <c r="URU76" s="124" t="s">
        <v>582</v>
      </c>
      <c r="URV76" s="124" t="s">
        <v>582</v>
      </c>
      <c r="URW76" s="124" t="s">
        <v>582</v>
      </c>
      <c r="URX76" s="124" t="s">
        <v>582</v>
      </c>
      <c r="URY76" s="124" t="s">
        <v>582</v>
      </c>
      <c r="URZ76" s="124" t="s">
        <v>582</v>
      </c>
      <c r="USA76" s="124" t="s">
        <v>582</v>
      </c>
      <c r="USB76" s="124" t="s">
        <v>582</v>
      </c>
      <c r="USC76" s="124" t="s">
        <v>582</v>
      </c>
      <c r="USD76" s="124" t="s">
        <v>582</v>
      </c>
      <c r="USE76" s="124" t="s">
        <v>582</v>
      </c>
      <c r="USF76" s="124" t="s">
        <v>582</v>
      </c>
      <c r="USG76" s="124" t="s">
        <v>582</v>
      </c>
      <c r="USH76" s="124" t="s">
        <v>582</v>
      </c>
      <c r="USI76" s="124" t="s">
        <v>582</v>
      </c>
      <c r="USJ76" s="124" t="s">
        <v>582</v>
      </c>
      <c r="USK76" s="124" t="s">
        <v>582</v>
      </c>
      <c r="USL76" s="124" t="s">
        <v>582</v>
      </c>
      <c r="USM76" s="124" t="s">
        <v>582</v>
      </c>
      <c r="USN76" s="124" t="s">
        <v>582</v>
      </c>
      <c r="USO76" s="124" t="s">
        <v>582</v>
      </c>
      <c r="USP76" s="124" t="s">
        <v>582</v>
      </c>
      <c r="USQ76" s="124" t="s">
        <v>582</v>
      </c>
      <c r="USR76" s="124" t="s">
        <v>582</v>
      </c>
      <c r="USS76" s="124" t="s">
        <v>582</v>
      </c>
      <c r="UST76" s="124" t="s">
        <v>582</v>
      </c>
      <c r="USU76" s="124" t="s">
        <v>582</v>
      </c>
      <c r="USV76" s="124" t="s">
        <v>582</v>
      </c>
      <c r="USW76" s="124" t="s">
        <v>582</v>
      </c>
      <c r="USX76" s="124" t="s">
        <v>582</v>
      </c>
      <c r="USY76" s="124" t="s">
        <v>582</v>
      </c>
      <c r="USZ76" s="124" t="s">
        <v>582</v>
      </c>
      <c r="UTA76" s="124" t="s">
        <v>582</v>
      </c>
      <c r="UTB76" s="124" t="s">
        <v>582</v>
      </c>
      <c r="UTC76" s="124" t="s">
        <v>582</v>
      </c>
      <c r="UTD76" s="124" t="s">
        <v>582</v>
      </c>
      <c r="UTE76" s="124" t="s">
        <v>582</v>
      </c>
      <c r="UTF76" s="124" t="s">
        <v>582</v>
      </c>
      <c r="UTG76" s="124" t="s">
        <v>582</v>
      </c>
      <c r="UTH76" s="124" t="s">
        <v>582</v>
      </c>
      <c r="UTI76" s="124" t="s">
        <v>582</v>
      </c>
      <c r="UTJ76" s="124" t="s">
        <v>582</v>
      </c>
      <c r="UTK76" s="124" t="s">
        <v>582</v>
      </c>
      <c r="UTL76" s="124" t="s">
        <v>582</v>
      </c>
      <c r="UTM76" s="124" t="s">
        <v>582</v>
      </c>
      <c r="UTN76" s="124" t="s">
        <v>582</v>
      </c>
      <c r="UTO76" s="124" t="s">
        <v>582</v>
      </c>
      <c r="UTP76" s="124" t="s">
        <v>582</v>
      </c>
      <c r="UTQ76" s="124" t="s">
        <v>582</v>
      </c>
      <c r="UTR76" s="124" t="s">
        <v>582</v>
      </c>
      <c r="UTS76" s="124" t="s">
        <v>582</v>
      </c>
      <c r="UTT76" s="124" t="s">
        <v>582</v>
      </c>
      <c r="UTU76" s="124" t="s">
        <v>582</v>
      </c>
      <c r="UTV76" s="124" t="s">
        <v>582</v>
      </c>
      <c r="UTW76" s="124" t="s">
        <v>582</v>
      </c>
      <c r="UTX76" s="124" t="s">
        <v>582</v>
      </c>
      <c r="UTY76" s="124" t="s">
        <v>582</v>
      </c>
      <c r="UTZ76" s="124" t="s">
        <v>582</v>
      </c>
      <c r="UUA76" s="124" t="s">
        <v>582</v>
      </c>
      <c r="UUB76" s="124" t="s">
        <v>582</v>
      </c>
      <c r="UUC76" s="124" t="s">
        <v>582</v>
      </c>
      <c r="UUD76" s="124" t="s">
        <v>582</v>
      </c>
      <c r="UUE76" s="124" t="s">
        <v>582</v>
      </c>
      <c r="UUF76" s="124" t="s">
        <v>582</v>
      </c>
      <c r="UUG76" s="124" t="s">
        <v>582</v>
      </c>
      <c r="UUH76" s="124" t="s">
        <v>582</v>
      </c>
      <c r="UUI76" s="124" t="s">
        <v>582</v>
      </c>
      <c r="UUJ76" s="124" t="s">
        <v>582</v>
      </c>
      <c r="UUK76" s="124" t="s">
        <v>582</v>
      </c>
      <c r="UUL76" s="124" t="s">
        <v>582</v>
      </c>
      <c r="UUM76" s="124" t="s">
        <v>582</v>
      </c>
      <c r="UUN76" s="124" t="s">
        <v>582</v>
      </c>
      <c r="UUO76" s="124" t="s">
        <v>582</v>
      </c>
      <c r="UUP76" s="124" t="s">
        <v>582</v>
      </c>
      <c r="UUQ76" s="124" t="s">
        <v>582</v>
      </c>
      <c r="UUR76" s="124" t="s">
        <v>582</v>
      </c>
      <c r="UUS76" s="124" t="s">
        <v>582</v>
      </c>
      <c r="UUT76" s="124" t="s">
        <v>582</v>
      </c>
      <c r="UUU76" s="124" t="s">
        <v>582</v>
      </c>
      <c r="UUV76" s="124" t="s">
        <v>582</v>
      </c>
      <c r="UUW76" s="124" t="s">
        <v>582</v>
      </c>
      <c r="UUX76" s="124" t="s">
        <v>582</v>
      </c>
      <c r="UUY76" s="124" t="s">
        <v>582</v>
      </c>
      <c r="UUZ76" s="124" t="s">
        <v>582</v>
      </c>
      <c r="UVA76" s="124" t="s">
        <v>582</v>
      </c>
      <c r="UVB76" s="124" t="s">
        <v>582</v>
      </c>
      <c r="UVC76" s="124" t="s">
        <v>582</v>
      </c>
      <c r="UVD76" s="124" t="s">
        <v>582</v>
      </c>
      <c r="UVE76" s="124" t="s">
        <v>582</v>
      </c>
      <c r="UVF76" s="124" t="s">
        <v>582</v>
      </c>
      <c r="UVG76" s="124" t="s">
        <v>582</v>
      </c>
      <c r="UVH76" s="124" t="s">
        <v>582</v>
      </c>
      <c r="UVI76" s="124" t="s">
        <v>582</v>
      </c>
      <c r="UVJ76" s="124" t="s">
        <v>582</v>
      </c>
      <c r="UVK76" s="124" t="s">
        <v>582</v>
      </c>
      <c r="UVL76" s="124" t="s">
        <v>582</v>
      </c>
      <c r="UVM76" s="124" t="s">
        <v>582</v>
      </c>
      <c r="UVN76" s="124" t="s">
        <v>582</v>
      </c>
      <c r="UVO76" s="124" t="s">
        <v>582</v>
      </c>
      <c r="UVP76" s="124" t="s">
        <v>582</v>
      </c>
      <c r="UVQ76" s="124" t="s">
        <v>582</v>
      </c>
      <c r="UVR76" s="124" t="s">
        <v>582</v>
      </c>
      <c r="UVS76" s="124" t="s">
        <v>582</v>
      </c>
      <c r="UVT76" s="124" t="s">
        <v>582</v>
      </c>
      <c r="UVU76" s="124" t="s">
        <v>582</v>
      </c>
      <c r="UVV76" s="124" t="s">
        <v>582</v>
      </c>
      <c r="UVW76" s="124" t="s">
        <v>582</v>
      </c>
      <c r="UVX76" s="124" t="s">
        <v>582</v>
      </c>
      <c r="UVY76" s="124" t="s">
        <v>582</v>
      </c>
      <c r="UVZ76" s="124" t="s">
        <v>582</v>
      </c>
      <c r="UWA76" s="124" t="s">
        <v>582</v>
      </c>
      <c r="UWB76" s="124" t="s">
        <v>582</v>
      </c>
      <c r="UWC76" s="124" t="s">
        <v>582</v>
      </c>
      <c r="UWD76" s="124" t="s">
        <v>582</v>
      </c>
      <c r="UWE76" s="124" t="s">
        <v>582</v>
      </c>
      <c r="UWF76" s="124" t="s">
        <v>582</v>
      </c>
      <c r="UWG76" s="124" t="s">
        <v>582</v>
      </c>
      <c r="UWH76" s="124" t="s">
        <v>582</v>
      </c>
      <c r="UWI76" s="124" t="s">
        <v>582</v>
      </c>
      <c r="UWJ76" s="124" t="s">
        <v>582</v>
      </c>
      <c r="UWK76" s="124" t="s">
        <v>582</v>
      </c>
      <c r="UWL76" s="124" t="s">
        <v>582</v>
      </c>
      <c r="UWM76" s="124" t="s">
        <v>582</v>
      </c>
      <c r="UWN76" s="124" t="s">
        <v>582</v>
      </c>
      <c r="UWO76" s="124" t="s">
        <v>582</v>
      </c>
      <c r="UWP76" s="124" t="s">
        <v>582</v>
      </c>
      <c r="UWQ76" s="124" t="s">
        <v>582</v>
      </c>
      <c r="UWR76" s="124" t="s">
        <v>582</v>
      </c>
      <c r="UWS76" s="124" t="s">
        <v>582</v>
      </c>
      <c r="UWT76" s="124" t="s">
        <v>582</v>
      </c>
      <c r="UWU76" s="124" t="s">
        <v>582</v>
      </c>
      <c r="UWV76" s="124" t="s">
        <v>582</v>
      </c>
      <c r="UWW76" s="124" t="s">
        <v>582</v>
      </c>
      <c r="UWX76" s="124" t="s">
        <v>582</v>
      </c>
      <c r="UWY76" s="124" t="s">
        <v>582</v>
      </c>
      <c r="UWZ76" s="124" t="s">
        <v>582</v>
      </c>
      <c r="UXA76" s="124" t="s">
        <v>582</v>
      </c>
      <c r="UXB76" s="124" t="s">
        <v>582</v>
      </c>
      <c r="UXC76" s="124" t="s">
        <v>582</v>
      </c>
      <c r="UXD76" s="124" t="s">
        <v>582</v>
      </c>
      <c r="UXE76" s="124" t="s">
        <v>582</v>
      </c>
      <c r="UXF76" s="124" t="s">
        <v>582</v>
      </c>
      <c r="UXG76" s="124" t="s">
        <v>582</v>
      </c>
      <c r="UXH76" s="124" t="s">
        <v>582</v>
      </c>
      <c r="UXI76" s="124" t="s">
        <v>582</v>
      </c>
      <c r="UXJ76" s="124" t="s">
        <v>582</v>
      </c>
      <c r="UXK76" s="124" t="s">
        <v>582</v>
      </c>
      <c r="UXL76" s="124" t="s">
        <v>582</v>
      </c>
      <c r="UXM76" s="124" t="s">
        <v>582</v>
      </c>
      <c r="UXN76" s="124" t="s">
        <v>582</v>
      </c>
      <c r="UXO76" s="124" t="s">
        <v>582</v>
      </c>
      <c r="UXP76" s="124" t="s">
        <v>582</v>
      </c>
      <c r="UXQ76" s="124" t="s">
        <v>582</v>
      </c>
      <c r="UXR76" s="124" t="s">
        <v>582</v>
      </c>
      <c r="UXS76" s="124" t="s">
        <v>582</v>
      </c>
      <c r="UXT76" s="124" t="s">
        <v>582</v>
      </c>
      <c r="UXU76" s="124" t="s">
        <v>582</v>
      </c>
      <c r="UXV76" s="124" t="s">
        <v>582</v>
      </c>
      <c r="UXW76" s="124" t="s">
        <v>582</v>
      </c>
      <c r="UXX76" s="124" t="s">
        <v>582</v>
      </c>
      <c r="UXY76" s="124" t="s">
        <v>582</v>
      </c>
      <c r="UXZ76" s="124" t="s">
        <v>582</v>
      </c>
      <c r="UYA76" s="124" t="s">
        <v>582</v>
      </c>
      <c r="UYB76" s="124" t="s">
        <v>582</v>
      </c>
      <c r="UYC76" s="124" t="s">
        <v>582</v>
      </c>
      <c r="UYD76" s="124" t="s">
        <v>582</v>
      </c>
      <c r="UYE76" s="124" t="s">
        <v>582</v>
      </c>
      <c r="UYF76" s="124" t="s">
        <v>582</v>
      </c>
      <c r="UYG76" s="124" t="s">
        <v>582</v>
      </c>
      <c r="UYH76" s="124" t="s">
        <v>582</v>
      </c>
      <c r="UYI76" s="124" t="s">
        <v>582</v>
      </c>
      <c r="UYJ76" s="124" t="s">
        <v>582</v>
      </c>
      <c r="UYK76" s="124" t="s">
        <v>582</v>
      </c>
      <c r="UYL76" s="124" t="s">
        <v>582</v>
      </c>
      <c r="UYM76" s="124" t="s">
        <v>582</v>
      </c>
      <c r="UYN76" s="124" t="s">
        <v>582</v>
      </c>
      <c r="UYO76" s="124" t="s">
        <v>582</v>
      </c>
      <c r="UYP76" s="124" t="s">
        <v>582</v>
      </c>
      <c r="UYQ76" s="124" t="s">
        <v>582</v>
      </c>
      <c r="UYR76" s="124" t="s">
        <v>582</v>
      </c>
      <c r="UYS76" s="124" t="s">
        <v>582</v>
      </c>
      <c r="UYT76" s="124" t="s">
        <v>582</v>
      </c>
      <c r="UYU76" s="124" t="s">
        <v>582</v>
      </c>
      <c r="UYV76" s="124" t="s">
        <v>582</v>
      </c>
      <c r="UYW76" s="124" t="s">
        <v>582</v>
      </c>
      <c r="UYX76" s="124" t="s">
        <v>582</v>
      </c>
      <c r="UYY76" s="124" t="s">
        <v>582</v>
      </c>
      <c r="UYZ76" s="124" t="s">
        <v>582</v>
      </c>
      <c r="UZA76" s="124" t="s">
        <v>582</v>
      </c>
      <c r="UZB76" s="124" t="s">
        <v>582</v>
      </c>
      <c r="UZC76" s="124" t="s">
        <v>582</v>
      </c>
      <c r="UZD76" s="124" t="s">
        <v>582</v>
      </c>
      <c r="UZE76" s="124" t="s">
        <v>582</v>
      </c>
      <c r="UZF76" s="124" t="s">
        <v>582</v>
      </c>
      <c r="UZG76" s="124" t="s">
        <v>582</v>
      </c>
      <c r="UZH76" s="124" t="s">
        <v>582</v>
      </c>
      <c r="UZI76" s="124" t="s">
        <v>582</v>
      </c>
      <c r="UZJ76" s="124" t="s">
        <v>582</v>
      </c>
      <c r="UZK76" s="124" t="s">
        <v>582</v>
      </c>
      <c r="UZL76" s="124" t="s">
        <v>582</v>
      </c>
      <c r="UZM76" s="124" t="s">
        <v>582</v>
      </c>
      <c r="UZN76" s="124" t="s">
        <v>582</v>
      </c>
      <c r="UZO76" s="124" t="s">
        <v>582</v>
      </c>
      <c r="UZP76" s="124" t="s">
        <v>582</v>
      </c>
      <c r="UZQ76" s="124" t="s">
        <v>582</v>
      </c>
      <c r="UZR76" s="124" t="s">
        <v>582</v>
      </c>
      <c r="UZS76" s="124" t="s">
        <v>582</v>
      </c>
      <c r="UZT76" s="124" t="s">
        <v>582</v>
      </c>
      <c r="UZU76" s="124" t="s">
        <v>582</v>
      </c>
      <c r="UZV76" s="124" t="s">
        <v>582</v>
      </c>
      <c r="UZW76" s="124" t="s">
        <v>582</v>
      </c>
      <c r="UZX76" s="124" t="s">
        <v>582</v>
      </c>
      <c r="UZY76" s="124" t="s">
        <v>582</v>
      </c>
      <c r="UZZ76" s="124" t="s">
        <v>582</v>
      </c>
      <c r="VAA76" s="124" t="s">
        <v>582</v>
      </c>
      <c r="VAB76" s="124" t="s">
        <v>582</v>
      </c>
      <c r="VAC76" s="124" t="s">
        <v>582</v>
      </c>
      <c r="VAD76" s="124" t="s">
        <v>582</v>
      </c>
      <c r="VAE76" s="124" t="s">
        <v>582</v>
      </c>
      <c r="VAF76" s="124" t="s">
        <v>582</v>
      </c>
      <c r="VAG76" s="124" t="s">
        <v>582</v>
      </c>
      <c r="VAH76" s="124" t="s">
        <v>582</v>
      </c>
      <c r="VAI76" s="124" t="s">
        <v>582</v>
      </c>
      <c r="VAJ76" s="124" t="s">
        <v>582</v>
      </c>
      <c r="VAK76" s="124" t="s">
        <v>582</v>
      </c>
      <c r="VAL76" s="124" t="s">
        <v>582</v>
      </c>
      <c r="VAM76" s="124" t="s">
        <v>582</v>
      </c>
      <c r="VAN76" s="124" t="s">
        <v>582</v>
      </c>
      <c r="VAO76" s="124" t="s">
        <v>582</v>
      </c>
      <c r="VAP76" s="124" t="s">
        <v>582</v>
      </c>
      <c r="VAQ76" s="124" t="s">
        <v>582</v>
      </c>
      <c r="VAR76" s="124" t="s">
        <v>582</v>
      </c>
      <c r="VAS76" s="124" t="s">
        <v>582</v>
      </c>
      <c r="VAT76" s="124" t="s">
        <v>582</v>
      </c>
      <c r="VAU76" s="124" t="s">
        <v>582</v>
      </c>
      <c r="VAV76" s="124" t="s">
        <v>582</v>
      </c>
      <c r="VAW76" s="124" t="s">
        <v>582</v>
      </c>
      <c r="VAX76" s="124" t="s">
        <v>582</v>
      </c>
      <c r="VAY76" s="124" t="s">
        <v>582</v>
      </c>
      <c r="VAZ76" s="124" t="s">
        <v>582</v>
      </c>
      <c r="VBA76" s="124" t="s">
        <v>582</v>
      </c>
      <c r="VBB76" s="124" t="s">
        <v>582</v>
      </c>
      <c r="VBC76" s="124" t="s">
        <v>582</v>
      </c>
      <c r="VBD76" s="124" t="s">
        <v>582</v>
      </c>
      <c r="VBE76" s="124" t="s">
        <v>582</v>
      </c>
      <c r="VBF76" s="124" t="s">
        <v>582</v>
      </c>
      <c r="VBG76" s="124" t="s">
        <v>582</v>
      </c>
      <c r="VBH76" s="124" t="s">
        <v>582</v>
      </c>
      <c r="VBI76" s="124" t="s">
        <v>582</v>
      </c>
      <c r="VBJ76" s="124" t="s">
        <v>582</v>
      </c>
      <c r="VBK76" s="124" t="s">
        <v>582</v>
      </c>
      <c r="VBL76" s="124" t="s">
        <v>582</v>
      </c>
      <c r="VBM76" s="124" t="s">
        <v>582</v>
      </c>
      <c r="VBN76" s="124" t="s">
        <v>582</v>
      </c>
      <c r="VBO76" s="124" t="s">
        <v>582</v>
      </c>
      <c r="VBP76" s="124" t="s">
        <v>582</v>
      </c>
      <c r="VBQ76" s="124" t="s">
        <v>582</v>
      </c>
      <c r="VBR76" s="124" t="s">
        <v>582</v>
      </c>
      <c r="VBS76" s="124" t="s">
        <v>582</v>
      </c>
      <c r="VBT76" s="124" t="s">
        <v>582</v>
      </c>
      <c r="VBU76" s="124" t="s">
        <v>582</v>
      </c>
      <c r="VBV76" s="124" t="s">
        <v>582</v>
      </c>
      <c r="VBW76" s="124" t="s">
        <v>582</v>
      </c>
      <c r="VBX76" s="124" t="s">
        <v>582</v>
      </c>
      <c r="VBY76" s="124" t="s">
        <v>582</v>
      </c>
      <c r="VBZ76" s="124" t="s">
        <v>582</v>
      </c>
      <c r="VCA76" s="124" t="s">
        <v>582</v>
      </c>
      <c r="VCB76" s="124" t="s">
        <v>582</v>
      </c>
      <c r="VCC76" s="124" t="s">
        <v>582</v>
      </c>
      <c r="VCD76" s="124" t="s">
        <v>582</v>
      </c>
      <c r="VCE76" s="124" t="s">
        <v>582</v>
      </c>
      <c r="VCF76" s="124" t="s">
        <v>582</v>
      </c>
      <c r="VCG76" s="124" t="s">
        <v>582</v>
      </c>
      <c r="VCH76" s="124" t="s">
        <v>582</v>
      </c>
      <c r="VCI76" s="124" t="s">
        <v>582</v>
      </c>
      <c r="VCJ76" s="124" t="s">
        <v>582</v>
      </c>
      <c r="VCK76" s="124" t="s">
        <v>582</v>
      </c>
      <c r="VCL76" s="124" t="s">
        <v>582</v>
      </c>
      <c r="VCM76" s="124" t="s">
        <v>582</v>
      </c>
      <c r="VCN76" s="124" t="s">
        <v>582</v>
      </c>
      <c r="VCO76" s="124" t="s">
        <v>582</v>
      </c>
      <c r="VCP76" s="124" t="s">
        <v>582</v>
      </c>
      <c r="VCQ76" s="124" t="s">
        <v>582</v>
      </c>
      <c r="VCR76" s="124" t="s">
        <v>582</v>
      </c>
      <c r="VCS76" s="124" t="s">
        <v>582</v>
      </c>
      <c r="VCT76" s="124" t="s">
        <v>582</v>
      </c>
      <c r="VCU76" s="124" t="s">
        <v>582</v>
      </c>
      <c r="VCV76" s="124" t="s">
        <v>582</v>
      </c>
      <c r="VCW76" s="124" t="s">
        <v>582</v>
      </c>
      <c r="VCX76" s="124" t="s">
        <v>582</v>
      </c>
      <c r="VCY76" s="124" t="s">
        <v>582</v>
      </c>
      <c r="VCZ76" s="124" t="s">
        <v>582</v>
      </c>
      <c r="VDA76" s="124" t="s">
        <v>582</v>
      </c>
      <c r="VDB76" s="124" t="s">
        <v>582</v>
      </c>
      <c r="VDC76" s="124" t="s">
        <v>582</v>
      </c>
      <c r="VDD76" s="124" t="s">
        <v>582</v>
      </c>
      <c r="VDE76" s="124" t="s">
        <v>582</v>
      </c>
      <c r="VDF76" s="124" t="s">
        <v>582</v>
      </c>
      <c r="VDG76" s="124" t="s">
        <v>582</v>
      </c>
      <c r="VDH76" s="124" t="s">
        <v>582</v>
      </c>
      <c r="VDI76" s="124" t="s">
        <v>582</v>
      </c>
      <c r="VDJ76" s="124" t="s">
        <v>582</v>
      </c>
      <c r="VDK76" s="124" t="s">
        <v>582</v>
      </c>
      <c r="VDL76" s="124" t="s">
        <v>582</v>
      </c>
      <c r="VDM76" s="124" t="s">
        <v>582</v>
      </c>
      <c r="VDN76" s="124" t="s">
        <v>582</v>
      </c>
      <c r="VDO76" s="124" t="s">
        <v>582</v>
      </c>
      <c r="VDP76" s="124" t="s">
        <v>582</v>
      </c>
      <c r="VDQ76" s="124" t="s">
        <v>582</v>
      </c>
      <c r="VDR76" s="124" t="s">
        <v>582</v>
      </c>
      <c r="VDS76" s="124" t="s">
        <v>582</v>
      </c>
      <c r="VDT76" s="124" t="s">
        <v>582</v>
      </c>
      <c r="VDU76" s="124" t="s">
        <v>582</v>
      </c>
      <c r="VDV76" s="124" t="s">
        <v>582</v>
      </c>
      <c r="VDW76" s="124" t="s">
        <v>582</v>
      </c>
      <c r="VDX76" s="124" t="s">
        <v>582</v>
      </c>
      <c r="VDY76" s="124" t="s">
        <v>582</v>
      </c>
      <c r="VDZ76" s="124" t="s">
        <v>582</v>
      </c>
      <c r="VEA76" s="124" t="s">
        <v>582</v>
      </c>
      <c r="VEB76" s="124" t="s">
        <v>582</v>
      </c>
      <c r="VEC76" s="124" t="s">
        <v>582</v>
      </c>
      <c r="VED76" s="124" t="s">
        <v>582</v>
      </c>
      <c r="VEE76" s="124" t="s">
        <v>582</v>
      </c>
      <c r="VEF76" s="124" t="s">
        <v>582</v>
      </c>
      <c r="VEG76" s="124" t="s">
        <v>582</v>
      </c>
      <c r="VEH76" s="124" t="s">
        <v>582</v>
      </c>
      <c r="VEI76" s="124" t="s">
        <v>582</v>
      </c>
      <c r="VEJ76" s="124" t="s">
        <v>582</v>
      </c>
      <c r="VEK76" s="124" t="s">
        <v>582</v>
      </c>
      <c r="VEL76" s="124" t="s">
        <v>582</v>
      </c>
      <c r="VEM76" s="124" t="s">
        <v>582</v>
      </c>
      <c r="VEN76" s="124" t="s">
        <v>582</v>
      </c>
      <c r="VEO76" s="124" t="s">
        <v>582</v>
      </c>
      <c r="VEP76" s="124" t="s">
        <v>582</v>
      </c>
      <c r="VEQ76" s="124" t="s">
        <v>582</v>
      </c>
      <c r="VER76" s="124" t="s">
        <v>582</v>
      </c>
      <c r="VES76" s="124" t="s">
        <v>582</v>
      </c>
      <c r="VET76" s="124" t="s">
        <v>582</v>
      </c>
      <c r="VEU76" s="124" t="s">
        <v>582</v>
      </c>
      <c r="VEV76" s="124" t="s">
        <v>582</v>
      </c>
      <c r="VEW76" s="124" t="s">
        <v>582</v>
      </c>
      <c r="VEX76" s="124" t="s">
        <v>582</v>
      </c>
      <c r="VEY76" s="124" t="s">
        <v>582</v>
      </c>
      <c r="VEZ76" s="124" t="s">
        <v>582</v>
      </c>
      <c r="VFA76" s="124" t="s">
        <v>582</v>
      </c>
      <c r="VFB76" s="124" t="s">
        <v>582</v>
      </c>
      <c r="VFC76" s="124" t="s">
        <v>582</v>
      </c>
      <c r="VFD76" s="124" t="s">
        <v>582</v>
      </c>
      <c r="VFE76" s="124" t="s">
        <v>582</v>
      </c>
      <c r="VFF76" s="124" t="s">
        <v>582</v>
      </c>
      <c r="VFG76" s="124" t="s">
        <v>582</v>
      </c>
      <c r="VFH76" s="124" t="s">
        <v>582</v>
      </c>
      <c r="VFI76" s="124" t="s">
        <v>582</v>
      </c>
      <c r="VFJ76" s="124" t="s">
        <v>582</v>
      </c>
      <c r="VFK76" s="124" t="s">
        <v>582</v>
      </c>
      <c r="VFL76" s="124" t="s">
        <v>582</v>
      </c>
      <c r="VFM76" s="124" t="s">
        <v>582</v>
      </c>
      <c r="VFN76" s="124" t="s">
        <v>582</v>
      </c>
      <c r="VFO76" s="124" t="s">
        <v>582</v>
      </c>
      <c r="VFP76" s="124" t="s">
        <v>582</v>
      </c>
      <c r="VFQ76" s="124" t="s">
        <v>582</v>
      </c>
      <c r="VFR76" s="124" t="s">
        <v>582</v>
      </c>
      <c r="VFS76" s="124" t="s">
        <v>582</v>
      </c>
      <c r="VFT76" s="124" t="s">
        <v>582</v>
      </c>
      <c r="VFU76" s="124" t="s">
        <v>582</v>
      </c>
      <c r="VFV76" s="124" t="s">
        <v>582</v>
      </c>
      <c r="VFW76" s="124" t="s">
        <v>582</v>
      </c>
      <c r="VFX76" s="124" t="s">
        <v>582</v>
      </c>
      <c r="VFY76" s="124" t="s">
        <v>582</v>
      </c>
      <c r="VFZ76" s="124" t="s">
        <v>582</v>
      </c>
      <c r="VGA76" s="124" t="s">
        <v>582</v>
      </c>
      <c r="VGB76" s="124" t="s">
        <v>582</v>
      </c>
      <c r="VGC76" s="124" t="s">
        <v>582</v>
      </c>
      <c r="VGD76" s="124" t="s">
        <v>582</v>
      </c>
      <c r="VGE76" s="124" t="s">
        <v>582</v>
      </c>
      <c r="VGF76" s="124" t="s">
        <v>582</v>
      </c>
      <c r="VGG76" s="124" t="s">
        <v>582</v>
      </c>
      <c r="VGH76" s="124" t="s">
        <v>582</v>
      </c>
      <c r="VGI76" s="124" t="s">
        <v>582</v>
      </c>
      <c r="VGJ76" s="124" t="s">
        <v>582</v>
      </c>
      <c r="VGK76" s="124" t="s">
        <v>582</v>
      </c>
      <c r="VGL76" s="124" t="s">
        <v>582</v>
      </c>
      <c r="VGM76" s="124" t="s">
        <v>582</v>
      </c>
      <c r="VGN76" s="124" t="s">
        <v>582</v>
      </c>
      <c r="VGO76" s="124" t="s">
        <v>582</v>
      </c>
      <c r="VGP76" s="124" t="s">
        <v>582</v>
      </c>
      <c r="VGQ76" s="124" t="s">
        <v>582</v>
      </c>
      <c r="VGR76" s="124" t="s">
        <v>582</v>
      </c>
      <c r="VGS76" s="124" t="s">
        <v>582</v>
      </c>
      <c r="VGT76" s="124" t="s">
        <v>582</v>
      </c>
      <c r="VGU76" s="124" t="s">
        <v>582</v>
      </c>
      <c r="VGV76" s="124" t="s">
        <v>582</v>
      </c>
      <c r="VGW76" s="124" t="s">
        <v>582</v>
      </c>
      <c r="VGX76" s="124" t="s">
        <v>582</v>
      </c>
      <c r="VGY76" s="124" t="s">
        <v>582</v>
      </c>
      <c r="VGZ76" s="124" t="s">
        <v>582</v>
      </c>
      <c r="VHA76" s="124" t="s">
        <v>582</v>
      </c>
      <c r="VHB76" s="124" t="s">
        <v>582</v>
      </c>
      <c r="VHC76" s="124" t="s">
        <v>582</v>
      </c>
      <c r="VHD76" s="124" t="s">
        <v>582</v>
      </c>
      <c r="VHE76" s="124" t="s">
        <v>582</v>
      </c>
      <c r="VHF76" s="124" t="s">
        <v>582</v>
      </c>
      <c r="VHG76" s="124" t="s">
        <v>582</v>
      </c>
      <c r="VHH76" s="124" t="s">
        <v>582</v>
      </c>
      <c r="VHI76" s="124" t="s">
        <v>582</v>
      </c>
      <c r="VHJ76" s="124" t="s">
        <v>582</v>
      </c>
      <c r="VHK76" s="124" t="s">
        <v>582</v>
      </c>
      <c r="VHL76" s="124" t="s">
        <v>582</v>
      </c>
      <c r="VHM76" s="124" t="s">
        <v>582</v>
      </c>
      <c r="VHN76" s="124" t="s">
        <v>582</v>
      </c>
      <c r="VHO76" s="124" t="s">
        <v>582</v>
      </c>
      <c r="VHP76" s="124" t="s">
        <v>582</v>
      </c>
      <c r="VHQ76" s="124" t="s">
        <v>582</v>
      </c>
      <c r="VHR76" s="124" t="s">
        <v>582</v>
      </c>
      <c r="VHS76" s="124" t="s">
        <v>582</v>
      </c>
      <c r="VHT76" s="124" t="s">
        <v>582</v>
      </c>
      <c r="VHU76" s="124" t="s">
        <v>582</v>
      </c>
      <c r="VHV76" s="124" t="s">
        <v>582</v>
      </c>
      <c r="VHW76" s="124" t="s">
        <v>582</v>
      </c>
      <c r="VHX76" s="124" t="s">
        <v>582</v>
      </c>
      <c r="VHY76" s="124" t="s">
        <v>582</v>
      </c>
      <c r="VHZ76" s="124" t="s">
        <v>582</v>
      </c>
      <c r="VIA76" s="124" t="s">
        <v>582</v>
      </c>
      <c r="VIB76" s="124" t="s">
        <v>582</v>
      </c>
      <c r="VIC76" s="124" t="s">
        <v>582</v>
      </c>
      <c r="VID76" s="124" t="s">
        <v>582</v>
      </c>
      <c r="VIE76" s="124" t="s">
        <v>582</v>
      </c>
      <c r="VIF76" s="124" t="s">
        <v>582</v>
      </c>
      <c r="VIG76" s="124" t="s">
        <v>582</v>
      </c>
      <c r="VIH76" s="124" t="s">
        <v>582</v>
      </c>
      <c r="VII76" s="124" t="s">
        <v>582</v>
      </c>
      <c r="VIJ76" s="124" t="s">
        <v>582</v>
      </c>
      <c r="VIK76" s="124" t="s">
        <v>582</v>
      </c>
      <c r="VIL76" s="124" t="s">
        <v>582</v>
      </c>
      <c r="VIM76" s="124" t="s">
        <v>582</v>
      </c>
      <c r="VIN76" s="124" t="s">
        <v>582</v>
      </c>
      <c r="VIO76" s="124" t="s">
        <v>582</v>
      </c>
      <c r="VIP76" s="124" t="s">
        <v>582</v>
      </c>
      <c r="VIQ76" s="124" t="s">
        <v>582</v>
      </c>
      <c r="VIR76" s="124" t="s">
        <v>582</v>
      </c>
      <c r="VIS76" s="124" t="s">
        <v>582</v>
      </c>
      <c r="VIT76" s="124" t="s">
        <v>582</v>
      </c>
      <c r="VIU76" s="124" t="s">
        <v>582</v>
      </c>
      <c r="VIV76" s="124" t="s">
        <v>582</v>
      </c>
      <c r="VIW76" s="124" t="s">
        <v>582</v>
      </c>
      <c r="VIX76" s="124" t="s">
        <v>582</v>
      </c>
      <c r="VIY76" s="124" t="s">
        <v>582</v>
      </c>
      <c r="VIZ76" s="124" t="s">
        <v>582</v>
      </c>
      <c r="VJA76" s="124" t="s">
        <v>582</v>
      </c>
      <c r="VJB76" s="124" t="s">
        <v>582</v>
      </c>
      <c r="VJC76" s="124" t="s">
        <v>582</v>
      </c>
      <c r="VJD76" s="124" t="s">
        <v>582</v>
      </c>
      <c r="VJE76" s="124" t="s">
        <v>582</v>
      </c>
      <c r="VJF76" s="124" t="s">
        <v>582</v>
      </c>
      <c r="VJG76" s="124" t="s">
        <v>582</v>
      </c>
      <c r="VJH76" s="124" t="s">
        <v>582</v>
      </c>
      <c r="VJI76" s="124" t="s">
        <v>582</v>
      </c>
      <c r="VJJ76" s="124" t="s">
        <v>582</v>
      </c>
      <c r="VJK76" s="124" t="s">
        <v>582</v>
      </c>
      <c r="VJL76" s="124" t="s">
        <v>582</v>
      </c>
      <c r="VJM76" s="124" t="s">
        <v>582</v>
      </c>
      <c r="VJN76" s="124" t="s">
        <v>582</v>
      </c>
      <c r="VJO76" s="124" t="s">
        <v>582</v>
      </c>
      <c r="VJP76" s="124" t="s">
        <v>582</v>
      </c>
      <c r="VJQ76" s="124" t="s">
        <v>582</v>
      </c>
      <c r="VJR76" s="124" t="s">
        <v>582</v>
      </c>
      <c r="VJS76" s="124" t="s">
        <v>582</v>
      </c>
      <c r="VJT76" s="124" t="s">
        <v>582</v>
      </c>
      <c r="VJU76" s="124" t="s">
        <v>582</v>
      </c>
      <c r="VJV76" s="124" t="s">
        <v>582</v>
      </c>
      <c r="VJW76" s="124" t="s">
        <v>582</v>
      </c>
      <c r="VJX76" s="124" t="s">
        <v>582</v>
      </c>
      <c r="VJY76" s="124" t="s">
        <v>582</v>
      </c>
      <c r="VJZ76" s="124" t="s">
        <v>582</v>
      </c>
      <c r="VKA76" s="124" t="s">
        <v>582</v>
      </c>
      <c r="VKB76" s="124" t="s">
        <v>582</v>
      </c>
      <c r="VKC76" s="124" t="s">
        <v>582</v>
      </c>
      <c r="VKD76" s="124" t="s">
        <v>582</v>
      </c>
      <c r="VKE76" s="124" t="s">
        <v>582</v>
      </c>
      <c r="VKF76" s="124" t="s">
        <v>582</v>
      </c>
      <c r="VKG76" s="124" t="s">
        <v>582</v>
      </c>
      <c r="VKH76" s="124" t="s">
        <v>582</v>
      </c>
      <c r="VKI76" s="124" t="s">
        <v>582</v>
      </c>
      <c r="VKJ76" s="124" t="s">
        <v>582</v>
      </c>
      <c r="VKK76" s="124" t="s">
        <v>582</v>
      </c>
      <c r="VKL76" s="124" t="s">
        <v>582</v>
      </c>
      <c r="VKM76" s="124" t="s">
        <v>582</v>
      </c>
      <c r="VKN76" s="124" t="s">
        <v>582</v>
      </c>
      <c r="VKO76" s="124" t="s">
        <v>582</v>
      </c>
      <c r="VKP76" s="124" t="s">
        <v>582</v>
      </c>
      <c r="VKQ76" s="124" t="s">
        <v>582</v>
      </c>
      <c r="VKR76" s="124" t="s">
        <v>582</v>
      </c>
      <c r="VKS76" s="124" t="s">
        <v>582</v>
      </c>
      <c r="VKT76" s="124" t="s">
        <v>582</v>
      </c>
      <c r="VKU76" s="124" t="s">
        <v>582</v>
      </c>
      <c r="VKV76" s="124" t="s">
        <v>582</v>
      </c>
      <c r="VKW76" s="124" t="s">
        <v>582</v>
      </c>
      <c r="VKX76" s="124" t="s">
        <v>582</v>
      </c>
      <c r="VKY76" s="124" t="s">
        <v>582</v>
      </c>
      <c r="VKZ76" s="124" t="s">
        <v>582</v>
      </c>
      <c r="VLA76" s="124" t="s">
        <v>582</v>
      </c>
      <c r="VLB76" s="124" t="s">
        <v>582</v>
      </c>
      <c r="VLC76" s="124" t="s">
        <v>582</v>
      </c>
      <c r="VLD76" s="124" t="s">
        <v>582</v>
      </c>
      <c r="VLE76" s="124" t="s">
        <v>582</v>
      </c>
      <c r="VLF76" s="124" t="s">
        <v>582</v>
      </c>
      <c r="VLG76" s="124" t="s">
        <v>582</v>
      </c>
      <c r="VLH76" s="124" t="s">
        <v>582</v>
      </c>
      <c r="VLI76" s="124" t="s">
        <v>582</v>
      </c>
      <c r="VLJ76" s="124" t="s">
        <v>582</v>
      </c>
      <c r="VLK76" s="124" t="s">
        <v>582</v>
      </c>
      <c r="VLL76" s="124" t="s">
        <v>582</v>
      </c>
      <c r="VLM76" s="124" t="s">
        <v>582</v>
      </c>
      <c r="VLN76" s="124" t="s">
        <v>582</v>
      </c>
      <c r="VLO76" s="124" t="s">
        <v>582</v>
      </c>
      <c r="VLP76" s="124" t="s">
        <v>582</v>
      </c>
      <c r="VLQ76" s="124" t="s">
        <v>582</v>
      </c>
      <c r="VLR76" s="124" t="s">
        <v>582</v>
      </c>
      <c r="VLS76" s="124" t="s">
        <v>582</v>
      </c>
      <c r="VLT76" s="124" t="s">
        <v>582</v>
      </c>
      <c r="VLU76" s="124" t="s">
        <v>582</v>
      </c>
      <c r="VLV76" s="124" t="s">
        <v>582</v>
      </c>
      <c r="VLW76" s="124" t="s">
        <v>582</v>
      </c>
      <c r="VLX76" s="124" t="s">
        <v>582</v>
      </c>
      <c r="VLY76" s="124" t="s">
        <v>582</v>
      </c>
      <c r="VLZ76" s="124" t="s">
        <v>582</v>
      </c>
      <c r="VMA76" s="124" t="s">
        <v>582</v>
      </c>
      <c r="VMB76" s="124" t="s">
        <v>582</v>
      </c>
      <c r="VMC76" s="124" t="s">
        <v>582</v>
      </c>
      <c r="VMD76" s="124" t="s">
        <v>582</v>
      </c>
      <c r="VME76" s="124" t="s">
        <v>582</v>
      </c>
      <c r="VMF76" s="124" t="s">
        <v>582</v>
      </c>
      <c r="VMG76" s="124" t="s">
        <v>582</v>
      </c>
      <c r="VMH76" s="124" t="s">
        <v>582</v>
      </c>
      <c r="VMI76" s="124" t="s">
        <v>582</v>
      </c>
      <c r="VMJ76" s="124" t="s">
        <v>582</v>
      </c>
      <c r="VMK76" s="124" t="s">
        <v>582</v>
      </c>
      <c r="VML76" s="124" t="s">
        <v>582</v>
      </c>
      <c r="VMM76" s="124" t="s">
        <v>582</v>
      </c>
      <c r="VMN76" s="124" t="s">
        <v>582</v>
      </c>
      <c r="VMO76" s="124" t="s">
        <v>582</v>
      </c>
      <c r="VMP76" s="124" t="s">
        <v>582</v>
      </c>
      <c r="VMQ76" s="124" t="s">
        <v>582</v>
      </c>
      <c r="VMR76" s="124" t="s">
        <v>582</v>
      </c>
      <c r="VMS76" s="124" t="s">
        <v>582</v>
      </c>
      <c r="VMT76" s="124" t="s">
        <v>582</v>
      </c>
      <c r="VMU76" s="124" t="s">
        <v>582</v>
      </c>
      <c r="VMV76" s="124" t="s">
        <v>582</v>
      </c>
      <c r="VMW76" s="124" t="s">
        <v>582</v>
      </c>
      <c r="VMX76" s="124" t="s">
        <v>582</v>
      </c>
      <c r="VMY76" s="124" t="s">
        <v>582</v>
      </c>
      <c r="VMZ76" s="124" t="s">
        <v>582</v>
      </c>
      <c r="VNA76" s="124" t="s">
        <v>582</v>
      </c>
      <c r="VNB76" s="124" t="s">
        <v>582</v>
      </c>
      <c r="VNC76" s="124" t="s">
        <v>582</v>
      </c>
      <c r="VND76" s="124" t="s">
        <v>582</v>
      </c>
      <c r="VNE76" s="124" t="s">
        <v>582</v>
      </c>
      <c r="VNF76" s="124" t="s">
        <v>582</v>
      </c>
      <c r="VNG76" s="124" t="s">
        <v>582</v>
      </c>
      <c r="VNH76" s="124" t="s">
        <v>582</v>
      </c>
      <c r="VNI76" s="124" t="s">
        <v>582</v>
      </c>
      <c r="VNJ76" s="124" t="s">
        <v>582</v>
      </c>
      <c r="VNK76" s="124" t="s">
        <v>582</v>
      </c>
      <c r="VNL76" s="124" t="s">
        <v>582</v>
      </c>
      <c r="VNM76" s="124" t="s">
        <v>582</v>
      </c>
      <c r="VNN76" s="124" t="s">
        <v>582</v>
      </c>
      <c r="VNO76" s="124" t="s">
        <v>582</v>
      </c>
      <c r="VNP76" s="124" t="s">
        <v>582</v>
      </c>
      <c r="VNQ76" s="124" t="s">
        <v>582</v>
      </c>
      <c r="VNR76" s="124" t="s">
        <v>582</v>
      </c>
      <c r="VNS76" s="124" t="s">
        <v>582</v>
      </c>
      <c r="VNT76" s="124" t="s">
        <v>582</v>
      </c>
      <c r="VNU76" s="124" t="s">
        <v>582</v>
      </c>
      <c r="VNV76" s="124" t="s">
        <v>582</v>
      </c>
      <c r="VNW76" s="124" t="s">
        <v>582</v>
      </c>
      <c r="VNX76" s="124" t="s">
        <v>582</v>
      </c>
      <c r="VNY76" s="124" t="s">
        <v>582</v>
      </c>
      <c r="VNZ76" s="124" t="s">
        <v>582</v>
      </c>
      <c r="VOA76" s="124" t="s">
        <v>582</v>
      </c>
      <c r="VOB76" s="124" t="s">
        <v>582</v>
      </c>
      <c r="VOC76" s="124" t="s">
        <v>582</v>
      </c>
      <c r="VOD76" s="124" t="s">
        <v>582</v>
      </c>
      <c r="VOE76" s="124" t="s">
        <v>582</v>
      </c>
      <c r="VOF76" s="124" t="s">
        <v>582</v>
      </c>
      <c r="VOG76" s="124" t="s">
        <v>582</v>
      </c>
      <c r="VOH76" s="124" t="s">
        <v>582</v>
      </c>
      <c r="VOI76" s="124" t="s">
        <v>582</v>
      </c>
      <c r="VOJ76" s="124" t="s">
        <v>582</v>
      </c>
      <c r="VOK76" s="124" t="s">
        <v>582</v>
      </c>
      <c r="VOL76" s="124" t="s">
        <v>582</v>
      </c>
      <c r="VOM76" s="124" t="s">
        <v>582</v>
      </c>
      <c r="VON76" s="124" t="s">
        <v>582</v>
      </c>
      <c r="VOO76" s="124" t="s">
        <v>582</v>
      </c>
      <c r="VOP76" s="124" t="s">
        <v>582</v>
      </c>
      <c r="VOQ76" s="124" t="s">
        <v>582</v>
      </c>
      <c r="VOR76" s="124" t="s">
        <v>582</v>
      </c>
      <c r="VOS76" s="124" t="s">
        <v>582</v>
      </c>
      <c r="VOT76" s="124" t="s">
        <v>582</v>
      </c>
      <c r="VOU76" s="124" t="s">
        <v>582</v>
      </c>
      <c r="VOV76" s="124" t="s">
        <v>582</v>
      </c>
      <c r="VOW76" s="124" t="s">
        <v>582</v>
      </c>
      <c r="VOX76" s="124" t="s">
        <v>582</v>
      </c>
      <c r="VOY76" s="124" t="s">
        <v>582</v>
      </c>
      <c r="VOZ76" s="124" t="s">
        <v>582</v>
      </c>
      <c r="VPA76" s="124" t="s">
        <v>582</v>
      </c>
      <c r="VPB76" s="124" t="s">
        <v>582</v>
      </c>
      <c r="VPC76" s="124" t="s">
        <v>582</v>
      </c>
      <c r="VPD76" s="124" t="s">
        <v>582</v>
      </c>
      <c r="VPE76" s="124" t="s">
        <v>582</v>
      </c>
      <c r="VPF76" s="124" t="s">
        <v>582</v>
      </c>
      <c r="VPG76" s="124" t="s">
        <v>582</v>
      </c>
      <c r="VPH76" s="124" t="s">
        <v>582</v>
      </c>
      <c r="VPI76" s="124" t="s">
        <v>582</v>
      </c>
      <c r="VPJ76" s="124" t="s">
        <v>582</v>
      </c>
      <c r="VPK76" s="124" t="s">
        <v>582</v>
      </c>
      <c r="VPL76" s="124" t="s">
        <v>582</v>
      </c>
      <c r="VPM76" s="124" t="s">
        <v>582</v>
      </c>
      <c r="VPN76" s="124" t="s">
        <v>582</v>
      </c>
      <c r="VPO76" s="124" t="s">
        <v>582</v>
      </c>
      <c r="VPP76" s="124" t="s">
        <v>582</v>
      </c>
      <c r="VPQ76" s="124" t="s">
        <v>582</v>
      </c>
      <c r="VPR76" s="124" t="s">
        <v>582</v>
      </c>
      <c r="VPS76" s="124" t="s">
        <v>582</v>
      </c>
      <c r="VPT76" s="124" t="s">
        <v>582</v>
      </c>
      <c r="VPU76" s="124" t="s">
        <v>582</v>
      </c>
      <c r="VPV76" s="124" t="s">
        <v>582</v>
      </c>
      <c r="VPW76" s="124" t="s">
        <v>582</v>
      </c>
      <c r="VPX76" s="124" t="s">
        <v>582</v>
      </c>
      <c r="VPY76" s="124" t="s">
        <v>582</v>
      </c>
      <c r="VPZ76" s="124" t="s">
        <v>582</v>
      </c>
      <c r="VQA76" s="124" t="s">
        <v>582</v>
      </c>
      <c r="VQB76" s="124" t="s">
        <v>582</v>
      </c>
      <c r="VQC76" s="124" t="s">
        <v>582</v>
      </c>
      <c r="VQD76" s="124" t="s">
        <v>582</v>
      </c>
      <c r="VQE76" s="124" t="s">
        <v>582</v>
      </c>
      <c r="VQF76" s="124" t="s">
        <v>582</v>
      </c>
      <c r="VQG76" s="124" t="s">
        <v>582</v>
      </c>
      <c r="VQH76" s="124" t="s">
        <v>582</v>
      </c>
      <c r="VQI76" s="124" t="s">
        <v>582</v>
      </c>
      <c r="VQJ76" s="124" t="s">
        <v>582</v>
      </c>
      <c r="VQK76" s="124" t="s">
        <v>582</v>
      </c>
      <c r="VQL76" s="124" t="s">
        <v>582</v>
      </c>
      <c r="VQM76" s="124" t="s">
        <v>582</v>
      </c>
      <c r="VQN76" s="124" t="s">
        <v>582</v>
      </c>
      <c r="VQO76" s="124" t="s">
        <v>582</v>
      </c>
      <c r="VQP76" s="124" t="s">
        <v>582</v>
      </c>
      <c r="VQQ76" s="124" t="s">
        <v>582</v>
      </c>
      <c r="VQR76" s="124" t="s">
        <v>582</v>
      </c>
      <c r="VQS76" s="124" t="s">
        <v>582</v>
      </c>
      <c r="VQT76" s="124" t="s">
        <v>582</v>
      </c>
      <c r="VQU76" s="124" t="s">
        <v>582</v>
      </c>
      <c r="VQV76" s="124" t="s">
        <v>582</v>
      </c>
      <c r="VQW76" s="124" t="s">
        <v>582</v>
      </c>
      <c r="VQX76" s="124" t="s">
        <v>582</v>
      </c>
      <c r="VQY76" s="124" t="s">
        <v>582</v>
      </c>
      <c r="VQZ76" s="124" t="s">
        <v>582</v>
      </c>
      <c r="VRA76" s="124" t="s">
        <v>582</v>
      </c>
      <c r="VRB76" s="124" t="s">
        <v>582</v>
      </c>
      <c r="VRC76" s="124" t="s">
        <v>582</v>
      </c>
      <c r="VRD76" s="124" t="s">
        <v>582</v>
      </c>
      <c r="VRE76" s="124" t="s">
        <v>582</v>
      </c>
      <c r="VRF76" s="124" t="s">
        <v>582</v>
      </c>
      <c r="VRG76" s="124" t="s">
        <v>582</v>
      </c>
      <c r="VRH76" s="124" t="s">
        <v>582</v>
      </c>
      <c r="VRI76" s="124" t="s">
        <v>582</v>
      </c>
      <c r="VRJ76" s="124" t="s">
        <v>582</v>
      </c>
      <c r="VRK76" s="124" t="s">
        <v>582</v>
      </c>
      <c r="VRL76" s="124" t="s">
        <v>582</v>
      </c>
      <c r="VRM76" s="124" t="s">
        <v>582</v>
      </c>
      <c r="VRN76" s="124" t="s">
        <v>582</v>
      </c>
      <c r="VRO76" s="124" t="s">
        <v>582</v>
      </c>
      <c r="VRP76" s="124" t="s">
        <v>582</v>
      </c>
      <c r="VRQ76" s="124" t="s">
        <v>582</v>
      </c>
      <c r="VRR76" s="124" t="s">
        <v>582</v>
      </c>
      <c r="VRS76" s="124" t="s">
        <v>582</v>
      </c>
      <c r="VRT76" s="124" t="s">
        <v>582</v>
      </c>
      <c r="VRU76" s="124" t="s">
        <v>582</v>
      </c>
      <c r="VRV76" s="124" t="s">
        <v>582</v>
      </c>
      <c r="VRW76" s="124" t="s">
        <v>582</v>
      </c>
      <c r="VRX76" s="124" t="s">
        <v>582</v>
      </c>
      <c r="VRY76" s="124" t="s">
        <v>582</v>
      </c>
      <c r="VRZ76" s="124" t="s">
        <v>582</v>
      </c>
      <c r="VSA76" s="124" t="s">
        <v>582</v>
      </c>
      <c r="VSB76" s="124" t="s">
        <v>582</v>
      </c>
      <c r="VSC76" s="124" t="s">
        <v>582</v>
      </c>
      <c r="VSD76" s="124" t="s">
        <v>582</v>
      </c>
      <c r="VSE76" s="124" t="s">
        <v>582</v>
      </c>
      <c r="VSF76" s="124" t="s">
        <v>582</v>
      </c>
      <c r="VSG76" s="124" t="s">
        <v>582</v>
      </c>
      <c r="VSH76" s="124" t="s">
        <v>582</v>
      </c>
      <c r="VSI76" s="124" t="s">
        <v>582</v>
      </c>
      <c r="VSJ76" s="124" t="s">
        <v>582</v>
      </c>
      <c r="VSK76" s="124" t="s">
        <v>582</v>
      </c>
      <c r="VSL76" s="124" t="s">
        <v>582</v>
      </c>
      <c r="VSM76" s="124" t="s">
        <v>582</v>
      </c>
      <c r="VSN76" s="124" t="s">
        <v>582</v>
      </c>
      <c r="VSO76" s="124" t="s">
        <v>582</v>
      </c>
      <c r="VSP76" s="124" t="s">
        <v>582</v>
      </c>
      <c r="VSQ76" s="124" t="s">
        <v>582</v>
      </c>
      <c r="VSR76" s="124" t="s">
        <v>582</v>
      </c>
      <c r="VSS76" s="124" t="s">
        <v>582</v>
      </c>
      <c r="VST76" s="124" t="s">
        <v>582</v>
      </c>
      <c r="VSU76" s="124" t="s">
        <v>582</v>
      </c>
      <c r="VSV76" s="124" t="s">
        <v>582</v>
      </c>
      <c r="VSW76" s="124" t="s">
        <v>582</v>
      </c>
      <c r="VSX76" s="124" t="s">
        <v>582</v>
      </c>
      <c r="VSY76" s="124" t="s">
        <v>582</v>
      </c>
      <c r="VSZ76" s="124" t="s">
        <v>582</v>
      </c>
      <c r="VTA76" s="124" t="s">
        <v>582</v>
      </c>
      <c r="VTB76" s="124" t="s">
        <v>582</v>
      </c>
      <c r="VTC76" s="124" t="s">
        <v>582</v>
      </c>
      <c r="VTD76" s="124" t="s">
        <v>582</v>
      </c>
      <c r="VTE76" s="124" t="s">
        <v>582</v>
      </c>
      <c r="VTF76" s="124" t="s">
        <v>582</v>
      </c>
      <c r="VTG76" s="124" t="s">
        <v>582</v>
      </c>
      <c r="VTH76" s="124" t="s">
        <v>582</v>
      </c>
      <c r="VTI76" s="124" t="s">
        <v>582</v>
      </c>
      <c r="VTJ76" s="124" t="s">
        <v>582</v>
      </c>
      <c r="VTK76" s="124" t="s">
        <v>582</v>
      </c>
      <c r="VTL76" s="124" t="s">
        <v>582</v>
      </c>
      <c r="VTM76" s="124" t="s">
        <v>582</v>
      </c>
      <c r="VTN76" s="124" t="s">
        <v>582</v>
      </c>
      <c r="VTO76" s="124" t="s">
        <v>582</v>
      </c>
      <c r="VTP76" s="124" t="s">
        <v>582</v>
      </c>
      <c r="VTQ76" s="124" t="s">
        <v>582</v>
      </c>
      <c r="VTR76" s="124" t="s">
        <v>582</v>
      </c>
      <c r="VTS76" s="124" t="s">
        <v>582</v>
      </c>
      <c r="VTT76" s="124" t="s">
        <v>582</v>
      </c>
      <c r="VTU76" s="124" t="s">
        <v>582</v>
      </c>
      <c r="VTV76" s="124" t="s">
        <v>582</v>
      </c>
      <c r="VTW76" s="124" t="s">
        <v>582</v>
      </c>
      <c r="VTX76" s="124" t="s">
        <v>582</v>
      </c>
      <c r="VTY76" s="124" t="s">
        <v>582</v>
      </c>
      <c r="VTZ76" s="124" t="s">
        <v>582</v>
      </c>
      <c r="VUA76" s="124" t="s">
        <v>582</v>
      </c>
      <c r="VUB76" s="124" t="s">
        <v>582</v>
      </c>
      <c r="VUC76" s="124" t="s">
        <v>582</v>
      </c>
      <c r="VUD76" s="124" t="s">
        <v>582</v>
      </c>
      <c r="VUE76" s="124" t="s">
        <v>582</v>
      </c>
      <c r="VUF76" s="124" t="s">
        <v>582</v>
      </c>
      <c r="VUG76" s="124" t="s">
        <v>582</v>
      </c>
      <c r="VUH76" s="124" t="s">
        <v>582</v>
      </c>
      <c r="VUI76" s="124" t="s">
        <v>582</v>
      </c>
      <c r="VUJ76" s="124" t="s">
        <v>582</v>
      </c>
      <c r="VUK76" s="124" t="s">
        <v>582</v>
      </c>
      <c r="VUL76" s="124" t="s">
        <v>582</v>
      </c>
      <c r="VUM76" s="124" t="s">
        <v>582</v>
      </c>
      <c r="VUN76" s="124" t="s">
        <v>582</v>
      </c>
      <c r="VUO76" s="124" t="s">
        <v>582</v>
      </c>
      <c r="VUP76" s="124" t="s">
        <v>582</v>
      </c>
      <c r="VUQ76" s="124" t="s">
        <v>582</v>
      </c>
      <c r="VUR76" s="124" t="s">
        <v>582</v>
      </c>
      <c r="VUS76" s="124" t="s">
        <v>582</v>
      </c>
      <c r="VUT76" s="124" t="s">
        <v>582</v>
      </c>
      <c r="VUU76" s="124" t="s">
        <v>582</v>
      </c>
      <c r="VUV76" s="124" t="s">
        <v>582</v>
      </c>
      <c r="VUW76" s="124" t="s">
        <v>582</v>
      </c>
      <c r="VUX76" s="124" t="s">
        <v>582</v>
      </c>
      <c r="VUY76" s="124" t="s">
        <v>582</v>
      </c>
      <c r="VUZ76" s="124" t="s">
        <v>582</v>
      </c>
      <c r="VVA76" s="124" t="s">
        <v>582</v>
      </c>
      <c r="VVB76" s="124" t="s">
        <v>582</v>
      </c>
      <c r="VVC76" s="124" t="s">
        <v>582</v>
      </c>
      <c r="VVD76" s="124" t="s">
        <v>582</v>
      </c>
      <c r="VVE76" s="124" t="s">
        <v>582</v>
      </c>
      <c r="VVF76" s="124" t="s">
        <v>582</v>
      </c>
      <c r="VVG76" s="124" t="s">
        <v>582</v>
      </c>
      <c r="VVH76" s="124" t="s">
        <v>582</v>
      </c>
      <c r="VVI76" s="124" t="s">
        <v>582</v>
      </c>
      <c r="VVJ76" s="124" t="s">
        <v>582</v>
      </c>
      <c r="VVK76" s="124" t="s">
        <v>582</v>
      </c>
      <c r="VVL76" s="124" t="s">
        <v>582</v>
      </c>
      <c r="VVM76" s="124" t="s">
        <v>582</v>
      </c>
      <c r="VVN76" s="124" t="s">
        <v>582</v>
      </c>
      <c r="VVO76" s="124" t="s">
        <v>582</v>
      </c>
      <c r="VVP76" s="124" t="s">
        <v>582</v>
      </c>
      <c r="VVQ76" s="124" t="s">
        <v>582</v>
      </c>
      <c r="VVR76" s="124" t="s">
        <v>582</v>
      </c>
      <c r="VVS76" s="124" t="s">
        <v>582</v>
      </c>
      <c r="VVT76" s="124" t="s">
        <v>582</v>
      </c>
      <c r="VVU76" s="124" t="s">
        <v>582</v>
      </c>
      <c r="VVV76" s="124" t="s">
        <v>582</v>
      </c>
      <c r="VVW76" s="124" t="s">
        <v>582</v>
      </c>
      <c r="VVX76" s="124" t="s">
        <v>582</v>
      </c>
      <c r="VVY76" s="124" t="s">
        <v>582</v>
      </c>
      <c r="VVZ76" s="124" t="s">
        <v>582</v>
      </c>
      <c r="VWA76" s="124" t="s">
        <v>582</v>
      </c>
      <c r="VWB76" s="124" t="s">
        <v>582</v>
      </c>
      <c r="VWC76" s="124" t="s">
        <v>582</v>
      </c>
      <c r="VWD76" s="124" t="s">
        <v>582</v>
      </c>
      <c r="VWE76" s="124" t="s">
        <v>582</v>
      </c>
      <c r="VWF76" s="124" t="s">
        <v>582</v>
      </c>
      <c r="VWG76" s="124" t="s">
        <v>582</v>
      </c>
      <c r="VWH76" s="124" t="s">
        <v>582</v>
      </c>
      <c r="VWI76" s="124" t="s">
        <v>582</v>
      </c>
      <c r="VWJ76" s="124" t="s">
        <v>582</v>
      </c>
      <c r="VWK76" s="124" t="s">
        <v>582</v>
      </c>
      <c r="VWL76" s="124" t="s">
        <v>582</v>
      </c>
      <c r="VWM76" s="124" t="s">
        <v>582</v>
      </c>
      <c r="VWN76" s="124" t="s">
        <v>582</v>
      </c>
      <c r="VWO76" s="124" t="s">
        <v>582</v>
      </c>
      <c r="VWP76" s="124" t="s">
        <v>582</v>
      </c>
      <c r="VWQ76" s="124" t="s">
        <v>582</v>
      </c>
      <c r="VWR76" s="124" t="s">
        <v>582</v>
      </c>
      <c r="VWS76" s="124" t="s">
        <v>582</v>
      </c>
      <c r="VWT76" s="124" t="s">
        <v>582</v>
      </c>
      <c r="VWU76" s="124" t="s">
        <v>582</v>
      </c>
      <c r="VWV76" s="124" t="s">
        <v>582</v>
      </c>
      <c r="VWW76" s="124" t="s">
        <v>582</v>
      </c>
      <c r="VWX76" s="124" t="s">
        <v>582</v>
      </c>
      <c r="VWY76" s="124" t="s">
        <v>582</v>
      </c>
      <c r="VWZ76" s="124" t="s">
        <v>582</v>
      </c>
      <c r="VXA76" s="124" t="s">
        <v>582</v>
      </c>
      <c r="VXB76" s="124" t="s">
        <v>582</v>
      </c>
      <c r="VXC76" s="124" t="s">
        <v>582</v>
      </c>
      <c r="VXD76" s="124" t="s">
        <v>582</v>
      </c>
      <c r="VXE76" s="124" t="s">
        <v>582</v>
      </c>
      <c r="VXF76" s="124" t="s">
        <v>582</v>
      </c>
      <c r="VXG76" s="124" t="s">
        <v>582</v>
      </c>
      <c r="VXH76" s="124" t="s">
        <v>582</v>
      </c>
      <c r="VXI76" s="124" t="s">
        <v>582</v>
      </c>
      <c r="VXJ76" s="124" t="s">
        <v>582</v>
      </c>
      <c r="VXK76" s="124" t="s">
        <v>582</v>
      </c>
      <c r="VXL76" s="124" t="s">
        <v>582</v>
      </c>
      <c r="VXM76" s="124" t="s">
        <v>582</v>
      </c>
      <c r="VXN76" s="124" t="s">
        <v>582</v>
      </c>
      <c r="VXO76" s="124" t="s">
        <v>582</v>
      </c>
      <c r="VXP76" s="124" t="s">
        <v>582</v>
      </c>
      <c r="VXQ76" s="124" t="s">
        <v>582</v>
      </c>
      <c r="VXR76" s="124" t="s">
        <v>582</v>
      </c>
      <c r="VXS76" s="124" t="s">
        <v>582</v>
      </c>
      <c r="VXT76" s="124" t="s">
        <v>582</v>
      </c>
      <c r="VXU76" s="124" t="s">
        <v>582</v>
      </c>
      <c r="VXV76" s="124" t="s">
        <v>582</v>
      </c>
      <c r="VXW76" s="124" t="s">
        <v>582</v>
      </c>
      <c r="VXX76" s="124" t="s">
        <v>582</v>
      </c>
      <c r="VXY76" s="124" t="s">
        <v>582</v>
      </c>
      <c r="VXZ76" s="124" t="s">
        <v>582</v>
      </c>
      <c r="VYA76" s="124" t="s">
        <v>582</v>
      </c>
      <c r="VYB76" s="124" t="s">
        <v>582</v>
      </c>
      <c r="VYC76" s="124" t="s">
        <v>582</v>
      </c>
      <c r="VYD76" s="124" t="s">
        <v>582</v>
      </c>
      <c r="VYE76" s="124" t="s">
        <v>582</v>
      </c>
      <c r="VYF76" s="124" t="s">
        <v>582</v>
      </c>
      <c r="VYG76" s="124" t="s">
        <v>582</v>
      </c>
      <c r="VYH76" s="124" t="s">
        <v>582</v>
      </c>
      <c r="VYI76" s="124" t="s">
        <v>582</v>
      </c>
      <c r="VYJ76" s="124" t="s">
        <v>582</v>
      </c>
      <c r="VYK76" s="124" t="s">
        <v>582</v>
      </c>
      <c r="VYL76" s="124" t="s">
        <v>582</v>
      </c>
      <c r="VYM76" s="124" t="s">
        <v>582</v>
      </c>
      <c r="VYN76" s="124" t="s">
        <v>582</v>
      </c>
      <c r="VYO76" s="124" t="s">
        <v>582</v>
      </c>
      <c r="VYP76" s="124" t="s">
        <v>582</v>
      </c>
      <c r="VYQ76" s="124" t="s">
        <v>582</v>
      </c>
      <c r="VYR76" s="124" t="s">
        <v>582</v>
      </c>
      <c r="VYS76" s="124" t="s">
        <v>582</v>
      </c>
      <c r="VYT76" s="124" t="s">
        <v>582</v>
      </c>
      <c r="VYU76" s="124" t="s">
        <v>582</v>
      </c>
      <c r="VYV76" s="124" t="s">
        <v>582</v>
      </c>
      <c r="VYW76" s="124" t="s">
        <v>582</v>
      </c>
      <c r="VYX76" s="124" t="s">
        <v>582</v>
      </c>
      <c r="VYY76" s="124" t="s">
        <v>582</v>
      </c>
      <c r="VYZ76" s="124" t="s">
        <v>582</v>
      </c>
      <c r="VZA76" s="124" t="s">
        <v>582</v>
      </c>
      <c r="VZB76" s="124" t="s">
        <v>582</v>
      </c>
      <c r="VZC76" s="124" t="s">
        <v>582</v>
      </c>
      <c r="VZD76" s="124" t="s">
        <v>582</v>
      </c>
      <c r="VZE76" s="124" t="s">
        <v>582</v>
      </c>
      <c r="VZF76" s="124" t="s">
        <v>582</v>
      </c>
      <c r="VZG76" s="124" t="s">
        <v>582</v>
      </c>
      <c r="VZH76" s="124" t="s">
        <v>582</v>
      </c>
      <c r="VZI76" s="124" t="s">
        <v>582</v>
      </c>
      <c r="VZJ76" s="124" t="s">
        <v>582</v>
      </c>
      <c r="VZK76" s="124" t="s">
        <v>582</v>
      </c>
      <c r="VZL76" s="124" t="s">
        <v>582</v>
      </c>
      <c r="VZM76" s="124" t="s">
        <v>582</v>
      </c>
      <c r="VZN76" s="124" t="s">
        <v>582</v>
      </c>
      <c r="VZO76" s="124" t="s">
        <v>582</v>
      </c>
      <c r="VZP76" s="124" t="s">
        <v>582</v>
      </c>
      <c r="VZQ76" s="124" t="s">
        <v>582</v>
      </c>
      <c r="VZR76" s="124" t="s">
        <v>582</v>
      </c>
      <c r="VZS76" s="124" t="s">
        <v>582</v>
      </c>
      <c r="VZT76" s="124" t="s">
        <v>582</v>
      </c>
      <c r="VZU76" s="124" t="s">
        <v>582</v>
      </c>
      <c r="VZV76" s="124" t="s">
        <v>582</v>
      </c>
      <c r="VZW76" s="124" t="s">
        <v>582</v>
      </c>
      <c r="VZX76" s="124" t="s">
        <v>582</v>
      </c>
      <c r="VZY76" s="124" t="s">
        <v>582</v>
      </c>
      <c r="VZZ76" s="124" t="s">
        <v>582</v>
      </c>
      <c r="WAA76" s="124" t="s">
        <v>582</v>
      </c>
      <c r="WAB76" s="124" t="s">
        <v>582</v>
      </c>
      <c r="WAC76" s="124" t="s">
        <v>582</v>
      </c>
      <c r="WAD76" s="124" t="s">
        <v>582</v>
      </c>
      <c r="WAE76" s="124" t="s">
        <v>582</v>
      </c>
      <c r="WAF76" s="124" t="s">
        <v>582</v>
      </c>
      <c r="WAG76" s="124" t="s">
        <v>582</v>
      </c>
      <c r="WAH76" s="124" t="s">
        <v>582</v>
      </c>
      <c r="WAI76" s="124" t="s">
        <v>582</v>
      </c>
      <c r="WAJ76" s="124" t="s">
        <v>582</v>
      </c>
      <c r="WAK76" s="124" t="s">
        <v>582</v>
      </c>
      <c r="WAL76" s="124" t="s">
        <v>582</v>
      </c>
      <c r="WAM76" s="124" t="s">
        <v>582</v>
      </c>
      <c r="WAN76" s="124" t="s">
        <v>582</v>
      </c>
      <c r="WAO76" s="124" t="s">
        <v>582</v>
      </c>
      <c r="WAP76" s="124" t="s">
        <v>582</v>
      </c>
      <c r="WAQ76" s="124" t="s">
        <v>582</v>
      </c>
      <c r="WAR76" s="124" t="s">
        <v>582</v>
      </c>
      <c r="WAS76" s="124" t="s">
        <v>582</v>
      </c>
      <c r="WAT76" s="124" t="s">
        <v>582</v>
      </c>
      <c r="WAU76" s="124" t="s">
        <v>582</v>
      </c>
      <c r="WAV76" s="124" t="s">
        <v>582</v>
      </c>
      <c r="WAW76" s="124" t="s">
        <v>582</v>
      </c>
      <c r="WAX76" s="124" t="s">
        <v>582</v>
      </c>
      <c r="WAY76" s="124" t="s">
        <v>582</v>
      </c>
      <c r="WAZ76" s="124" t="s">
        <v>582</v>
      </c>
      <c r="WBA76" s="124" t="s">
        <v>582</v>
      </c>
      <c r="WBB76" s="124" t="s">
        <v>582</v>
      </c>
      <c r="WBC76" s="124" t="s">
        <v>582</v>
      </c>
      <c r="WBD76" s="124" t="s">
        <v>582</v>
      </c>
      <c r="WBE76" s="124" t="s">
        <v>582</v>
      </c>
      <c r="WBF76" s="124" t="s">
        <v>582</v>
      </c>
      <c r="WBG76" s="124" t="s">
        <v>582</v>
      </c>
      <c r="WBH76" s="124" t="s">
        <v>582</v>
      </c>
      <c r="WBI76" s="124" t="s">
        <v>582</v>
      </c>
      <c r="WBJ76" s="124" t="s">
        <v>582</v>
      </c>
      <c r="WBK76" s="124" t="s">
        <v>582</v>
      </c>
      <c r="WBL76" s="124" t="s">
        <v>582</v>
      </c>
      <c r="WBM76" s="124" t="s">
        <v>582</v>
      </c>
      <c r="WBN76" s="124" t="s">
        <v>582</v>
      </c>
      <c r="WBO76" s="124" t="s">
        <v>582</v>
      </c>
      <c r="WBP76" s="124" t="s">
        <v>582</v>
      </c>
      <c r="WBQ76" s="124" t="s">
        <v>582</v>
      </c>
      <c r="WBR76" s="124" t="s">
        <v>582</v>
      </c>
      <c r="WBS76" s="124" t="s">
        <v>582</v>
      </c>
      <c r="WBT76" s="124" t="s">
        <v>582</v>
      </c>
      <c r="WBU76" s="124" t="s">
        <v>582</v>
      </c>
      <c r="WBV76" s="124" t="s">
        <v>582</v>
      </c>
      <c r="WBW76" s="124" t="s">
        <v>582</v>
      </c>
      <c r="WBX76" s="124" t="s">
        <v>582</v>
      </c>
      <c r="WBY76" s="124" t="s">
        <v>582</v>
      </c>
      <c r="WBZ76" s="124" t="s">
        <v>582</v>
      </c>
      <c r="WCA76" s="124" t="s">
        <v>582</v>
      </c>
      <c r="WCB76" s="124" t="s">
        <v>582</v>
      </c>
      <c r="WCC76" s="124" t="s">
        <v>582</v>
      </c>
      <c r="WCD76" s="124" t="s">
        <v>582</v>
      </c>
      <c r="WCE76" s="124" t="s">
        <v>582</v>
      </c>
      <c r="WCF76" s="124" t="s">
        <v>582</v>
      </c>
      <c r="WCG76" s="124" t="s">
        <v>582</v>
      </c>
      <c r="WCH76" s="124" t="s">
        <v>582</v>
      </c>
      <c r="WCI76" s="124" t="s">
        <v>582</v>
      </c>
      <c r="WCJ76" s="124" t="s">
        <v>582</v>
      </c>
      <c r="WCK76" s="124" t="s">
        <v>582</v>
      </c>
      <c r="WCL76" s="124" t="s">
        <v>582</v>
      </c>
      <c r="WCM76" s="124" t="s">
        <v>582</v>
      </c>
      <c r="WCN76" s="124" t="s">
        <v>582</v>
      </c>
      <c r="WCO76" s="124" t="s">
        <v>582</v>
      </c>
      <c r="WCP76" s="124" t="s">
        <v>582</v>
      </c>
      <c r="WCQ76" s="124" t="s">
        <v>582</v>
      </c>
      <c r="WCR76" s="124" t="s">
        <v>582</v>
      </c>
      <c r="WCS76" s="124" t="s">
        <v>582</v>
      </c>
      <c r="WCT76" s="124" t="s">
        <v>582</v>
      </c>
      <c r="WCU76" s="124" t="s">
        <v>582</v>
      </c>
      <c r="WCV76" s="124" t="s">
        <v>582</v>
      </c>
      <c r="WCW76" s="124" t="s">
        <v>582</v>
      </c>
      <c r="WCX76" s="124" t="s">
        <v>582</v>
      </c>
      <c r="WCY76" s="124" t="s">
        <v>582</v>
      </c>
      <c r="WCZ76" s="124" t="s">
        <v>582</v>
      </c>
      <c r="WDA76" s="124" t="s">
        <v>582</v>
      </c>
      <c r="WDB76" s="124" t="s">
        <v>582</v>
      </c>
      <c r="WDC76" s="124" t="s">
        <v>582</v>
      </c>
      <c r="WDD76" s="124" t="s">
        <v>582</v>
      </c>
      <c r="WDE76" s="124" t="s">
        <v>582</v>
      </c>
      <c r="WDF76" s="124" t="s">
        <v>582</v>
      </c>
      <c r="WDG76" s="124" t="s">
        <v>582</v>
      </c>
      <c r="WDH76" s="124" t="s">
        <v>582</v>
      </c>
      <c r="WDI76" s="124" t="s">
        <v>582</v>
      </c>
      <c r="WDJ76" s="124" t="s">
        <v>582</v>
      </c>
      <c r="WDK76" s="124" t="s">
        <v>582</v>
      </c>
      <c r="WDL76" s="124" t="s">
        <v>582</v>
      </c>
      <c r="WDM76" s="124" t="s">
        <v>582</v>
      </c>
      <c r="WDN76" s="124" t="s">
        <v>582</v>
      </c>
      <c r="WDO76" s="124" t="s">
        <v>582</v>
      </c>
      <c r="WDP76" s="124" t="s">
        <v>582</v>
      </c>
      <c r="WDQ76" s="124" t="s">
        <v>582</v>
      </c>
      <c r="WDR76" s="124" t="s">
        <v>582</v>
      </c>
      <c r="WDS76" s="124" t="s">
        <v>582</v>
      </c>
      <c r="WDT76" s="124" t="s">
        <v>582</v>
      </c>
      <c r="WDU76" s="124" t="s">
        <v>582</v>
      </c>
      <c r="WDV76" s="124" t="s">
        <v>582</v>
      </c>
      <c r="WDW76" s="124" t="s">
        <v>582</v>
      </c>
      <c r="WDX76" s="124" t="s">
        <v>582</v>
      </c>
      <c r="WDY76" s="124" t="s">
        <v>582</v>
      </c>
      <c r="WDZ76" s="124" t="s">
        <v>582</v>
      </c>
      <c r="WEA76" s="124" t="s">
        <v>582</v>
      </c>
      <c r="WEB76" s="124" t="s">
        <v>582</v>
      </c>
      <c r="WEC76" s="124" t="s">
        <v>582</v>
      </c>
      <c r="WED76" s="124" t="s">
        <v>582</v>
      </c>
      <c r="WEE76" s="124" t="s">
        <v>582</v>
      </c>
      <c r="WEF76" s="124" t="s">
        <v>582</v>
      </c>
      <c r="WEG76" s="124" t="s">
        <v>582</v>
      </c>
      <c r="WEH76" s="124" t="s">
        <v>582</v>
      </c>
      <c r="WEI76" s="124" t="s">
        <v>582</v>
      </c>
      <c r="WEJ76" s="124" t="s">
        <v>582</v>
      </c>
      <c r="WEK76" s="124" t="s">
        <v>582</v>
      </c>
      <c r="WEL76" s="124" t="s">
        <v>582</v>
      </c>
      <c r="WEM76" s="124" t="s">
        <v>582</v>
      </c>
      <c r="WEN76" s="124" t="s">
        <v>582</v>
      </c>
      <c r="WEO76" s="124" t="s">
        <v>582</v>
      </c>
      <c r="WEP76" s="124" t="s">
        <v>582</v>
      </c>
      <c r="WEQ76" s="124" t="s">
        <v>582</v>
      </c>
      <c r="WER76" s="124" t="s">
        <v>582</v>
      </c>
      <c r="WES76" s="124" t="s">
        <v>582</v>
      </c>
      <c r="WET76" s="124" t="s">
        <v>582</v>
      </c>
      <c r="WEU76" s="124" t="s">
        <v>582</v>
      </c>
      <c r="WEV76" s="124" t="s">
        <v>582</v>
      </c>
      <c r="WEW76" s="124" t="s">
        <v>582</v>
      </c>
      <c r="WEX76" s="124" t="s">
        <v>582</v>
      </c>
      <c r="WEY76" s="124" t="s">
        <v>582</v>
      </c>
      <c r="WEZ76" s="124" t="s">
        <v>582</v>
      </c>
      <c r="WFA76" s="124" t="s">
        <v>582</v>
      </c>
      <c r="WFB76" s="124" t="s">
        <v>582</v>
      </c>
      <c r="WFC76" s="124" t="s">
        <v>582</v>
      </c>
      <c r="WFD76" s="124" t="s">
        <v>582</v>
      </c>
      <c r="WFE76" s="124" t="s">
        <v>582</v>
      </c>
      <c r="WFF76" s="124" t="s">
        <v>582</v>
      </c>
      <c r="WFG76" s="124" t="s">
        <v>582</v>
      </c>
      <c r="WFH76" s="124" t="s">
        <v>582</v>
      </c>
      <c r="WFI76" s="124" t="s">
        <v>582</v>
      </c>
      <c r="WFJ76" s="124" t="s">
        <v>582</v>
      </c>
      <c r="WFK76" s="124" t="s">
        <v>582</v>
      </c>
      <c r="WFL76" s="124" t="s">
        <v>582</v>
      </c>
      <c r="WFM76" s="124" t="s">
        <v>582</v>
      </c>
      <c r="WFN76" s="124" t="s">
        <v>582</v>
      </c>
      <c r="WFO76" s="124" t="s">
        <v>582</v>
      </c>
      <c r="WFP76" s="124" t="s">
        <v>582</v>
      </c>
      <c r="WFQ76" s="124" t="s">
        <v>582</v>
      </c>
      <c r="WFR76" s="124" t="s">
        <v>582</v>
      </c>
      <c r="WFS76" s="124" t="s">
        <v>582</v>
      </c>
      <c r="WFT76" s="124" t="s">
        <v>582</v>
      </c>
      <c r="WFU76" s="124" t="s">
        <v>582</v>
      </c>
      <c r="WFV76" s="124" t="s">
        <v>582</v>
      </c>
      <c r="WFW76" s="124" t="s">
        <v>582</v>
      </c>
      <c r="WFX76" s="124" t="s">
        <v>582</v>
      </c>
      <c r="WFY76" s="124" t="s">
        <v>582</v>
      </c>
      <c r="WFZ76" s="124" t="s">
        <v>582</v>
      </c>
      <c r="WGA76" s="124" t="s">
        <v>582</v>
      </c>
      <c r="WGB76" s="124" t="s">
        <v>582</v>
      </c>
      <c r="WGC76" s="124" t="s">
        <v>582</v>
      </c>
      <c r="WGD76" s="124" t="s">
        <v>582</v>
      </c>
      <c r="WGE76" s="124" t="s">
        <v>582</v>
      </c>
      <c r="WGF76" s="124" t="s">
        <v>582</v>
      </c>
      <c r="WGG76" s="124" t="s">
        <v>582</v>
      </c>
      <c r="WGH76" s="124" t="s">
        <v>582</v>
      </c>
      <c r="WGI76" s="124" t="s">
        <v>582</v>
      </c>
      <c r="WGJ76" s="124" t="s">
        <v>582</v>
      </c>
      <c r="WGK76" s="124" t="s">
        <v>582</v>
      </c>
      <c r="WGL76" s="124" t="s">
        <v>582</v>
      </c>
      <c r="WGM76" s="124" t="s">
        <v>582</v>
      </c>
      <c r="WGN76" s="124" t="s">
        <v>582</v>
      </c>
      <c r="WGO76" s="124" t="s">
        <v>582</v>
      </c>
      <c r="WGP76" s="124" t="s">
        <v>582</v>
      </c>
      <c r="WGQ76" s="124" t="s">
        <v>582</v>
      </c>
      <c r="WGR76" s="124" t="s">
        <v>582</v>
      </c>
      <c r="WGS76" s="124" t="s">
        <v>582</v>
      </c>
      <c r="WGT76" s="124" t="s">
        <v>582</v>
      </c>
      <c r="WGU76" s="124" t="s">
        <v>582</v>
      </c>
      <c r="WGV76" s="124" t="s">
        <v>582</v>
      </c>
      <c r="WGW76" s="124" t="s">
        <v>582</v>
      </c>
      <c r="WGX76" s="124" t="s">
        <v>582</v>
      </c>
      <c r="WGY76" s="124" t="s">
        <v>582</v>
      </c>
      <c r="WGZ76" s="124" t="s">
        <v>582</v>
      </c>
      <c r="WHA76" s="124" t="s">
        <v>582</v>
      </c>
      <c r="WHB76" s="124" t="s">
        <v>582</v>
      </c>
      <c r="WHC76" s="124" t="s">
        <v>582</v>
      </c>
      <c r="WHD76" s="124" t="s">
        <v>582</v>
      </c>
      <c r="WHE76" s="124" t="s">
        <v>582</v>
      </c>
      <c r="WHF76" s="124" t="s">
        <v>582</v>
      </c>
      <c r="WHG76" s="124" t="s">
        <v>582</v>
      </c>
      <c r="WHH76" s="124" t="s">
        <v>582</v>
      </c>
      <c r="WHI76" s="124" t="s">
        <v>582</v>
      </c>
      <c r="WHJ76" s="124" t="s">
        <v>582</v>
      </c>
      <c r="WHK76" s="124" t="s">
        <v>582</v>
      </c>
      <c r="WHL76" s="124" t="s">
        <v>582</v>
      </c>
      <c r="WHM76" s="124" t="s">
        <v>582</v>
      </c>
      <c r="WHN76" s="124" t="s">
        <v>582</v>
      </c>
      <c r="WHO76" s="124" t="s">
        <v>582</v>
      </c>
      <c r="WHP76" s="124" t="s">
        <v>582</v>
      </c>
      <c r="WHQ76" s="124" t="s">
        <v>582</v>
      </c>
      <c r="WHR76" s="124" t="s">
        <v>582</v>
      </c>
      <c r="WHS76" s="124" t="s">
        <v>582</v>
      </c>
      <c r="WHT76" s="124" t="s">
        <v>582</v>
      </c>
      <c r="WHU76" s="124" t="s">
        <v>582</v>
      </c>
      <c r="WHV76" s="124" t="s">
        <v>582</v>
      </c>
      <c r="WHW76" s="124" t="s">
        <v>582</v>
      </c>
      <c r="WHX76" s="124" t="s">
        <v>582</v>
      </c>
      <c r="WHY76" s="124" t="s">
        <v>582</v>
      </c>
      <c r="WHZ76" s="124" t="s">
        <v>582</v>
      </c>
      <c r="WIA76" s="124" t="s">
        <v>582</v>
      </c>
      <c r="WIB76" s="124" t="s">
        <v>582</v>
      </c>
      <c r="WIC76" s="124" t="s">
        <v>582</v>
      </c>
      <c r="WID76" s="124" t="s">
        <v>582</v>
      </c>
      <c r="WIE76" s="124" t="s">
        <v>582</v>
      </c>
      <c r="WIF76" s="124" t="s">
        <v>582</v>
      </c>
      <c r="WIG76" s="124" t="s">
        <v>582</v>
      </c>
      <c r="WIH76" s="124" t="s">
        <v>582</v>
      </c>
      <c r="WII76" s="124" t="s">
        <v>582</v>
      </c>
      <c r="WIJ76" s="124" t="s">
        <v>582</v>
      </c>
      <c r="WIK76" s="124" t="s">
        <v>582</v>
      </c>
      <c r="WIL76" s="124" t="s">
        <v>582</v>
      </c>
      <c r="WIM76" s="124" t="s">
        <v>582</v>
      </c>
      <c r="WIN76" s="124" t="s">
        <v>582</v>
      </c>
      <c r="WIO76" s="124" t="s">
        <v>582</v>
      </c>
      <c r="WIP76" s="124" t="s">
        <v>582</v>
      </c>
      <c r="WIQ76" s="124" t="s">
        <v>582</v>
      </c>
      <c r="WIR76" s="124" t="s">
        <v>582</v>
      </c>
      <c r="WIS76" s="124" t="s">
        <v>582</v>
      </c>
      <c r="WIT76" s="124" t="s">
        <v>582</v>
      </c>
      <c r="WIU76" s="124" t="s">
        <v>582</v>
      </c>
      <c r="WIV76" s="124" t="s">
        <v>582</v>
      </c>
      <c r="WIW76" s="124" t="s">
        <v>582</v>
      </c>
      <c r="WIX76" s="124" t="s">
        <v>582</v>
      </c>
      <c r="WIY76" s="124" t="s">
        <v>582</v>
      </c>
      <c r="WIZ76" s="124" t="s">
        <v>582</v>
      </c>
      <c r="WJA76" s="124" t="s">
        <v>582</v>
      </c>
      <c r="WJB76" s="124" t="s">
        <v>582</v>
      </c>
      <c r="WJC76" s="124" t="s">
        <v>582</v>
      </c>
      <c r="WJD76" s="124" t="s">
        <v>582</v>
      </c>
      <c r="WJE76" s="124" t="s">
        <v>582</v>
      </c>
      <c r="WJF76" s="124" t="s">
        <v>582</v>
      </c>
      <c r="WJG76" s="124" t="s">
        <v>582</v>
      </c>
      <c r="WJH76" s="124" t="s">
        <v>582</v>
      </c>
      <c r="WJI76" s="124" t="s">
        <v>582</v>
      </c>
      <c r="WJJ76" s="124" t="s">
        <v>582</v>
      </c>
      <c r="WJK76" s="124" t="s">
        <v>582</v>
      </c>
      <c r="WJL76" s="124" t="s">
        <v>582</v>
      </c>
      <c r="WJM76" s="124" t="s">
        <v>582</v>
      </c>
      <c r="WJN76" s="124" t="s">
        <v>582</v>
      </c>
      <c r="WJO76" s="124" t="s">
        <v>582</v>
      </c>
      <c r="WJP76" s="124" t="s">
        <v>582</v>
      </c>
      <c r="WJQ76" s="124" t="s">
        <v>582</v>
      </c>
      <c r="WJR76" s="124" t="s">
        <v>582</v>
      </c>
      <c r="WJS76" s="124" t="s">
        <v>582</v>
      </c>
      <c r="WJT76" s="124" t="s">
        <v>582</v>
      </c>
      <c r="WJU76" s="124" t="s">
        <v>582</v>
      </c>
      <c r="WJV76" s="124" t="s">
        <v>582</v>
      </c>
      <c r="WJW76" s="124" t="s">
        <v>582</v>
      </c>
      <c r="WJX76" s="124" t="s">
        <v>582</v>
      </c>
      <c r="WJY76" s="124" t="s">
        <v>582</v>
      </c>
      <c r="WJZ76" s="124" t="s">
        <v>582</v>
      </c>
      <c r="WKA76" s="124" t="s">
        <v>582</v>
      </c>
      <c r="WKB76" s="124" t="s">
        <v>582</v>
      </c>
      <c r="WKC76" s="124" t="s">
        <v>582</v>
      </c>
      <c r="WKD76" s="124" t="s">
        <v>582</v>
      </c>
      <c r="WKE76" s="124" t="s">
        <v>582</v>
      </c>
      <c r="WKF76" s="124" t="s">
        <v>582</v>
      </c>
      <c r="WKG76" s="124" t="s">
        <v>582</v>
      </c>
      <c r="WKH76" s="124" t="s">
        <v>582</v>
      </c>
      <c r="WKI76" s="124" t="s">
        <v>582</v>
      </c>
      <c r="WKJ76" s="124" t="s">
        <v>582</v>
      </c>
      <c r="WKK76" s="124" t="s">
        <v>582</v>
      </c>
      <c r="WKL76" s="124" t="s">
        <v>582</v>
      </c>
      <c r="WKM76" s="124" t="s">
        <v>582</v>
      </c>
      <c r="WKN76" s="124" t="s">
        <v>582</v>
      </c>
      <c r="WKO76" s="124" t="s">
        <v>582</v>
      </c>
      <c r="WKP76" s="124" t="s">
        <v>582</v>
      </c>
      <c r="WKQ76" s="124" t="s">
        <v>582</v>
      </c>
      <c r="WKR76" s="124" t="s">
        <v>582</v>
      </c>
      <c r="WKS76" s="124" t="s">
        <v>582</v>
      </c>
      <c r="WKT76" s="124" t="s">
        <v>582</v>
      </c>
      <c r="WKU76" s="124" t="s">
        <v>582</v>
      </c>
      <c r="WKV76" s="124" t="s">
        <v>582</v>
      </c>
      <c r="WKW76" s="124" t="s">
        <v>582</v>
      </c>
      <c r="WKX76" s="124" t="s">
        <v>582</v>
      </c>
      <c r="WKY76" s="124" t="s">
        <v>582</v>
      </c>
      <c r="WKZ76" s="124" t="s">
        <v>582</v>
      </c>
      <c r="WLA76" s="124" t="s">
        <v>582</v>
      </c>
      <c r="WLB76" s="124" t="s">
        <v>582</v>
      </c>
      <c r="WLC76" s="124" t="s">
        <v>582</v>
      </c>
      <c r="WLD76" s="124" t="s">
        <v>582</v>
      </c>
      <c r="WLE76" s="124" t="s">
        <v>582</v>
      </c>
      <c r="WLF76" s="124" t="s">
        <v>582</v>
      </c>
      <c r="WLG76" s="124" t="s">
        <v>582</v>
      </c>
      <c r="WLH76" s="124" t="s">
        <v>582</v>
      </c>
      <c r="WLI76" s="124" t="s">
        <v>582</v>
      </c>
      <c r="WLJ76" s="124" t="s">
        <v>582</v>
      </c>
      <c r="WLK76" s="124" t="s">
        <v>582</v>
      </c>
      <c r="WLL76" s="124" t="s">
        <v>582</v>
      </c>
      <c r="WLM76" s="124" t="s">
        <v>582</v>
      </c>
      <c r="WLN76" s="124" t="s">
        <v>582</v>
      </c>
      <c r="WLO76" s="124" t="s">
        <v>582</v>
      </c>
      <c r="WLP76" s="124" t="s">
        <v>582</v>
      </c>
      <c r="WLQ76" s="124" t="s">
        <v>582</v>
      </c>
      <c r="WLR76" s="124" t="s">
        <v>582</v>
      </c>
      <c r="WLS76" s="124" t="s">
        <v>582</v>
      </c>
      <c r="WLT76" s="124" t="s">
        <v>582</v>
      </c>
      <c r="WLU76" s="124" t="s">
        <v>582</v>
      </c>
      <c r="WLV76" s="124" t="s">
        <v>582</v>
      </c>
      <c r="WLW76" s="124" t="s">
        <v>582</v>
      </c>
      <c r="WLX76" s="124" t="s">
        <v>582</v>
      </c>
      <c r="WLY76" s="124" t="s">
        <v>582</v>
      </c>
      <c r="WLZ76" s="124" t="s">
        <v>582</v>
      </c>
      <c r="WMA76" s="124" t="s">
        <v>582</v>
      </c>
      <c r="WMB76" s="124" t="s">
        <v>582</v>
      </c>
      <c r="WMC76" s="124" t="s">
        <v>582</v>
      </c>
      <c r="WMD76" s="124" t="s">
        <v>582</v>
      </c>
      <c r="WME76" s="124" t="s">
        <v>582</v>
      </c>
      <c r="WMF76" s="124" t="s">
        <v>582</v>
      </c>
      <c r="WMG76" s="124" t="s">
        <v>582</v>
      </c>
      <c r="WMH76" s="124" t="s">
        <v>582</v>
      </c>
      <c r="WMI76" s="124" t="s">
        <v>582</v>
      </c>
      <c r="WMJ76" s="124" t="s">
        <v>582</v>
      </c>
      <c r="WMK76" s="124" t="s">
        <v>582</v>
      </c>
      <c r="WML76" s="124" t="s">
        <v>582</v>
      </c>
      <c r="WMM76" s="124" t="s">
        <v>582</v>
      </c>
      <c r="WMN76" s="124" t="s">
        <v>582</v>
      </c>
      <c r="WMO76" s="124" t="s">
        <v>582</v>
      </c>
      <c r="WMP76" s="124" t="s">
        <v>582</v>
      </c>
      <c r="WMQ76" s="124" t="s">
        <v>582</v>
      </c>
      <c r="WMR76" s="124" t="s">
        <v>582</v>
      </c>
      <c r="WMS76" s="124" t="s">
        <v>582</v>
      </c>
      <c r="WMT76" s="124" t="s">
        <v>582</v>
      </c>
      <c r="WMU76" s="124" t="s">
        <v>582</v>
      </c>
      <c r="WMV76" s="124" t="s">
        <v>582</v>
      </c>
      <c r="WMW76" s="124" t="s">
        <v>582</v>
      </c>
      <c r="WMX76" s="124" t="s">
        <v>582</v>
      </c>
      <c r="WMY76" s="124" t="s">
        <v>582</v>
      </c>
      <c r="WMZ76" s="124" t="s">
        <v>582</v>
      </c>
      <c r="WNA76" s="124" t="s">
        <v>582</v>
      </c>
      <c r="WNB76" s="124" t="s">
        <v>582</v>
      </c>
      <c r="WNC76" s="124" t="s">
        <v>582</v>
      </c>
      <c r="WND76" s="124" t="s">
        <v>582</v>
      </c>
      <c r="WNE76" s="124" t="s">
        <v>582</v>
      </c>
      <c r="WNF76" s="124" t="s">
        <v>582</v>
      </c>
      <c r="WNG76" s="124" t="s">
        <v>582</v>
      </c>
      <c r="WNH76" s="124" t="s">
        <v>582</v>
      </c>
      <c r="WNI76" s="124" t="s">
        <v>582</v>
      </c>
      <c r="WNJ76" s="124" t="s">
        <v>582</v>
      </c>
      <c r="WNK76" s="124" t="s">
        <v>582</v>
      </c>
      <c r="WNL76" s="124" t="s">
        <v>582</v>
      </c>
      <c r="WNM76" s="124" t="s">
        <v>582</v>
      </c>
      <c r="WNN76" s="124" t="s">
        <v>582</v>
      </c>
      <c r="WNO76" s="124" t="s">
        <v>582</v>
      </c>
      <c r="WNP76" s="124" t="s">
        <v>582</v>
      </c>
      <c r="WNQ76" s="124" t="s">
        <v>582</v>
      </c>
      <c r="WNR76" s="124" t="s">
        <v>582</v>
      </c>
      <c r="WNS76" s="124" t="s">
        <v>582</v>
      </c>
      <c r="WNT76" s="124" t="s">
        <v>582</v>
      </c>
      <c r="WNU76" s="124" t="s">
        <v>582</v>
      </c>
      <c r="WNV76" s="124" t="s">
        <v>582</v>
      </c>
      <c r="WNW76" s="124" t="s">
        <v>582</v>
      </c>
      <c r="WNX76" s="124" t="s">
        <v>582</v>
      </c>
      <c r="WNY76" s="124" t="s">
        <v>582</v>
      </c>
      <c r="WNZ76" s="124" t="s">
        <v>582</v>
      </c>
      <c r="WOA76" s="124" t="s">
        <v>582</v>
      </c>
      <c r="WOB76" s="124" t="s">
        <v>582</v>
      </c>
      <c r="WOC76" s="124" t="s">
        <v>582</v>
      </c>
      <c r="WOD76" s="124" t="s">
        <v>582</v>
      </c>
      <c r="WOE76" s="124" t="s">
        <v>582</v>
      </c>
      <c r="WOF76" s="124" t="s">
        <v>582</v>
      </c>
      <c r="WOG76" s="124" t="s">
        <v>582</v>
      </c>
      <c r="WOH76" s="124" t="s">
        <v>582</v>
      </c>
      <c r="WOI76" s="124" t="s">
        <v>582</v>
      </c>
      <c r="WOJ76" s="124" t="s">
        <v>582</v>
      </c>
      <c r="WOK76" s="124" t="s">
        <v>582</v>
      </c>
      <c r="WOL76" s="124" t="s">
        <v>582</v>
      </c>
      <c r="WOM76" s="124" t="s">
        <v>582</v>
      </c>
      <c r="WON76" s="124" t="s">
        <v>582</v>
      </c>
      <c r="WOO76" s="124" t="s">
        <v>582</v>
      </c>
      <c r="WOP76" s="124" t="s">
        <v>582</v>
      </c>
      <c r="WOQ76" s="124" t="s">
        <v>582</v>
      </c>
      <c r="WOR76" s="124" t="s">
        <v>582</v>
      </c>
      <c r="WOS76" s="124" t="s">
        <v>582</v>
      </c>
      <c r="WOT76" s="124" t="s">
        <v>582</v>
      </c>
      <c r="WOU76" s="124" t="s">
        <v>582</v>
      </c>
      <c r="WOV76" s="124" t="s">
        <v>582</v>
      </c>
      <c r="WOW76" s="124" t="s">
        <v>582</v>
      </c>
      <c r="WOX76" s="124" t="s">
        <v>582</v>
      </c>
      <c r="WOY76" s="124" t="s">
        <v>582</v>
      </c>
      <c r="WOZ76" s="124" t="s">
        <v>582</v>
      </c>
      <c r="WPA76" s="124" t="s">
        <v>582</v>
      </c>
      <c r="WPB76" s="124" t="s">
        <v>582</v>
      </c>
      <c r="WPC76" s="124" t="s">
        <v>582</v>
      </c>
      <c r="WPD76" s="124" t="s">
        <v>582</v>
      </c>
      <c r="WPE76" s="124" t="s">
        <v>582</v>
      </c>
      <c r="WPF76" s="124" t="s">
        <v>582</v>
      </c>
      <c r="WPG76" s="124" t="s">
        <v>582</v>
      </c>
      <c r="WPH76" s="124" t="s">
        <v>582</v>
      </c>
      <c r="WPI76" s="124" t="s">
        <v>582</v>
      </c>
      <c r="WPJ76" s="124" t="s">
        <v>582</v>
      </c>
      <c r="WPK76" s="124" t="s">
        <v>582</v>
      </c>
      <c r="WPL76" s="124" t="s">
        <v>582</v>
      </c>
      <c r="WPM76" s="124" t="s">
        <v>582</v>
      </c>
      <c r="WPN76" s="124" t="s">
        <v>582</v>
      </c>
      <c r="WPO76" s="124" t="s">
        <v>582</v>
      </c>
      <c r="WPP76" s="124" t="s">
        <v>582</v>
      </c>
      <c r="WPQ76" s="124" t="s">
        <v>582</v>
      </c>
      <c r="WPR76" s="124" t="s">
        <v>582</v>
      </c>
      <c r="WPS76" s="124" t="s">
        <v>582</v>
      </c>
      <c r="WPT76" s="124" t="s">
        <v>582</v>
      </c>
      <c r="WPU76" s="124" t="s">
        <v>582</v>
      </c>
      <c r="WPV76" s="124" t="s">
        <v>582</v>
      </c>
      <c r="WPW76" s="124" t="s">
        <v>582</v>
      </c>
      <c r="WPX76" s="124" t="s">
        <v>582</v>
      </c>
      <c r="WPY76" s="124" t="s">
        <v>582</v>
      </c>
      <c r="WPZ76" s="124" t="s">
        <v>582</v>
      </c>
      <c r="WQA76" s="124" t="s">
        <v>582</v>
      </c>
      <c r="WQB76" s="124" t="s">
        <v>582</v>
      </c>
      <c r="WQC76" s="124" t="s">
        <v>582</v>
      </c>
      <c r="WQD76" s="124" t="s">
        <v>582</v>
      </c>
      <c r="WQE76" s="124" t="s">
        <v>582</v>
      </c>
      <c r="WQF76" s="124" t="s">
        <v>582</v>
      </c>
      <c r="WQG76" s="124" t="s">
        <v>582</v>
      </c>
      <c r="WQH76" s="124" t="s">
        <v>582</v>
      </c>
      <c r="WQI76" s="124" t="s">
        <v>582</v>
      </c>
      <c r="WQJ76" s="124" t="s">
        <v>582</v>
      </c>
      <c r="WQK76" s="124" t="s">
        <v>582</v>
      </c>
      <c r="WQL76" s="124" t="s">
        <v>582</v>
      </c>
      <c r="WQM76" s="124" t="s">
        <v>582</v>
      </c>
      <c r="WQN76" s="124" t="s">
        <v>582</v>
      </c>
      <c r="WQO76" s="124" t="s">
        <v>582</v>
      </c>
      <c r="WQP76" s="124" t="s">
        <v>582</v>
      </c>
      <c r="WQQ76" s="124" t="s">
        <v>582</v>
      </c>
      <c r="WQR76" s="124" t="s">
        <v>582</v>
      </c>
      <c r="WQS76" s="124" t="s">
        <v>582</v>
      </c>
      <c r="WQT76" s="124" t="s">
        <v>582</v>
      </c>
      <c r="WQU76" s="124" t="s">
        <v>582</v>
      </c>
      <c r="WQV76" s="124" t="s">
        <v>582</v>
      </c>
      <c r="WQW76" s="124" t="s">
        <v>582</v>
      </c>
      <c r="WQX76" s="124" t="s">
        <v>582</v>
      </c>
      <c r="WQY76" s="124" t="s">
        <v>582</v>
      </c>
      <c r="WQZ76" s="124" t="s">
        <v>582</v>
      </c>
      <c r="WRA76" s="124" t="s">
        <v>582</v>
      </c>
      <c r="WRB76" s="124" t="s">
        <v>582</v>
      </c>
      <c r="WRC76" s="124" t="s">
        <v>582</v>
      </c>
      <c r="WRD76" s="124" t="s">
        <v>582</v>
      </c>
      <c r="WRE76" s="124" t="s">
        <v>582</v>
      </c>
      <c r="WRF76" s="124" t="s">
        <v>582</v>
      </c>
      <c r="WRG76" s="124" t="s">
        <v>582</v>
      </c>
      <c r="WRH76" s="124" t="s">
        <v>582</v>
      </c>
      <c r="WRI76" s="124" t="s">
        <v>582</v>
      </c>
      <c r="WRJ76" s="124" t="s">
        <v>582</v>
      </c>
      <c r="WRK76" s="124" t="s">
        <v>582</v>
      </c>
      <c r="WRL76" s="124" t="s">
        <v>582</v>
      </c>
      <c r="WRM76" s="124" t="s">
        <v>582</v>
      </c>
      <c r="WRN76" s="124" t="s">
        <v>582</v>
      </c>
      <c r="WRO76" s="124" t="s">
        <v>582</v>
      </c>
      <c r="WRP76" s="124" t="s">
        <v>582</v>
      </c>
      <c r="WRQ76" s="124" t="s">
        <v>582</v>
      </c>
      <c r="WRR76" s="124" t="s">
        <v>582</v>
      </c>
      <c r="WRS76" s="124" t="s">
        <v>582</v>
      </c>
      <c r="WRT76" s="124" t="s">
        <v>582</v>
      </c>
      <c r="WRU76" s="124" t="s">
        <v>582</v>
      </c>
      <c r="WRV76" s="124" t="s">
        <v>582</v>
      </c>
      <c r="WRW76" s="124" t="s">
        <v>582</v>
      </c>
      <c r="WRX76" s="124" t="s">
        <v>582</v>
      </c>
      <c r="WRY76" s="124" t="s">
        <v>582</v>
      </c>
      <c r="WRZ76" s="124" t="s">
        <v>582</v>
      </c>
      <c r="WSA76" s="124" t="s">
        <v>582</v>
      </c>
      <c r="WSB76" s="124" t="s">
        <v>582</v>
      </c>
      <c r="WSC76" s="124" t="s">
        <v>582</v>
      </c>
      <c r="WSD76" s="124" t="s">
        <v>582</v>
      </c>
      <c r="WSE76" s="124" t="s">
        <v>582</v>
      </c>
      <c r="WSF76" s="124" t="s">
        <v>582</v>
      </c>
      <c r="WSG76" s="124" t="s">
        <v>582</v>
      </c>
      <c r="WSH76" s="124" t="s">
        <v>582</v>
      </c>
      <c r="WSI76" s="124" t="s">
        <v>582</v>
      </c>
      <c r="WSJ76" s="124" t="s">
        <v>582</v>
      </c>
      <c r="WSK76" s="124" t="s">
        <v>582</v>
      </c>
      <c r="WSL76" s="124" t="s">
        <v>582</v>
      </c>
      <c r="WSM76" s="124" t="s">
        <v>582</v>
      </c>
      <c r="WSN76" s="124" t="s">
        <v>582</v>
      </c>
      <c r="WSO76" s="124" t="s">
        <v>582</v>
      </c>
      <c r="WSP76" s="124" t="s">
        <v>582</v>
      </c>
      <c r="WSQ76" s="124" t="s">
        <v>582</v>
      </c>
      <c r="WSR76" s="124" t="s">
        <v>582</v>
      </c>
      <c r="WSS76" s="124" t="s">
        <v>582</v>
      </c>
      <c r="WST76" s="124" t="s">
        <v>582</v>
      </c>
      <c r="WSU76" s="124" t="s">
        <v>582</v>
      </c>
      <c r="WSV76" s="124" t="s">
        <v>582</v>
      </c>
      <c r="WSW76" s="124" t="s">
        <v>582</v>
      </c>
      <c r="WSX76" s="124" t="s">
        <v>582</v>
      </c>
      <c r="WSY76" s="124" t="s">
        <v>582</v>
      </c>
      <c r="WSZ76" s="124" t="s">
        <v>582</v>
      </c>
      <c r="WTA76" s="124" t="s">
        <v>582</v>
      </c>
      <c r="WTB76" s="124" t="s">
        <v>582</v>
      </c>
      <c r="WTC76" s="124" t="s">
        <v>582</v>
      </c>
      <c r="WTD76" s="124" t="s">
        <v>582</v>
      </c>
      <c r="WTE76" s="124" t="s">
        <v>582</v>
      </c>
      <c r="WTF76" s="124" t="s">
        <v>582</v>
      </c>
      <c r="WTG76" s="124" t="s">
        <v>582</v>
      </c>
      <c r="WTH76" s="124" t="s">
        <v>582</v>
      </c>
      <c r="WTI76" s="124" t="s">
        <v>582</v>
      </c>
      <c r="WTJ76" s="124" t="s">
        <v>582</v>
      </c>
      <c r="WTK76" s="124" t="s">
        <v>582</v>
      </c>
      <c r="WTL76" s="124" t="s">
        <v>582</v>
      </c>
      <c r="WTM76" s="124" t="s">
        <v>582</v>
      </c>
      <c r="WTN76" s="124" t="s">
        <v>582</v>
      </c>
      <c r="WTO76" s="124" t="s">
        <v>582</v>
      </c>
      <c r="WTP76" s="124" t="s">
        <v>582</v>
      </c>
      <c r="WTQ76" s="124" t="s">
        <v>582</v>
      </c>
      <c r="WTR76" s="124" t="s">
        <v>582</v>
      </c>
      <c r="WTS76" s="124" t="s">
        <v>582</v>
      </c>
      <c r="WTT76" s="124" t="s">
        <v>582</v>
      </c>
      <c r="WTU76" s="124" t="s">
        <v>582</v>
      </c>
      <c r="WTV76" s="124" t="s">
        <v>582</v>
      </c>
      <c r="WTW76" s="124" t="s">
        <v>582</v>
      </c>
      <c r="WTX76" s="124" t="s">
        <v>582</v>
      </c>
      <c r="WTY76" s="124" t="s">
        <v>582</v>
      </c>
      <c r="WTZ76" s="124" t="s">
        <v>582</v>
      </c>
      <c r="WUA76" s="124" t="s">
        <v>582</v>
      </c>
      <c r="WUB76" s="124" t="s">
        <v>582</v>
      </c>
      <c r="WUC76" s="124" t="s">
        <v>582</v>
      </c>
      <c r="WUD76" s="124" t="s">
        <v>582</v>
      </c>
      <c r="WUE76" s="124" t="s">
        <v>582</v>
      </c>
      <c r="WUF76" s="124" t="s">
        <v>582</v>
      </c>
      <c r="WUG76" s="124" t="s">
        <v>582</v>
      </c>
      <c r="WUH76" s="124" t="s">
        <v>582</v>
      </c>
      <c r="WUI76" s="124" t="s">
        <v>582</v>
      </c>
      <c r="WUJ76" s="124" t="s">
        <v>582</v>
      </c>
      <c r="WUK76" s="124" t="s">
        <v>582</v>
      </c>
      <c r="WUL76" s="124" t="s">
        <v>582</v>
      </c>
      <c r="WUM76" s="124" t="s">
        <v>582</v>
      </c>
      <c r="WUN76" s="124" t="s">
        <v>582</v>
      </c>
      <c r="WUO76" s="124" t="s">
        <v>582</v>
      </c>
      <c r="WUP76" s="124" t="s">
        <v>582</v>
      </c>
      <c r="WUQ76" s="124" t="s">
        <v>582</v>
      </c>
      <c r="WUR76" s="124" t="s">
        <v>582</v>
      </c>
      <c r="WUS76" s="124" t="s">
        <v>582</v>
      </c>
      <c r="WUT76" s="124" t="s">
        <v>582</v>
      </c>
      <c r="WUU76" s="124" t="s">
        <v>582</v>
      </c>
      <c r="WUV76" s="124" t="s">
        <v>582</v>
      </c>
      <c r="WUW76" s="124" t="s">
        <v>582</v>
      </c>
      <c r="WUX76" s="124" t="s">
        <v>582</v>
      </c>
      <c r="WUY76" s="124" t="s">
        <v>582</v>
      </c>
      <c r="WUZ76" s="124" t="s">
        <v>582</v>
      </c>
      <c r="WVA76" s="124" t="s">
        <v>582</v>
      </c>
      <c r="WVB76" s="124" t="s">
        <v>582</v>
      </c>
      <c r="WVC76" s="124" t="s">
        <v>582</v>
      </c>
      <c r="WVD76" s="124" t="s">
        <v>582</v>
      </c>
      <c r="WVE76" s="124" t="s">
        <v>582</v>
      </c>
      <c r="WVF76" s="124" t="s">
        <v>582</v>
      </c>
      <c r="WVG76" s="124" t="s">
        <v>582</v>
      </c>
      <c r="WVH76" s="124" t="s">
        <v>582</v>
      </c>
      <c r="WVI76" s="124" t="s">
        <v>582</v>
      </c>
      <c r="WVJ76" s="124" t="s">
        <v>582</v>
      </c>
      <c r="WVK76" s="124" t="s">
        <v>582</v>
      </c>
      <c r="WVL76" s="124" t="s">
        <v>582</v>
      </c>
      <c r="WVM76" s="124" t="s">
        <v>582</v>
      </c>
      <c r="WVN76" s="124" t="s">
        <v>582</v>
      </c>
      <c r="WVO76" s="124" t="s">
        <v>582</v>
      </c>
      <c r="WVP76" s="124" t="s">
        <v>582</v>
      </c>
      <c r="WVQ76" s="124" t="s">
        <v>582</v>
      </c>
      <c r="WVR76" s="124" t="s">
        <v>582</v>
      </c>
      <c r="WVS76" s="124" t="s">
        <v>582</v>
      </c>
      <c r="WVT76" s="124" t="s">
        <v>582</v>
      </c>
      <c r="WVU76" s="124" t="s">
        <v>582</v>
      </c>
      <c r="WVV76" s="124" t="s">
        <v>582</v>
      </c>
      <c r="WVW76" s="124" t="s">
        <v>582</v>
      </c>
      <c r="WVX76" s="124" t="s">
        <v>582</v>
      </c>
      <c r="WVY76" s="124" t="s">
        <v>582</v>
      </c>
      <c r="WVZ76" s="124" t="s">
        <v>582</v>
      </c>
      <c r="WWA76" s="124" t="s">
        <v>582</v>
      </c>
      <c r="WWB76" s="124" t="s">
        <v>582</v>
      </c>
      <c r="WWC76" s="124" t="s">
        <v>582</v>
      </c>
      <c r="WWD76" s="124" t="s">
        <v>582</v>
      </c>
      <c r="WWE76" s="124" t="s">
        <v>582</v>
      </c>
      <c r="WWF76" s="124" t="s">
        <v>582</v>
      </c>
      <c r="WWG76" s="124" t="s">
        <v>582</v>
      </c>
      <c r="WWH76" s="124" t="s">
        <v>582</v>
      </c>
      <c r="WWI76" s="124" t="s">
        <v>582</v>
      </c>
      <c r="WWJ76" s="124" t="s">
        <v>582</v>
      </c>
      <c r="WWK76" s="124" t="s">
        <v>582</v>
      </c>
      <c r="WWL76" s="124" t="s">
        <v>582</v>
      </c>
      <c r="WWM76" s="124" t="s">
        <v>582</v>
      </c>
      <c r="WWN76" s="124" t="s">
        <v>582</v>
      </c>
      <c r="WWO76" s="124" t="s">
        <v>582</v>
      </c>
      <c r="WWP76" s="124" t="s">
        <v>582</v>
      </c>
      <c r="WWQ76" s="124" t="s">
        <v>582</v>
      </c>
      <c r="WWR76" s="124" t="s">
        <v>582</v>
      </c>
      <c r="WWS76" s="124" t="s">
        <v>582</v>
      </c>
      <c r="WWT76" s="124" t="s">
        <v>582</v>
      </c>
      <c r="WWU76" s="124" t="s">
        <v>582</v>
      </c>
      <c r="WWV76" s="124" t="s">
        <v>582</v>
      </c>
      <c r="WWW76" s="124" t="s">
        <v>582</v>
      </c>
      <c r="WWX76" s="124" t="s">
        <v>582</v>
      </c>
      <c r="WWY76" s="124" t="s">
        <v>582</v>
      </c>
      <c r="WWZ76" s="124" t="s">
        <v>582</v>
      </c>
      <c r="WXA76" s="124" t="s">
        <v>582</v>
      </c>
      <c r="WXB76" s="124" t="s">
        <v>582</v>
      </c>
      <c r="WXC76" s="124" t="s">
        <v>582</v>
      </c>
      <c r="WXD76" s="124" t="s">
        <v>582</v>
      </c>
      <c r="WXE76" s="124" t="s">
        <v>582</v>
      </c>
      <c r="WXF76" s="124" t="s">
        <v>582</v>
      </c>
      <c r="WXG76" s="124" t="s">
        <v>582</v>
      </c>
      <c r="WXH76" s="124" t="s">
        <v>582</v>
      </c>
      <c r="WXI76" s="124" t="s">
        <v>582</v>
      </c>
      <c r="WXJ76" s="124" t="s">
        <v>582</v>
      </c>
      <c r="WXK76" s="124" t="s">
        <v>582</v>
      </c>
      <c r="WXL76" s="124" t="s">
        <v>582</v>
      </c>
      <c r="WXM76" s="124" t="s">
        <v>582</v>
      </c>
      <c r="WXN76" s="124" t="s">
        <v>582</v>
      </c>
      <c r="WXO76" s="124" t="s">
        <v>582</v>
      </c>
      <c r="WXP76" s="124" t="s">
        <v>582</v>
      </c>
      <c r="WXQ76" s="124" t="s">
        <v>582</v>
      </c>
      <c r="WXR76" s="124" t="s">
        <v>582</v>
      </c>
      <c r="WXS76" s="124" t="s">
        <v>582</v>
      </c>
      <c r="WXT76" s="124" t="s">
        <v>582</v>
      </c>
      <c r="WXU76" s="124" t="s">
        <v>582</v>
      </c>
      <c r="WXV76" s="124" t="s">
        <v>582</v>
      </c>
      <c r="WXW76" s="124" t="s">
        <v>582</v>
      </c>
      <c r="WXX76" s="124" t="s">
        <v>582</v>
      </c>
      <c r="WXY76" s="124" t="s">
        <v>582</v>
      </c>
      <c r="WXZ76" s="124" t="s">
        <v>582</v>
      </c>
      <c r="WYA76" s="124" t="s">
        <v>582</v>
      </c>
      <c r="WYB76" s="124" t="s">
        <v>582</v>
      </c>
      <c r="WYC76" s="124" t="s">
        <v>582</v>
      </c>
      <c r="WYD76" s="124" t="s">
        <v>582</v>
      </c>
      <c r="WYE76" s="124" t="s">
        <v>582</v>
      </c>
      <c r="WYF76" s="124" t="s">
        <v>582</v>
      </c>
      <c r="WYG76" s="124" t="s">
        <v>582</v>
      </c>
      <c r="WYH76" s="124" t="s">
        <v>582</v>
      </c>
      <c r="WYI76" s="124" t="s">
        <v>582</v>
      </c>
      <c r="WYJ76" s="124" t="s">
        <v>582</v>
      </c>
      <c r="WYK76" s="124" t="s">
        <v>582</v>
      </c>
      <c r="WYL76" s="124" t="s">
        <v>582</v>
      </c>
      <c r="WYM76" s="124" t="s">
        <v>582</v>
      </c>
      <c r="WYN76" s="124" t="s">
        <v>582</v>
      </c>
      <c r="WYO76" s="124" t="s">
        <v>582</v>
      </c>
      <c r="WYP76" s="124" t="s">
        <v>582</v>
      </c>
      <c r="WYQ76" s="124" t="s">
        <v>582</v>
      </c>
      <c r="WYR76" s="124" t="s">
        <v>582</v>
      </c>
      <c r="WYS76" s="124" t="s">
        <v>582</v>
      </c>
      <c r="WYT76" s="124" t="s">
        <v>582</v>
      </c>
      <c r="WYU76" s="124" t="s">
        <v>582</v>
      </c>
      <c r="WYV76" s="124" t="s">
        <v>582</v>
      </c>
      <c r="WYW76" s="124" t="s">
        <v>582</v>
      </c>
      <c r="WYX76" s="124" t="s">
        <v>582</v>
      </c>
      <c r="WYY76" s="124" t="s">
        <v>582</v>
      </c>
      <c r="WYZ76" s="124" t="s">
        <v>582</v>
      </c>
      <c r="WZA76" s="124" t="s">
        <v>582</v>
      </c>
      <c r="WZB76" s="124" t="s">
        <v>582</v>
      </c>
      <c r="WZC76" s="124" t="s">
        <v>582</v>
      </c>
      <c r="WZD76" s="124" t="s">
        <v>582</v>
      </c>
      <c r="WZE76" s="124" t="s">
        <v>582</v>
      </c>
      <c r="WZF76" s="124" t="s">
        <v>582</v>
      </c>
      <c r="WZG76" s="124" t="s">
        <v>582</v>
      </c>
      <c r="WZH76" s="124" t="s">
        <v>582</v>
      </c>
      <c r="WZI76" s="124" t="s">
        <v>582</v>
      </c>
      <c r="WZJ76" s="124" t="s">
        <v>582</v>
      </c>
      <c r="WZK76" s="124" t="s">
        <v>582</v>
      </c>
      <c r="WZL76" s="124" t="s">
        <v>582</v>
      </c>
      <c r="WZM76" s="124" t="s">
        <v>582</v>
      </c>
      <c r="WZN76" s="124" t="s">
        <v>582</v>
      </c>
      <c r="WZO76" s="124" t="s">
        <v>582</v>
      </c>
      <c r="WZP76" s="124" t="s">
        <v>582</v>
      </c>
      <c r="WZQ76" s="124" t="s">
        <v>582</v>
      </c>
      <c r="WZR76" s="124" t="s">
        <v>582</v>
      </c>
      <c r="WZS76" s="124" t="s">
        <v>582</v>
      </c>
      <c r="WZT76" s="124" t="s">
        <v>582</v>
      </c>
      <c r="WZU76" s="124" t="s">
        <v>582</v>
      </c>
      <c r="WZV76" s="124" t="s">
        <v>582</v>
      </c>
      <c r="WZW76" s="124" t="s">
        <v>582</v>
      </c>
      <c r="WZX76" s="124" t="s">
        <v>582</v>
      </c>
      <c r="WZY76" s="124" t="s">
        <v>582</v>
      </c>
      <c r="WZZ76" s="124" t="s">
        <v>582</v>
      </c>
      <c r="XAA76" s="124" t="s">
        <v>582</v>
      </c>
      <c r="XAB76" s="124" t="s">
        <v>582</v>
      </c>
      <c r="XAC76" s="124" t="s">
        <v>582</v>
      </c>
      <c r="XAD76" s="124" t="s">
        <v>582</v>
      </c>
      <c r="XAE76" s="124" t="s">
        <v>582</v>
      </c>
      <c r="XAF76" s="124" t="s">
        <v>582</v>
      </c>
      <c r="XAG76" s="124" t="s">
        <v>582</v>
      </c>
      <c r="XAH76" s="124" t="s">
        <v>582</v>
      </c>
      <c r="XAI76" s="124" t="s">
        <v>582</v>
      </c>
      <c r="XAJ76" s="124" t="s">
        <v>582</v>
      </c>
      <c r="XAK76" s="124" t="s">
        <v>582</v>
      </c>
      <c r="XAL76" s="124" t="s">
        <v>582</v>
      </c>
      <c r="XAM76" s="124" t="s">
        <v>582</v>
      </c>
      <c r="XAN76" s="124" t="s">
        <v>582</v>
      </c>
      <c r="XAO76" s="124" t="s">
        <v>582</v>
      </c>
      <c r="XAP76" s="124" t="s">
        <v>582</v>
      </c>
      <c r="XAQ76" s="124" t="s">
        <v>582</v>
      </c>
      <c r="XAR76" s="124" t="s">
        <v>582</v>
      </c>
      <c r="XAS76" s="124" t="s">
        <v>582</v>
      </c>
      <c r="XAT76" s="124" t="s">
        <v>582</v>
      </c>
      <c r="XAU76" s="124" t="s">
        <v>582</v>
      </c>
      <c r="XAV76" s="124" t="s">
        <v>582</v>
      </c>
      <c r="XAW76" s="124" t="s">
        <v>582</v>
      </c>
      <c r="XAX76" s="124" t="s">
        <v>582</v>
      </c>
      <c r="XAY76" s="124" t="s">
        <v>582</v>
      </c>
      <c r="XAZ76" s="124" t="s">
        <v>582</v>
      </c>
      <c r="XBA76" s="124" t="s">
        <v>582</v>
      </c>
      <c r="XBB76" s="124" t="s">
        <v>582</v>
      </c>
      <c r="XBC76" s="124" t="s">
        <v>582</v>
      </c>
      <c r="XBD76" s="124" t="s">
        <v>582</v>
      </c>
      <c r="XBE76" s="124" t="s">
        <v>582</v>
      </c>
      <c r="XBF76" s="124" t="s">
        <v>582</v>
      </c>
      <c r="XBG76" s="124" t="s">
        <v>582</v>
      </c>
      <c r="XBH76" s="124" t="s">
        <v>582</v>
      </c>
      <c r="XBI76" s="124" t="s">
        <v>582</v>
      </c>
      <c r="XBJ76" s="124" t="s">
        <v>582</v>
      </c>
      <c r="XBK76" s="124" t="s">
        <v>582</v>
      </c>
      <c r="XBL76" s="124" t="s">
        <v>582</v>
      </c>
      <c r="XBM76" s="124" t="s">
        <v>582</v>
      </c>
      <c r="XBN76" s="124" t="s">
        <v>582</v>
      </c>
      <c r="XBO76" s="124" t="s">
        <v>582</v>
      </c>
      <c r="XBP76" s="124" t="s">
        <v>582</v>
      </c>
      <c r="XBQ76" s="124" t="s">
        <v>582</v>
      </c>
      <c r="XBR76" s="124" t="s">
        <v>582</v>
      </c>
      <c r="XBS76" s="124" t="s">
        <v>582</v>
      </c>
      <c r="XBT76" s="124" t="s">
        <v>582</v>
      </c>
      <c r="XBU76" s="124" t="s">
        <v>582</v>
      </c>
      <c r="XBV76" s="124" t="s">
        <v>582</v>
      </c>
      <c r="XBW76" s="124" t="s">
        <v>582</v>
      </c>
      <c r="XBX76" s="124" t="s">
        <v>582</v>
      </c>
      <c r="XBY76" s="124" t="s">
        <v>582</v>
      </c>
      <c r="XBZ76" s="124" t="s">
        <v>582</v>
      </c>
      <c r="XCA76" s="124" t="s">
        <v>582</v>
      </c>
      <c r="XCB76" s="124" t="s">
        <v>582</v>
      </c>
      <c r="XCC76" s="124" t="s">
        <v>582</v>
      </c>
      <c r="XCD76" s="124" t="s">
        <v>582</v>
      </c>
      <c r="XCE76" s="124" t="s">
        <v>582</v>
      </c>
      <c r="XCF76" s="124" t="s">
        <v>582</v>
      </c>
      <c r="XCG76" s="124" t="s">
        <v>582</v>
      </c>
      <c r="XCH76" s="124" t="s">
        <v>582</v>
      </c>
      <c r="XCI76" s="124" t="s">
        <v>582</v>
      </c>
      <c r="XCJ76" s="124" t="s">
        <v>582</v>
      </c>
      <c r="XCK76" s="124" t="s">
        <v>582</v>
      </c>
      <c r="XCL76" s="124" t="s">
        <v>582</v>
      </c>
      <c r="XCM76" s="124" t="s">
        <v>582</v>
      </c>
      <c r="XCN76" s="124" t="s">
        <v>582</v>
      </c>
      <c r="XCO76" s="124" t="s">
        <v>582</v>
      </c>
      <c r="XCP76" s="124" t="s">
        <v>582</v>
      </c>
      <c r="XCQ76" s="124" t="s">
        <v>582</v>
      </c>
      <c r="XCR76" s="124" t="s">
        <v>582</v>
      </c>
      <c r="XCS76" s="124" t="s">
        <v>582</v>
      </c>
      <c r="XCT76" s="124" t="s">
        <v>582</v>
      </c>
      <c r="XCU76" s="124" t="s">
        <v>582</v>
      </c>
      <c r="XCV76" s="124" t="s">
        <v>582</v>
      </c>
      <c r="XCW76" s="124" t="s">
        <v>582</v>
      </c>
      <c r="XCX76" s="124" t="s">
        <v>582</v>
      </c>
      <c r="XCY76" s="124" t="s">
        <v>582</v>
      </c>
      <c r="XCZ76" s="124" t="s">
        <v>582</v>
      </c>
      <c r="XDA76" s="124" t="s">
        <v>582</v>
      </c>
      <c r="XDB76" s="124" t="s">
        <v>582</v>
      </c>
      <c r="XDC76" s="124" t="s">
        <v>582</v>
      </c>
      <c r="XDD76" s="124" t="s">
        <v>582</v>
      </c>
      <c r="XDE76" s="124" t="s">
        <v>582</v>
      </c>
      <c r="XDF76" s="124" t="s">
        <v>582</v>
      </c>
      <c r="XDG76" s="124" t="s">
        <v>582</v>
      </c>
      <c r="XDH76" s="124" t="s">
        <v>582</v>
      </c>
      <c r="XDI76" s="124" t="s">
        <v>582</v>
      </c>
      <c r="XDJ76" s="124" t="s">
        <v>582</v>
      </c>
      <c r="XDK76" s="124" t="s">
        <v>582</v>
      </c>
      <c r="XDL76" s="124" t="s">
        <v>582</v>
      </c>
      <c r="XDM76" s="124" t="s">
        <v>582</v>
      </c>
      <c r="XDN76" s="124" t="s">
        <v>582</v>
      </c>
      <c r="XDO76" s="124" t="s">
        <v>582</v>
      </c>
      <c r="XDP76" s="124" t="s">
        <v>582</v>
      </c>
      <c r="XDQ76" s="124" t="s">
        <v>582</v>
      </c>
      <c r="XDR76" s="124" t="s">
        <v>582</v>
      </c>
      <c r="XDS76" s="124" t="s">
        <v>582</v>
      </c>
      <c r="XDT76" s="124" t="s">
        <v>582</v>
      </c>
      <c r="XDU76" s="124" t="s">
        <v>582</v>
      </c>
      <c r="XDV76" s="124" t="s">
        <v>582</v>
      </c>
      <c r="XDW76" s="124" t="s">
        <v>582</v>
      </c>
      <c r="XDX76" s="124" t="s">
        <v>582</v>
      </c>
      <c r="XDY76" s="124" t="s">
        <v>582</v>
      </c>
      <c r="XDZ76" s="124" t="s">
        <v>582</v>
      </c>
      <c r="XEA76" s="124" t="s">
        <v>582</v>
      </c>
      <c r="XEB76" s="124" t="s">
        <v>582</v>
      </c>
      <c r="XEC76" s="124" t="s">
        <v>582</v>
      </c>
      <c r="XED76" s="124" t="s">
        <v>582</v>
      </c>
      <c r="XEE76" s="124" t="s">
        <v>582</v>
      </c>
      <c r="XEF76" s="124" t="s">
        <v>582</v>
      </c>
      <c r="XEG76" s="124" t="s">
        <v>582</v>
      </c>
      <c r="XEH76" s="124" t="s">
        <v>582</v>
      </c>
      <c r="XEI76" s="124" t="s">
        <v>582</v>
      </c>
      <c r="XEJ76" s="124" t="s">
        <v>582</v>
      </c>
      <c r="XEK76" s="124" t="s">
        <v>582</v>
      </c>
      <c r="XEL76" s="124" t="s">
        <v>582</v>
      </c>
      <c r="XEM76" s="124" t="s">
        <v>582</v>
      </c>
      <c r="XEN76" s="124" t="s">
        <v>582</v>
      </c>
      <c r="XEO76" s="124" t="s">
        <v>582</v>
      </c>
      <c r="XEP76" s="124" t="s">
        <v>582</v>
      </c>
      <c r="XEQ76" s="124" t="s">
        <v>582</v>
      </c>
      <c r="XER76" s="124" t="s">
        <v>582</v>
      </c>
      <c r="XES76" s="124" t="s">
        <v>582</v>
      </c>
      <c r="XET76" s="124" t="s">
        <v>582</v>
      </c>
      <c r="XEU76" s="124" t="s">
        <v>582</v>
      </c>
      <c r="XEV76" s="124" t="s">
        <v>582</v>
      </c>
      <c r="XEW76" s="124" t="s">
        <v>582</v>
      </c>
      <c r="XEX76" s="124" t="s">
        <v>582</v>
      </c>
      <c r="XEY76" s="124" t="s">
        <v>582</v>
      </c>
      <c r="XEZ76" s="124" t="s">
        <v>582</v>
      </c>
      <c r="XFA76" s="124" t="s">
        <v>582</v>
      </c>
      <c r="XFB76" s="124" t="s">
        <v>582</v>
      </c>
      <c r="XFC76" s="124" t="s">
        <v>582</v>
      </c>
      <c r="XFD76" s="124" t="s">
        <v>582</v>
      </c>
    </row>
    <row r="77" spans="1:16384" x14ac:dyDescent="0.25">
      <c r="B77" s="462"/>
      <c r="C77" s="454"/>
      <c r="D77" s="454"/>
      <c r="E77" s="454"/>
      <c r="F77" s="454"/>
      <c r="G77" s="454"/>
      <c r="H77" s="454"/>
      <c r="I77" s="454"/>
    </row>
    <row r="78" spans="1:16384" x14ac:dyDescent="0.25">
      <c r="B78" s="28" t="str">
        <f>'Rekap1 +tunjangan'!AD74</f>
        <v>Cilegon, 21 November 2016</v>
      </c>
      <c r="C78" s="28"/>
      <c r="D78" s="45"/>
      <c r="E78" s="44"/>
      <c r="F78" s="44"/>
      <c r="G78" s="443"/>
      <c r="H78" s="44"/>
      <c r="I78" s="44"/>
      <c r="J78" s="44"/>
      <c r="K78" s="44"/>
    </row>
    <row r="79" spans="1:16384" x14ac:dyDescent="0.25">
      <c r="B79" s="28" t="s">
        <v>89</v>
      </c>
      <c r="C79" s="28"/>
      <c r="D79" s="45"/>
      <c r="E79" s="44"/>
      <c r="F79" s="44"/>
      <c r="G79" s="44"/>
      <c r="H79" s="133" t="s">
        <v>87</v>
      </c>
      <c r="I79" s="44"/>
      <c r="J79" s="44"/>
      <c r="K79" s="44"/>
    </row>
    <row r="80" spans="1:16384" x14ac:dyDescent="0.25">
      <c r="B80" s="28" t="s">
        <v>483</v>
      </c>
      <c r="C80" s="28"/>
      <c r="D80" s="45"/>
      <c r="E80" s="44"/>
      <c r="F80" s="44"/>
      <c r="G80" s="44"/>
      <c r="H80" s="28" t="s">
        <v>549</v>
      </c>
      <c r="I80" s="44"/>
      <c r="J80" s="44"/>
      <c r="K80" s="44"/>
    </row>
    <row r="81" spans="2:11" x14ac:dyDescent="0.25">
      <c r="B81" s="28"/>
      <c r="C81" s="28"/>
      <c r="D81" s="45"/>
      <c r="E81" s="44"/>
      <c r="F81" s="44"/>
      <c r="G81" s="44"/>
      <c r="H81" s="133"/>
      <c r="I81" s="44"/>
      <c r="J81" s="44"/>
      <c r="K81" s="44"/>
    </row>
    <row r="82" spans="2:11" x14ac:dyDescent="0.25">
      <c r="B82" s="28"/>
      <c r="C82" s="28"/>
      <c r="D82" s="45"/>
      <c r="E82" s="44"/>
      <c r="F82" s="44"/>
      <c r="G82" s="44"/>
      <c r="H82" s="133"/>
      <c r="I82" s="44"/>
      <c r="J82" s="44"/>
      <c r="K82" s="44"/>
    </row>
    <row r="83" spans="2:11" x14ac:dyDescent="0.25">
      <c r="B83" s="28"/>
      <c r="C83" s="28"/>
      <c r="D83" s="45"/>
      <c r="E83" s="44"/>
      <c r="F83" s="44"/>
      <c r="G83" s="44"/>
      <c r="H83" s="45"/>
      <c r="I83" s="44"/>
      <c r="J83" s="44"/>
      <c r="K83" s="44"/>
    </row>
    <row r="84" spans="2:11" x14ac:dyDescent="0.25">
      <c r="B84" s="59" t="s">
        <v>59</v>
      </c>
      <c r="C84" s="59"/>
      <c r="D84" s="45"/>
      <c r="E84" s="44"/>
      <c r="F84" s="44"/>
      <c r="G84" s="44"/>
      <c r="H84" s="59" t="s">
        <v>22</v>
      </c>
      <c r="I84" s="44"/>
      <c r="J84" s="44"/>
      <c r="K84" s="44"/>
    </row>
    <row r="87" spans="2:11" x14ac:dyDescent="0.25">
      <c r="G87" s="552">
        <f>G61*7</f>
        <v>2240000</v>
      </c>
    </row>
    <row r="88" spans="2:11" x14ac:dyDescent="0.25">
      <c r="G88" s="552">
        <f>G67+G63</f>
        <v>123122.31400000001</v>
      </c>
    </row>
    <row r="89" spans="2:11" x14ac:dyDescent="0.25">
      <c r="G89" s="552">
        <f>G65-G74</f>
        <v>9859207.7759999949</v>
      </c>
    </row>
  </sheetData>
  <mergeCells count="9">
    <mergeCell ref="A1:J1"/>
    <mergeCell ref="A12:A14"/>
    <mergeCell ref="B12:B14"/>
    <mergeCell ref="C12:C14"/>
    <mergeCell ref="D12:D14"/>
    <mergeCell ref="E12:E14"/>
    <mergeCell ref="F12:F14"/>
    <mergeCell ref="G12:I13"/>
    <mergeCell ref="J12:J14"/>
  </mergeCells>
  <pageMargins left="0.7" right="0.7" top="0.75" bottom="0.75" header="0.3" footer="0.3"/>
  <pageSetup scale="56" orientation="portrait" horizontalDpi="4294967293" verticalDpi="0" r:id="rId1"/>
  <colBreaks count="1" manualBreakCount="1">
    <brk id="10" max="1048575" man="1"/>
  </col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60"/>
  <sheetViews>
    <sheetView topLeftCell="A4" workbookViewId="0">
      <pane ySplit="2265" topLeftCell="A16" activePane="bottomLeft"/>
      <selection activeCell="A4" sqref="A4"/>
      <selection pane="bottomLeft" activeCell="E29" sqref="E29"/>
    </sheetView>
  </sheetViews>
  <sheetFormatPr defaultRowHeight="15" x14ac:dyDescent="0.25"/>
  <cols>
    <col min="1" max="1" width="4.28515625" style="86" customWidth="1"/>
    <col min="2" max="2" width="37.85546875" style="86" customWidth="1"/>
    <col min="3" max="3" width="14.140625" style="86" customWidth="1"/>
    <col min="4" max="4" width="13" style="86" customWidth="1"/>
    <col min="5" max="5" width="15.140625" style="176" customWidth="1"/>
    <col min="6" max="6" width="17" style="176" customWidth="1"/>
    <col min="7" max="7" width="13.140625" style="86" customWidth="1"/>
    <col min="8" max="8" width="11.5703125" style="86" bestFit="1" customWidth="1"/>
    <col min="9" max="9" width="9.140625" style="86"/>
    <col min="10" max="10" width="13.7109375" style="86" bestFit="1" customWidth="1"/>
    <col min="11" max="16384" width="9.140625" style="86"/>
  </cols>
  <sheetData>
    <row r="1" spans="1:14" x14ac:dyDescent="0.25">
      <c r="A1" s="175" t="s">
        <v>96</v>
      </c>
    </row>
    <row r="2" spans="1:14" x14ac:dyDescent="0.25">
      <c r="A2" s="175" t="s">
        <v>233</v>
      </c>
    </row>
    <row r="3" spans="1:14" x14ac:dyDescent="0.25">
      <c r="A3" s="175" t="s">
        <v>843</v>
      </c>
      <c r="B3"/>
    </row>
    <row r="4" spans="1:14" x14ac:dyDescent="0.25">
      <c r="G4" s="206" t="s">
        <v>253</v>
      </c>
    </row>
    <row r="5" spans="1:14" ht="13.5" customHeight="1" x14ac:dyDescent="0.25">
      <c r="A5" s="953" t="s">
        <v>97</v>
      </c>
      <c r="B5" s="953" t="s">
        <v>180</v>
      </c>
      <c r="C5" s="953" t="s">
        <v>38</v>
      </c>
      <c r="D5" s="951" t="s">
        <v>245</v>
      </c>
      <c r="E5" s="957" t="s">
        <v>235</v>
      </c>
      <c r="F5" s="958"/>
      <c r="G5" s="951" t="s">
        <v>246</v>
      </c>
    </row>
    <row r="6" spans="1:14" ht="27.75" customHeight="1" x14ac:dyDescent="0.25">
      <c r="A6" s="954"/>
      <c r="B6" s="954"/>
      <c r="C6" s="955"/>
      <c r="D6" s="956"/>
      <c r="E6" s="177" t="s">
        <v>213</v>
      </c>
      <c r="F6" s="177" t="s">
        <v>214</v>
      </c>
      <c r="G6" s="952"/>
      <c r="H6" s="178"/>
      <c r="I6" s="178"/>
      <c r="J6" s="178"/>
      <c r="K6" s="178"/>
      <c r="L6" s="178"/>
      <c r="M6" s="178"/>
      <c r="N6" s="178"/>
    </row>
    <row r="7" spans="1:14" ht="22.5" customHeight="1" x14ac:dyDescent="0.25">
      <c r="A7" s="959" t="s">
        <v>234</v>
      </c>
      <c r="B7" s="960"/>
      <c r="C7" s="960"/>
      <c r="D7" s="960"/>
      <c r="E7" s="960"/>
      <c r="F7" s="960"/>
      <c r="G7" s="961"/>
      <c r="H7" s="179"/>
      <c r="I7" s="179"/>
      <c r="J7" s="179"/>
      <c r="K7" s="179"/>
      <c r="L7" s="179"/>
      <c r="M7" s="179"/>
      <c r="N7" s="179"/>
    </row>
    <row r="8" spans="1:14" x14ac:dyDescent="0.25">
      <c r="A8" s="391" t="s">
        <v>314</v>
      </c>
      <c r="B8" s="207" t="s">
        <v>634</v>
      </c>
      <c r="C8" s="208">
        <f>'Rekap1 +tunjangan'!E12</f>
        <v>17000000</v>
      </c>
      <c r="D8" s="207">
        <f>C8*15%</f>
        <v>2550000</v>
      </c>
      <c r="E8" s="209">
        <f>D8*40%</f>
        <v>1020000</v>
      </c>
      <c r="F8" s="209">
        <f>D8*60%</f>
        <v>1530000</v>
      </c>
      <c r="G8" s="207">
        <f>E8+F8</f>
        <v>2550000</v>
      </c>
      <c r="H8" s="178"/>
      <c r="I8" s="178"/>
      <c r="J8" s="178"/>
      <c r="K8" s="178"/>
      <c r="L8" s="178"/>
      <c r="M8" s="178"/>
      <c r="N8" s="178"/>
    </row>
    <row r="9" spans="1:14" x14ac:dyDescent="0.25">
      <c r="A9" s="391" t="s">
        <v>315</v>
      </c>
      <c r="B9" s="207" t="s">
        <v>841</v>
      </c>
      <c r="C9" s="208">
        <f>'Rekap1 +tunjangan'!E13</f>
        <v>14400000</v>
      </c>
      <c r="D9" s="207">
        <f>C9*15%</f>
        <v>2160000</v>
      </c>
      <c r="E9" s="209">
        <f>D9*40%</f>
        <v>864000</v>
      </c>
      <c r="F9" s="209">
        <f>D9*60%</f>
        <v>1296000</v>
      </c>
      <c r="G9" s="207">
        <f>E9+F9</f>
        <v>2160000</v>
      </c>
      <c r="H9" s="178"/>
      <c r="I9" s="178"/>
      <c r="J9" s="178"/>
      <c r="K9" s="178"/>
      <c r="L9" s="178"/>
      <c r="M9" s="178"/>
      <c r="N9" s="178"/>
    </row>
    <row r="10" spans="1:14" x14ac:dyDescent="0.25">
      <c r="A10" s="391" t="s">
        <v>315</v>
      </c>
      <c r="B10" s="207" t="s">
        <v>635</v>
      </c>
      <c r="C10" s="208">
        <f>'Rekap1 +tunjangan'!E14</f>
        <v>14400000</v>
      </c>
      <c r="D10" s="207">
        <f>C10*15%</f>
        <v>2160000</v>
      </c>
      <c r="E10" s="209">
        <f>D10*40%</f>
        <v>864000</v>
      </c>
      <c r="F10" s="209">
        <f>D10*60%</f>
        <v>1296000</v>
      </c>
      <c r="G10" s="207">
        <f>E10+F10</f>
        <v>2160000</v>
      </c>
      <c r="H10" s="178"/>
      <c r="I10" s="178"/>
      <c r="J10" s="178"/>
      <c r="K10" s="178"/>
      <c r="L10" s="178"/>
      <c r="M10" s="178"/>
      <c r="N10" s="178"/>
    </row>
    <row r="11" spans="1:14" s="180" customFormat="1" x14ac:dyDescent="0.25">
      <c r="A11" s="391" t="s">
        <v>316</v>
      </c>
      <c r="B11" s="207" t="s">
        <v>148</v>
      </c>
      <c r="C11" s="210">
        <f>'Rekap1 +tunjangan'!E24</f>
        <v>6609780</v>
      </c>
      <c r="D11" s="207">
        <f t="shared" ref="D11:D43" si="0">C11*15%</f>
        <v>991467</v>
      </c>
      <c r="E11" s="209">
        <f t="shared" ref="E11:E43" si="1">D11*40%</f>
        <v>396586.80000000005</v>
      </c>
      <c r="F11" s="209">
        <f t="shared" ref="F11:F43" si="2">D11*60%</f>
        <v>594880.19999999995</v>
      </c>
      <c r="G11" s="207">
        <f t="shared" ref="G11:G43" si="3">E11+F11</f>
        <v>991467</v>
      </c>
    </row>
    <row r="12" spans="1:14" x14ac:dyDescent="0.25">
      <c r="A12" s="391" t="s">
        <v>317</v>
      </c>
      <c r="B12" s="207" t="s">
        <v>114</v>
      </c>
      <c r="C12" s="208">
        <v>5345811</v>
      </c>
      <c r="D12" s="207">
        <f t="shared" si="0"/>
        <v>801871.65</v>
      </c>
      <c r="E12" s="209">
        <f t="shared" si="1"/>
        <v>320748.66000000003</v>
      </c>
      <c r="F12" s="209">
        <f t="shared" si="2"/>
        <v>481122.99</v>
      </c>
      <c r="G12" s="207">
        <f t="shared" si="3"/>
        <v>801871.65</v>
      </c>
    </row>
    <row r="13" spans="1:14" x14ac:dyDescent="0.25">
      <c r="A13" s="391" t="s">
        <v>318</v>
      </c>
      <c r="B13" s="207" t="s">
        <v>136</v>
      </c>
      <c r="C13" s="208">
        <f>'Rekap1 +tunjangan'!E29</f>
        <v>4484148</v>
      </c>
      <c r="D13" s="207">
        <f t="shared" si="0"/>
        <v>672622.2</v>
      </c>
      <c r="E13" s="209">
        <f t="shared" si="1"/>
        <v>269048.88</v>
      </c>
      <c r="F13" s="209">
        <f t="shared" si="2"/>
        <v>403573.31999999995</v>
      </c>
      <c r="G13" s="207">
        <f t="shared" si="3"/>
        <v>672622.2</v>
      </c>
      <c r="J13" s="295"/>
    </row>
    <row r="14" spans="1:14" x14ac:dyDescent="0.25">
      <c r="A14" s="391" t="s">
        <v>319</v>
      </c>
      <c r="B14" s="207" t="s">
        <v>139</v>
      </c>
      <c r="C14" s="208">
        <f>'Rekap1 +tunjangan'!E30</f>
        <v>3827177</v>
      </c>
      <c r="D14" s="207">
        <f>C14*15%</f>
        <v>574076.54999999993</v>
      </c>
      <c r="E14" s="209">
        <f>D14*40%</f>
        <v>229630.62</v>
      </c>
      <c r="F14" s="209">
        <f>D14*60%</f>
        <v>344445.92999999993</v>
      </c>
      <c r="G14" s="207">
        <f t="shared" ref="G14:G19" si="4">E14+F14</f>
        <v>574076.54999999993</v>
      </c>
      <c r="J14" s="295"/>
    </row>
    <row r="15" spans="1:14" x14ac:dyDescent="0.25">
      <c r="A15" s="391" t="s">
        <v>320</v>
      </c>
      <c r="B15" s="207" t="s">
        <v>140</v>
      </c>
      <c r="C15" s="208">
        <f>'Rekap1 +tunjangan'!E32</f>
        <v>3752134</v>
      </c>
      <c r="D15" s="207">
        <f>C15*15%</f>
        <v>562820.1</v>
      </c>
      <c r="E15" s="209">
        <f>D15*40%</f>
        <v>225128.04</v>
      </c>
      <c r="F15" s="209">
        <f>D15*60%</f>
        <v>337692.06</v>
      </c>
      <c r="G15" s="207">
        <f t="shared" si="4"/>
        <v>562820.1</v>
      </c>
    </row>
    <row r="16" spans="1:14" x14ac:dyDescent="0.25">
      <c r="A16" s="391" t="s">
        <v>321</v>
      </c>
      <c r="B16" s="207" t="s">
        <v>141</v>
      </c>
      <c r="C16" s="208">
        <f>'Rekap1 +tunjangan'!E33</f>
        <v>3535720</v>
      </c>
      <c r="D16" s="207">
        <f>C16*15%</f>
        <v>530358</v>
      </c>
      <c r="E16" s="209">
        <f>D16*40%</f>
        <v>212143.2</v>
      </c>
      <c r="F16" s="209">
        <f>D16*60%</f>
        <v>318214.8</v>
      </c>
      <c r="G16" s="207">
        <f t="shared" si="4"/>
        <v>530358</v>
      </c>
    </row>
    <row r="17" spans="1:10" x14ac:dyDescent="0.25">
      <c r="A17" s="391" t="s">
        <v>322</v>
      </c>
      <c r="B17" s="207" t="s">
        <v>593</v>
      </c>
      <c r="C17" s="208">
        <f>'Rekap1 +tunjangan'!E34</f>
        <v>3266459</v>
      </c>
      <c r="D17" s="207">
        <f t="shared" si="0"/>
        <v>489968.85</v>
      </c>
      <c r="E17" s="209">
        <f t="shared" si="1"/>
        <v>195987.54</v>
      </c>
      <c r="F17" s="209">
        <f t="shared" si="2"/>
        <v>293981.31</v>
      </c>
      <c r="G17" s="207">
        <f t="shared" si="4"/>
        <v>489968.85</v>
      </c>
      <c r="J17" s="295"/>
    </row>
    <row r="18" spans="1:10" x14ac:dyDescent="0.25">
      <c r="A18" s="391" t="s">
        <v>323</v>
      </c>
      <c r="B18" s="207" t="s">
        <v>260</v>
      </c>
      <c r="C18" s="208">
        <f>'Rekap1 +tunjangan'!E35</f>
        <v>3266459</v>
      </c>
      <c r="D18" s="207">
        <f t="shared" si="0"/>
        <v>489968.85</v>
      </c>
      <c r="E18" s="209">
        <f t="shared" si="1"/>
        <v>195987.54</v>
      </c>
      <c r="F18" s="209">
        <f t="shared" si="2"/>
        <v>293981.31</v>
      </c>
      <c r="G18" s="207">
        <f t="shared" si="4"/>
        <v>489968.85</v>
      </c>
    </row>
    <row r="19" spans="1:10" x14ac:dyDescent="0.25">
      <c r="A19" s="391" t="s">
        <v>324</v>
      </c>
      <c r="B19" s="207" t="s">
        <v>259</v>
      </c>
      <c r="C19" s="208">
        <f>'Rekap1 +tunjangan'!E36</f>
        <v>3266459</v>
      </c>
      <c r="D19" s="207">
        <f t="shared" si="0"/>
        <v>489968.85</v>
      </c>
      <c r="E19" s="209">
        <f t="shared" si="1"/>
        <v>195987.54</v>
      </c>
      <c r="F19" s="209">
        <f t="shared" si="2"/>
        <v>293981.31</v>
      </c>
      <c r="G19" s="207">
        <f t="shared" si="4"/>
        <v>489968.85</v>
      </c>
    </row>
    <row r="20" spans="1:10" x14ac:dyDescent="0.25">
      <c r="A20" s="391" t="s">
        <v>325</v>
      </c>
      <c r="B20" s="207" t="s">
        <v>268</v>
      </c>
      <c r="C20" s="208">
        <f>'Rekap1 +tunjangan'!E39</f>
        <v>6353114</v>
      </c>
      <c r="D20" s="207">
        <f t="shared" si="0"/>
        <v>952967.1</v>
      </c>
      <c r="E20" s="209">
        <f t="shared" si="1"/>
        <v>381186.84</v>
      </c>
      <c r="F20" s="209">
        <f t="shared" si="2"/>
        <v>571780.26</v>
      </c>
      <c r="G20" s="207">
        <f t="shared" si="3"/>
        <v>952967.10000000009</v>
      </c>
    </row>
    <row r="21" spans="1:10" x14ac:dyDescent="0.25">
      <c r="A21" s="391" t="s">
        <v>326</v>
      </c>
      <c r="B21" s="207" t="s">
        <v>138</v>
      </c>
      <c r="C21" s="208">
        <f>'Rekap1 +tunjangan'!E40</f>
        <v>3981795</v>
      </c>
      <c r="D21" s="207">
        <f t="shared" si="0"/>
        <v>597269.25</v>
      </c>
      <c r="E21" s="209">
        <f t="shared" si="1"/>
        <v>238907.7</v>
      </c>
      <c r="F21" s="209">
        <f t="shared" si="2"/>
        <v>358361.55</v>
      </c>
      <c r="G21" s="207">
        <f t="shared" si="3"/>
        <v>597269.25</v>
      </c>
    </row>
    <row r="22" spans="1:10" x14ac:dyDescent="0.25">
      <c r="A22" s="391" t="s">
        <v>327</v>
      </c>
      <c r="B22" s="207" t="s">
        <v>443</v>
      </c>
      <c r="C22" s="208">
        <f>'Rekap1 +tunjangan'!E44</f>
        <v>6480176</v>
      </c>
      <c r="D22" s="207">
        <f t="shared" si="0"/>
        <v>972026.39999999991</v>
      </c>
      <c r="E22" s="209">
        <f t="shared" si="1"/>
        <v>388810.56</v>
      </c>
      <c r="F22" s="209">
        <f t="shared" si="2"/>
        <v>583215.84</v>
      </c>
      <c r="G22" s="207">
        <f t="shared" si="3"/>
        <v>972026.39999999991</v>
      </c>
    </row>
    <row r="23" spans="1:10" x14ac:dyDescent="0.25">
      <c r="A23" s="391" t="s">
        <v>328</v>
      </c>
      <c r="B23" s="207" t="s">
        <v>137</v>
      </c>
      <c r="C23" s="208">
        <f>'Rekap1 +tunjangan'!E45</f>
        <v>4484148</v>
      </c>
      <c r="D23" s="207">
        <f t="shared" si="0"/>
        <v>672622.2</v>
      </c>
      <c r="E23" s="209">
        <f t="shared" si="1"/>
        <v>269048.88</v>
      </c>
      <c r="F23" s="209">
        <f t="shared" si="2"/>
        <v>403573.31999999995</v>
      </c>
      <c r="G23" s="207">
        <f t="shared" si="3"/>
        <v>672622.2</v>
      </c>
    </row>
    <row r="24" spans="1:10" x14ac:dyDescent="0.25">
      <c r="A24" s="391" t="s">
        <v>329</v>
      </c>
      <c r="B24" s="207" t="s">
        <v>145</v>
      </c>
      <c r="C24" s="208">
        <f>'Rekap1 +tunjangan'!E46</f>
        <v>3827177</v>
      </c>
      <c r="D24" s="207">
        <f t="shared" si="0"/>
        <v>574076.54999999993</v>
      </c>
      <c r="E24" s="209">
        <f t="shared" si="1"/>
        <v>229630.62</v>
      </c>
      <c r="F24" s="209">
        <f t="shared" si="2"/>
        <v>344445.92999999993</v>
      </c>
      <c r="G24" s="207">
        <f t="shared" si="3"/>
        <v>574076.54999999993</v>
      </c>
    </row>
    <row r="25" spans="1:10" x14ac:dyDescent="0.25">
      <c r="A25" s="391" t="s">
        <v>330</v>
      </c>
      <c r="B25" s="207" t="s">
        <v>149</v>
      </c>
      <c r="C25" s="208">
        <f>'Rekap1 +tunjangan'!E47</f>
        <v>3827177</v>
      </c>
      <c r="D25" s="207">
        <f t="shared" si="0"/>
        <v>574076.54999999993</v>
      </c>
      <c r="E25" s="209">
        <f t="shared" si="1"/>
        <v>229630.62</v>
      </c>
      <c r="F25" s="209">
        <f t="shared" si="2"/>
        <v>344445.92999999993</v>
      </c>
      <c r="G25" s="207">
        <f t="shared" si="3"/>
        <v>574076.54999999993</v>
      </c>
    </row>
    <row r="26" spans="1:10" x14ac:dyDescent="0.25">
      <c r="A26" s="391" t="s">
        <v>331</v>
      </c>
      <c r="B26" s="207" t="s">
        <v>30</v>
      </c>
      <c r="C26" s="208">
        <f>'Rekap1 +tunjangan'!E48</f>
        <v>3678563</v>
      </c>
      <c r="D26" s="207">
        <f t="shared" si="0"/>
        <v>551784.44999999995</v>
      </c>
      <c r="E26" s="209">
        <f t="shared" si="1"/>
        <v>220713.78</v>
      </c>
      <c r="F26" s="209">
        <f t="shared" si="2"/>
        <v>331070.67</v>
      </c>
      <c r="G26" s="207">
        <f t="shared" si="3"/>
        <v>551784.44999999995</v>
      </c>
    </row>
    <row r="27" spans="1:10" x14ac:dyDescent="0.25">
      <c r="A27" s="391" t="s">
        <v>332</v>
      </c>
      <c r="B27" s="211" t="s">
        <v>506</v>
      </c>
      <c r="C27" s="212">
        <f>'Rekap1 +tunjangan'!E49</f>
        <v>3535720</v>
      </c>
      <c r="D27" s="207">
        <f>C27*15%</f>
        <v>530358</v>
      </c>
      <c r="E27" s="209">
        <f>D27*40%</f>
        <v>212143.2</v>
      </c>
      <c r="F27" s="209">
        <f>D27*60%</f>
        <v>318214.8</v>
      </c>
      <c r="G27" s="207">
        <f>E27+F27</f>
        <v>530358</v>
      </c>
    </row>
    <row r="28" spans="1:10" x14ac:dyDescent="0.25">
      <c r="A28" s="391" t="s">
        <v>333</v>
      </c>
      <c r="B28" s="211" t="s">
        <v>468</v>
      </c>
      <c r="C28" s="212">
        <f>'Rekap1 +tunjangan'!E67</f>
        <v>3266459</v>
      </c>
      <c r="D28" s="207">
        <f t="shared" si="0"/>
        <v>489968.85</v>
      </c>
      <c r="E28" s="209">
        <f t="shared" si="1"/>
        <v>195987.54</v>
      </c>
      <c r="F28" s="209">
        <f t="shared" si="2"/>
        <v>293981.31</v>
      </c>
      <c r="G28" s="207">
        <f t="shared" si="3"/>
        <v>489968.85</v>
      </c>
    </row>
    <row r="29" spans="1:10" x14ac:dyDescent="0.25">
      <c r="A29" s="391" t="s">
        <v>334</v>
      </c>
      <c r="B29" s="207" t="s">
        <v>146</v>
      </c>
      <c r="C29" s="208">
        <f>'Rekap1 +tunjangan'!E54</f>
        <v>6741975</v>
      </c>
      <c r="D29" s="207">
        <f t="shared" si="0"/>
        <v>1011296.25</v>
      </c>
      <c r="E29" s="209">
        <f t="shared" si="1"/>
        <v>404518.5</v>
      </c>
      <c r="F29" s="209">
        <f t="shared" si="2"/>
        <v>606777.75</v>
      </c>
      <c r="G29" s="207">
        <f t="shared" si="3"/>
        <v>1011296.25</v>
      </c>
    </row>
    <row r="30" spans="1:10" x14ac:dyDescent="0.25">
      <c r="A30" s="391" t="s">
        <v>335</v>
      </c>
      <c r="B30" s="211" t="s">
        <v>150</v>
      </c>
      <c r="C30" s="212">
        <f>'Rekap1 +tunjangan'!E25</f>
        <v>3903721</v>
      </c>
      <c r="D30" s="207">
        <f t="shared" si="0"/>
        <v>585558.15</v>
      </c>
      <c r="E30" s="209">
        <f t="shared" si="1"/>
        <v>234223.26</v>
      </c>
      <c r="F30" s="209">
        <f t="shared" si="2"/>
        <v>351334.89</v>
      </c>
      <c r="G30" s="207">
        <f t="shared" si="3"/>
        <v>585558.15</v>
      </c>
    </row>
    <row r="31" spans="1:10" x14ac:dyDescent="0.25">
      <c r="A31" s="391" t="s">
        <v>336</v>
      </c>
      <c r="B31" s="207" t="s">
        <v>144</v>
      </c>
      <c r="C31" s="208">
        <f>'Rekap1 +tunjangan'!E55</f>
        <v>3752134</v>
      </c>
      <c r="D31" s="207">
        <f t="shared" si="0"/>
        <v>562820.1</v>
      </c>
      <c r="E31" s="209">
        <f t="shared" si="1"/>
        <v>225128.04</v>
      </c>
      <c r="F31" s="209">
        <f t="shared" si="2"/>
        <v>337692.06</v>
      </c>
      <c r="G31" s="207">
        <f t="shared" si="3"/>
        <v>562820.1</v>
      </c>
    </row>
    <row r="32" spans="1:10" x14ac:dyDescent="0.25">
      <c r="A32" s="391" t="s">
        <v>337</v>
      </c>
      <c r="B32" s="207" t="s">
        <v>566</v>
      </c>
      <c r="C32" s="208">
        <f>'Rekap1 +tunjangan'!E56</f>
        <v>3398424</v>
      </c>
      <c r="D32" s="207">
        <f>C32*15%</f>
        <v>509763.6</v>
      </c>
      <c r="E32" s="209">
        <f>D32*40%</f>
        <v>203905.44</v>
      </c>
      <c r="F32" s="209">
        <f>D32*60%</f>
        <v>305858.15999999997</v>
      </c>
      <c r="G32" s="207">
        <f>E32+F32</f>
        <v>509763.6</v>
      </c>
    </row>
    <row r="33" spans="1:10" x14ac:dyDescent="0.25">
      <c r="A33" s="391" t="s">
        <v>338</v>
      </c>
      <c r="B33" s="207" t="s">
        <v>236</v>
      </c>
      <c r="C33" s="208">
        <f>'Rekap1 +tunjangan'!E31</f>
        <v>3266459</v>
      </c>
      <c r="D33" s="207">
        <f>C33*15%</f>
        <v>489968.85</v>
      </c>
      <c r="E33" s="209">
        <f>D33*40%</f>
        <v>195987.54</v>
      </c>
      <c r="F33" s="209">
        <f>D33*60%</f>
        <v>293981.31</v>
      </c>
      <c r="G33" s="207">
        <f>E33+F33</f>
        <v>489968.85</v>
      </c>
    </row>
    <row r="34" spans="1:10" x14ac:dyDescent="0.25">
      <c r="A34" s="391" t="s">
        <v>339</v>
      </c>
      <c r="B34" s="207" t="s">
        <v>17</v>
      </c>
      <c r="C34" s="208">
        <f>'Rekap1 +tunjangan'!E59</f>
        <v>4061431</v>
      </c>
      <c r="D34" s="207">
        <f t="shared" si="0"/>
        <v>609214.65</v>
      </c>
      <c r="E34" s="209">
        <f t="shared" si="1"/>
        <v>243685.86000000002</v>
      </c>
      <c r="F34" s="209">
        <f t="shared" si="2"/>
        <v>365528.79</v>
      </c>
      <c r="G34" s="207">
        <f t="shared" si="3"/>
        <v>609214.65</v>
      </c>
    </row>
    <row r="35" spans="1:10" ht="18.75" x14ac:dyDescent="0.25">
      <c r="A35" s="391" t="s">
        <v>340</v>
      </c>
      <c r="B35" s="207" t="s">
        <v>507</v>
      </c>
      <c r="C35" s="208">
        <f>'Rekap1 +tunjangan'!E60</f>
        <v>2870382.75</v>
      </c>
      <c r="D35" s="207">
        <f t="shared" si="0"/>
        <v>430557.41249999998</v>
      </c>
      <c r="E35" s="209">
        <f t="shared" si="1"/>
        <v>172222.965</v>
      </c>
      <c r="F35" s="209">
        <f t="shared" si="2"/>
        <v>258334.44749999998</v>
      </c>
      <c r="G35" s="207">
        <f t="shared" si="3"/>
        <v>430557.41249999998</v>
      </c>
    </row>
    <row r="36" spans="1:10" x14ac:dyDescent="0.25">
      <c r="A36" s="391" t="s">
        <v>341</v>
      </c>
      <c r="B36" s="207" t="s">
        <v>28</v>
      </c>
      <c r="C36" s="208">
        <f>'Rekap1 +tunjangan'!E61</f>
        <v>3827177</v>
      </c>
      <c r="D36" s="207">
        <f t="shared" si="0"/>
        <v>574076.54999999993</v>
      </c>
      <c r="E36" s="209">
        <f t="shared" si="1"/>
        <v>229630.62</v>
      </c>
      <c r="F36" s="209">
        <f t="shared" si="2"/>
        <v>344445.92999999993</v>
      </c>
      <c r="G36" s="207">
        <f t="shared" si="3"/>
        <v>574076.54999999993</v>
      </c>
    </row>
    <row r="37" spans="1:10" x14ac:dyDescent="0.25">
      <c r="A37" s="391" t="s">
        <v>342</v>
      </c>
      <c r="B37" s="207" t="s">
        <v>29</v>
      </c>
      <c r="C37" s="208">
        <f>'Rekap1 +tunjangan'!E62</f>
        <v>3827177</v>
      </c>
      <c r="D37" s="207">
        <f t="shared" si="0"/>
        <v>574076.54999999993</v>
      </c>
      <c r="E37" s="209">
        <f t="shared" si="1"/>
        <v>229630.62</v>
      </c>
      <c r="F37" s="209">
        <f t="shared" si="2"/>
        <v>344445.92999999993</v>
      </c>
      <c r="G37" s="207">
        <f t="shared" si="3"/>
        <v>574076.54999999993</v>
      </c>
    </row>
    <row r="38" spans="1:10" x14ac:dyDescent="0.25">
      <c r="A38" s="391" t="s">
        <v>343</v>
      </c>
      <c r="B38" s="207" t="s">
        <v>58</v>
      </c>
      <c r="C38" s="208">
        <f>'Rekap1 +tunjangan'!E63</f>
        <v>3606434</v>
      </c>
      <c r="D38" s="207">
        <f t="shared" si="0"/>
        <v>540965.1</v>
      </c>
      <c r="E38" s="209">
        <f t="shared" si="1"/>
        <v>216386.04</v>
      </c>
      <c r="F38" s="209">
        <f t="shared" si="2"/>
        <v>324579.06</v>
      </c>
      <c r="G38" s="207">
        <f t="shared" si="3"/>
        <v>540965.1</v>
      </c>
      <c r="J38" s="295"/>
    </row>
    <row r="39" spans="1:10" x14ac:dyDescent="0.25">
      <c r="A39" s="391" t="s">
        <v>344</v>
      </c>
      <c r="B39" s="207" t="s">
        <v>66</v>
      </c>
      <c r="C39" s="208">
        <f>'Rekap1 +tunjangan'!E64</f>
        <v>3535720</v>
      </c>
      <c r="D39" s="207">
        <f t="shared" si="0"/>
        <v>530358</v>
      </c>
      <c r="E39" s="209">
        <f t="shared" si="1"/>
        <v>212143.2</v>
      </c>
      <c r="F39" s="209">
        <f t="shared" si="2"/>
        <v>318214.8</v>
      </c>
      <c r="G39" s="207">
        <f t="shared" si="3"/>
        <v>530358</v>
      </c>
      <c r="J39" s="295"/>
    </row>
    <row r="40" spans="1:10" x14ac:dyDescent="0.25">
      <c r="A40" s="391" t="s">
        <v>345</v>
      </c>
      <c r="B40" s="207" t="s">
        <v>82</v>
      </c>
      <c r="C40" s="208">
        <f>'Rekap1 +tunjangan'!E65</f>
        <v>3466392</v>
      </c>
      <c r="D40" s="207">
        <f t="shared" si="0"/>
        <v>519958.8</v>
      </c>
      <c r="E40" s="209">
        <f t="shared" si="1"/>
        <v>207983.52000000002</v>
      </c>
      <c r="F40" s="209">
        <f t="shared" si="2"/>
        <v>311975.27999999997</v>
      </c>
      <c r="G40" s="207">
        <f t="shared" si="3"/>
        <v>519958.8</v>
      </c>
      <c r="J40" s="295"/>
    </row>
    <row r="41" spans="1:10" x14ac:dyDescent="0.25">
      <c r="A41" s="391" t="s">
        <v>346</v>
      </c>
      <c r="B41" s="207" t="s">
        <v>142</v>
      </c>
      <c r="C41" s="208">
        <f>'Rekap1 +tunjangan'!E66</f>
        <v>3398424</v>
      </c>
      <c r="D41" s="207">
        <f t="shared" si="0"/>
        <v>509763.6</v>
      </c>
      <c r="E41" s="209">
        <f t="shared" si="1"/>
        <v>203905.44</v>
      </c>
      <c r="F41" s="209">
        <f t="shared" si="2"/>
        <v>305858.15999999997</v>
      </c>
      <c r="G41" s="207">
        <f t="shared" si="3"/>
        <v>509763.6</v>
      </c>
      <c r="J41" s="295"/>
    </row>
    <row r="42" spans="1:10" x14ac:dyDescent="0.25">
      <c r="A42" s="391" t="s">
        <v>347</v>
      </c>
      <c r="B42" s="207" t="s">
        <v>67</v>
      </c>
      <c r="C42" s="208">
        <f>'Rekap1 +tunjangan'!E50</f>
        <v>3606434</v>
      </c>
      <c r="D42" s="207">
        <f t="shared" si="0"/>
        <v>540965.1</v>
      </c>
      <c r="E42" s="209">
        <f t="shared" si="1"/>
        <v>216386.04</v>
      </c>
      <c r="F42" s="209">
        <f t="shared" si="2"/>
        <v>324579.06</v>
      </c>
      <c r="G42" s="207">
        <f t="shared" si="3"/>
        <v>540965.1</v>
      </c>
    </row>
    <row r="43" spans="1:10" x14ac:dyDescent="0.25">
      <c r="A43" s="391" t="s">
        <v>352</v>
      </c>
      <c r="B43" s="207" t="s">
        <v>248</v>
      </c>
      <c r="C43" s="208">
        <f>'Rekap1 +tunjangan'!E68</f>
        <v>3202411</v>
      </c>
      <c r="D43" s="207">
        <f t="shared" si="0"/>
        <v>480361.64999999997</v>
      </c>
      <c r="E43" s="209">
        <f t="shared" si="1"/>
        <v>192144.66</v>
      </c>
      <c r="F43" s="209">
        <f t="shared" si="2"/>
        <v>288216.99</v>
      </c>
      <c r="G43" s="207">
        <f t="shared" si="3"/>
        <v>480361.65</v>
      </c>
    </row>
    <row r="44" spans="1:10" x14ac:dyDescent="0.25">
      <c r="A44" s="391" t="s">
        <v>353</v>
      </c>
      <c r="B44" s="207" t="s">
        <v>480</v>
      </c>
      <c r="C44" s="208">
        <f>'Rekap1 +tunjangan'!E28</f>
        <v>5109575</v>
      </c>
      <c r="D44" s="207">
        <f>C44*15%</f>
        <v>766436.25</v>
      </c>
      <c r="E44" s="209">
        <f>D44*40%</f>
        <v>306574.5</v>
      </c>
      <c r="F44" s="209">
        <f>D44*60%</f>
        <v>459861.75</v>
      </c>
      <c r="G44" s="207">
        <f>E44+F44</f>
        <v>766436.25</v>
      </c>
    </row>
    <row r="45" spans="1:10" x14ac:dyDescent="0.25">
      <c r="A45" s="391" t="s">
        <v>354</v>
      </c>
      <c r="B45" s="207" t="s">
        <v>433</v>
      </c>
      <c r="C45" s="208">
        <f>'Rekap1 +tunjangan'!E51</f>
        <v>3202411</v>
      </c>
      <c r="D45" s="207">
        <f>C45*15%</f>
        <v>480361.64999999997</v>
      </c>
      <c r="E45" s="209">
        <f>D45*40%</f>
        <v>192144.66</v>
      </c>
      <c r="F45" s="209">
        <f>D45*60%</f>
        <v>288216.99</v>
      </c>
      <c r="G45" s="207">
        <f>E45+F45</f>
        <v>480361.65</v>
      </c>
    </row>
    <row r="46" spans="1:10" x14ac:dyDescent="0.25">
      <c r="A46" s="391" t="s">
        <v>355</v>
      </c>
      <c r="B46" s="207" t="s">
        <v>491</v>
      </c>
      <c r="C46" s="208">
        <f>'Rekap1 +tunjangan'!E71</f>
        <v>3078057</v>
      </c>
      <c r="D46" s="207">
        <f>C46*15%</f>
        <v>461708.55</v>
      </c>
      <c r="E46" s="209">
        <f>D46*40%</f>
        <v>184683.42</v>
      </c>
      <c r="F46" s="209">
        <f>D46*60%</f>
        <v>277025.13</v>
      </c>
      <c r="G46" s="207">
        <f>E46+F46</f>
        <v>461708.55000000005</v>
      </c>
    </row>
    <row r="47" spans="1:10" x14ac:dyDescent="0.25">
      <c r="A47" s="962" t="s">
        <v>35</v>
      </c>
      <c r="B47" s="962"/>
      <c r="C47" s="213">
        <f>SUM(C8:C46)</f>
        <v>190443214.75</v>
      </c>
      <c r="D47" s="213">
        <f>SUM(D8:D46)</f>
        <v>28566482.212500006</v>
      </c>
      <c r="E47" s="213">
        <f>SUM(E8:E46)</f>
        <v>11426592.884999994</v>
      </c>
      <c r="F47" s="213">
        <f>SUM(F8:F46)</f>
        <v>17139889.327500001</v>
      </c>
      <c r="G47" s="213">
        <f>SUM(G8:G46)</f>
        <v>28566482.212500006</v>
      </c>
      <c r="H47" s="176"/>
    </row>
    <row r="48" spans="1:10" x14ac:dyDescent="0.25">
      <c r="A48" s="963" t="s">
        <v>252</v>
      </c>
      <c r="B48" s="964"/>
      <c r="C48" s="964"/>
      <c r="D48" s="964"/>
      <c r="E48" s="964"/>
      <c r="F48" s="965"/>
      <c r="G48" s="418">
        <f>ROUNDUP(G47/100,0)*100</f>
        <v>28566500</v>
      </c>
    </row>
    <row r="49" spans="1:9" x14ac:dyDescent="0.25">
      <c r="A49" s="966" t="s">
        <v>115</v>
      </c>
      <c r="B49" s="967"/>
      <c r="C49" s="967"/>
      <c r="D49" s="967"/>
      <c r="E49" s="967"/>
      <c r="F49" s="967"/>
      <c r="G49" s="968"/>
      <c r="I49" s="176"/>
    </row>
    <row r="50" spans="1:9" x14ac:dyDescent="0.25">
      <c r="A50" s="948" t="s">
        <v>848</v>
      </c>
      <c r="B50" s="949"/>
      <c r="C50" s="949"/>
      <c r="D50" s="949"/>
      <c r="E50" s="949"/>
      <c r="F50" s="949"/>
      <c r="G50" s="950"/>
    </row>
    <row r="51" spans="1:9" x14ac:dyDescent="0.25">
      <c r="A51" s="214" t="s">
        <v>192</v>
      </c>
      <c r="B51" s="181"/>
      <c r="C51" s="181"/>
      <c r="D51" s="181"/>
      <c r="E51" s="182"/>
      <c r="F51" s="185"/>
      <c r="G51" s="182"/>
    </row>
    <row r="52" spans="1:9" x14ac:dyDescent="0.25">
      <c r="A52" s="214" t="s">
        <v>254</v>
      </c>
      <c r="B52" s="181"/>
      <c r="C52" s="181"/>
      <c r="D52" s="181"/>
      <c r="E52" s="182"/>
      <c r="F52" s="185"/>
      <c r="G52" s="182"/>
    </row>
    <row r="53" spans="1:9" x14ac:dyDescent="0.25">
      <c r="G53" s="174"/>
    </row>
    <row r="54" spans="1:9" x14ac:dyDescent="0.25">
      <c r="A54" s="174" t="str">
        <f>'Rekap1 +tunjangan'!AD74</f>
        <v>Cilegon, 21 November 2016</v>
      </c>
      <c r="G54" s="174"/>
    </row>
    <row r="55" spans="1:9" x14ac:dyDescent="0.25">
      <c r="A55" s="174" t="s">
        <v>89</v>
      </c>
      <c r="E55" s="406" t="s">
        <v>87</v>
      </c>
    </row>
    <row r="56" spans="1:9" x14ac:dyDescent="0.25">
      <c r="A56" s="174" t="s">
        <v>483</v>
      </c>
      <c r="E56" s="174" t="s">
        <v>548</v>
      </c>
    </row>
    <row r="57" spans="1:9" x14ac:dyDescent="0.25">
      <c r="A57" s="174"/>
      <c r="E57" s="174"/>
    </row>
    <row r="58" spans="1:9" x14ac:dyDescent="0.25">
      <c r="A58" s="174"/>
      <c r="E58" s="174"/>
    </row>
    <row r="59" spans="1:9" x14ac:dyDescent="0.25">
      <c r="A59" s="174"/>
      <c r="E59" s="174"/>
    </row>
    <row r="60" spans="1:9" x14ac:dyDescent="0.25">
      <c r="A60" s="183" t="s">
        <v>59</v>
      </c>
      <c r="E60" s="183" t="s">
        <v>9</v>
      </c>
    </row>
  </sheetData>
  <mergeCells count="11">
    <mergeCell ref="A50:G50"/>
    <mergeCell ref="G5:G6"/>
    <mergeCell ref="A5:A6"/>
    <mergeCell ref="B5:B6"/>
    <mergeCell ref="C5:C6"/>
    <mergeCell ref="D5:D6"/>
    <mergeCell ref="E5:F5"/>
    <mergeCell ref="A7:G7"/>
    <mergeCell ref="A47:B47"/>
    <mergeCell ref="A48:F48"/>
    <mergeCell ref="A49:G49"/>
  </mergeCells>
  <printOptions horizontalCentered="1"/>
  <pageMargins left="0.2" right="0.2" top="0.25" bottom="0" header="0.3" footer="0.3"/>
  <pageSetup paperSize="9" scale="85"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2"/>
  </sheetPr>
  <dimension ref="A1:BK507"/>
  <sheetViews>
    <sheetView view="pageBreakPreview" topLeftCell="A228" zoomScale="70" zoomScaleSheetLayoutView="70" workbookViewId="0">
      <selection activeCell="R271" sqref="R271"/>
    </sheetView>
  </sheetViews>
  <sheetFormatPr defaultColWidth="2.7109375" defaultRowHeight="15.75" x14ac:dyDescent="0.25"/>
  <cols>
    <col min="1" max="1" width="4.140625" style="1" customWidth="1"/>
    <col min="2" max="2" width="2.28515625" style="1" customWidth="1"/>
    <col min="3" max="3" width="2.5703125" style="1" customWidth="1"/>
    <col min="4" max="7" width="2.7109375" style="1"/>
    <col min="8" max="8" width="3.28515625" style="1" customWidth="1"/>
    <col min="9" max="10" width="2.7109375" style="1"/>
    <col min="11" max="11" width="4.42578125" style="1" bestFit="1" customWidth="1"/>
    <col min="12" max="12" width="2.85546875" style="1" bestFit="1" customWidth="1"/>
    <col min="13" max="13" width="2.7109375" style="1"/>
    <col min="14" max="14" width="2.7109375" style="1" customWidth="1"/>
    <col min="15" max="15" width="3.42578125" style="1" customWidth="1"/>
    <col min="16" max="16" width="4.85546875" style="1" customWidth="1"/>
    <col min="17" max="17" width="2.7109375" style="1"/>
    <col min="18" max="18" width="3.7109375" style="1" customWidth="1"/>
    <col min="19" max="23" width="2.7109375" style="1"/>
    <col min="24" max="24" width="5.28515625" style="1" customWidth="1"/>
    <col min="25" max="25" width="2.7109375" style="1"/>
    <col min="26" max="26" width="2.7109375" style="1" customWidth="1"/>
    <col min="27" max="27" width="5" style="1" customWidth="1"/>
    <col min="28" max="36" width="2.7109375" style="1"/>
    <col min="37" max="37" width="4" style="1" customWidth="1"/>
    <col min="38" max="40" width="2.7109375" style="1"/>
    <col min="41" max="41" width="3.85546875" style="1" customWidth="1"/>
    <col min="42" max="42" width="3.7109375" style="1" customWidth="1"/>
    <col min="43" max="43" width="3.42578125" style="1" customWidth="1"/>
    <col min="44" max="44" width="9" style="1" bestFit="1" customWidth="1"/>
    <col min="45" max="45" width="2.7109375" style="1"/>
    <col min="46" max="46" width="3.7109375" style="1" customWidth="1"/>
    <col min="47" max="49" width="2.7109375" style="1"/>
    <col min="50" max="50" width="2.7109375" style="1" customWidth="1"/>
    <col min="51" max="51" width="4.140625" style="1" customWidth="1"/>
    <col min="52" max="16384" width="2.7109375" style="1"/>
  </cols>
  <sheetData>
    <row r="1" spans="2:58" ht="18.75" x14ac:dyDescent="0.3">
      <c r="C1" s="70"/>
      <c r="D1" s="70"/>
      <c r="E1" s="70"/>
      <c r="F1" s="70"/>
      <c r="G1" s="70"/>
      <c r="H1" s="70"/>
      <c r="I1" s="70"/>
      <c r="J1" s="70"/>
      <c r="K1" s="70"/>
      <c r="L1" s="70" t="s">
        <v>350</v>
      </c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</row>
    <row r="2" spans="2:58" ht="11.25" customHeight="1" x14ac:dyDescent="0.25">
      <c r="I2" s="39"/>
    </row>
    <row r="3" spans="2:58" ht="20.25" x14ac:dyDescent="0.3">
      <c r="C3" s="70"/>
      <c r="D3" s="70"/>
      <c r="E3" s="70"/>
      <c r="F3" s="70"/>
      <c r="G3" s="70"/>
      <c r="H3" s="70"/>
      <c r="I3" s="70"/>
      <c r="J3" s="70"/>
      <c r="K3" s="70"/>
      <c r="L3" s="26" t="s">
        <v>117</v>
      </c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</row>
    <row r="4" spans="2:58" ht="18.75" x14ac:dyDescent="0.3"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</row>
    <row r="5" spans="2:58" x14ac:dyDescent="0.25">
      <c r="I5" s="39"/>
    </row>
    <row r="6" spans="2:58" x14ac:dyDescent="0.25">
      <c r="B6" s="5"/>
      <c r="C6" s="7" t="s">
        <v>7</v>
      </c>
      <c r="D6" s="7"/>
      <c r="E6" s="7"/>
      <c r="F6" s="7"/>
      <c r="G6" s="7"/>
      <c r="H6" s="7"/>
      <c r="I6" s="18" t="s">
        <v>8</v>
      </c>
      <c r="J6" s="7"/>
      <c r="K6" s="994" t="e">
        <f>'Rekap1 +tunjangan'!#REF!</f>
        <v>#REF!</v>
      </c>
      <c r="L6" s="995"/>
      <c r="M6" s="995"/>
      <c r="N6" s="995"/>
      <c r="O6" s="995"/>
      <c r="P6" s="995"/>
      <c r="Q6" s="995"/>
      <c r="R6" s="995"/>
      <c r="S6" s="995"/>
      <c r="T6" s="995"/>
      <c r="U6" s="995"/>
      <c r="V6" s="996"/>
      <c r="X6" s="5" t="s">
        <v>11</v>
      </c>
      <c r="Y6" s="7"/>
      <c r="Z6" s="7"/>
      <c r="AA6" s="7"/>
      <c r="AB6" s="7"/>
      <c r="AC6" s="18" t="s">
        <v>8</v>
      </c>
      <c r="AD6" s="7"/>
      <c r="AE6" s="994" t="s">
        <v>479</v>
      </c>
      <c r="AF6" s="994"/>
      <c r="AG6" s="994"/>
      <c r="AH6" s="994"/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1004"/>
    </row>
    <row r="7" spans="2:58" ht="3.75" customHeight="1" x14ac:dyDescent="0.25">
      <c r="I7" s="39"/>
      <c r="K7" s="3"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AC7" s="4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2:58" x14ac:dyDescent="0.25">
      <c r="B8" s="5"/>
      <c r="C8" s="7" t="s">
        <v>21</v>
      </c>
      <c r="D8" s="7"/>
      <c r="E8" s="7"/>
      <c r="F8" s="7"/>
      <c r="G8" s="7"/>
      <c r="H8" s="7"/>
      <c r="I8" s="18" t="s">
        <v>8</v>
      </c>
      <c r="J8" s="7"/>
      <c r="K8" s="994" t="s">
        <v>656</v>
      </c>
      <c r="L8" s="995"/>
      <c r="M8" s="995"/>
      <c r="N8" s="995"/>
      <c r="O8" s="995"/>
      <c r="P8" s="995"/>
      <c r="Q8" s="995"/>
      <c r="R8" s="995"/>
      <c r="S8" s="995"/>
      <c r="T8" s="995"/>
      <c r="U8" s="995"/>
      <c r="V8" s="996"/>
      <c r="X8" s="5" t="s">
        <v>12</v>
      </c>
      <c r="Y8" s="7"/>
      <c r="Z8" s="7"/>
      <c r="AA8" s="7"/>
      <c r="AB8" s="7"/>
      <c r="AC8" s="18" t="s">
        <v>8</v>
      </c>
      <c r="AD8" s="7"/>
      <c r="AE8" s="997">
        <f>'Rekap1 +tunjangan'!B103</f>
        <v>42659</v>
      </c>
      <c r="AF8" s="997"/>
      <c r="AG8" s="997"/>
      <c r="AH8" s="997"/>
      <c r="AI8" s="997"/>
      <c r="AJ8" s="997"/>
      <c r="AK8" s="67" t="s">
        <v>18</v>
      </c>
      <c r="AL8" s="67"/>
      <c r="AM8" s="998">
        <f>'Rekap1 +tunjangan'!B104</f>
        <v>42689</v>
      </c>
      <c r="AN8" s="998"/>
      <c r="AO8" s="998"/>
      <c r="AP8" s="998"/>
      <c r="AQ8" s="998"/>
      <c r="AR8" s="68"/>
      <c r="AS8" s="68"/>
      <c r="AT8" s="69"/>
    </row>
    <row r="9" spans="2:58" ht="3.75" customHeight="1" x14ac:dyDescent="0.25">
      <c r="I9" s="39"/>
      <c r="K9" s="3">
        <v>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AC9" s="4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 spans="2:58" x14ac:dyDescent="0.25">
      <c r="B10" s="5"/>
      <c r="C10" s="7" t="s">
        <v>124</v>
      </c>
      <c r="D10" s="7"/>
      <c r="E10" s="7"/>
      <c r="F10" s="7"/>
      <c r="G10" s="7"/>
      <c r="H10" s="7"/>
      <c r="I10" s="18" t="s">
        <v>8</v>
      </c>
      <c r="J10" s="7"/>
      <c r="K10" s="994" t="s">
        <v>194</v>
      </c>
      <c r="L10" s="995"/>
      <c r="M10" s="995"/>
      <c r="N10" s="995"/>
      <c r="O10" s="995"/>
      <c r="P10" s="995"/>
      <c r="Q10" s="995"/>
      <c r="R10" s="995"/>
      <c r="S10" s="995"/>
      <c r="T10" s="995"/>
      <c r="U10" s="995"/>
      <c r="V10" s="996"/>
      <c r="X10" s="5" t="s">
        <v>13</v>
      </c>
      <c r="Y10" s="7"/>
      <c r="Z10" s="7"/>
      <c r="AA10" s="7"/>
      <c r="AB10" s="7"/>
      <c r="AC10" s="18" t="s">
        <v>8</v>
      </c>
      <c r="AD10" s="7"/>
      <c r="AE10" s="1002" t="e">
        <f>'Rekap1 +tunjangan'!#REF!</f>
        <v>#REF!</v>
      </c>
      <c r="AF10" s="997"/>
      <c r="AG10" s="997"/>
      <c r="AH10" s="997"/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1017"/>
      <c r="AZ10" s="1018"/>
      <c r="BA10" s="984"/>
      <c r="BB10" s="984"/>
      <c r="BC10" s="984"/>
      <c r="BD10" s="984"/>
      <c r="BE10" s="984"/>
      <c r="BF10" s="984"/>
    </row>
    <row r="11" spans="2:58" ht="3.75" customHeight="1" x14ac:dyDescent="0.25">
      <c r="I11" s="39"/>
      <c r="K11" s="3"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AC11" s="4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2:58" x14ac:dyDescent="0.25">
      <c r="B12" s="5"/>
      <c r="C12" s="7" t="s">
        <v>104</v>
      </c>
      <c r="D12" s="7"/>
      <c r="E12" s="7"/>
      <c r="F12" s="7"/>
      <c r="G12" s="7"/>
      <c r="H12" s="7"/>
      <c r="I12" s="17" t="s">
        <v>8</v>
      </c>
      <c r="J12" s="7"/>
      <c r="K12" s="994" t="s">
        <v>116</v>
      </c>
      <c r="L12" s="995"/>
      <c r="M12" s="995"/>
      <c r="N12" s="995"/>
      <c r="O12" s="995"/>
      <c r="P12" s="995"/>
      <c r="Q12" s="995"/>
      <c r="R12" s="995"/>
      <c r="S12" s="995"/>
      <c r="T12" s="995"/>
      <c r="U12" s="995"/>
      <c r="V12" s="996"/>
      <c r="X12" s="5" t="s">
        <v>14</v>
      </c>
      <c r="Y12" s="7"/>
      <c r="Z12" s="7"/>
      <c r="AA12" s="7"/>
      <c r="AB12" s="7"/>
      <c r="AC12" s="18" t="s">
        <v>8</v>
      </c>
      <c r="AD12" s="7"/>
      <c r="AE12" s="157" t="s">
        <v>657</v>
      </c>
      <c r="AF12" s="67"/>
      <c r="AG12" s="67"/>
      <c r="AH12" s="67"/>
      <c r="AI12" s="67"/>
      <c r="AJ12" s="67"/>
      <c r="AK12" s="67"/>
      <c r="AL12" s="67" t="s">
        <v>161</v>
      </c>
      <c r="AM12" s="67"/>
      <c r="AN12" s="67"/>
      <c r="AO12" s="67"/>
      <c r="AP12" s="67"/>
      <c r="AQ12" s="67"/>
      <c r="AR12" s="67"/>
      <c r="AS12" s="67"/>
      <c r="AT12" s="73"/>
      <c r="AZ12" s="1018"/>
      <c r="BA12" s="984"/>
      <c r="BB12" s="984"/>
      <c r="BC12" s="984"/>
      <c r="BD12" s="984"/>
      <c r="BE12" s="984"/>
      <c r="BF12" s="984"/>
    </row>
    <row r="13" spans="2:58" x14ac:dyDescent="0.25">
      <c r="I13" s="39"/>
    </row>
    <row r="14" spans="2:58" x14ac:dyDescent="0.25">
      <c r="B14" s="1" t="s">
        <v>617</v>
      </c>
      <c r="I14" s="39"/>
    </row>
    <row r="15" spans="2:58" x14ac:dyDescent="0.25">
      <c r="I15" s="39"/>
    </row>
    <row r="16" spans="2:58" ht="15.75" customHeight="1" x14ac:dyDescent="0.25">
      <c r="B16" s="63" t="s">
        <v>119</v>
      </c>
      <c r="C16" s="62"/>
      <c r="D16" s="63" t="s">
        <v>103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1016" t="e">
        <f>'Rekap1 +tunjangan'!#REF!</f>
        <v>#REF!</v>
      </c>
      <c r="S16" s="1016"/>
      <c r="T16" s="1016"/>
      <c r="U16" s="1016"/>
      <c r="V16" s="1016"/>
      <c r="W16" s="1016"/>
      <c r="X16" s="1016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</row>
    <row r="17" spans="2:57" ht="15.75" customHeight="1" x14ac:dyDescent="0.25">
      <c r="B17" s="63" t="s">
        <v>119</v>
      </c>
      <c r="C17" s="62"/>
      <c r="D17" s="63" t="s">
        <v>655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</row>
    <row r="18" spans="2:57" ht="15.75" customHeight="1" x14ac:dyDescent="0.25">
      <c r="B18" s="63"/>
      <c r="C18" s="62"/>
      <c r="D18" s="63" t="s">
        <v>20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1016" t="e">
        <f>'Rekap1 +tunjangan'!#REF!</f>
        <v>#REF!</v>
      </c>
      <c r="S18" s="1016"/>
      <c r="T18" s="1016"/>
      <c r="U18" s="1016"/>
      <c r="V18" s="1016"/>
      <c r="W18" s="1016"/>
      <c r="X18" s="1016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</row>
    <row r="19" spans="2:57" ht="15.75" customHeight="1" x14ac:dyDescent="0.25">
      <c r="B19" s="63"/>
      <c r="C19" s="62"/>
      <c r="D19" s="63" t="s">
        <v>21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1016" t="e">
        <f>'Rekap1 +tunjangan'!#REF!</f>
        <v>#REF!</v>
      </c>
      <c r="S19" s="1016"/>
      <c r="T19" s="1016"/>
      <c r="U19" s="1016"/>
      <c r="V19" s="1016"/>
      <c r="W19" s="1016"/>
      <c r="X19" s="1016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</row>
    <row r="20" spans="2:57" ht="15.75" customHeight="1" x14ac:dyDescent="0.25">
      <c r="B20" s="63"/>
      <c r="C20" s="62"/>
      <c r="D20" s="63" t="s">
        <v>636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1016" t="e">
        <f>'Rekap1 +tunjangan'!#REF!</f>
        <v>#REF!</v>
      </c>
      <c r="S20" s="1016"/>
      <c r="T20" s="1016"/>
      <c r="U20" s="1016"/>
      <c r="V20" s="1016"/>
      <c r="W20" s="1016"/>
      <c r="X20" s="1016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</row>
    <row r="21" spans="2:57" ht="8.25" customHeight="1" x14ac:dyDescent="0.25">
      <c r="B21" s="63"/>
      <c r="C21" s="62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563"/>
      <c r="S21" s="563"/>
      <c r="T21" s="563"/>
      <c r="U21" s="563"/>
      <c r="V21" s="563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</row>
    <row r="22" spans="2:57" ht="15.75" customHeight="1" x14ac:dyDescent="0.25">
      <c r="B22" s="63" t="s">
        <v>120</v>
      </c>
      <c r="C22" s="62"/>
      <c r="D22" s="63" t="s">
        <v>10</v>
      </c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</row>
    <row r="23" spans="2:57" ht="15.75" customHeight="1" x14ac:dyDescent="0.25">
      <c r="B23" s="62"/>
      <c r="C23" s="62"/>
      <c r="D23" s="63" t="s">
        <v>121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1016" t="e">
        <f>'Rekap1 +tunjangan'!#REF!</f>
        <v>#REF!</v>
      </c>
      <c r="S23" s="1016"/>
      <c r="T23" s="1016"/>
      <c r="U23" s="1016"/>
      <c r="V23" s="1016"/>
      <c r="W23" s="1016"/>
      <c r="X23" s="1016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</row>
    <row r="24" spans="2:57" ht="9" customHeight="1" x14ac:dyDescent="0.25">
      <c r="B24" s="62"/>
      <c r="C24" s="62"/>
      <c r="D24" s="63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4"/>
      <c r="S24" s="64"/>
      <c r="T24" s="64"/>
      <c r="U24" s="64"/>
      <c r="V24" s="64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</row>
    <row r="25" spans="2:57" ht="18" customHeight="1" x14ac:dyDescent="0.25">
      <c r="B25" s="63" t="s">
        <v>154</v>
      </c>
      <c r="C25" s="62"/>
      <c r="D25" s="63" t="s">
        <v>578</v>
      </c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1016" t="e">
        <f>'Rekap1 +tunjangan'!#REF!</f>
        <v>#REF!</v>
      </c>
      <c r="S25" s="1016"/>
      <c r="T25" s="1016"/>
      <c r="U25" s="1016"/>
      <c r="V25" s="1016"/>
      <c r="W25" s="1016"/>
      <c r="X25" s="1016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</row>
    <row r="26" spans="2:57" ht="9" customHeight="1" x14ac:dyDescent="0.25">
      <c r="B26" s="62"/>
      <c r="C26" s="62"/>
      <c r="D26" s="63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4"/>
      <c r="S26" s="64"/>
      <c r="T26" s="64"/>
      <c r="U26" s="64"/>
      <c r="V26" s="64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</row>
    <row r="27" spans="2:57" ht="30" x14ac:dyDescent="0.4">
      <c r="B27" s="14" t="s">
        <v>166</v>
      </c>
      <c r="C27" s="14"/>
      <c r="D27" s="14" t="s">
        <v>122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022" t="e">
        <f>R16+R18+R19-R23-R25</f>
        <v>#REF!</v>
      </c>
      <c r="S27" s="1022"/>
      <c r="T27" s="1022"/>
      <c r="U27" s="1022"/>
      <c r="V27" s="1022"/>
      <c r="W27" s="1022"/>
      <c r="X27" s="1022"/>
      <c r="Y27" s="1022"/>
      <c r="Z27" s="1022"/>
      <c r="AA27" s="1022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2:57" x14ac:dyDescent="0.25"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2:57" x14ac:dyDescent="0.25">
      <c r="B29" s="14" t="s">
        <v>118</v>
      </c>
      <c r="C29" s="14"/>
      <c r="D29" s="14"/>
      <c r="E29" s="14"/>
      <c r="F29" s="14" t="s">
        <v>8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2:57" x14ac:dyDescent="0.25">
      <c r="I30" s="39"/>
      <c r="AZ30" s="1019"/>
      <c r="BA30" s="1019"/>
      <c r="BB30" s="1019"/>
      <c r="BC30" s="1019"/>
      <c r="BD30" s="1019"/>
      <c r="BE30" s="1019"/>
    </row>
    <row r="31" spans="2:57" ht="18.75" customHeight="1" x14ac:dyDescent="0.25">
      <c r="B31" s="1023" t="s">
        <v>828</v>
      </c>
      <c r="C31" s="1023"/>
      <c r="D31" s="1023"/>
      <c r="E31" s="1023"/>
      <c r="F31" s="1023"/>
      <c r="G31" s="1023"/>
      <c r="H31" s="1023"/>
      <c r="I31" s="1023"/>
      <c r="J31" s="1023"/>
      <c r="K31" s="1023"/>
      <c r="L31" s="1023"/>
      <c r="M31" s="1023"/>
      <c r="N31" s="1023"/>
      <c r="O31" s="1023"/>
      <c r="P31" s="1023"/>
      <c r="Q31" s="1023"/>
      <c r="R31" s="1023"/>
      <c r="S31" s="1023"/>
      <c r="T31" s="1023"/>
      <c r="U31" s="1023"/>
      <c r="V31" s="1023"/>
      <c r="W31" s="1023"/>
      <c r="X31" s="1023"/>
      <c r="Y31" s="1023"/>
      <c r="Z31" s="1023"/>
      <c r="AA31" s="1023"/>
      <c r="AB31" s="1023"/>
      <c r="AC31" s="1023"/>
      <c r="AD31" s="1023"/>
      <c r="AE31" s="1023"/>
      <c r="AF31" s="1023"/>
      <c r="AG31" s="1023"/>
      <c r="AH31" s="1023"/>
      <c r="AI31" s="1023"/>
      <c r="AJ31" s="1023"/>
      <c r="AK31" s="1023"/>
      <c r="AL31" s="1023"/>
      <c r="AM31" s="1023"/>
      <c r="AN31" s="1023"/>
      <c r="AO31" s="1023"/>
      <c r="AP31" s="1023"/>
      <c r="AQ31" s="1023"/>
      <c r="AR31" s="1023"/>
      <c r="AS31" s="1023"/>
      <c r="AT31" s="1023"/>
      <c r="AZ31" s="1020"/>
      <c r="BA31" s="1020"/>
      <c r="BB31" s="1020"/>
      <c r="BC31" s="1020"/>
      <c r="BD31" s="1020"/>
      <c r="BE31" s="15"/>
    </row>
    <row r="32" spans="2:57" ht="18.75" customHeight="1" x14ac:dyDescent="0.25">
      <c r="B32" s="1023"/>
      <c r="C32" s="1023"/>
      <c r="D32" s="1023"/>
      <c r="E32" s="1023"/>
      <c r="F32" s="1023"/>
      <c r="G32" s="1023"/>
      <c r="H32" s="1023"/>
      <c r="I32" s="1023"/>
      <c r="J32" s="1023"/>
      <c r="K32" s="1023"/>
      <c r="L32" s="1023"/>
      <c r="M32" s="1023"/>
      <c r="N32" s="1023"/>
      <c r="O32" s="1023"/>
      <c r="P32" s="1023"/>
      <c r="Q32" s="1023"/>
      <c r="R32" s="1023"/>
      <c r="S32" s="1023"/>
      <c r="T32" s="1023"/>
      <c r="U32" s="1023"/>
      <c r="V32" s="1023"/>
      <c r="W32" s="1023"/>
      <c r="X32" s="1023"/>
      <c r="Y32" s="1023"/>
      <c r="Z32" s="1023"/>
      <c r="AA32" s="1023"/>
      <c r="AB32" s="1023"/>
      <c r="AC32" s="1023"/>
      <c r="AD32" s="1023"/>
      <c r="AE32" s="1023"/>
      <c r="AF32" s="1023"/>
      <c r="AG32" s="1023"/>
      <c r="AH32" s="1023"/>
      <c r="AI32" s="1023"/>
      <c r="AJ32" s="1023"/>
      <c r="AK32" s="1023"/>
      <c r="AL32" s="1023"/>
      <c r="AM32" s="1023"/>
      <c r="AN32" s="1023"/>
      <c r="AO32" s="1023"/>
      <c r="AP32" s="1023"/>
      <c r="AQ32" s="1023"/>
      <c r="AR32" s="1023"/>
      <c r="AS32" s="1023"/>
      <c r="AT32" s="1023"/>
    </row>
    <row r="33" spans="1:46" x14ac:dyDescent="0.25">
      <c r="I33" s="39"/>
    </row>
    <row r="34" spans="1:46" ht="16.5" thickBot="1" x14ac:dyDescent="0.3">
      <c r="A34" s="65"/>
      <c r="B34" s="65"/>
      <c r="C34" s="65"/>
      <c r="D34" s="65"/>
      <c r="E34" s="65"/>
      <c r="F34" s="65"/>
      <c r="G34" s="65"/>
      <c r="H34" s="65"/>
      <c r="I34" s="66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</row>
    <row r="35" spans="1:46" x14ac:dyDescent="0.25">
      <c r="I35" s="39"/>
    </row>
    <row r="36" spans="1:46" x14ac:dyDescent="0.25">
      <c r="B36" s="1" t="s">
        <v>123</v>
      </c>
      <c r="I36" s="39"/>
    </row>
    <row r="37" spans="1:46" ht="8.25" customHeight="1" x14ac:dyDescent="0.25">
      <c r="I37" s="39"/>
    </row>
    <row r="38" spans="1:46" ht="28.5" customHeight="1" x14ac:dyDescent="0.25">
      <c r="B38" s="1">
        <v>1</v>
      </c>
      <c r="D38" s="1021" t="s">
        <v>658</v>
      </c>
      <c r="E38" s="1021"/>
      <c r="F38" s="1021"/>
      <c r="G38" s="1021"/>
      <c r="H38" s="1021"/>
      <c r="I38" s="1021"/>
      <c r="J38" s="1021"/>
      <c r="K38" s="1021"/>
      <c r="L38" s="1021"/>
      <c r="M38" s="1021"/>
      <c r="N38" s="1021"/>
      <c r="O38" s="1021"/>
      <c r="P38" s="1021"/>
      <c r="Q38" s="1021"/>
      <c r="R38" s="1021"/>
      <c r="S38" s="1021"/>
      <c r="T38" s="1021"/>
      <c r="U38" s="1021"/>
      <c r="V38" s="1021"/>
      <c r="W38" s="1021"/>
      <c r="X38" s="1021"/>
      <c r="Y38" s="1021"/>
      <c r="Z38" s="1021"/>
      <c r="AA38" s="1021"/>
      <c r="AB38" s="1021"/>
      <c r="AC38" s="1021"/>
      <c r="AD38" s="1021"/>
      <c r="AE38" s="1021"/>
      <c r="AF38" s="1021"/>
      <c r="AG38" s="1021"/>
      <c r="AH38" s="1021"/>
      <c r="AI38" s="1021"/>
      <c r="AJ38" s="1021"/>
      <c r="AK38" s="1021"/>
      <c r="AL38" s="1021"/>
      <c r="AM38" s="1021"/>
      <c r="AN38" s="1021"/>
      <c r="AO38" s="1021"/>
      <c r="AP38" s="1021"/>
      <c r="AQ38" s="1021"/>
      <c r="AR38" s="1021"/>
      <c r="AS38" s="1021"/>
      <c r="AT38" s="1021"/>
    </row>
    <row r="39" spans="1:46" ht="5.25" customHeight="1" x14ac:dyDescent="0.25">
      <c r="I39" s="39"/>
    </row>
    <row r="40" spans="1:46" ht="34.5" customHeight="1" x14ac:dyDescent="0.25">
      <c r="B40" s="29">
        <v>2</v>
      </c>
      <c r="D40" s="872" t="s">
        <v>659</v>
      </c>
      <c r="E40" s="872"/>
      <c r="F40" s="872"/>
      <c r="G40" s="872"/>
      <c r="H40" s="872"/>
      <c r="I40" s="872"/>
      <c r="J40" s="872"/>
      <c r="K40" s="872"/>
      <c r="L40" s="872"/>
      <c r="M40" s="872"/>
      <c r="N40" s="872"/>
      <c r="O40" s="872"/>
      <c r="P40" s="872"/>
      <c r="Q40" s="872"/>
      <c r="R40" s="872"/>
      <c r="S40" s="872"/>
      <c r="T40" s="872"/>
      <c r="U40" s="872"/>
      <c r="V40" s="872"/>
      <c r="W40" s="872"/>
      <c r="X40" s="872"/>
      <c r="Y40" s="872"/>
      <c r="Z40" s="872"/>
      <c r="AA40" s="872"/>
      <c r="AB40" s="872"/>
      <c r="AC40" s="872"/>
      <c r="AD40" s="872"/>
      <c r="AE40" s="872"/>
      <c r="AF40" s="872"/>
      <c r="AG40" s="872"/>
      <c r="AH40" s="872"/>
      <c r="AI40" s="872"/>
      <c r="AJ40" s="872"/>
      <c r="AK40" s="872"/>
      <c r="AL40" s="872"/>
      <c r="AM40" s="872"/>
      <c r="AN40" s="872"/>
      <c r="AO40" s="872"/>
      <c r="AP40" s="872"/>
      <c r="AQ40" s="872"/>
      <c r="AR40" s="872"/>
      <c r="AS40" s="872"/>
      <c r="AT40" s="872"/>
    </row>
    <row r="41" spans="1:46" ht="18" customHeight="1" x14ac:dyDescent="0.25">
      <c r="B41" s="13"/>
      <c r="I41" s="39"/>
    </row>
    <row r="42" spans="1:46" ht="18.75" x14ac:dyDescent="0.3">
      <c r="C42" s="70"/>
      <c r="D42" s="70"/>
      <c r="E42" s="70"/>
      <c r="F42" s="70"/>
      <c r="G42" s="70"/>
      <c r="H42" s="70"/>
      <c r="I42" s="70"/>
      <c r="J42" s="70"/>
      <c r="K42" s="70"/>
      <c r="L42" s="70" t="s">
        <v>350</v>
      </c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</row>
    <row r="43" spans="1:46" ht="11.25" customHeight="1" x14ac:dyDescent="0.25">
      <c r="I43" s="566"/>
    </row>
    <row r="44" spans="1:46" ht="20.25" x14ac:dyDescent="0.3">
      <c r="C44" s="70"/>
      <c r="D44" s="70"/>
      <c r="E44" s="70"/>
      <c r="F44" s="70"/>
      <c r="G44" s="70"/>
      <c r="H44" s="70"/>
      <c r="I44" s="70"/>
      <c r="J44" s="70"/>
      <c r="K44" s="70"/>
      <c r="L44" s="26" t="s">
        <v>117</v>
      </c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</row>
    <row r="45" spans="1:46" ht="18.75" x14ac:dyDescent="0.3"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1:46" x14ac:dyDescent="0.25">
      <c r="I46" s="566"/>
    </row>
    <row r="47" spans="1:46" x14ac:dyDescent="0.25">
      <c r="B47" s="5"/>
      <c r="C47" s="7" t="s">
        <v>7</v>
      </c>
      <c r="D47" s="7"/>
      <c r="E47" s="7"/>
      <c r="F47" s="7"/>
      <c r="G47" s="7"/>
      <c r="H47" s="7"/>
      <c r="I47" s="18" t="s">
        <v>8</v>
      </c>
      <c r="J47" s="7"/>
      <c r="K47" s="994" t="str">
        <f>'Rekap1 +tunjangan'!B9</f>
        <v>H. ABDUL HAKIM LUBIS, SH.,Msi</v>
      </c>
      <c r="L47" s="995"/>
      <c r="M47" s="995"/>
      <c r="N47" s="995"/>
      <c r="O47" s="995"/>
      <c r="P47" s="995"/>
      <c r="Q47" s="995"/>
      <c r="R47" s="995"/>
      <c r="S47" s="995"/>
      <c r="T47" s="995"/>
      <c r="U47" s="995"/>
      <c r="V47" s="996"/>
      <c r="X47" s="5" t="s">
        <v>11</v>
      </c>
      <c r="Y47" s="7"/>
      <c r="Z47" s="7"/>
      <c r="AA47" s="7"/>
      <c r="AB47" s="7"/>
      <c r="AC47" s="18" t="s">
        <v>8</v>
      </c>
      <c r="AD47" s="7"/>
      <c r="AE47" s="994" t="s">
        <v>479</v>
      </c>
      <c r="AF47" s="994"/>
      <c r="AG47" s="994"/>
      <c r="AH47" s="994"/>
      <c r="AI47" s="994"/>
      <c r="AJ47" s="994"/>
      <c r="AK47" s="994"/>
      <c r="AL47" s="994"/>
      <c r="AM47" s="994"/>
      <c r="AN47" s="994"/>
      <c r="AO47" s="994"/>
      <c r="AP47" s="994"/>
      <c r="AQ47" s="994"/>
      <c r="AR47" s="994"/>
      <c r="AS47" s="994"/>
      <c r="AT47" s="1004"/>
    </row>
    <row r="48" spans="1:46" ht="3.75" customHeight="1" x14ac:dyDescent="0.25">
      <c r="I48" s="566"/>
      <c r="K48" s="3">
        <v>0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AC48" s="4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2:58" x14ac:dyDescent="0.25">
      <c r="B49" s="5"/>
      <c r="C49" s="7" t="s">
        <v>21</v>
      </c>
      <c r="D49" s="7"/>
      <c r="E49" s="7"/>
      <c r="F49" s="7"/>
      <c r="G49" s="7"/>
      <c r="H49" s="7"/>
      <c r="I49" s="18" t="s">
        <v>8</v>
      </c>
      <c r="J49" s="7"/>
      <c r="K49" s="994" t="s">
        <v>660</v>
      </c>
      <c r="L49" s="995"/>
      <c r="M49" s="995"/>
      <c r="N49" s="995"/>
      <c r="O49" s="995"/>
      <c r="P49" s="995"/>
      <c r="Q49" s="995"/>
      <c r="R49" s="995"/>
      <c r="S49" s="995"/>
      <c r="T49" s="995"/>
      <c r="U49" s="995"/>
      <c r="V49" s="996"/>
      <c r="X49" s="5" t="s">
        <v>12</v>
      </c>
      <c r="Y49" s="7"/>
      <c r="Z49" s="7"/>
      <c r="AA49" s="7"/>
      <c r="AB49" s="7"/>
      <c r="AC49" s="18" t="s">
        <v>8</v>
      </c>
      <c r="AD49" s="7"/>
      <c r="AE49" s="997">
        <f>AE8</f>
        <v>42659</v>
      </c>
      <c r="AF49" s="997"/>
      <c r="AG49" s="997"/>
      <c r="AH49" s="997"/>
      <c r="AI49" s="997"/>
      <c r="AJ49" s="997"/>
      <c r="AK49" s="572" t="s">
        <v>18</v>
      </c>
      <c r="AL49" s="572"/>
      <c r="AM49" s="998">
        <f>AM8</f>
        <v>42689</v>
      </c>
      <c r="AN49" s="998"/>
      <c r="AO49" s="998"/>
      <c r="AP49" s="998"/>
      <c r="AQ49" s="998"/>
      <c r="AR49" s="68"/>
      <c r="AS49" s="68"/>
      <c r="AT49" s="69"/>
    </row>
    <row r="50" spans="2:58" ht="3.75" customHeight="1" x14ac:dyDescent="0.25">
      <c r="I50" s="566"/>
      <c r="K50" s="3">
        <v>0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AC50" s="4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2:58" x14ac:dyDescent="0.25">
      <c r="B51" s="5"/>
      <c r="C51" s="7" t="s">
        <v>124</v>
      </c>
      <c r="D51" s="7"/>
      <c r="E51" s="7"/>
      <c r="F51" s="7"/>
      <c r="G51" s="7"/>
      <c r="H51" s="7"/>
      <c r="I51" s="18" t="s">
        <v>8</v>
      </c>
      <c r="J51" s="7"/>
      <c r="K51" s="994" t="s">
        <v>194</v>
      </c>
      <c r="L51" s="995"/>
      <c r="M51" s="995"/>
      <c r="N51" s="995"/>
      <c r="O51" s="995"/>
      <c r="P51" s="995"/>
      <c r="Q51" s="995"/>
      <c r="R51" s="995"/>
      <c r="S51" s="995"/>
      <c r="T51" s="995"/>
      <c r="U51" s="995"/>
      <c r="V51" s="996"/>
      <c r="X51" s="5" t="s">
        <v>13</v>
      </c>
      <c r="Y51" s="7"/>
      <c r="Z51" s="7"/>
      <c r="AA51" s="7"/>
      <c r="AB51" s="7"/>
      <c r="AC51" s="18" t="s">
        <v>8</v>
      </c>
      <c r="AD51" s="7"/>
      <c r="AE51" s="1002">
        <f>'Rekap1 +tunjangan'!C9</f>
        <v>42576</v>
      </c>
      <c r="AF51" s="997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1017"/>
      <c r="AZ51" s="1018"/>
      <c r="BA51" s="984"/>
      <c r="BB51" s="984"/>
      <c r="BC51" s="984"/>
      <c r="BD51" s="984"/>
      <c r="BE51" s="984"/>
      <c r="BF51" s="984"/>
    </row>
    <row r="52" spans="2:58" ht="3.75" customHeight="1" x14ac:dyDescent="0.25">
      <c r="I52" s="566"/>
      <c r="K52" s="3">
        <v>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AC52" s="4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2:58" x14ac:dyDescent="0.25">
      <c r="B53" s="5"/>
      <c r="C53" s="7" t="s">
        <v>104</v>
      </c>
      <c r="D53" s="7"/>
      <c r="E53" s="7"/>
      <c r="F53" s="7"/>
      <c r="G53" s="7"/>
      <c r="H53" s="7"/>
      <c r="I53" s="574" t="s">
        <v>8</v>
      </c>
      <c r="J53" s="7"/>
      <c r="K53" s="994" t="s">
        <v>116</v>
      </c>
      <c r="L53" s="995"/>
      <c r="M53" s="995"/>
      <c r="N53" s="995"/>
      <c r="O53" s="995"/>
      <c r="P53" s="995"/>
      <c r="Q53" s="995"/>
      <c r="R53" s="995"/>
      <c r="S53" s="995"/>
      <c r="T53" s="995"/>
      <c r="U53" s="995"/>
      <c r="V53" s="996"/>
      <c r="X53" s="5" t="s">
        <v>14</v>
      </c>
      <c r="Y53" s="7"/>
      <c r="Z53" s="7"/>
      <c r="AA53" s="7"/>
      <c r="AB53" s="7"/>
      <c r="AC53" s="18" t="s">
        <v>8</v>
      </c>
      <c r="AD53" s="7"/>
      <c r="AE53" s="157" t="s">
        <v>224</v>
      </c>
      <c r="AF53" s="572"/>
      <c r="AG53" s="572"/>
      <c r="AH53" s="572"/>
      <c r="AI53" s="572"/>
      <c r="AJ53" s="572"/>
      <c r="AK53" s="572"/>
      <c r="AL53" s="572" t="s">
        <v>161</v>
      </c>
      <c r="AM53" s="572"/>
      <c r="AN53" s="572"/>
      <c r="AO53" s="572"/>
      <c r="AP53" s="572"/>
      <c r="AQ53" s="572"/>
      <c r="AR53" s="572"/>
      <c r="AS53" s="572"/>
      <c r="AT53" s="573"/>
      <c r="AZ53" s="1018"/>
      <c r="BA53" s="984"/>
      <c r="BB53" s="984"/>
      <c r="BC53" s="984"/>
      <c r="BD53" s="984"/>
      <c r="BE53" s="984"/>
      <c r="BF53" s="984"/>
    </row>
    <row r="54" spans="2:58" x14ac:dyDescent="0.25">
      <c r="I54" s="566"/>
    </row>
    <row r="55" spans="2:58" x14ac:dyDescent="0.25">
      <c r="B55" s="1" t="s">
        <v>617</v>
      </c>
      <c r="I55" s="566"/>
    </row>
    <row r="56" spans="2:58" x14ac:dyDescent="0.25">
      <c r="I56" s="566"/>
    </row>
    <row r="57" spans="2:58" ht="15.75" customHeight="1" x14ac:dyDescent="0.25">
      <c r="B57" s="63" t="s">
        <v>119</v>
      </c>
      <c r="C57" s="62"/>
      <c r="D57" s="63" t="s">
        <v>103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1016">
        <f>'Rekap1 +tunjangan'!F9</f>
        <v>7480000</v>
      </c>
      <c r="S57" s="1016"/>
      <c r="T57" s="1016"/>
      <c r="U57" s="1016"/>
      <c r="V57" s="1016"/>
      <c r="W57" s="1016"/>
      <c r="X57" s="1016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</row>
    <row r="58" spans="2:58" ht="15.75" customHeight="1" x14ac:dyDescent="0.25">
      <c r="B58" s="63" t="s">
        <v>119</v>
      </c>
      <c r="C58" s="62"/>
      <c r="D58" s="63" t="s">
        <v>655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</row>
    <row r="59" spans="2:58" ht="15.75" customHeight="1" x14ac:dyDescent="0.25">
      <c r="B59" s="63"/>
      <c r="C59" s="62"/>
      <c r="D59" s="63" t="s">
        <v>20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1016">
        <f>'Rekap1 +tunjangan'!G9</f>
        <v>2200000</v>
      </c>
      <c r="S59" s="1016"/>
      <c r="T59" s="1016"/>
      <c r="U59" s="1016"/>
      <c r="V59" s="1016"/>
      <c r="W59" s="1016"/>
      <c r="X59" s="1016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</row>
    <row r="60" spans="2:58" ht="15.75" customHeight="1" x14ac:dyDescent="0.25">
      <c r="B60" s="63"/>
      <c r="C60" s="62"/>
      <c r="D60" s="63" t="s">
        <v>21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1016">
        <f>'Rekap1 +tunjangan'!I9</f>
        <v>3520000</v>
      </c>
      <c r="S60" s="1016"/>
      <c r="T60" s="1016"/>
      <c r="U60" s="1016"/>
      <c r="V60" s="1016"/>
      <c r="W60" s="1016"/>
      <c r="X60" s="1016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</row>
    <row r="61" spans="2:58" ht="8.25" customHeight="1" x14ac:dyDescent="0.25">
      <c r="B61" s="63"/>
      <c r="C61" s="62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567"/>
      <c r="S61" s="567"/>
      <c r="T61" s="567"/>
      <c r="U61" s="567"/>
      <c r="V61" s="567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</row>
    <row r="62" spans="2:58" ht="15.75" customHeight="1" x14ac:dyDescent="0.25">
      <c r="B62" s="63" t="s">
        <v>120</v>
      </c>
      <c r="C62" s="62"/>
      <c r="D62" s="63" t="s">
        <v>10</v>
      </c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</row>
    <row r="63" spans="2:58" ht="15.75" customHeight="1" x14ac:dyDescent="0.25">
      <c r="B63" s="62"/>
      <c r="C63" s="62"/>
      <c r="D63" s="63" t="s">
        <v>121</v>
      </c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1016">
        <f>'Rekap1 +tunjangan'!AE9</f>
        <v>2313088</v>
      </c>
      <c r="S63" s="1016"/>
      <c r="T63" s="1016"/>
      <c r="U63" s="1016"/>
      <c r="V63" s="1016"/>
      <c r="W63" s="1016"/>
      <c r="X63" s="1016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</row>
    <row r="64" spans="2:58" ht="9" customHeight="1" x14ac:dyDescent="0.25">
      <c r="B64" s="62"/>
      <c r="C64" s="62"/>
      <c r="D64" s="63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567"/>
      <c r="S64" s="567"/>
      <c r="T64" s="567"/>
      <c r="U64" s="567"/>
      <c r="V64" s="567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</row>
    <row r="65" spans="1:57" ht="18" customHeight="1" x14ac:dyDescent="0.25">
      <c r="B65" s="63" t="s">
        <v>154</v>
      </c>
      <c r="C65" s="62"/>
      <c r="D65" s="63" t="s">
        <v>578</v>
      </c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1016">
        <f>'Rekap1 +tunjangan'!AG48</f>
        <v>0</v>
      </c>
      <c r="S65" s="1016"/>
      <c r="T65" s="1016"/>
      <c r="U65" s="1016"/>
      <c r="V65" s="1016"/>
      <c r="W65" s="1016"/>
      <c r="X65" s="1016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</row>
    <row r="66" spans="1:57" ht="9" customHeight="1" x14ac:dyDescent="0.25">
      <c r="B66" s="62"/>
      <c r="C66" s="62"/>
      <c r="D66" s="63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567"/>
      <c r="S66" s="567"/>
      <c r="T66" s="567"/>
      <c r="U66" s="567"/>
      <c r="V66" s="567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</row>
    <row r="67" spans="1:57" ht="30" x14ac:dyDescent="0.4">
      <c r="B67" s="14" t="s">
        <v>166</v>
      </c>
      <c r="C67" s="14"/>
      <c r="D67" s="14" t="s">
        <v>122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022">
        <f>R57+R59+R60-R63-R65</f>
        <v>10886912</v>
      </c>
      <c r="S67" s="1022"/>
      <c r="T67" s="1022"/>
      <c r="U67" s="1022"/>
      <c r="V67" s="1022"/>
      <c r="W67" s="1022"/>
      <c r="X67" s="1022"/>
      <c r="Y67" s="1022"/>
      <c r="Z67" s="1022"/>
      <c r="AA67" s="1022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</row>
    <row r="68" spans="1:57" x14ac:dyDescent="0.25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</row>
    <row r="69" spans="1:57" x14ac:dyDescent="0.25">
      <c r="B69" s="14" t="s">
        <v>118</v>
      </c>
      <c r="C69" s="14"/>
      <c r="D69" s="14"/>
      <c r="E69" s="14"/>
      <c r="F69" s="14" t="s">
        <v>8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</row>
    <row r="70" spans="1:57" x14ac:dyDescent="0.25">
      <c r="I70" s="566"/>
      <c r="AZ70" s="1019"/>
      <c r="BA70" s="1019"/>
      <c r="BB70" s="1019"/>
      <c r="BC70" s="1019"/>
      <c r="BD70" s="1019"/>
      <c r="BE70" s="1019"/>
    </row>
    <row r="71" spans="1:57" ht="18.75" customHeight="1" x14ac:dyDescent="0.25">
      <c r="B71" s="1023" t="s">
        <v>829</v>
      </c>
      <c r="C71" s="1023"/>
      <c r="D71" s="1023"/>
      <c r="E71" s="1023"/>
      <c r="F71" s="1023"/>
      <c r="G71" s="1023"/>
      <c r="H71" s="1023"/>
      <c r="I71" s="1023"/>
      <c r="J71" s="1023"/>
      <c r="K71" s="1023"/>
      <c r="L71" s="1023"/>
      <c r="M71" s="1023"/>
      <c r="N71" s="1023"/>
      <c r="O71" s="1023"/>
      <c r="P71" s="1023"/>
      <c r="Q71" s="1023"/>
      <c r="R71" s="1023"/>
      <c r="S71" s="1023"/>
      <c r="T71" s="1023"/>
      <c r="U71" s="1023"/>
      <c r="V71" s="1023"/>
      <c r="W71" s="1023"/>
      <c r="X71" s="1023"/>
      <c r="Y71" s="1023"/>
      <c r="Z71" s="1023"/>
      <c r="AA71" s="1023"/>
      <c r="AB71" s="1023"/>
      <c r="AC71" s="1023"/>
      <c r="AD71" s="1023"/>
      <c r="AE71" s="1023"/>
      <c r="AF71" s="1023"/>
      <c r="AG71" s="1023"/>
      <c r="AH71" s="1023"/>
      <c r="AI71" s="1023"/>
      <c r="AJ71" s="1023"/>
      <c r="AK71" s="1023"/>
      <c r="AL71" s="1023"/>
      <c r="AM71" s="1023"/>
      <c r="AN71" s="1023"/>
      <c r="AO71" s="1023"/>
      <c r="AP71" s="1023"/>
      <c r="AQ71" s="1023"/>
      <c r="AR71" s="1023"/>
      <c r="AS71" s="1023"/>
      <c r="AT71" s="1023"/>
      <c r="AZ71" s="1020"/>
      <c r="BA71" s="1020"/>
      <c r="BB71" s="1020"/>
      <c r="BC71" s="1020"/>
      <c r="BD71" s="1020"/>
      <c r="BE71" s="15"/>
    </row>
    <row r="72" spans="1:57" ht="18.75" customHeight="1" x14ac:dyDescent="0.25"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1023"/>
      <c r="AA72" s="1023"/>
      <c r="AB72" s="1023"/>
      <c r="AC72" s="1023"/>
      <c r="AD72" s="1023"/>
      <c r="AE72" s="1023"/>
      <c r="AF72" s="1023"/>
      <c r="AG72" s="1023"/>
      <c r="AH72" s="1023"/>
      <c r="AI72" s="1023"/>
      <c r="AJ72" s="1023"/>
      <c r="AK72" s="1023"/>
      <c r="AL72" s="1023"/>
      <c r="AM72" s="1023"/>
      <c r="AN72" s="1023"/>
      <c r="AO72" s="1023"/>
      <c r="AP72" s="1023"/>
      <c r="AQ72" s="1023"/>
      <c r="AR72" s="1023"/>
      <c r="AS72" s="1023"/>
      <c r="AT72" s="1023"/>
    </row>
    <row r="73" spans="1:57" x14ac:dyDescent="0.25">
      <c r="I73" s="566"/>
    </row>
    <row r="74" spans="1:57" ht="16.5" thickBot="1" x14ac:dyDescent="0.3">
      <c r="A74" s="65"/>
      <c r="B74" s="65"/>
      <c r="C74" s="65"/>
      <c r="D74" s="65"/>
      <c r="E74" s="65"/>
      <c r="F74" s="65"/>
      <c r="G74" s="65"/>
      <c r="H74" s="65"/>
      <c r="I74" s="66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</row>
    <row r="75" spans="1:57" x14ac:dyDescent="0.25">
      <c r="I75" s="566"/>
    </row>
    <row r="76" spans="1:57" x14ac:dyDescent="0.25">
      <c r="B76" s="1" t="s">
        <v>123</v>
      </c>
      <c r="I76" s="566"/>
    </row>
    <row r="77" spans="1:57" ht="8.25" customHeight="1" x14ac:dyDescent="0.25">
      <c r="I77" s="566"/>
    </row>
    <row r="78" spans="1:57" ht="28.5" customHeight="1" x14ac:dyDescent="0.25">
      <c r="B78" s="1">
        <v>1</v>
      </c>
      <c r="D78" s="1021" t="s">
        <v>658</v>
      </c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021"/>
      <c r="AJ78" s="1021"/>
      <c r="AK78" s="1021"/>
      <c r="AL78" s="1021"/>
      <c r="AM78" s="1021"/>
      <c r="AN78" s="1021"/>
      <c r="AO78" s="1021"/>
      <c r="AP78" s="1021"/>
      <c r="AQ78" s="1021"/>
      <c r="AR78" s="1021"/>
      <c r="AS78" s="1021"/>
      <c r="AT78" s="1021"/>
    </row>
    <row r="79" spans="1:57" ht="5.25" customHeight="1" x14ac:dyDescent="0.25">
      <c r="I79" s="566"/>
    </row>
    <row r="80" spans="1:57" ht="34.5" customHeight="1" x14ac:dyDescent="0.25">
      <c r="B80" s="29">
        <v>2</v>
      </c>
      <c r="D80" s="872" t="s">
        <v>659</v>
      </c>
      <c r="E80" s="872"/>
      <c r="F80" s="872"/>
      <c r="G80" s="872"/>
      <c r="H80" s="872"/>
      <c r="I80" s="872"/>
      <c r="J80" s="872"/>
      <c r="K80" s="872"/>
      <c r="L80" s="872"/>
      <c r="M80" s="872"/>
      <c r="N80" s="872"/>
      <c r="O80" s="872"/>
      <c r="P80" s="872"/>
      <c r="Q80" s="872"/>
      <c r="R80" s="872"/>
      <c r="S80" s="872"/>
      <c r="T80" s="872"/>
      <c r="U80" s="872"/>
      <c r="V80" s="872"/>
      <c r="W80" s="872"/>
      <c r="X80" s="872"/>
      <c r="Y80" s="872"/>
      <c r="Z80" s="872"/>
      <c r="AA80" s="872"/>
      <c r="AB80" s="872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2"/>
      <c r="AP80" s="872"/>
      <c r="AQ80" s="872"/>
      <c r="AR80" s="872"/>
      <c r="AS80" s="872"/>
      <c r="AT80" s="872"/>
    </row>
    <row r="81" spans="2:58" ht="18" customHeight="1" x14ac:dyDescent="0.25">
      <c r="B81" s="13"/>
      <c r="I81" s="566"/>
    </row>
    <row r="82" spans="2:58" ht="18.75" x14ac:dyDescent="0.3">
      <c r="C82" s="70"/>
      <c r="D82" s="70"/>
      <c r="E82" s="70"/>
      <c r="F82" s="70"/>
      <c r="G82" s="70"/>
      <c r="H82" s="70"/>
      <c r="I82" s="70"/>
      <c r="J82" s="70"/>
      <c r="K82" s="70"/>
      <c r="L82" s="70" t="s">
        <v>350</v>
      </c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</row>
    <row r="83" spans="2:58" ht="11.25" customHeight="1" x14ac:dyDescent="0.25">
      <c r="I83" s="566"/>
    </row>
    <row r="84" spans="2:58" ht="20.25" x14ac:dyDescent="0.3">
      <c r="C84" s="70"/>
      <c r="D84" s="70"/>
      <c r="E84" s="70"/>
      <c r="F84" s="70"/>
      <c r="G84" s="70"/>
      <c r="H84" s="70"/>
      <c r="I84" s="70"/>
      <c r="J84" s="70"/>
      <c r="K84" s="70"/>
      <c r="L84" s="26" t="s">
        <v>117</v>
      </c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</row>
    <row r="85" spans="2:58" ht="18.75" x14ac:dyDescent="0.3"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</row>
    <row r="86" spans="2:58" x14ac:dyDescent="0.25">
      <c r="I86" s="566"/>
    </row>
    <row r="87" spans="2:58" x14ac:dyDescent="0.25">
      <c r="B87" s="5"/>
      <c r="C87" s="7" t="s">
        <v>7</v>
      </c>
      <c r="D87" s="7"/>
      <c r="E87" s="7"/>
      <c r="F87" s="7"/>
      <c r="G87" s="7"/>
      <c r="H87" s="7"/>
      <c r="I87" s="18" t="s">
        <v>8</v>
      </c>
      <c r="J87" s="7"/>
      <c r="K87" s="994" t="str">
        <f>'Rekap1 +tunjangan'!B10</f>
        <v>H. SAMSUL RIZAL, SH.,MH</v>
      </c>
      <c r="L87" s="995"/>
      <c r="M87" s="995"/>
      <c r="N87" s="995"/>
      <c r="O87" s="995"/>
      <c r="P87" s="995"/>
      <c r="Q87" s="995"/>
      <c r="R87" s="995"/>
      <c r="S87" s="995"/>
      <c r="T87" s="995"/>
      <c r="U87" s="995"/>
      <c r="V87" s="996"/>
      <c r="X87" s="5" t="s">
        <v>11</v>
      </c>
      <c r="Y87" s="7"/>
      <c r="Z87" s="7"/>
      <c r="AA87" s="7"/>
      <c r="AB87" s="7"/>
      <c r="AC87" s="18" t="s">
        <v>8</v>
      </c>
      <c r="AD87" s="7"/>
      <c r="AE87" s="994" t="s">
        <v>479</v>
      </c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1004"/>
    </row>
    <row r="88" spans="2:58" ht="3.75" customHeight="1" x14ac:dyDescent="0.25">
      <c r="I88" s="566"/>
      <c r="K88" s="3">
        <v>0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AC88" s="4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2:58" x14ac:dyDescent="0.25">
      <c r="B89" s="5"/>
      <c r="C89" s="7" t="s">
        <v>21</v>
      </c>
      <c r="D89" s="7"/>
      <c r="E89" s="7"/>
      <c r="F89" s="7"/>
      <c r="G89" s="7"/>
      <c r="H89" s="7"/>
      <c r="I89" s="18" t="s">
        <v>8</v>
      </c>
      <c r="J89" s="7"/>
      <c r="K89" s="994" t="s">
        <v>660</v>
      </c>
      <c r="L89" s="995"/>
      <c r="M89" s="995"/>
      <c r="N89" s="995"/>
      <c r="O89" s="995"/>
      <c r="P89" s="995"/>
      <c r="Q89" s="995"/>
      <c r="R89" s="995"/>
      <c r="S89" s="995"/>
      <c r="T89" s="995"/>
      <c r="U89" s="995"/>
      <c r="V89" s="996"/>
      <c r="X89" s="5" t="s">
        <v>12</v>
      </c>
      <c r="Y89" s="7"/>
      <c r="Z89" s="7"/>
      <c r="AA89" s="7"/>
      <c r="AB89" s="7"/>
      <c r="AC89" s="18" t="s">
        <v>8</v>
      </c>
      <c r="AD89" s="7"/>
      <c r="AE89" s="997">
        <f>AE49</f>
        <v>42659</v>
      </c>
      <c r="AF89" s="997"/>
      <c r="AG89" s="997"/>
      <c r="AH89" s="997"/>
      <c r="AI89" s="997"/>
      <c r="AJ89" s="997"/>
      <c r="AK89" s="572" t="s">
        <v>18</v>
      </c>
      <c r="AL89" s="572"/>
      <c r="AM89" s="998">
        <f>AM49</f>
        <v>42689</v>
      </c>
      <c r="AN89" s="998"/>
      <c r="AO89" s="998"/>
      <c r="AP89" s="998"/>
      <c r="AQ89" s="998"/>
      <c r="AR89" s="68"/>
      <c r="AS89" s="68"/>
      <c r="AT89" s="69"/>
    </row>
    <row r="90" spans="2:58" ht="3.75" customHeight="1" x14ac:dyDescent="0.25">
      <c r="I90" s="566"/>
      <c r="K90" s="3">
        <v>0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AC90" s="4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2:58" x14ac:dyDescent="0.25">
      <c r="B91" s="5"/>
      <c r="C91" s="7" t="s">
        <v>124</v>
      </c>
      <c r="D91" s="7"/>
      <c r="E91" s="7"/>
      <c r="F91" s="7"/>
      <c r="G91" s="7"/>
      <c r="H91" s="7"/>
      <c r="I91" s="18" t="s">
        <v>8</v>
      </c>
      <c r="J91" s="7"/>
      <c r="K91" s="994" t="s">
        <v>194</v>
      </c>
      <c r="L91" s="995"/>
      <c r="M91" s="995"/>
      <c r="N91" s="995"/>
      <c r="O91" s="995"/>
      <c r="P91" s="995"/>
      <c r="Q91" s="995"/>
      <c r="R91" s="995"/>
      <c r="S91" s="995"/>
      <c r="T91" s="995"/>
      <c r="U91" s="995"/>
      <c r="V91" s="996"/>
      <c r="X91" s="5" t="s">
        <v>13</v>
      </c>
      <c r="Y91" s="7"/>
      <c r="Z91" s="7"/>
      <c r="AA91" s="7"/>
      <c r="AB91" s="7"/>
      <c r="AC91" s="18" t="s">
        <v>8</v>
      </c>
      <c r="AD91" s="7"/>
      <c r="AE91" s="1002">
        <f>'Rekap1 +tunjangan'!C10</f>
        <v>42576</v>
      </c>
      <c r="AF91" s="997"/>
      <c r="AG91" s="997"/>
      <c r="AH91" s="997"/>
      <c r="AI91" s="997"/>
      <c r="AJ91" s="997"/>
      <c r="AK91" s="997"/>
      <c r="AL91" s="997"/>
      <c r="AM91" s="997"/>
      <c r="AN91" s="997"/>
      <c r="AO91" s="997"/>
      <c r="AP91" s="997"/>
      <c r="AQ91" s="997"/>
      <c r="AR91" s="997"/>
      <c r="AS91" s="997"/>
      <c r="AT91" s="1017"/>
      <c r="AZ91" s="1018"/>
      <c r="BA91" s="984"/>
      <c r="BB91" s="984"/>
      <c r="BC91" s="984"/>
      <c r="BD91" s="984"/>
      <c r="BE91" s="984"/>
      <c r="BF91" s="984"/>
    </row>
    <row r="92" spans="2:58" ht="3.75" customHeight="1" x14ac:dyDescent="0.25">
      <c r="I92" s="566"/>
      <c r="K92" s="3">
        <v>0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AC92" s="4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2:58" x14ac:dyDescent="0.25">
      <c r="B93" s="5"/>
      <c r="C93" s="7" t="s">
        <v>104</v>
      </c>
      <c r="D93" s="7"/>
      <c r="E93" s="7"/>
      <c r="F93" s="7"/>
      <c r="G93" s="7"/>
      <c r="H93" s="7"/>
      <c r="I93" s="574" t="s">
        <v>8</v>
      </c>
      <c r="J93" s="7"/>
      <c r="K93" s="994" t="s">
        <v>116</v>
      </c>
      <c r="L93" s="995"/>
      <c r="M93" s="995"/>
      <c r="N93" s="995"/>
      <c r="O93" s="995"/>
      <c r="P93" s="995"/>
      <c r="Q93" s="995"/>
      <c r="R93" s="995"/>
      <c r="S93" s="995"/>
      <c r="T93" s="995"/>
      <c r="U93" s="995"/>
      <c r="V93" s="996"/>
      <c r="X93" s="5" t="s">
        <v>14</v>
      </c>
      <c r="Y93" s="7"/>
      <c r="Z93" s="7"/>
      <c r="AA93" s="7"/>
      <c r="AB93" s="7"/>
      <c r="AC93" s="18" t="s">
        <v>8</v>
      </c>
      <c r="AD93" s="7"/>
      <c r="AE93" s="157" t="s">
        <v>664</v>
      </c>
      <c r="AF93" s="572"/>
      <c r="AG93" s="572"/>
      <c r="AH93" s="572"/>
      <c r="AI93" s="572"/>
      <c r="AJ93" s="572"/>
      <c r="AK93" s="572"/>
      <c r="AL93" s="572" t="s">
        <v>161</v>
      </c>
      <c r="AM93" s="572"/>
      <c r="AN93" s="572"/>
      <c r="AO93" s="572"/>
      <c r="AP93" s="572"/>
      <c r="AQ93" s="572"/>
      <c r="AR93" s="572"/>
      <c r="AS93" s="572"/>
      <c r="AT93" s="573"/>
      <c r="AZ93" s="1018"/>
      <c r="BA93" s="984"/>
      <c r="BB93" s="984"/>
      <c r="BC93" s="984"/>
      <c r="BD93" s="984"/>
      <c r="BE93" s="984"/>
      <c r="BF93" s="984"/>
    </row>
    <row r="94" spans="2:58" x14ac:dyDescent="0.25">
      <c r="I94" s="566"/>
    </row>
    <row r="95" spans="2:58" x14ac:dyDescent="0.25">
      <c r="B95" s="1" t="s">
        <v>617</v>
      </c>
      <c r="I95" s="566"/>
    </row>
    <row r="96" spans="2:58" x14ac:dyDescent="0.25">
      <c r="I96" s="566"/>
    </row>
    <row r="97" spans="2:57" ht="15.75" customHeight="1" x14ac:dyDescent="0.25">
      <c r="B97" s="63" t="s">
        <v>119</v>
      </c>
      <c r="C97" s="62"/>
      <c r="D97" s="63" t="s">
        <v>103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1016">
        <f>'Rekap1 +tunjangan'!F10</f>
        <v>7480000</v>
      </c>
      <c r="S97" s="1016"/>
      <c r="T97" s="1016"/>
      <c r="U97" s="1016"/>
      <c r="V97" s="1016"/>
      <c r="W97" s="1016"/>
      <c r="X97" s="1016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2:57" ht="15.75" customHeight="1" x14ac:dyDescent="0.25">
      <c r="B98" s="63" t="s">
        <v>119</v>
      </c>
      <c r="C98" s="62"/>
      <c r="D98" s="63" t="s">
        <v>655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2:57" ht="15.75" customHeight="1" x14ac:dyDescent="0.25">
      <c r="B99" s="63"/>
      <c r="C99" s="62"/>
      <c r="D99" s="63" t="s">
        <v>20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1016">
        <f>'Rekap1 +tunjangan'!G10</f>
        <v>2200000</v>
      </c>
      <c r="S99" s="1016"/>
      <c r="T99" s="1016"/>
      <c r="U99" s="1016"/>
      <c r="V99" s="1016"/>
      <c r="W99" s="1016"/>
      <c r="X99" s="1016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2:57" ht="15.75" customHeight="1" x14ac:dyDescent="0.25">
      <c r="B100" s="63"/>
      <c r="C100" s="62"/>
      <c r="D100" s="63" t="s">
        <v>21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1016">
        <f>'Rekap1 +tunjangan'!I10</f>
        <v>3520000</v>
      </c>
      <c r="S100" s="1016"/>
      <c r="T100" s="1016"/>
      <c r="U100" s="1016"/>
      <c r="V100" s="1016"/>
      <c r="W100" s="1016"/>
      <c r="X100" s="1016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2:57" ht="8.25" customHeight="1" x14ac:dyDescent="0.25">
      <c r="B101" s="63"/>
      <c r="C101" s="62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567"/>
      <c r="S101" s="567"/>
      <c r="T101" s="567"/>
      <c r="U101" s="567"/>
      <c r="V101" s="567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2:57" ht="15.75" customHeight="1" x14ac:dyDescent="0.25">
      <c r="B102" s="63" t="s">
        <v>120</v>
      </c>
      <c r="C102" s="62"/>
      <c r="D102" s="63" t="s">
        <v>10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</row>
    <row r="103" spans="2:57" ht="15.75" customHeight="1" x14ac:dyDescent="0.25">
      <c r="B103" s="62"/>
      <c r="C103" s="62"/>
      <c r="D103" s="63" t="s">
        <v>121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1016">
        <f>'Rekap1 +tunjangan'!AE98</f>
        <v>0</v>
      </c>
      <c r="S103" s="1016"/>
      <c r="T103" s="1016"/>
      <c r="U103" s="1016"/>
      <c r="V103" s="1016"/>
      <c r="W103" s="1016"/>
      <c r="X103" s="1016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</row>
    <row r="104" spans="2:57" ht="9" customHeight="1" x14ac:dyDescent="0.25">
      <c r="B104" s="62"/>
      <c r="C104" s="62"/>
      <c r="D104" s="63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567"/>
      <c r="S104" s="567"/>
      <c r="T104" s="567"/>
      <c r="U104" s="567"/>
      <c r="V104" s="567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</row>
    <row r="105" spans="2:57" ht="18" customHeight="1" x14ac:dyDescent="0.25">
      <c r="B105" s="63" t="s">
        <v>154</v>
      </c>
      <c r="C105" s="62"/>
      <c r="D105" s="63" t="s">
        <v>578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1016">
        <f>'Rekap1 +tunjangan'!AE10</f>
        <v>1633333</v>
      </c>
      <c r="S105" s="1016"/>
      <c r="T105" s="1016"/>
      <c r="U105" s="1016"/>
      <c r="V105" s="1016"/>
      <c r="W105" s="1016"/>
      <c r="X105" s="1016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</row>
    <row r="106" spans="2:57" ht="9" customHeight="1" x14ac:dyDescent="0.25">
      <c r="B106" s="62"/>
      <c r="C106" s="62"/>
      <c r="D106" s="63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567"/>
      <c r="S106" s="567"/>
      <c r="T106" s="567"/>
      <c r="U106" s="567"/>
      <c r="V106" s="567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</row>
    <row r="107" spans="2:57" ht="30" x14ac:dyDescent="0.4">
      <c r="B107" s="14" t="s">
        <v>166</v>
      </c>
      <c r="C107" s="14"/>
      <c r="D107" s="14" t="s">
        <v>122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022">
        <f>R97+R99+R100-R103-R105</f>
        <v>11566667</v>
      </c>
      <c r="S107" s="1022"/>
      <c r="T107" s="1022"/>
      <c r="U107" s="1022"/>
      <c r="V107" s="1022"/>
      <c r="W107" s="1022"/>
      <c r="X107" s="1022"/>
      <c r="Y107" s="1022"/>
      <c r="Z107" s="1022"/>
      <c r="AA107" s="1022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</row>
    <row r="108" spans="2:57" x14ac:dyDescent="0.25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</row>
    <row r="109" spans="2:57" x14ac:dyDescent="0.25">
      <c r="B109" s="14" t="s">
        <v>118</v>
      </c>
      <c r="C109" s="14"/>
      <c r="D109" s="14"/>
      <c r="E109" s="14"/>
      <c r="F109" s="14" t="s">
        <v>8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</row>
    <row r="110" spans="2:57" x14ac:dyDescent="0.25">
      <c r="I110" s="566"/>
      <c r="AZ110" s="1019"/>
      <c r="BA110" s="1019"/>
      <c r="BB110" s="1019"/>
      <c r="BC110" s="1019"/>
      <c r="BD110" s="1019"/>
      <c r="BE110" s="1019"/>
    </row>
    <row r="111" spans="2:57" ht="18.75" customHeight="1" x14ac:dyDescent="0.25">
      <c r="B111" s="1023" t="s">
        <v>830</v>
      </c>
      <c r="C111" s="1023"/>
      <c r="D111" s="1023"/>
      <c r="E111" s="1023"/>
      <c r="F111" s="1023"/>
      <c r="G111" s="1023"/>
      <c r="H111" s="1023"/>
      <c r="I111" s="1023"/>
      <c r="J111" s="1023"/>
      <c r="K111" s="1023"/>
      <c r="L111" s="1023"/>
      <c r="M111" s="1023"/>
      <c r="N111" s="1023"/>
      <c r="O111" s="1023"/>
      <c r="P111" s="1023"/>
      <c r="Q111" s="1023"/>
      <c r="R111" s="1023"/>
      <c r="S111" s="1023"/>
      <c r="T111" s="1023"/>
      <c r="U111" s="1023"/>
      <c r="V111" s="1023"/>
      <c r="W111" s="1023"/>
      <c r="X111" s="1023"/>
      <c r="Y111" s="1023"/>
      <c r="Z111" s="1023"/>
      <c r="AA111" s="1023"/>
      <c r="AB111" s="1023"/>
      <c r="AC111" s="1023"/>
      <c r="AD111" s="1023"/>
      <c r="AE111" s="1023"/>
      <c r="AF111" s="1023"/>
      <c r="AG111" s="1023"/>
      <c r="AH111" s="1023"/>
      <c r="AI111" s="1023"/>
      <c r="AJ111" s="1023"/>
      <c r="AK111" s="1023"/>
      <c r="AL111" s="1023"/>
      <c r="AM111" s="1023"/>
      <c r="AN111" s="1023"/>
      <c r="AO111" s="1023"/>
      <c r="AP111" s="1023"/>
      <c r="AQ111" s="1023"/>
      <c r="AR111" s="1023"/>
      <c r="AS111" s="1023"/>
      <c r="AT111" s="1023"/>
      <c r="AZ111" s="1020"/>
      <c r="BA111" s="1020"/>
      <c r="BB111" s="1020"/>
      <c r="BC111" s="1020"/>
      <c r="BD111" s="1020"/>
      <c r="BE111" s="15"/>
    </row>
    <row r="112" spans="2:57" ht="18.75" customHeight="1" x14ac:dyDescent="0.25">
      <c r="B112" s="1023"/>
      <c r="C112" s="1023"/>
      <c r="D112" s="1023"/>
      <c r="E112" s="1023"/>
      <c r="F112" s="1023"/>
      <c r="G112" s="1023"/>
      <c r="H112" s="1023"/>
      <c r="I112" s="1023"/>
      <c r="J112" s="1023"/>
      <c r="K112" s="1023"/>
      <c r="L112" s="1023"/>
      <c r="M112" s="1023"/>
      <c r="N112" s="1023"/>
      <c r="O112" s="1023"/>
      <c r="P112" s="1023"/>
      <c r="Q112" s="1023"/>
      <c r="R112" s="1023"/>
      <c r="S112" s="1023"/>
      <c r="T112" s="1023"/>
      <c r="U112" s="1023"/>
      <c r="V112" s="1023"/>
      <c r="W112" s="1023"/>
      <c r="X112" s="1023"/>
      <c r="Y112" s="1023"/>
      <c r="Z112" s="1023"/>
      <c r="AA112" s="1023"/>
      <c r="AB112" s="1023"/>
      <c r="AC112" s="1023"/>
      <c r="AD112" s="1023"/>
      <c r="AE112" s="1023"/>
      <c r="AF112" s="1023"/>
      <c r="AG112" s="1023"/>
      <c r="AH112" s="1023"/>
      <c r="AI112" s="1023"/>
      <c r="AJ112" s="1023"/>
      <c r="AK112" s="1023"/>
      <c r="AL112" s="1023"/>
      <c r="AM112" s="1023"/>
      <c r="AN112" s="1023"/>
      <c r="AO112" s="1023"/>
      <c r="AP112" s="1023"/>
      <c r="AQ112" s="1023"/>
      <c r="AR112" s="1023"/>
      <c r="AS112" s="1023"/>
      <c r="AT112" s="1023"/>
    </row>
    <row r="113" spans="1:51" x14ac:dyDescent="0.25">
      <c r="I113" s="566"/>
    </row>
    <row r="114" spans="1:51" ht="16.5" thickBot="1" x14ac:dyDescent="0.3">
      <c r="A114" s="65"/>
      <c r="B114" s="65"/>
      <c r="C114" s="65"/>
      <c r="D114" s="65"/>
      <c r="E114" s="65"/>
      <c r="F114" s="65"/>
      <c r="G114" s="65"/>
      <c r="H114" s="65"/>
      <c r="I114" s="66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</row>
    <row r="115" spans="1:51" x14ac:dyDescent="0.25">
      <c r="I115" s="566"/>
    </row>
    <row r="116" spans="1:51" x14ac:dyDescent="0.25">
      <c r="B116" s="1" t="s">
        <v>123</v>
      </c>
      <c r="I116" s="566"/>
    </row>
    <row r="117" spans="1:51" ht="8.25" customHeight="1" x14ac:dyDescent="0.25">
      <c r="I117" s="566"/>
    </row>
    <row r="118" spans="1:51" ht="28.5" customHeight="1" x14ac:dyDescent="0.25">
      <c r="B118" s="1">
        <v>1</v>
      </c>
      <c r="D118" s="1021" t="s">
        <v>658</v>
      </c>
      <c r="E118" s="1021"/>
      <c r="F118" s="1021"/>
      <c r="G118" s="1021"/>
      <c r="H118" s="1021"/>
      <c r="I118" s="1021"/>
      <c r="J118" s="1021"/>
      <c r="K118" s="1021"/>
      <c r="L118" s="1021"/>
      <c r="M118" s="1021"/>
      <c r="N118" s="1021"/>
      <c r="O118" s="1021"/>
      <c r="P118" s="1021"/>
      <c r="Q118" s="1021"/>
      <c r="R118" s="1021"/>
      <c r="S118" s="1021"/>
      <c r="T118" s="1021"/>
      <c r="U118" s="1021"/>
      <c r="V118" s="1021"/>
      <c r="W118" s="1021"/>
      <c r="X118" s="1021"/>
      <c r="Y118" s="1021"/>
      <c r="Z118" s="1021"/>
      <c r="AA118" s="1021"/>
      <c r="AB118" s="1021"/>
      <c r="AC118" s="1021"/>
      <c r="AD118" s="1021"/>
      <c r="AE118" s="1021"/>
      <c r="AF118" s="1021"/>
      <c r="AG118" s="1021"/>
      <c r="AH118" s="1021"/>
      <c r="AI118" s="1021"/>
      <c r="AJ118" s="1021"/>
      <c r="AK118" s="1021"/>
      <c r="AL118" s="1021"/>
      <c r="AM118" s="1021"/>
      <c r="AN118" s="1021"/>
      <c r="AO118" s="1021"/>
      <c r="AP118" s="1021"/>
      <c r="AQ118" s="1021"/>
      <c r="AR118" s="1021"/>
      <c r="AS118" s="1021"/>
      <c r="AT118" s="1021"/>
    </row>
    <row r="119" spans="1:51" ht="5.25" customHeight="1" x14ac:dyDescent="0.25">
      <c r="I119" s="566"/>
    </row>
    <row r="120" spans="1:51" ht="34.5" customHeight="1" x14ac:dyDescent="0.25">
      <c r="B120" s="29">
        <v>2</v>
      </c>
      <c r="D120" s="872" t="s">
        <v>659</v>
      </c>
      <c r="E120" s="872"/>
      <c r="F120" s="872"/>
      <c r="G120" s="872"/>
      <c r="H120" s="872"/>
      <c r="I120" s="872"/>
      <c r="J120" s="872"/>
      <c r="K120" s="872"/>
      <c r="L120" s="872"/>
      <c r="M120" s="872"/>
      <c r="N120" s="872"/>
      <c r="O120" s="872"/>
      <c r="P120" s="872"/>
      <c r="Q120" s="872"/>
      <c r="R120" s="872"/>
      <c r="S120" s="872"/>
      <c r="T120" s="872"/>
      <c r="U120" s="872"/>
      <c r="V120" s="872"/>
      <c r="W120" s="872"/>
      <c r="X120" s="872"/>
      <c r="Y120" s="872"/>
      <c r="Z120" s="872"/>
      <c r="AA120" s="872"/>
      <c r="AB120" s="872"/>
      <c r="AC120" s="872"/>
      <c r="AD120" s="872"/>
      <c r="AE120" s="872"/>
      <c r="AF120" s="872"/>
      <c r="AG120" s="872"/>
      <c r="AH120" s="872"/>
      <c r="AI120" s="872"/>
      <c r="AJ120" s="872"/>
      <c r="AK120" s="872"/>
      <c r="AL120" s="872"/>
      <c r="AM120" s="872"/>
      <c r="AN120" s="872"/>
      <c r="AO120" s="872"/>
      <c r="AP120" s="872"/>
      <c r="AQ120" s="872"/>
      <c r="AR120" s="872"/>
      <c r="AS120" s="872"/>
      <c r="AT120" s="872"/>
    </row>
    <row r="121" spans="1:51" ht="18" customHeight="1" x14ac:dyDescent="0.25">
      <c r="B121" s="13"/>
      <c r="I121" s="566"/>
    </row>
    <row r="122" spans="1:51" customForma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customFormat="1" x14ac:dyDescent="0.25">
      <c r="A123" s="1"/>
      <c r="B123" s="1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 t="s">
        <v>350</v>
      </c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1"/>
      <c r="AY123" s="1"/>
    </row>
    <row r="124" spans="1:51" customFormat="1" x14ac:dyDescent="0.25">
      <c r="A124" s="1"/>
      <c r="B124" s="1"/>
      <c r="C124" s="1"/>
      <c r="D124" s="1"/>
      <c r="E124" s="1"/>
      <c r="F124" s="1"/>
      <c r="G124" s="1"/>
      <c r="H124" s="1"/>
      <c r="I124" s="566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customFormat="1" x14ac:dyDescent="0.25">
      <c r="A125" s="1"/>
      <c r="B125" s="1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 t="s">
        <v>15</v>
      </c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1"/>
      <c r="AY125" s="1"/>
    </row>
    <row r="126" spans="1:51" customFormat="1" x14ac:dyDescent="0.25">
      <c r="A126" s="1"/>
      <c r="B126" s="1"/>
      <c r="C126" s="1"/>
      <c r="D126" s="1"/>
      <c r="E126" s="1"/>
      <c r="F126" s="1"/>
      <c r="G126" s="1"/>
      <c r="H126" s="1"/>
      <c r="I126" s="566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customFormat="1" x14ac:dyDescent="0.25">
      <c r="A127" s="1"/>
      <c r="B127" s="5"/>
      <c r="C127" s="6" t="s">
        <v>7</v>
      </c>
      <c r="D127" s="7"/>
      <c r="E127" s="7"/>
      <c r="F127" s="7"/>
      <c r="G127" s="7"/>
      <c r="H127" s="7"/>
      <c r="I127" s="11" t="s">
        <v>8</v>
      </c>
      <c r="J127" s="7"/>
      <c r="K127" s="994" t="str">
        <f>'Rekap1 +tunjangan'!B12</f>
        <v>Ir. ZAMHARI HAMID, MM</v>
      </c>
      <c r="L127" s="995"/>
      <c r="M127" s="995"/>
      <c r="N127" s="995"/>
      <c r="O127" s="995"/>
      <c r="P127" s="995"/>
      <c r="Q127" s="995"/>
      <c r="R127" s="995"/>
      <c r="S127" s="995"/>
      <c r="T127" s="995"/>
      <c r="U127" s="995"/>
      <c r="V127" s="995"/>
      <c r="W127" s="995"/>
      <c r="X127" s="996"/>
      <c r="Y127" s="90"/>
      <c r="Z127" s="1"/>
      <c r="AA127" s="8" t="s">
        <v>11</v>
      </c>
      <c r="AB127" s="7"/>
      <c r="AC127" s="7"/>
      <c r="AD127" s="7"/>
      <c r="AE127" s="7"/>
      <c r="AF127" s="11" t="s">
        <v>8</v>
      </c>
      <c r="AG127" s="7"/>
      <c r="AH127" s="994" t="s">
        <v>164</v>
      </c>
      <c r="AI127" s="994"/>
      <c r="AJ127" s="994"/>
      <c r="AK127" s="994"/>
      <c r="AL127" s="994"/>
      <c r="AM127" s="994"/>
      <c r="AN127" s="994"/>
      <c r="AO127" s="994"/>
      <c r="AP127" s="994"/>
      <c r="AQ127" s="994"/>
      <c r="AR127" s="994"/>
      <c r="AS127" s="994"/>
      <c r="AT127" s="994"/>
      <c r="AU127" s="994"/>
      <c r="AV127" s="994"/>
      <c r="AW127" s="994"/>
      <c r="AX127" s="994"/>
      <c r="AY127" s="1004"/>
    </row>
    <row r="128" spans="1:51" customFormat="1" ht="3" customHeight="1" x14ac:dyDescent="0.25">
      <c r="A128" s="1"/>
      <c r="B128" s="1"/>
      <c r="C128" s="1"/>
      <c r="D128" s="1"/>
      <c r="E128" s="1"/>
      <c r="F128" s="1"/>
      <c r="G128" s="1"/>
      <c r="H128" s="1"/>
      <c r="I128" s="10"/>
      <c r="J128" s="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1"/>
      <c r="AA128" s="2"/>
      <c r="AB128" s="1"/>
      <c r="AC128" s="1"/>
      <c r="AD128" s="1"/>
      <c r="AE128" s="1"/>
      <c r="AF128" s="12"/>
      <c r="AG128" s="1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1"/>
      <c r="AY128" s="1"/>
    </row>
    <row r="129" spans="1:54" customFormat="1" x14ac:dyDescent="0.25">
      <c r="A129" s="1"/>
      <c r="B129" s="5"/>
      <c r="C129" s="6" t="s">
        <v>21</v>
      </c>
      <c r="D129" s="7"/>
      <c r="E129" s="7"/>
      <c r="F129" s="7"/>
      <c r="G129" s="7"/>
      <c r="H129" s="7"/>
      <c r="I129" s="11" t="s">
        <v>8</v>
      </c>
      <c r="J129" s="7"/>
      <c r="K129" s="994" t="s">
        <v>665</v>
      </c>
      <c r="L129" s="995"/>
      <c r="M129" s="995"/>
      <c r="N129" s="995"/>
      <c r="O129" s="995"/>
      <c r="P129" s="995"/>
      <c r="Q129" s="995"/>
      <c r="R129" s="995"/>
      <c r="S129" s="995"/>
      <c r="T129" s="995"/>
      <c r="U129" s="995"/>
      <c r="V129" s="995"/>
      <c r="W129" s="995"/>
      <c r="X129" s="996"/>
      <c r="Y129" s="90"/>
      <c r="Z129" s="1"/>
      <c r="AA129" s="8" t="s">
        <v>12</v>
      </c>
      <c r="AB129" s="7"/>
      <c r="AC129" s="7"/>
      <c r="AD129" s="7"/>
      <c r="AE129" s="7"/>
      <c r="AF129" s="11" t="s">
        <v>8</v>
      </c>
      <c r="AG129" s="7"/>
      <c r="AH129" s="997">
        <f>AE8</f>
        <v>42659</v>
      </c>
      <c r="AI129" s="997"/>
      <c r="AJ129" s="997"/>
      <c r="AK129" s="997"/>
      <c r="AL129" s="997"/>
      <c r="AM129" s="572" t="s">
        <v>18</v>
      </c>
      <c r="AN129" s="7"/>
      <c r="AO129" s="998">
        <f>AM8</f>
        <v>42689</v>
      </c>
      <c r="AP129" s="998"/>
      <c r="AQ129" s="998"/>
      <c r="AR129" s="998"/>
      <c r="AS129" s="998"/>
      <c r="AT129" s="68"/>
      <c r="AU129" s="68"/>
      <c r="AV129" s="68"/>
      <c r="AW129" s="68"/>
      <c r="AX129" s="7"/>
      <c r="AY129" s="74"/>
    </row>
    <row r="130" spans="1:54" customFormat="1" ht="3" customHeight="1" x14ac:dyDescent="0.25">
      <c r="A130" s="1"/>
      <c r="B130" s="1"/>
      <c r="C130" s="1"/>
      <c r="D130" s="1"/>
      <c r="E130" s="1"/>
      <c r="F130" s="1"/>
      <c r="G130" s="1"/>
      <c r="H130" s="1"/>
      <c r="I130" s="10"/>
      <c r="J130" s="1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1"/>
      <c r="AA130" s="2"/>
      <c r="AB130" s="1"/>
      <c r="AC130" s="1"/>
      <c r="AD130" s="1"/>
      <c r="AE130" s="1"/>
      <c r="AF130" s="12"/>
      <c r="AG130" s="1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1"/>
      <c r="AY130" s="1"/>
    </row>
    <row r="131" spans="1:54" customFormat="1" x14ac:dyDescent="0.25">
      <c r="A131" s="1"/>
      <c r="B131" s="5"/>
      <c r="C131" s="6" t="s">
        <v>6</v>
      </c>
      <c r="D131" s="7"/>
      <c r="E131" s="7"/>
      <c r="F131" s="7"/>
      <c r="G131" s="7"/>
      <c r="H131" s="7"/>
      <c r="I131" s="11" t="s">
        <v>8</v>
      </c>
      <c r="J131" s="7"/>
      <c r="K131" s="999"/>
      <c r="L131" s="1000"/>
      <c r="M131" s="1000"/>
      <c r="N131" s="1000"/>
      <c r="O131" s="1000"/>
      <c r="P131" s="1000"/>
      <c r="Q131" s="1000"/>
      <c r="R131" s="1000"/>
      <c r="S131" s="1000"/>
      <c r="T131" s="1000"/>
      <c r="U131" s="1000"/>
      <c r="V131" s="1000"/>
      <c r="W131" s="1000"/>
      <c r="X131" s="1001"/>
      <c r="Y131" s="91"/>
      <c r="Z131" s="1"/>
      <c r="AA131" s="8" t="s">
        <v>13</v>
      </c>
      <c r="AB131" s="7"/>
      <c r="AC131" s="7"/>
      <c r="AD131" s="7"/>
      <c r="AE131" s="7"/>
      <c r="AF131" s="11" t="s">
        <v>8</v>
      </c>
      <c r="AG131" s="7"/>
      <c r="AH131" s="1002">
        <f>'Rekap1 +tunjangan'!C12</f>
        <v>42578</v>
      </c>
      <c r="AI131" s="997"/>
      <c r="AJ131" s="997"/>
      <c r="AK131" s="997"/>
      <c r="AL131" s="997"/>
      <c r="AM131" s="997"/>
      <c r="AN131" s="997"/>
      <c r="AO131" s="997"/>
      <c r="AP131" s="997"/>
      <c r="AQ131" s="997"/>
      <c r="AR131" s="997"/>
      <c r="AS131" s="997"/>
      <c r="AT131" s="997"/>
      <c r="AU131" s="997"/>
      <c r="AV131" s="997"/>
      <c r="AW131" s="997"/>
      <c r="AX131" s="7"/>
      <c r="AY131" s="74"/>
    </row>
    <row r="132" spans="1:54" customFormat="1" ht="3" customHeight="1" x14ac:dyDescent="0.25">
      <c r="A132" s="1"/>
      <c r="B132" s="1"/>
      <c r="C132" s="1"/>
      <c r="D132" s="1"/>
      <c r="E132" s="1"/>
      <c r="F132" s="1"/>
      <c r="G132" s="1"/>
      <c r="H132" s="1"/>
      <c r="I132" s="10"/>
      <c r="J132" s="1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1"/>
      <c r="AA132" s="2"/>
      <c r="AB132" s="1"/>
      <c r="AC132" s="1"/>
      <c r="AD132" s="1"/>
      <c r="AE132" s="1"/>
      <c r="AF132" s="12"/>
      <c r="AG132" s="1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1"/>
      <c r="AY132" s="1"/>
    </row>
    <row r="133" spans="1:54" customFormat="1" x14ac:dyDescent="0.25">
      <c r="A133" s="1"/>
      <c r="B133" s="5"/>
      <c r="C133" s="6" t="s">
        <v>104</v>
      </c>
      <c r="D133" s="7"/>
      <c r="E133" s="7"/>
      <c r="F133" s="7"/>
      <c r="G133" s="7"/>
      <c r="H133" s="7"/>
      <c r="I133" s="87" t="s">
        <v>8</v>
      </c>
      <c r="J133" s="7"/>
      <c r="K133" s="994" t="s">
        <v>116</v>
      </c>
      <c r="L133" s="995"/>
      <c r="M133" s="995"/>
      <c r="N133" s="995"/>
      <c r="O133" s="995"/>
      <c r="P133" s="995"/>
      <c r="Q133" s="995"/>
      <c r="R133" s="995"/>
      <c r="S133" s="995"/>
      <c r="T133" s="995"/>
      <c r="U133" s="995"/>
      <c r="V133" s="995"/>
      <c r="W133" s="995"/>
      <c r="X133" s="996"/>
      <c r="Y133" s="90"/>
      <c r="Z133" s="1"/>
      <c r="AA133" s="8" t="s">
        <v>14</v>
      </c>
      <c r="AB133" s="7"/>
      <c r="AC133" s="7"/>
      <c r="AD133" s="7"/>
      <c r="AE133" s="7"/>
      <c r="AF133" s="11" t="s">
        <v>8</v>
      </c>
      <c r="AG133" s="7"/>
      <c r="AH133" s="1003" t="s">
        <v>458</v>
      </c>
      <c r="AI133" s="1003"/>
      <c r="AJ133" s="1003"/>
      <c r="AK133" s="1003"/>
      <c r="AL133" s="1003"/>
      <c r="AM133" s="1003"/>
      <c r="AN133" s="572" t="s">
        <v>165</v>
      </c>
      <c r="AO133" s="572"/>
      <c r="AP133" s="572"/>
      <c r="AQ133" s="572"/>
      <c r="AR133" s="572"/>
      <c r="AS133" s="572"/>
      <c r="AT133" s="572"/>
      <c r="AU133" s="572"/>
      <c r="AV133" s="572"/>
      <c r="AW133" s="572"/>
      <c r="AX133" s="7"/>
      <c r="AY133" s="74"/>
    </row>
    <row r="134" spans="1:54" customFormat="1" x14ac:dyDescent="0.25">
      <c r="A134" s="1"/>
      <c r="B134" s="1"/>
      <c r="C134" s="1"/>
      <c r="D134" s="1"/>
      <c r="E134" s="1"/>
      <c r="F134" s="1"/>
      <c r="G134" s="1"/>
      <c r="H134" s="1"/>
      <c r="I134" s="566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4" customFormat="1" ht="3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4" customFormat="1" x14ac:dyDescent="0.25">
      <c r="A136" s="1"/>
      <c r="B136" s="1" t="s">
        <v>167</v>
      </c>
      <c r="C136" s="1" t="s">
        <v>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4"/>
      <c r="Q136" s="4" t="s">
        <v>8</v>
      </c>
      <c r="R136" s="1"/>
      <c r="S136" s="970">
        <f>'Rekap1 +tunjangan'!E12</f>
        <v>17000000</v>
      </c>
      <c r="T136" s="971"/>
      <c r="U136" s="971"/>
      <c r="V136" s="971"/>
      <c r="W136" s="971"/>
      <c r="X136" s="972"/>
      <c r="Y136" s="571"/>
      <c r="Z136" s="1"/>
      <c r="AA136" s="1" t="s">
        <v>166</v>
      </c>
      <c r="AB136" s="1" t="s">
        <v>153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4" customFormat="1" ht="3" customHeight="1" x14ac:dyDescent="0.25">
      <c r="A137" s="1"/>
      <c r="B137" s="1"/>
      <c r="C137" s="1"/>
      <c r="D137" s="1"/>
      <c r="E137" s="1"/>
      <c r="F137" s="1"/>
      <c r="G137" s="1"/>
      <c r="H137" s="1"/>
      <c r="I137" s="566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4" customFormat="1" x14ac:dyDescent="0.25">
      <c r="A138" s="1"/>
      <c r="B138" s="1" t="s">
        <v>168</v>
      </c>
      <c r="C138" s="1" t="s">
        <v>125</v>
      </c>
      <c r="D138" s="1"/>
      <c r="E138" s="1"/>
      <c r="F138" s="1"/>
      <c r="G138" s="1"/>
      <c r="H138" s="1"/>
      <c r="I138" s="1"/>
      <c r="J138" s="1"/>
      <c r="K138" s="16"/>
      <c r="L138" s="16"/>
      <c r="M138" s="16"/>
      <c r="N138" s="16"/>
      <c r="O138" s="1"/>
      <c r="P138" s="4"/>
      <c r="Q138" s="4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 t="s">
        <v>108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 t="s">
        <v>8</v>
      </c>
      <c r="AT138" s="970">
        <v>0</v>
      </c>
      <c r="AU138" s="971"/>
      <c r="AV138" s="971"/>
      <c r="AW138" s="971"/>
      <c r="AX138" s="971"/>
      <c r="AY138" s="972"/>
    </row>
    <row r="139" spans="1:54" customFormat="1" ht="3" customHeight="1" x14ac:dyDescent="0.25">
      <c r="A139" s="1"/>
      <c r="B139" s="1"/>
      <c r="C139" s="1"/>
      <c r="D139" s="1"/>
      <c r="E139" s="1"/>
      <c r="F139" s="1"/>
      <c r="G139" s="1"/>
      <c r="H139" s="1"/>
      <c r="I139" s="4"/>
      <c r="J139" s="1"/>
      <c r="K139" s="566"/>
      <c r="L139" s="566"/>
      <c r="M139" s="566"/>
      <c r="N139" s="566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56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4" customFormat="1" x14ac:dyDescent="0.25">
      <c r="A140" s="1"/>
      <c r="B140" s="1"/>
      <c r="C140" s="1" t="s">
        <v>20</v>
      </c>
      <c r="D140" s="1"/>
      <c r="E140" s="1"/>
      <c r="F140" s="1"/>
      <c r="G140" s="1"/>
      <c r="H140" s="1"/>
      <c r="I140" s="4"/>
      <c r="J140" s="1"/>
      <c r="K140" s="1"/>
      <c r="L140" s="1"/>
      <c r="M140" s="1"/>
      <c r="N140" s="1"/>
      <c r="O140" s="1"/>
      <c r="P140" s="4"/>
      <c r="Q140" s="4" t="s">
        <v>8</v>
      </c>
      <c r="R140" s="1"/>
      <c r="S140" s="970">
        <f>'Rekap1 +tunjangan'!G12</f>
        <v>5000000</v>
      </c>
      <c r="T140" s="971"/>
      <c r="U140" s="971"/>
      <c r="V140" s="971"/>
      <c r="W140" s="971"/>
      <c r="X140" s="972"/>
      <c r="Y140" s="571"/>
      <c r="Z140" s="1"/>
      <c r="AA140" s="1"/>
      <c r="AB140" s="1" t="s">
        <v>666</v>
      </c>
      <c r="AC140" s="1"/>
      <c r="AD140" s="1"/>
      <c r="AE140" s="1"/>
      <c r="AF140" s="4"/>
      <c r="AG140" s="15"/>
      <c r="AH140" s="16"/>
      <c r="AI140" s="16"/>
      <c r="AJ140" s="992"/>
      <c r="AK140" s="993"/>
      <c r="AL140" s="16"/>
      <c r="AM140" s="16"/>
      <c r="AN140" s="16"/>
      <c r="AO140" s="15"/>
      <c r="AP140" s="992"/>
      <c r="AQ140" s="993"/>
      <c r="AR140" s="1"/>
      <c r="AS140" s="1" t="s">
        <v>8</v>
      </c>
      <c r="AT140" s="970">
        <f>'Rekap1 +tunjangan'!AG12</f>
        <v>0</v>
      </c>
      <c r="AU140" s="971"/>
      <c r="AV140" s="971"/>
      <c r="AW140" s="971"/>
      <c r="AX140" s="971"/>
      <c r="AY140" s="972"/>
    </row>
    <row r="141" spans="1:54" customFormat="1" ht="3" customHeight="1" x14ac:dyDescent="0.25">
      <c r="A141" s="1"/>
      <c r="B141" s="1"/>
      <c r="C141" s="1"/>
      <c r="D141" s="1"/>
      <c r="E141" s="1"/>
      <c r="F141" s="1"/>
      <c r="G141" s="1"/>
      <c r="H141" s="1"/>
      <c r="I141" s="4"/>
      <c r="J141" s="1"/>
      <c r="K141" s="1"/>
      <c r="L141" s="1"/>
      <c r="M141" s="15"/>
      <c r="N141" s="15"/>
      <c r="O141" s="1"/>
      <c r="P141" s="4"/>
      <c r="Q141" s="4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566"/>
      <c r="AG141" s="1"/>
      <c r="AH141" s="1"/>
      <c r="AI141" s="1"/>
      <c r="AJ141" s="1">
        <v>0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>
        <v>0</v>
      </c>
      <c r="AW141" s="1"/>
      <c r="AX141" s="1"/>
      <c r="AY141" s="1"/>
    </row>
    <row r="142" spans="1:54" customFormat="1" x14ac:dyDescent="0.25">
      <c r="A142" s="1"/>
      <c r="B142" s="1"/>
      <c r="C142" s="1" t="s">
        <v>636</v>
      </c>
      <c r="D142" s="1"/>
      <c r="E142" s="1"/>
      <c r="F142" s="1"/>
      <c r="G142" s="1"/>
      <c r="H142" s="1"/>
      <c r="I142" s="4"/>
      <c r="J142" s="1"/>
      <c r="K142" s="1"/>
      <c r="L142" s="1"/>
      <c r="M142" s="1"/>
      <c r="N142" s="1"/>
      <c r="O142" s="1"/>
      <c r="P142" s="4"/>
      <c r="Q142" s="4" t="s">
        <v>8</v>
      </c>
      <c r="R142" s="1"/>
      <c r="S142" s="970">
        <f>'Rekap1 +tunjangan'!T12</f>
        <v>8400000</v>
      </c>
      <c r="T142" s="971"/>
      <c r="U142" s="971"/>
      <c r="V142" s="971"/>
      <c r="W142" s="971"/>
      <c r="X142" s="972"/>
      <c r="Y142" s="571"/>
      <c r="Z142" s="1"/>
      <c r="AA142" s="1"/>
      <c r="AB142" s="1" t="s">
        <v>550</v>
      </c>
      <c r="AC142" s="1"/>
      <c r="AD142" s="1"/>
      <c r="AE142" s="1"/>
      <c r="AF142" s="4"/>
      <c r="AG142" s="15"/>
      <c r="AH142" s="16"/>
      <c r="AI142" s="16"/>
      <c r="AJ142" s="992"/>
      <c r="AK142" s="992"/>
      <c r="AL142" s="16"/>
      <c r="AM142" s="16"/>
      <c r="AN142" s="16"/>
      <c r="AO142" s="15"/>
      <c r="AP142" s="992"/>
      <c r="AQ142" s="992"/>
      <c r="AR142" s="1"/>
      <c r="AS142" s="1" t="s">
        <v>8</v>
      </c>
      <c r="AT142" s="970">
        <f>'Rekap1 +tunjangan'!AM12</f>
        <v>0</v>
      </c>
      <c r="AU142" s="971"/>
      <c r="AV142" s="971"/>
      <c r="AW142" s="971"/>
      <c r="AX142" s="971"/>
      <c r="AY142" s="972"/>
    </row>
    <row r="143" spans="1:54" customFormat="1" ht="3" customHeight="1" x14ac:dyDescent="0.25">
      <c r="A143" s="1"/>
      <c r="B143" s="1"/>
      <c r="C143" s="1"/>
      <c r="D143" s="1"/>
      <c r="E143" s="1"/>
      <c r="F143" s="1"/>
      <c r="G143" s="1"/>
      <c r="H143" s="1"/>
      <c r="I143" s="4"/>
      <c r="J143" s="1"/>
      <c r="K143" s="1"/>
      <c r="L143" s="1"/>
      <c r="M143" s="1"/>
      <c r="N143" s="1"/>
      <c r="O143" s="1"/>
      <c r="P143" s="566"/>
      <c r="Q143" s="566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566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BB143" t="s">
        <v>184</v>
      </c>
    </row>
    <row r="144" spans="1:54" customFormat="1" x14ac:dyDescent="0.25">
      <c r="A144" s="1"/>
      <c r="B144" s="1"/>
      <c r="C144" s="1" t="s">
        <v>21</v>
      </c>
      <c r="D144" s="1"/>
      <c r="E144" s="1"/>
      <c r="F144" s="1"/>
      <c r="G144" s="1"/>
      <c r="H144" s="1"/>
      <c r="I144" s="4"/>
      <c r="J144" s="1"/>
      <c r="K144" s="1"/>
      <c r="L144" s="1"/>
      <c r="M144" s="1"/>
      <c r="N144" s="1"/>
      <c r="O144" s="1"/>
      <c r="P144" s="4"/>
      <c r="Q144" s="4" t="s">
        <v>8</v>
      </c>
      <c r="R144" s="1"/>
      <c r="S144" s="970">
        <f>'Rekap1 +tunjangan'!I12</f>
        <v>8000000</v>
      </c>
      <c r="T144" s="971"/>
      <c r="U144" s="971"/>
      <c r="V144" s="971"/>
      <c r="W144" s="971"/>
      <c r="X144" s="972"/>
      <c r="Y144" s="571"/>
      <c r="Z144" s="1"/>
      <c r="AA144" s="1"/>
      <c r="AB144" s="1" t="s">
        <v>88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 t="s">
        <v>8</v>
      </c>
      <c r="AT144" s="970">
        <f>'Rekap1 +tunjangan'!AF12</f>
        <v>425000</v>
      </c>
      <c r="AU144" s="971"/>
      <c r="AV144" s="971"/>
      <c r="AW144" s="971"/>
      <c r="AX144" s="971"/>
      <c r="AY144" s="972"/>
    </row>
    <row r="145" spans="1:52" customFormat="1" ht="3" customHeight="1" x14ac:dyDescent="0.25">
      <c r="A145" s="1"/>
      <c r="B145" s="1"/>
      <c r="C145" s="1"/>
      <c r="D145" s="1"/>
      <c r="E145" s="1"/>
      <c r="F145" s="1"/>
      <c r="G145" s="1"/>
      <c r="H145" s="1"/>
      <c r="I145" s="4"/>
      <c r="J145" s="1"/>
      <c r="K145" s="1"/>
      <c r="L145" s="1"/>
      <c r="M145" s="1"/>
      <c r="N145" s="1"/>
      <c r="O145" s="1"/>
      <c r="P145" s="566"/>
      <c r="Q145" s="566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566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2" customFormat="1" ht="18.75" customHeight="1" x14ac:dyDescent="0.25">
      <c r="A146" s="1"/>
      <c r="B146" s="1"/>
      <c r="C146" s="1" t="s">
        <v>1</v>
      </c>
      <c r="D146" s="1"/>
      <c r="E146" s="1"/>
      <c r="F146" s="1"/>
      <c r="G146" s="1"/>
      <c r="H146" s="1"/>
      <c r="I146" s="4"/>
      <c r="J146" s="1"/>
      <c r="K146" s="992"/>
      <c r="L146" s="992"/>
      <c r="M146" s="125"/>
      <c r="N146" s="575"/>
      <c r="O146" s="1"/>
      <c r="P146" s="4"/>
      <c r="Q146" s="4" t="s">
        <v>8</v>
      </c>
      <c r="R146" s="1"/>
      <c r="S146" s="970">
        <f>'Rekap1 +tunjangan'!AY12</f>
        <v>4200000</v>
      </c>
      <c r="T146" s="971"/>
      <c r="U146" s="971"/>
      <c r="V146" s="971"/>
      <c r="W146" s="971"/>
      <c r="X146" s="972"/>
      <c r="Y146" s="1"/>
      <c r="Z146" s="1"/>
      <c r="AA146" s="1"/>
      <c r="AB146" s="1" t="s">
        <v>551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customFormat="1" ht="3" customHeight="1" x14ac:dyDescent="0.25">
      <c r="A147" s="1"/>
      <c r="B147" s="1"/>
      <c r="C147" s="1"/>
      <c r="D147" s="1"/>
      <c r="E147" s="1"/>
      <c r="F147" s="1"/>
      <c r="G147" s="1"/>
      <c r="H147" s="1"/>
      <c r="I147" s="4"/>
      <c r="J147" s="1"/>
      <c r="K147" s="15"/>
      <c r="L147" s="15"/>
      <c r="M147" s="3"/>
      <c r="N147" s="1"/>
      <c r="O147" s="1"/>
      <c r="P147" s="566"/>
      <c r="Q147" s="566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566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customFormat="1" x14ac:dyDescent="0.25">
      <c r="A148" s="1"/>
      <c r="B148" s="1"/>
      <c r="C148" s="1" t="s">
        <v>662</v>
      </c>
      <c r="D148" s="1"/>
      <c r="E148" s="1"/>
      <c r="F148" s="1"/>
      <c r="G148" s="1"/>
      <c r="H148" s="1"/>
      <c r="I148" s="4"/>
      <c r="J148" s="1"/>
      <c r="K148" s="992"/>
      <c r="L148" s="992"/>
      <c r="M148" s="125"/>
      <c r="N148" s="575"/>
      <c r="O148" s="1"/>
      <c r="P148" s="4"/>
      <c r="Q148" s="4" t="s">
        <v>8</v>
      </c>
      <c r="R148" s="1"/>
      <c r="S148" s="970">
        <f>'Rekap1 +tunjangan'!BA12</f>
        <v>5850000</v>
      </c>
      <c r="T148" s="971"/>
      <c r="U148" s="971"/>
      <c r="V148" s="971"/>
      <c r="W148" s="971"/>
      <c r="X148" s="972"/>
      <c r="Y148" s="571"/>
      <c r="Z148" s="1"/>
      <c r="AA148" s="1"/>
      <c r="AB148" s="1" t="s">
        <v>128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969">
        <v>0.02</v>
      </c>
      <c r="AN148" s="969"/>
      <c r="AO148" s="969"/>
      <c r="AP148" s="88"/>
      <c r="AQ148" s="1"/>
      <c r="AR148" s="1"/>
      <c r="AS148" s="1" t="s">
        <v>8</v>
      </c>
      <c r="AT148" s="970">
        <f>'BPJS Ketenagakerjaan'!K10</f>
        <v>1041000</v>
      </c>
      <c r="AU148" s="971"/>
      <c r="AV148" s="971"/>
      <c r="AW148" s="971"/>
      <c r="AX148" s="971"/>
      <c r="AY148" s="972"/>
      <c r="AZ148" s="1"/>
    </row>
    <row r="149" spans="1:52" customFormat="1" ht="3" customHeight="1" x14ac:dyDescent="0.25">
      <c r="A149" s="1"/>
      <c r="B149" s="1"/>
      <c r="C149" s="1"/>
      <c r="D149" s="1"/>
      <c r="E149" s="1"/>
      <c r="F149" s="1"/>
      <c r="G149" s="1"/>
      <c r="H149" s="1"/>
      <c r="I149" s="4"/>
      <c r="J149" s="1"/>
      <c r="K149" s="1">
        <v>0</v>
      </c>
      <c r="L149" s="1">
        <v>0</v>
      </c>
      <c r="M149" s="1"/>
      <c r="N149" s="1"/>
      <c r="O149" s="1"/>
      <c r="P149" s="4"/>
      <c r="Q149" s="4"/>
      <c r="R149" s="1"/>
      <c r="S149" s="571"/>
      <c r="T149" s="571"/>
      <c r="U149" s="571"/>
      <c r="V149" s="571"/>
      <c r="W149" s="571"/>
      <c r="X149" s="57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customFormat="1" x14ac:dyDescent="0.25">
      <c r="A150" s="1"/>
      <c r="B150" s="1"/>
      <c r="C150" s="1" t="s">
        <v>663</v>
      </c>
      <c r="D150" s="1"/>
      <c r="E150" s="1"/>
      <c r="F150" s="1"/>
      <c r="G150" s="1"/>
      <c r="H150" s="1"/>
      <c r="I150" s="4"/>
      <c r="J150" s="1"/>
      <c r="K150" s="1"/>
      <c r="L150" s="1"/>
      <c r="M150" s="575"/>
      <c r="N150" s="575"/>
      <c r="O150" s="1"/>
      <c r="P150" s="566"/>
      <c r="Q150" s="566" t="s">
        <v>8</v>
      </c>
      <c r="R150" s="1"/>
      <c r="S150" s="970">
        <f>'Rekap1 +tunjangan'!BB12</f>
        <v>3600000</v>
      </c>
      <c r="T150" s="971"/>
      <c r="U150" s="971"/>
      <c r="V150" s="971"/>
      <c r="W150" s="971"/>
      <c r="X150" s="972"/>
      <c r="Y150" s="571"/>
      <c r="Z150" s="1"/>
      <c r="AA150" s="1"/>
      <c r="AB150" s="1" t="s">
        <v>602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969">
        <v>0.01</v>
      </c>
      <c r="AN150" s="969"/>
      <c r="AO150" s="969"/>
      <c r="AP150" s="1"/>
      <c r="AQ150" s="1"/>
      <c r="AR150" s="1"/>
      <c r="AS150" s="1" t="s">
        <v>8</v>
      </c>
      <c r="AT150" s="970">
        <f>'BPJS Ketenagakerjaan'!P10</f>
        <v>0</v>
      </c>
      <c r="AU150" s="971"/>
      <c r="AV150" s="971"/>
      <c r="AW150" s="971"/>
      <c r="AX150" s="971"/>
      <c r="AY150" s="972"/>
      <c r="AZ150" s="1"/>
    </row>
    <row r="151" spans="1:52" customFormat="1" ht="3" customHeight="1" x14ac:dyDescent="0.25">
      <c r="A151" s="1"/>
      <c r="B151" s="1"/>
      <c r="C151" s="1"/>
      <c r="D151" s="1"/>
      <c r="E151" s="1"/>
      <c r="F151" s="1"/>
      <c r="G151" s="1"/>
      <c r="H151" s="1"/>
      <c r="I151" s="4"/>
      <c r="J151" s="1"/>
      <c r="K151" s="1"/>
      <c r="L151" s="1"/>
      <c r="M151" s="1"/>
      <c r="N151" s="1"/>
      <c r="O151" s="1"/>
      <c r="P151" s="4"/>
      <c r="Q151" s="4"/>
      <c r="R151" s="1"/>
      <c r="S151" s="571"/>
      <c r="T151" s="571"/>
      <c r="U151" s="571"/>
      <c r="V151" s="571"/>
      <c r="W151" s="571"/>
      <c r="X151" s="57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2" customFormat="1" x14ac:dyDescent="0.25">
      <c r="A152" s="1"/>
      <c r="B152" s="1"/>
      <c r="C152" s="1" t="s">
        <v>105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566"/>
      <c r="Q152" s="566" t="s">
        <v>8</v>
      </c>
      <c r="R152" s="1"/>
      <c r="S152" s="970">
        <f>'Rekap1 +tunjangan'!R9</f>
        <v>0</v>
      </c>
      <c r="T152" s="971"/>
      <c r="U152" s="971"/>
      <c r="V152" s="971"/>
      <c r="W152" s="971"/>
      <c r="X152" s="972"/>
      <c r="Y152" s="571"/>
      <c r="Z152" s="1"/>
      <c r="AA152" s="1"/>
      <c r="AB152" s="1" t="s">
        <v>172</v>
      </c>
      <c r="AC152" s="1"/>
      <c r="AD152" s="1"/>
      <c r="AE152" s="1"/>
      <c r="AF152" s="1" t="s">
        <v>8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2" customFormat="1" ht="3" customHeight="1" x14ac:dyDescent="0.25">
      <c r="A153" s="1"/>
      <c r="B153" s="1"/>
      <c r="C153" s="1"/>
      <c r="D153" s="1"/>
      <c r="E153" s="1"/>
      <c r="F153" s="1"/>
      <c r="G153" s="1"/>
      <c r="H153" s="1"/>
      <c r="I153" s="4"/>
      <c r="J153" s="1"/>
      <c r="K153" s="1"/>
      <c r="L153" s="1"/>
      <c r="M153" s="1"/>
      <c r="N153" s="1"/>
      <c r="O153" s="1"/>
      <c r="P153" s="566"/>
      <c r="Q153" s="566"/>
      <c r="R153" s="1"/>
      <c r="S153" s="1"/>
      <c r="T153" s="1"/>
      <c r="U153" s="1"/>
      <c r="V153" s="1"/>
      <c r="W153" s="1"/>
      <c r="X153" s="1"/>
      <c r="Y153" s="571"/>
      <c r="Z153" s="1"/>
      <c r="AA153" s="1"/>
      <c r="AB153" s="1"/>
      <c r="AC153" s="1"/>
      <c r="AD153" s="1"/>
      <c r="AE153" s="1"/>
      <c r="AF153" s="566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2" customFormat="1" x14ac:dyDescent="0.25">
      <c r="A154" s="1"/>
      <c r="B154" s="1"/>
      <c r="C154" s="1" t="s">
        <v>106</v>
      </c>
      <c r="D154" s="1"/>
      <c r="E154" s="1"/>
      <c r="F154" s="1"/>
      <c r="G154" s="1"/>
      <c r="H154" s="1"/>
      <c r="I154" s="4"/>
      <c r="J154" s="1"/>
      <c r="K154" s="1"/>
      <c r="L154" s="1"/>
      <c r="M154" s="1"/>
      <c r="N154" s="1"/>
      <c r="O154" s="1"/>
      <c r="P154" s="4"/>
      <c r="Q154" s="4" t="s">
        <v>8</v>
      </c>
      <c r="R154" s="1"/>
      <c r="S154" s="970">
        <f>'Rekap1 +tunjangan'!T9</f>
        <v>0</v>
      </c>
      <c r="T154" s="971"/>
      <c r="U154" s="971"/>
      <c r="V154" s="971"/>
      <c r="W154" s="971"/>
      <c r="X154" s="972"/>
      <c r="Y154" s="571"/>
      <c r="Z154" s="1"/>
      <c r="AA154" s="1"/>
      <c r="AB154" s="1" t="s">
        <v>174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 t="s">
        <v>8</v>
      </c>
      <c r="AT154" s="970">
        <v>0</v>
      </c>
      <c r="AU154" s="971"/>
      <c r="AV154" s="971"/>
      <c r="AW154" s="971"/>
      <c r="AX154" s="971"/>
      <c r="AY154" s="972"/>
    </row>
    <row r="155" spans="1:52" customFormat="1" ht="3" customHeight="1" x14ac:dyDescent="0.25">
      <c r="A155" s="1"/>
      <c r="B155" s="1"/>
      <c r="C155" s="1"/>
      <c r="D155" s="1"/>
      <c r="E155" s="1"/>
      <c r="F155" s="1"/>
      <c r="G155" s="1"/>
      <c r="H155" s="1"/>
      <c r="I155" s="4"/>
      <c r="J155" s="1"/>
      <c r="K155" s="1"/>
      <c r="L155" s="1"/>
      <c r="M155" s="1"/>
      <c r="N155" s="1"/>
      <c r="O155" s="1"/>
      <c r="P155" s="566"/>
      <c r="Q155" s="566"/>
      <c r="R155" s="1"/>
      <c r="S155" s="571"/>
      <c r="T155" s="571"/>
      <c r="U155" s="571"/>
      <c r="V155" s="571"/>
      <c r="W155" s="571"/>
      <c r="X155" s="571"/>
      <c r="Y155" s="57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2" customFormat="1" x14ac:dyDescent="0.25">
      <c r="A156" s="1"/>
      <c r="B156" s="1"/>
      <c r="C156" s="1" t="s">
        <v>183</v>
      </c>
      <c r="D156" s="1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1"/>
      <c r="P156" s="566"/>
      <c r="Q156" s="566" t="s">
        <v>8</v>
      </c>
      <c r="R156" s="1"/>
      <c r="S156" s="970">
        <f>'Rekap1 +tunjangan'!U12</f>
        <v>0</v>
      </c>
      <c r="T156" s="971"/>
      <c r="U156" s="971"/>
      <c r="V156" s="971"/>
      <c r="W156" s="971"/>
      <c r="X156" s="972"/>
      <c r="Y156" s="571"/>
      <c r="Z156" s="1"/>
      <c r="AA156" s="1"/>
      <c r="AB156" s="1" t="s">
        <v>173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 t="s">
        <v>8</v>
      </c>
      <c r="AT156" s="970">
        <v>0</v>
      </c>
      <c r="AU156" s="971"/>
      <c r="AV156" s="971"/>
      <c r="AW156" s="971"/>
      <c r="AX156" s="971"/>
      <c r="AY156" s="972"/>
    </row>
    <row r="157" spans="1:52" customFormat="1" ht="3" customHeight="1" x14ac:dyDescent="0.25">
      <c r="A157" s="1"/>
      <c r="B157" s="1"/>
      <c r="C157" s="1"/>
      <c r="D157" s="1"/>
      <c r="E157" s="1"/>
      <c r="F157" s="1"/>
      <c r="G157" s="1"/>
      <c r="H157" s="1"/>
      <c r="I157" s="4"/>
      <c r="J157" s="1"/>
      <c r="K157" s="1"/>
      <c r="L157" s="1"/>
      <c r="M157" s="1"/>
      <c r="N157" s="1"/>
      <c r="O157" s="1"/>
      <c r="P157" s="4"/>
      <c r="Q157" s="4"/>
      <c r="R157" s="1"/>
      <c r="S157" s="571"/>
      <c r="T157" s="571"/>
      <c r="U157" s="571"/>
      <c r="V157" s="571"/>
      <c r="W157" s="571"/>
      <c r="X157" s="57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2" customFormat="1" x14ac:dyDescent="0.25">
      <c r="A158" s="1"/>
      <c r="B158" s="1"/>
      <c r="C158" s="1" t="s">
        <v>182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970">
        <f>'Rekap1 +tunjangan'!W12</f>
        <v>0</v>
      </c>
      <c r="T158" s="971"/>
      <c r="U158" s="971"/>
      <c r="V158" s="971"/>
      <c r="W158" s="971"/>
      <c r="X158" s="972"/>
      <c r="Y158" s="571"/>
      <c r="Z158" s="1"/>
      <c r="AA158" s="1"/>
      <c r="AB158" s="1" t="s">
        <v>175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 t="s">
        <v>8</v>
      </c>
      <c r="AT158" s="970">
        <v>0</v>
      </c>
      <c r="AU158" s="971"/>
      <c r="AV158" s="971"/>
      <c r="AW158" s="971"/>
      <c r="AX158" s="971"/>
      <c r="AY158" s="972"/>
    </row>
    <row r="159" spans="1:52" customFormat="1" ht="3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57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970" t="e">
        <f>KOPERASI!#REF!</f>
        <v>#REF!</v>
      </c>
      <c r="AU159" s="971"/>
      <c r="AV159" s="971"/>
      <c r="AW159" s="971"/>
      <c r="AX159" s="971"/>
      <c r="AY159" s="972"/>
    </row>
    <row r="160" spans="1:52" customForma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571"/>
      <c r="Z160" s="1"/>
      <c r="AA160" s="1"/>
      <c r="AB160" s="1" t="s">
        <v>200</v>
      </c>
      <c r="AC160" s="1"/>
      <c r="AD160" s="1"/>
      <c r="AE160" s="1"/>
      <c r="AF160" s="1"/>
      <c r="AG160" s="5" t="s">
        <v>19</v>
      </c>
      <c r="AH160" s="572"/>
      <c r="AI160" s="573"/>
      <c r="AJ160" s="990"/>
      <c r="AK160" s="991"/>
      <c r="AL160" s="16"/>
      <c r="AM160" s="72" t="s">
        <v>132</v>
      </c>
      <c r="AN160" s="572"/>
      <c r="AO160" s="74"/>
      <c r="AP160" s="990"/>
      <c r="AQ160" s="991"/>
      <c r="AR160" s="570"/>
      <c r="AS160" s="1"/>
      <c r="AT160" s="970">
        <v>0</v>
      </c>
      <c r="AU160" s="971"/>
      <c r="AV160" s="971"/>
      <c r="AW160" s="971"/>
      <c r="AX160" s="971"/>
      <c r="AY160" s="972"/>
      <c r="AZ160" s="245"/>
    </row>
    <row r="161" spans="1:60" customFormat="1" ht="3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57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60" customForma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571"/>
      <c r="Z162" s="1"/>
      <c r="AA162" s="1"/>
      <c r="AB162" s="1" t="s">
        <v>636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983"/>
      <c r="AR162" s="983"/>
      <c r="AS162" s="1" t="s">
        <v>8</v>
      </c>
      <c r="AT162" s="970">
        <f>'Rekap1 +tunjangan'!AC12</f>
        <v>8385000</v>
      </c>
      <c r="AU162" s="971"/>
      <c r="AV162" s="971"/>
      <c r="AW162" s="971"/>
      <c r="AX162" s="971"/>
      <c r="AY162" s="972"/>
    </row>
    <row r="163" spans="1:60" customFormat="1" ht="3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57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60" customForma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571"/>
      <c r="Z164" s="1"/>
      <c r="AA164" s="1"/>
      <c r="AB164" s="1" t="s">
        <v>185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983"/>
      <c r="AR164" s="983"/>
      <c r="AS164" s="1" t="s">
        <v>8</v>
      </c>
      <c r="AT164" s="970">
        <f>'Rekap1 +tunjangan'!AJ12</f>
        <v>1020000</v>
      </c>
      <c r="AU164" s="971"/>
      <c r="AV164" s="971"/>
      <c r="AW164" s="971"/>
      <c r="AX164" s="971"/>
      <c r="AY164" s="972"/>
    </row>
    <row r="165" spans="1:60" customFormat="1" ht="3" customHeight="1" x14ac:dyDescent="0.25">
      <c r="A165" s="1"/>
      <c r="B165" s="1"/>
      <c r="C165" s="1"/>
      <c r="D165" s="1"/>
      <c r="E165" s="1"/>
      <c r="F165" s="1"/>
      <c r="G165" s="1"/>
      <c r="H165" s="1"/>
      <c r="I165" s="4"/>
      <c r="J165" s="1"/>
      <c r="K165" s="1"/>
      <c r="L165" s="1"/>
      <c r="M165" s="1"/>
      <c r="N165" s="1"/>
      <c r="O165" s="4"/>
      <c r="P165" s="4"/>
      <c r="Q165" s="4"/>
      <c r="R165" s="1"/>
      <c r="S165" s="571"/>
      <c r="T165" s="571"/>
      <c r="U165" s="571"/>
      <c r="V165" s="571"/>
      <c r="W165" s="571"/>
      <c r="X165" s="571"/>
      <c r="Y165" s="57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60" customFormat="1" x14ac:dyDescent="0.25">
      <c r="A166" s="1"/>
      <c r="B166" s="1" t="s">
        <v>154</v>
      </c>
      <c r="C166" s="1" t="s">
        <v>126</v>
      </c>
      <c r="D166" s="1"/>
      <c r="E166" s="1"/>
      <c r="F166" s="1"/>
      <c r="G166" s="1"/>
      <c r="H166" s="1"/>
      <c r="I166" s="4"/>
      <c r="J166" s="1"/>
      <c r="K166" s="1"/>
      <c r="L166" s="1"/>
      <c r="M166" s="1"/>
      <c r="N166" s="1"/>
      <c r="O166" s="1"/>
      <c r="P166" s="4"/>
      <c r="Q166" s="4" t="s">
        <v>8</v>
      </c>
      <c r="R166" s="1"/>
      <c r="S166" s="970">
        <f>'Rekap1 +tunjangan'!S9</f>
        <v>0</v>
      </c>
      <c r="T166" s="971"/>
      <c r="U166" s="971"/>
      <c r="V166" s="971"/>
      <c r="W166" s="971"/>
      <c r="X166" s="972"/>
      <c r="Y166" s="571"/>
      <c r="Z166" s="1"/>
      <c r="AA166" s="1" t="s">
        <v>169</v>
      </c>
      <c r="AB166" s="1" t="s">
        <v>129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 t="s">
        <v>8</v>
      </c>
      <c r="AT166" s="970">
        <f>'Rekap1 +tunjangan'!S9</f>
        <v>0</v>
      </c>
      <c r="AU166" s="971"/>
      <c r="AV166" s="971"/>
      <c r="AW166" s="971"/>
      <c r="AX166" s="971"/>
      <c r="AY166" s="972"/>
    </row>
    <row r="167" spans="1:60" customFormat="1" ht="3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57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60" customForma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57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60" customFormat="1" ht="15.75" customHeight="1" x14ac:dyDescent="0.25">
      <c r="A169" s="1"/>
      <c r="B169" s="1"/>
      <c r="C169" s="9" t="s">
        <v>4</v>
      </c>
      <c r="D169" s="1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4"/>
      <c r="P169" s="4"/>
      <c r="Q169" s="566" t="s">
        <v>8</v>
      </c>
      <c r="R169" s="1"/>
      <c r="S169" s="985">
        <f>SUM(S136+S140+S142+S144+S146+S148+S150+S156+S158)</f>
        <v>52050000</v>
      </c>
      <c r="T169" s="986"/>
      <c r="U169" s="986"/>
      <c r="V169" s="986"/>
      <c r="W169" s="986"/>
      <c r="X169" s="987"/>
      <c r="Y169" s="571"/>
      <c r="Z169" s="1"/>
      <c r="AA169" s="9" t="s">
        <v>4</v>
      </c>
      <c r="AB169" s="1"/>
      <c r="AC169" s="1"/>
      <c r="AD169" s="1"/>
      <c r="AE169" s="1"/>
      <c r="AF169" s="4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 t="s">
        <v>8</v>
      </c>
      <c r="AT169" s="985">
        <f>AT142+AT144++AT148+AT150+AT156+AT158+AT160+AT162+AT164</f>
        <v>10871000</v>
      </c>
      <c r="AU169" s="986"/>
      <c r="AV169" s="986"/>
      <c r="AW169" s="986"/>
      <c r="AX169" s="986"/>
      <c r="AY169" s="987"/>
      <c r="AZ169" s="988"/>
      <c r="BA169" s="989"/>
      <c r="BB169" s="989"/>
      <c r="BC169" s="989"/>
      <c r="BD169" s="989"/>
      <c r="BE169" s="989"/>
      <c r="BF169" s="989"/>
      <c r="BG169" s="989"/>
      <c r="BH169" s="989"/>
    </row>
    <row r="170" spans="1:60" customFormat="1" ht="5.25" customHeight="1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57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60" customFormat="1" ht="15.75" customHeight="1" thickTop="1" x14ac:dyDescent="0.25">
      <c r="A171" s="1"/>
      <c r="B171" s="973"/>
      <c r="C171" s="974"/>
      <c r="D171" s="974"/>
      <c r="E171" s="974"/>
      <c r="F171" s="974"/>
      <c r="G171" s="977" t="s">
        <v>130</v>
      </c>
      <c r="H171" s="977"/>
      <c r="I171" s="977"/>
      <c r="J171" s="977"/>
      <c r="K171" s="977"/>
      <c r="L171" s="977"/>
      <c r="M171" s="977"/>
      <c r="N171" s="977"/>
      <c r="O171" s="977"/>
      <c r="P171" s="977"/>
      <c r="Q171" s="977"/>
      <c r="R171" s="977"/>
      <c r="S171" s="977"/>
      <c r="T171" s="977"/>
      <c r="U171" s="977"/>
      <c r="V171" s="977"/>
      <c r="W171" s="977"/>
      <c r="X171" s="974"/>
      <c r="Y171" s="568"/>
      <c r="Z171" s="979" t="s">
        <v>8</v>
      </c>
      <c r="AA171" s="974"/>
      <c r="AB171" s="981">
        <f>S169-AT169</f>
        <v>41179000</v>
      </c>
      <c r="AC171" s="981"/>
      <c r="AD171" s="981"/>
      <c r="AE171" s="981"/>
      <c r="AF171" s="981"/>
      <c r="AG171" s="981"/>
      <c r="AH171" s="981"/>
      <c r="AI171" s="981"/>
      <c r="AJ171" s="981"/>
      <c r="AK171" s="981"/>
      <c r="AL171" s="981"/>
      <c r="AM171" s="981"/>
      <c r="AN171" s="981"/>
      <c r="AO171" s="981"/>
      <c r="AP171" s="112"/>
      <c r="AQ171" s="112"/>
      <c r="AR171" s="113"/>
      <c r="AS171" s="113"/>
      <c r="AT171" s="113"/>
      <c r="AU171" s="113"/>
      <c r="AV171" s="113"/>
      <c r="AW171" s="113"/>
      <c r="AX171" s="113"/>
      <c r="AY171" s="114"/>
    </row>
    <row r="172" spans="1:60" customFormat="1" ht="15.75" customHeight="1" thickBot="1" x14ac:dyDescent="0.3">
      <c r="A172" s="1"/>
      <c r="B172" s="975"/>
      <c r="C172" s="976"/>
      <c r="D172" s="976"/>
      <c r="E172" s="976"/>
      <c r="F172" s="976"/>
      <c r="G172" s="978"/>
      <c r="H172" s="978"/>
      <c r="I172" s="978"/>
      <c r="J172" s="978"/>
      <c r="K172" s="978"/>
      <c r="L172" s="978"/>
      <c r="M172" s="978"/>
      <c r="N172" s="978"/>
      <c r="O172" s="978"/>
      <c r="P172" s="978"/>
      <c r="Q172" s="978"/>
      <c r="R172" s="978"/>
      <c r="S172" s="978"/>
      <c r="T172" s="978"/>
      <c r="U172" s="978"/>
      <c r="V172" s="978"/>
      <c r="W172" s="978"/>
      <c r="X172" s="976"/>
      <c r="Y172" s="569"/>
      <c r="Z172" s="980"/>
      <c r="AA172" s="976"/>
      <c r="AB172" s="982"/>
      <c r="AC172" s="982"/>
      <c r="AD172" s="982"/>
      <c r="AE172" s="982"/>
      <c r="AF172" s="982"/>
      <c r="AG172" s="982"/>
      <c r="AH172" s="982"/>
      <c r="AI172" s="982"/>
      <c r="AJ172" s="982"/>
      <c r="AK172" s="982"/>
      <c r="AL172" s="982"/>
      <c r="AM172" s="982"/>
      <c r="AN172" s="982"/>
      <c r="AO172" s="982"/>
      <c r="AP172" s="116"/>
      <c r="AQ172" s="116"/>
      <c r="AR172" s="117"/>
      <c r="AS172" s="117"/>
      <c r="AT172" s="117"/>
      <c r="AU172" s="117"/>
      <c r="AV172" s="117"/>
      <c r="AW172" s="117"/>
      <c r="AX172" s="117"/>
      <c r="AY172" s="118"/>
    </row>
    <row r="173" spans="1:60" customFormat="1" ht="6.75" customHeight="1" thickTop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57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60" customFormat="1" ht="15.75" customHeight="1" x14ac:dyDescent="0.25">
      <c r="A174" s="1"/>
      <c r="B174" s="1" t="s">
        <v>155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57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60" customFormat="1" ht="15.75" customHeight="1" x14ac:dyDescent="0.25">
      <c r="A175" s="1"/>
      <c r="B175" s="566">
        <v>1</v>
      </c>
      <c r="C175" s="1" t="s">
        <v>555</v>
      </c>
      <c r="D175" s="1"/>
      <c r="E175" s="1"/>
      <c r="F175" s="1"/>
      <c r="G175" s="1"/>
      <c r="H175" s="1"/>
      <c r="I175" s="4"/>
      <c r="J175" s="1"/>
      <c r="K175" s="1"/>
      <c r="L175" s="1"/>
      <c r="M175" s="1"/>
      <c r="N175" s="1"/>
      <c r="O175" s="4"/>
      <c r="P175" s="4"/>
      <c r="Q175" s="4"/>
      <c r="R175" s="1"/>
      <c r="S175" s="571"/>
      <c r="T175" s="571"/>
      <c r="U175" s="571"/>
      <c r="V175" s="571"/>
      <c r="W175" s="571"/>
      <c r="X175" s="571"/>
      <c r="Y175" s="571"/>
      <c r="Z175" s="1"/>
      <c r="AA175" s="566">
        <v>2</v>
      </c>
      <c r="AB175" s="1" t="s">
        <v>171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983"/>
      <c r="AR175" s="983"/>
      <c r="AS175" s="1" t="s">
        <v>8</v>
      </c>
      <c r="AT175" s="970">
        <f>'DPLK (urut)'!F8</f>
        <v>1530000</v>
      </c>
      <c r="AU175" s="971"/>
      <c r="AV175" s="971"/>
      <c r="AW175" s="971"/>
      <c r="AX175" s="971"/>
      <c r="AY175" s="972"/>
    </row>
    <row r="176" spans="1:60" customFormat="1" ht="3" customHeight="1" x14ac:dyDescent="0.25">
      <c r="A176" s="1"/>
      <c r="B176" s="1"/>
      <c r="C176" s="1"/>
      <c r="D176" s="1"/>
      <c r="E176" s="1"/>
      <c r="F176" s="1"/>
      <c r="G176" s="1"/>
      <c r="H176" s="1"/>
      <c r="I176" s="4"/>
      <c r="J176" s="1"/>
      <c r="K176" s="1"/>
      <c r="L176" s="1"/>
      <c r="M176" s="1"/>
      <c r="N176" s="1"/>
      <c r="O176" s="4"/>
      <c r="P176" s="4"/>
      <c r="Q176" s="4"/>
      <c r="R176" s="1"/>
      <c r="S176" s="571"/>
      <c r="T176" s="571"/>
      <c r="U176" s="571"/>
      <c r="V176" s="571"/>
      <c r="W176" s="571"/>
      <c r="X176" s="571"/>
      <c r="Y176" s="57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5"/>
      <c r="AS176" s="1"/>
      <c r="AT176" s="15"/>
      <c r="AU176" s="15"/>
      <c r="AV176" s="15"/>
      <c r="AW176" s="15"/>
      <c r="AX176" s="15"/>
      <c r="AY176" s="15"/>
    </row>
    <row r="177" spans="1:51" customFormat="1" ht="15.75" customHeight="1" x14ac:dyDescent="0.25">
      <c r="A177" s="1"/>
      <c r="B177" s="1"/>
      <c r="C177" s="1" t="s">
        <v>127</v>
      </c>
      <c r="D177" s="1"/>
      <c r="E177" s="1"/>
      <c r="F177" s="1"/>
      <c r="G177" s="1"/>
      <c r="H177" s="1"/>
      <c r="I177" s="4"/>
      <c r="J177" s="1"/>
      <c r="K177" s="1"/>
      <c r="L177" s="1"/>
      <c r="M177" s="1"/>
      <c r="N177" s="1"/>
      <c r="O177" s="969">
        <v>3.0000000000000001E-3</v>
      </c>
      <c r="P177" s="969"/>
      <c r="Q177" s="4" t="s">
        <v>8</v>
      </c>
      <c r="R177" s="1"/>
      <c r="S177" s="970">
        <f>'BPJS Ketenagakerjaan'!F10</f>
        <v>156150</v>
      </c>
      <c r="T177" s="971"/>
      <c r="U177" s="971"/>
      <c r="V177" s="971"/>
      <c r="W177" s="971"/>
      <c r="X177" s="972"/>
      <c r="Y177" s="571"/>
      <c r="Z177" s="1"/>
      <c r="AA177" s="566">
        <v>3</v>
      </c>
      <c r="AB177" s="1" t="s">
        <v>181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983">
        <v>0.05</v>
      </c>
      <c r="AN177" s="984"/>
      <c r="AO177" s="1"/>
      <c r="AP177" s="1"/>
      <c r="AQ177" s="1"/>
      <c r="AR177" s="110"/>
      <c r="AS177" s="1" t="s">
        <v>8</v>
      </c>
      <c r="AT177" s="970">
        <v>0</v>
      </c>
      <c r="AU177" s="971"/>
      <c r="AV177" s="971"/>
      <c r="AW177" s="971"/>
      <c r="AX177" s="971"/>
      <c r="AY177" s="972"/>
    </row>
    <row r="178" spans="1:51" customFormat="1" ht="2.25" customHeight="1" x14ac:dyDescent="0.25">
      <c r="A178" s="1"/>
      <c r="B178" s="1"/>
      <c r="C178" s="1"/>
      <c r="D178" s="1"/>
      <c r="E178" s="1"/>
      <c r="F178" s="1"/>
      <c r="G178" s="1"/>
      <c r="H178" s="1"/>
      <c r="I178" s="4"/>
      <c r="J178" s="1"/>
      <c r="K178" s="1"/>
      <c r="L178" s="1"/>
      <c r="M178" s="1"/>
      <c r="N178" s="1"/>
      <c r="O178" s="565"/>
      <c r="P178" s="565"/>
      <c r="Q178" s="4"/>
      <c r="R178" s="1"/>
      <c r="S178" s="564"/>
      <c r="T178" s="564"/>
      <c r="U178" s="564"/>
      <c r="V178" s="564"/>
      <c r="W178" s="564"/>
      <c r="X178" s="564"/>
      <c r="Y178" s="571"/>
      <c r="Z178" s="1"/>
      <c r="AA178" s="1"/>
      <c r="AB178" s="1"/>
      <c r="AC178" s="566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customFormat="1" ht="15.75" customHeight="1" x14ac:dyDescent="0.25">
      <c r="A179" s="1"/>
      <c r="B179" s="1"/>
      <c r="C179" s="1" t="s">
        <v>131</v>
      </c>
      <c r="D179" s="1"/>
      <c r="E179" s="1"/>
      <c r="F179" s="1"/>
      <c r="G179" s="1"/>
      <c r="H179" s="1"/>
      <c r="I179" s="4"/>
      <c r="J179" s="1"/>
      <c r="K179" s="1"/>
      <c r="L179" s="1"/>
      <c r="M179" s="1"/>
      <c r="N179" s="1"/>
      <c r="O179" s="969">
        <v>8.8999999999999999E-3</v>
      </c>
      <c r="P179" s="969"/>
      <c r="Q179" s="4" t="s">
        <v>8</v>
      </c>
      <c r="R179" s="1"/>
      <c r="S179" s="970">
        <f>'BPJS Ketenagakerjaan'!H10</f>
        <v>463245</v>
      </c>
      <c r="T179" s="971"/>
      <c r="U179" s="971"/>
      <c r="V179" s="971"/>
      <c r="W179" s="971"/>
      <c r="X179" s="972"/>
      <c r="Y179" s="571"/>
      <c r="Z179" s="1"/>
      <c r="AA179" s="566">
        <v>4</v>
      </c>
      <c r="AB179" s="1" t="s">
        <v>554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 t="s">
        <v>8</v>
      </c>
      <c r="AT179" s="970">
        <v>0</v>
      </c>
      <c r="AU179" s="971"/>
      <c r="AV179" s="971"/>
      <c r="AW179" s="971"/>
      <c r="AX179" s="971"/>
      <c r="AY179" s="972"/>
    </row>
    <row r="180" spans="1:51" customFormat="1" ht="3" customHeight="1" x14ac:dyDescent="0.25">
      <c r="A180" s="1"/>
      <c r="B180" s="1"/>
      <c r="C180" s="1"/>
      <c r="D180" s="1"/>
      <c r="E180" s="1"/>
      <c r="F180" s="1"/>
      <c r="G180" s="1"/>
      <c r="H180" s="1"/>
      <c r="I180" s="4"/>
      <c r="J180" s="1"/>
      <c r="K180" s="1"/>
      <c r="L180" s="1"/>
      <c r="M180" s="1"/>
      <c r="N180" s="1"/>
      <c r="O180" s="565"/>
      <c r="P180" s="565"/>
      <c r="Q180" s="4"/>
      <c r="R180" s="1"/>
      <c r="S180" s="564"/>
      <c r="T180" s="564"/>
      <c r="U180" s="564"/>
      <c r="V180" s="564"/>
      <c r="W180" s="564"/>
      <c r="X180" s="564"/>
      <c r="Y180" s="57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customFormat="1" ht="15.75" customHeight="1" x14ac:dyDescent="0.25">
      <c r="A181" s="1"/>
      <c r="B181" s="1"/>
      <c r="C181" s="1" t="s">
        <v>156</v>
      </c>
      <c r="D181" s="1"/>
      <c r="E181" s="1"/>
      <c r="F181" s="1"/>
      <c r="G181" s="1"/>
      <c r="H181" s="1"/>
      <c r="I181" s="4"/>
      <c r="J181" s="1"/>
      <c r="K181" s="1"/>
      <c r="L181" s="1"/>
      <c r="M181" s="1"/>
      <c r="N181" s="1"/>
      <c r="O181" s="969">
        <v>3.6999999999999998E-2</v>
      </c>
      <c r="P181" s="969"/>
      <c r="Q181" s="4" t="s">
        <v>8</v>
      </c>
      <c r="R181" s="1"/>
      <c r="S181" s="970">
        <f>'BPJS Ketenagakerjaan'!M10</f>
        <v>1925850</v>
      </c>
      <c r="T181" s="971"/>
      <c r="U181" s="971"/>
      <c r="V181" s="971"/>
      <c r="W181" s="971"/>
      <c r="X181" s="972"/>
      <c r="Y181" s="57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 t="s">
        <v>273</v>
      </c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customFormat="1" ht="2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89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customFormat="1" ht="3" customHeight="1" x14ac:dyDescent="0.25">
      <c r="A183" s="1"/>
      <c r="B183" s="1"/>
      <c r="C183" s="1"/>
      <c r="D183" s="1"/>
      <c r="E183" s="1"/>
      <c r="F183" s="1"/>
      <c r="G183" s="1"/>
      <c r="H183" s="1"/>
      <c r="I183" s="4"/>
      <c r="J183" s="1"/>
      <c r="K183" s="1"/>
      <c r="L183" s="1"/>
      <c r="M183" s="1"/>
      <c r="N183" s="1"/>
      <c r="O183" s="565"/>
      <c r="P183" s="565"/>
      <c r="Q183" s="4"/>
      <c r="R183" s="1"/>
      <c r="S183" s="564"/>
      <c r="T183" s="564"/>
      <c r="U183" s="564"/>
      <c r="V183" s="564"/>
      <c r="W183" s="564"/>
      <c r="X183" s="564"/>
      <c r="Y183" s="57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customFormat="1" ht="15.75" customHeight="1" x14ac:dyDescent="0.25">
      <c r="A184" s="1"/>
      <c r="B184" s="1"/>
      <c r="C184" s="1" t="s">
        <v>602</v>
      </c>
      <c r="D184" s="1"/>
      <c r="E184" s="1"/>
      <c r="F184" s="1"/>
      <c r="G184" s="1"/>
      <c r="H184" s="1"/>
      <c r="I184" s="4"/>
      <c r="J184" s="1"/>
      <c r="K184" s="1"/>
      <c r="L184" s="1"/>
      <c r="M184" s="1"/>
      <c r="N184" s="1"/>
      <c r="O184" s="969">
        <v>0.02</v>
      </c>
      <c r="P184" s="969"/>
      <c r="Q184" s="4" t="s">
        <v>8</v>
      </c>
      <c r="R184" s="1"/>
      <c r="S184" s="970">
        <f>'BPJS Ketenagakerjaan'!R10</f>
        <v>0</v>
      </c>
      <c r="T184" s="971"/>
      <c r="U184" s="971"/>
      <c r="V184" s="971"/>
      <c r="W184" s="971"/>
      <c r="X184" s="972"/>
      <c r="Y184" s="57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 t="s">
        <v>273</v>
      </c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customFormat="1" ht="2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89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x14ac:dyDescent="0.25">
      <c r="A186" s="350"/>
      <c r="B186" s="350"/>
      <c r="C186" s="350"/>
      <c r="D186" s="350"/>
    </row>
    <row r="187" spans="1:51" x14ac:dyDescent="0.25">
      <c r="A187" s="350"/>
      <c r="B187" s="350"/>
      <c r="C187" s="350"/>
      <c r="D187" s="350"/>
    </row>
    <row r="188" spans="1:51" x14ac:dyDescent="0.25">
      <c r="A188" s="350"/>
      <c r="B188" s="350"/>
      <c r="C188" s="350"/>
      <c r="D188" s="350"/>
    </row>
    <row r="189" spans="1:51" customForma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customFormat="1" x14ac:dyDescent="0.25">
      <c r="A190" s="1"/>
      <c r="B190" s="1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 t="s">
        <v>350</v>
      </c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1"/>
      <c r="AY190" s="1"/>
    </row>
    <row r="191" spans="1:51" customFormat="1" x14ac:dyDescent="0.25">
      <c r="A191" s="1"/>
      <c r="B191" s="1"/>
      <c r="C191" s="1"/>
      <c r="D191" s="1"/>
      <c r="E191" s="1"/>
      <c r="F191" s="1"/>
      <c r="G191" s="1"/>
      <c r="H191" s="1"/>
      <c r="I191" s="566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customFormat="1" x14ac:dyDescent="0.25">
      <c r="A192" s="1"/>
      <c r="B192" s="1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 t="s">
        <v>15</v>
      </c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1"/>
      <c r="AY192" s="1"/>
    </row>
    <row r="193" spans="1:51" customFormat="1" x14ac:dyDescent="0.25">
      <c r="A193" s="1"/>
      <c r="B193" s="1"/>
      <c r="C193" s="1"/>
      <c r="D193" s="1"/>
      <c r="E193" s="1"/>
      <c r="F193" s="1"/>
      <c r="G193" s="1"/>
      <c r="H193" s="1"/>
      <c r="I193" s="566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customFormat="1" x14ac:dyDescent="0.25">
      <c r="A194" s="1"/>
      <c r="B194" s="5"/>
      <c r="C194" s="6" t="s">
        <v>7</v>
      </c>
      <c r="D194" s="7"/>
      <c r="E194" s="7"/>
      <c r="F194" s="7"/>
      <c r="G194" s="7"/>
      <c r="H194" s="7"/>
      <c r="I194" s="11" t="s">
        <v>8</v>
      </c>
      <c r="J194" s="7"/>
      <c r="K194" s="994" t="e">
        <f>'Rekap1 +tunjangan'!#REF!</f>
        <v>#REF!</v>
      </c>
      <c r="L194" s="995"/>
      <c r="M194" s="995"/>
      <c r="N194" s="995"/>
      <c r="O194" s="995"/>
      <c r="P194" s="995"/>
      <c r="Q194" s="995"/>
      <c r="R194" s="995"/>
      <c r="S194" s="995"/>
      <c r="T194" s="995"/>
      <c r="U194" s="995"/>
      <c r="V194" s="995"/>
      <c r="W194" s="995"/>
      <c r="X194" s="996"/>
      <c r="Y194" s="90"/>
      <c r="Z194" s="1"/>
      <c r="AA194" s="8" t="s">
        <v>11</v>
      </c>
      <c r="AB194" s="7"/>
      <c r="AC194" s="7"/>
      <c r="AD194" s="7"/>
      <c r="AE194" s="7"/>
      <c r="AF194" s="11" t="s">
        <v>8</v>
      </c>
      <c r="AG194" s="7"/>
      <c r="AH194" s="994" t="s">
        <v>164</v>
      </c>
      <c r="AI194" s="994"/>
      <c r="AJ194" s="994"/>
      <c r="AK194" s="994"/>
      <c r="AL194" s="994"/>
      <c r="AM194" s="994"/>
      <c r="AN194" s="994"/>
      <c r="AO194" s="994"/>
      <c r="AP194" s="994"/>
      <c r="AQ194" s="994"/>
      <c r="AR194" s="994"/>
      <c r="AS194" s="994"/>
      <c r="AT194" s="994"/>
      <c r="AU194" s="994"/>
      <c r="AV194" s="994"/>
      <c r="AW194" s="994"/>
      <c r="AX194" s="994"/>
      <c r="AY194" s="1004"/>
    </row>
    <row r="195" spans="1:51" customFormat="1" ht="3" customHeight="1" x14ac:dyDescent="0.25">
      <c r="A195" s="1"/>
      <c r="B195" s="1"/>
      <c r="C195" s="1"/>
      <c r="D195" s="1"/>
      <c r="E195" s="1"/>
      <c r="F195" s="1"/>
      <c r="G195" s="1"/>
      <c r="H195" s="1"/>
      <c r="I195" s="10"/>
      <c r="J195" s="1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1"/>
      <c r="AA195" s="2"/>
      <c r="AB195" s="1"/>
      <c r="AC195" s="1"/>
      <c r="AD195" s="1"/>
      <c r="AE195" s="1"/>
      <c r="AF195" s="12"/>
      <c r="AG195" s="1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1"/>
      <c r="AY195" s="1"/>
    </row>
    <row r="196" spans="1:51" customFormat="1" x14ac:dyDescent="0.25">
      <c r="A196" s="1"/>
      <c r="B196" s="5"/>
      <c r="C196" s="6" t="s">
        <v>21</v>
      </c>
      <c r="D196" s="7"/>
      <c r="E196" s="7"/>
      <c r="F196" s="7"/>
      <c r="G196" s="7"/>
      <c r="H196" s="7"/>
      <c r="I196" s="11" t="s">
        <v>8</v>
      </c>
      <c r="J196" s="7"/>
      <c r="K196" s="994" t="s">
        <v>661</v>
      </c>
      <c r="L196" s="995"/>
      <c r="M196" s="995"/>
      <c r="N196" s="995"/>
      <c r="O196" s="995"/>
      <c r="P196" s="995"/>
      <c r="Q196" s="995"/>
      <c r="R196" s="995"/>
      <c r="S196" s="995"/>
      <c r="T196" s="995"/>
      <c r="U196" s="995"/>
      <c r="V196" s="995"/>
      <c r="W196" s="995"/>
      <c r="X196" s="996"/>
      <c r="Y196" s="90"/>
      <c r="Z196" s="1"/>
      <c r="AA196" s="8" t="s">
        <v>12</v>
      </c>
      <c r="AB196" s="7"/>
      <c r="AC196" s="7"/>
      <c r="AD196" s="7"/>
      <c r="AE196" s="7"/>
      <c r="AF196" s="11" t="s">
        <v>8</v>
      </c>
      <c r="AG196" s="7"/>
      <c r="AH196" s="997">
        <f>AE8</f>
        <v>42659</v>
      </c>
      <c r="AI196" s="997"/>
      <c r="AJ196" s="997"/>
      <c r="AK196" s="997"/>
      <c r="AL196" s="997"/>
      <c r="AM196" s="572" t="s">
        <v>18</v>
      </c>
      <c r="AN196" s="7"/>
      <c r="AO196" s="998">
        <f>AM8</f>
        <v>42689</v>
      </c>
      <c r="AP196" s="998"/>
      <c r="AQ196" s="998"/>
      <c r="AR196" s="998"/>
      <c r="AS196" s="998"/>
      <c r="AT196" s="68"/>
      <c r="AU196" s="68"/>
      <c r="AV196" s="68"/>
      <c r="AW196" s="68"/>
      <c r="AX196" s="7"/>
      <c r="AY196" s="74"/>
    </row>
    <row r="197" spans="1:51" customFormat="1" ht="3" customHeight="1" x14ac:dyDescent="0.25">
      <c r="A197" s="1"/>
      <c r="B197" s="1"/>
      <c r="C197" s="1"/>
      <c r="D197" s="1"/>
      <c r="E197" s="1"/>
      <c r="F197" s="1"/>
      <c r="G197" s="1"/>
      <c r="H197" s="1"/>
      <c r="I197" s="10"/>
      <c r="J197" s="1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1"/>
      <c r="AA197" s="2"/>
      <c r="AB197" s="1"/>
      <c r="AC197" s="1"/>
      <c r="AD197" s="1"/>
      <c r="AE197" s="1"/>
      <c r="AF197" s="12"/>
      <c r="AG197" s="1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1"/>
      <c r="AY197" s="1"/>
    </row>
    <row r="198" spans="1:51" customFormat="1" x14ac:dyDescent="0.25">
      <c r="A198" s="1"/>
      <c r="B198" s="5"/>
      <c r="C198" s="6" t="s">
        <v>6</v>
      </c>
      <c r="D198" s="7"/>
      <c r="E198" s="7"/>
      <c r="F198" s="7"/>
      <c r="G198" s="7"/>
      <c r="H198" s="7"/>
      <c r="I198" s="11" t="s">
        <v>8</v>
      </c>
      <c r="J198" s="7"/>
      <c r="K198" s="999"/>
      <c r="L198" s="1000"/>
      <c r="M198" s="1000"/>
      <c r="N198" s="1000"/>
      <c r="O198" s="1000"/>
      <c r="P198" s="1000"/>
      <c r="Q198" s="1000"/>
      <c r="R198" s="1000"/>
      <c r="S198" s="1000"/>
      <c r="T198" s="1000"/>
      <c r="U198" s="1000"/>
      <c r="V198" s="1000"/>
      <c r="W198" s="1000"/>
      <c r="X198" s="1001"/>
      <c r="Y198" s="91"/>
      <c r="Z198" s="1"/>
      <c r="AA198" s="8" t="s">
        <v>13</v>
      </c>
      <c r="AB198" s="7"/>
      <c r="AC198" s="7"/>
      <c r="AD198" s="7"/>
      <c r="AE198" s="7"/>
      <c r="AF198" s="11" t="s">
        <v>8</v>
      </c>
      <c r="AG198" s="7"/>
      <c r="AH198" s="1002" t="e">
        <f>'Rekap1 +tunjangan'!#REF!</f>
        <v>#REF!</v>
      </c>
      <c r="AI198" s="997"/>
      <c r="AJ198" s="997"/>
      <c r="AK198" s="997"/>
      <c r="AL198" s="997"/>
      <c r="AM198" s="997"/>
      <c r="AN198" s="997"/>
      <c r="AO198" s="997"/>
      <c r="AP198" s="997"/>
      <c r="AQ198" s="997"/>
      <c r="AR198" s="997"/>
      <c r="AS198" s="997"/>
      <c r="AT198" s="997"/>
      <c r="AU198" s="997"/>
      <c r="AV198" s="997"/>
      <c r="AW198" s="997"/>
      <c r="AX198" s="7"/>
      <c r="AY198" s="74"/>
    </row>
    <row r="199" spans="1:51" customFormat="1" ht="3" customHeight="1" x14ac:dyDescent="0.25">
      <c r="A199" s="1"/>
      <c r="B199" s="1"/>
      <c r="C199" s="1"/>
      <c r="D199" s="1"/>
      <c r="E199" s="1"/>
      <c r="F199" s="1"/>
      <c r="G199" s="1"/>
      <c r="H199" s="1"/>
      <c r="I199" s="10"/>
      <c r="J199" s="1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1"/>
      <c r="AA199" s="2"/>
      <c r="AB199" s="1"/>
      <c r="AC199" s="1"/>
      <c r="AD199" s="1"/>
      <c r="AE199" s="1"/>
      <c r="AF199" s="12"/>
      <c r="AG199" s="1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1"/>
      <c r="AY199" s="1"/>
    </row>
    <row r="200" spans="1:51" customFormat="1" x14ac:dyDescent="0.25">
      <c r="A200" s="1"/>
      <c r="B200" s="5"/>
      <c r="C200" s="6" t="s">
        <v>104</v>
      </c>
      <c r="D200" s="7"/>
      <c r="E200" s="7"/>
      <c r="F200" s="7"/>
      <c r="G200" s="7"/>
      <c r="H200" s="7"/>
      <c r="I200" s="87" t="s">
        <v>8</v>
      </c>
      <c r="J200" s="7"/>
      <c r="K200" s="994" t="s">
        <v>116</v>
      </c>
      <c r="L200" s="995"/>
      <c r="M200" s="995"/>
      <c r="N200" s="995"/>
      <c r="O200" s="995"/>
      <c r="P200" s="995"/>
      <c r="Q200" s="995"/>
      <c r="R200" s="995"/>
      <c r="S200" s="995"/>
      <c r="T200" s="995"/>
      <c r="U200" s="995"/>
      <c r="V200" s="995"/>
      <c r="W200" s="995"/>
      <c r="X200" s="996"/>
      <c r="Y200" s="90"/>
      <c r="Z200" s="1"/>
      <c r="AA200" s="8" t="s">
        <v>14</v>
      </c>
      <c r="AB200" s="7"/>
      <c r="AC200" s="7"/>
      <c r="AD200" s="7"/>
      <c r="AE200" s="7"/>
      <c r="AF200" s="11" t="s">
        <v>8</v>
      </c>
      <c r="AG200" s="7"/>
      <c r="AH200" s="1003" t="s">
        <v>458</v>
      </c>
      <c r="AI200" s="1003"/>
      <c r="AJ200" s="1003"/>
      <c r="AK200" s="1003"/>
      <c r="AL200" s="1003"/>
      <c r="AM200" s="1003"/>
      <c r="AN200" s="572" t="s">
        <v>165</v>
      </c>
      <c r="AO200" s="572"/>
      <c r="AP200" s="572"/>
      <c r="AQ200" s="572"/>
      <c r="AR200" s="572"/>
      <c r="AS200" s="572"/>
      <c r="AT200" s="572"/>
      <c r="AU200" s="572"/>
      <c r="AV200" s="572"/>
      <c r="AW200" s="572"/>
      <c r="AX200" s="7"/>
      <c r="AY200" s="74"/>
    </row>
    <row r="201" spans="1:51" customFormat="1" x14ac:dyDescent="0.25">
      <c r="A201" s="1"/>
      <c r="B201" s="1"/>
      <c r="C201" s="1"/>
      <c r="D201" s="1"/>
      <c r="E201" s="1"/>
      <c r="F201" s="1"/>
      <c r="G201" s="1"/>
      <c r="H201" s="1"/>
      <c r="I201" s="566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customFormat="1" ht="3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customFormat="1" x14ac:dyDescent="0.25">
      <c r="A203" s="1"/>
      <c r="B203" s="1" t="s">
        <v>167</v>
      </c>
      <c r="C203" s="1" t="s">
        <v>0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4"/>
      <c r="Q203" s="4" t="s">
        <v>8</v>
      </c>
      <c r="R203" s="1"/>
      <c r="S203" s="970" t="e">
        <f>'Rekap1 +tunjangan'!#REF!</f>
        <v>#REF!</v>
      </c>
      <c r="T203" s="971"/>
      <c r="U203" s="971"/>
      <c r="V203" s="971"/>
      <c r="W203" s="971"/>
      <c r="X203" s="972"/>
      <c r="Y203" s="571"/>
      <c r="Z203" s="1"/>
      <c r="AA203" s="1" t="s">
        <v>166</v>
      </c>
      <c r="AB203" s="1" t="s">
        <v>153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customFormat="1" ht="3" customHeight="1" x14ac:dyDescent="0.25">
      <c r="A204" s="1"/>
      <c r="B204" s="1"/>
      <c r="C204" s="1"/>
      <c r="D204" s="1"/>
      <c r="E204" s="1"/>
      <c r="F204" s="1"/>
      <c r="G204" s="1"/>
      <c r="H204" s="1"/>
      <c r="I204" s="566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customFormat="1" x14ac:dyDescent="0.25">
      <c r="A205" s="1"/>
      <c r="B205" s="1" t="s">
        <v>168</v>
      </c>
      <c r="C205" s="1" t="s">
        <v>125</v>
      </c>
      <c r="D205" s="1"/>
      <c r="E205" s="1"/>
      <c r="F205" s="1"/>
      <c r="G205" s="1"/>
      <c r="H205" s="1"/>
      <c r="I205" s="1"/>
      <c r="J205" s="1"/>
      <c r="K205" s="16"/>
      <c r="L205" s="16"/>
      <c r="M205" s="16"/>
      <c r="N205" s="16"/>
      <c r="O205" s="1"/>
      <c r="P205" s="4"/>
      <c r="Q205" s="4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 t="s">
        <v>108</v>
      </c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 t="s">
        <v>8</v>
      </c>
      <c r="AT205" s="970">
        <v>0</v>
      </c>
      <c r="AU205" s="971"/>
      <c r="AV205" s="971"/>
      <c r="AW205" s="971"/>
      <c r="AX205" s="971"/>
      <c r="AY205" s="972"/>
    </row>
    <row r="206" spans="1:51" customFormat="1" ht="3" customHeight="1" x14ac:dyDescent="0.25">
      <c r="A206" s="1"/>
      <c r="B206" s="1"/>
      <c r="C206" s="1"/>
      <c r="D206" s="1"/>
      <c r="E206" s="1"/>
      <c r="F206" s="1"/>
      <c r="G206" s="1"/>
      <c r="H206" s="1"/>
      <c r="I206" s="4"/>
      <c r="J206" s="1"/>
      <c r="K206" s="566"/>
      <c r="L206" s="566"/>
      <c r="M206" s="566"/>
      <c r="N206" s="566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566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customFormat="1" x14ac:dyDescent="0.25">
      <c r="A207" s="1"/>
      <c r="B207" s="1"/>
      <c r="C207" s="1" t="s">
        <v>20</v>
      </c>
      <c r="D207" s="1"/>
      <c r="E207" s="1"/>
      <c r="F207" s="1"/>
      <c r="G207" s="1"/>
      <c r="H207" s="1"/>
      <c r="I207" s="4"/>
      <c r="J207" s="1"/>
      <c r="K207" s="1"/>
      <c r="L207" s="1"/>
      <c r="M207" s="1"/>
      <c r="N207" s="1"/>
      <c r="O207" s="1"/>
      <c r="P207" s="4"/>
      <c r="Q207" s="4" t="s">
        <v>8</v>
      </c>
      <c r="R207" s="1"/>
      <c r="S207" s="970" t="e">
        <f>'Rekap1 +tunjangan'!#REF!</f>
        <v>#REF!</v>
      </c>
      <c r="T207" s="971"/>
      <c r="U207" s="971"/>
      <c r="V207" s="971"/>
      <c r="W207" s="971"/>
      <c r="X207" s="972"/>
      <c r="Y207" s="571"/>
      <c r="Z207" s="1"/>
      <c r="AA207" s="1"/>
      <c r="AB207" s="1" t="s">
        <v>109</v>
      </c>
      <c r="AC207" s="1"/>
      <c r="AD207" s="1"/>
      <c r="AE207" s="1"/>
      <c r="AF207" s="4"/>
      <c r="AG207" s="5" t="s">
        <v>19</v>
      </c>
      <c r="AH207" s="572"/>
      <c r="AI207" s="573"/>
      <c r="AJ207" s="990">
        <v>0</v>
      </c>
      <c r="AK207" s="1005"/>
      <c r="AL207" s="16"/>
      <c r="AM207" s="72" t="s">
        <v>132</v>
      </c>
      <c r="AN207" s="572"/>
      <c r="AO207" s="74"/>
      <c r="AP207" s="990">
        <v>0</v>
      </c>
      <c r="AQ207" s="1005"/>
      <c r="AR207" s="1"/>
      <c r="AS207" s="1" t="s">
        <v>8</v>
      </c>
      <c r="AT207" s="970">
        <f>'Rekap1 +tunjangan'!AB86</f>
        <v>0</v>
      </c>
      <c r="AU207" s="971"/>
      <c r="AV207" s="971"/>
      <c r="AW207" s="971"/>
      <c r="AX207" s="971"/>
      <c r="AY207" s="972"/>
    </row>
    <row r="208" spans="1:51" customFormat="1" ht="3" customHeight="1" x14ac:dyDescent="0.25">
      <c r="A208" s="1"/>
      <c r="B208" s="1"/>
      <c r="C208" s="1"/>
      <c r="D208" s="1"/>
      <c r="E208" s="1"/>
      <c r="F208" s="1"/>
      <c r="G208" s="1"/>
      <c r="H208" s="1"/>
      <c r="I208" s="4"/>
      <c r="J208" s="1"/>
      <c r="K208" s="1"/>
      <c r="L208" s="1"/>
      <c r="M208" s="15"/>
      <c r="N208" s="15"/>
      <c r="O208" s="1"/>
      <c r="P208" s="4"/>
      <c r="Q208" s="4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566"/>
      <c r="AG208" s="1"/>
      <c r="AH208" s="1"/>
      <c r="AI208" s="1"/>
      <c r="AJ208" s="1">
        <v>0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>
        <v>0</v>
      </c>
      <c r="AW208" s="1"/>
      <c r="AX208" s="1"/>
      <c r="AY208" s="1"/>
    </row>
    <row r="209" spans="1:54" customFormat="1" x14ac:dyDescent="0.25">
      <c r="A209" s="1"/>
      <c r="B209" s="1"/>
      <c r="C209" s="1" t="s">
        <v>636</v>
      </c>
      <c r="D209" s="1"/>
      <c r="E209" s="1"/>
      <c r="F209" s="1"/>
      <c r="G209" s="1"/>
      <c r="H209" s="1"/>
      <c r="I209" s="4"/>
      <c r="J209" s="1"/>
      <c r="K209" s="1"/>
      <c r="L209" s="1"/>
      <c r="M209" s="1"/>
      <c r="N209" s="1"/>
      <c r="O209" s="1"/>
      <c r="P209" s="4"/>
      <c r="Q209" s="4" t="s">
        <v>8</v>
      </c>
      <c r="R209" s="1"/>
      <c r="S209" s="970" t="e">
        <f>'Rekap1 +tunjangan'!#REF!</f>
        <v>#REF!</v>
      </c>
      <c r="T209" s="971"/>
      <c r="U209" s="971"/>
      <c r="V209" s="971"/>
      <c r="W209" s="971"/>
      <c r="X209" s="972"/>
      <c r="Y209" s="571"/>
      <c r="Z209" s="1"/>
      <c r="AA209" s="1"/>
      <c r="AB209" s="1" t="s">
        <v>550</v>
      </c>
      <c r="AC209" s="1"/>
      <c r="AD209" s="1"/>
      <c r="AE209" s="1"/>
      <c r="AF209" s="4"/>
      <c r="AG209" s="15"/>
      <c r="AH209" s="16"/>
      <c r="AI209" s="16"/>
      <c r="AJ209" s="992"/>
      <c r="AK209" s="992"/>
      <c r="AL209" s="16"/>
      <c r="AM209" s="16"/>
      <c r="AN209" s="16"/>
      <c r="AO209" s="15"/>
      <c r="AP209" s="992"/>
      <c r="AQ209" s="992"/>
      <c r="AR209" s="1"/>
      <c r="AS209" s="1" t="s">
        <v>8</v>
      </c>
      <c r="AT209" s="970" t="e">
        <f>'Rekap1 +tunjangan'!#REF!</f>
        <v>#REF!</v>
      </c>
      <c r="AU209" s="971"/>
      <c r="AV209" s="971"/>
      <c r="AW209" s="971"/>
      <c r="AX209" s="971"/>
      <c r="AY209" s="972"/>
    </row>
    <row r="210" spans="1:54" customFormat="1" ht="3" customHeight="1" x14ac:dyDescent="0.25">
      <c r="A210" s="1"/>
      <c r="B210" s="1"/>
      <c r="C210" s="1"/>
      <c r="D210" s="1"/>
      <c r="E210" s="1"/>
      <c r="F210" s="1"/>
      <c r="G210" s="1"/>
      <c r="H210" s="1"/>
      <c r="I210" s="4"/>
      <c r="J210" s="1"/>
      <c r="K210" s="1"/>
      <c r="L210" s="1"/>
      <c r="M210" s="1"/>
      <c r="N210" s="1"/>
      <c r="O210" s="1"/>
      <c r="P210" s="566"/>
      <c r="Q210" s="566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566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BB210" t="s">
        <v>184</v>
      </c>
    </row>
    <row r="211" spans="1:54" customFormat="1" x14ac:dyDescent="0.25">
      <c r="A211" s="1"/>
      <c r="B211" s="1"/>
      <c r="C211" s="1" t="s">
        <v>21</v>
      </c>
      <c r="D211" s="1"/>
      <c r="E211" s="1"/>
      <c r="F211" s="1"/>
      <c r="G211" s="1"/>
      <c r="H211" s="1"/>
      <c r="I211" s="4"/>
      <c r="J211" s="1"/>
      <c r="K211" s="1"/>
      <c r="L211" s="1"/>
      <c r="M211" s="1"/>
      <c r="N211" s="1"/>
      <c r="O211" s="1"/>
      <c r="P211" s="4"/>
      <c r="Q211" s="4" t="s">
        <v>8</v>
      </c>
      <c r="R211" s="1"/>
      <c r="S211" s="970" t="e">
        <f>'Rekap1 +tunjangan'!#REF!</f>
        <v>#REF!</v>
      </c>
      <c r="T211" s="971"/>
      <c r="U211" s="971"/>
      <c r="V211" s="971"/>
      <c r="W211" s="971"/>
      <c r="X211" s="972"/>
      <c r="Y211" s="571"/>
      <c r="Z211" s="1"/>
      <c r="AA211" s="1"/>
      <c r="AB211" s="1" t="s">
        <v>88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 t="s">
        <v>8</v>
      </c>
      <c r="AT211" s="970" t="e">
        <f>'Rekap1 +tunjangan'!#REF!</f>
        <v>#REF!</v>
      </c>
      <c r="AU211" s="971"/>
      <c r="AV211" s="971"/>
      <c r="AW211" s="971"/>
      <c r="AX211" s="971"/>
      <c r="AY211" s="972"/>
    </row>
    <row r="212" spans="1:54" customFormat="1" ht="3" customHeight="1" x14ac:dyDescent="0.25">
      <c r="A212" s="1"/>
      <c r="B212" s="1"/>
      <c r="C212" s="1"/>
      <c r="D212" s="1"/>
      <c r="E212" s="1"/>
      <c r="F212" s="1"/>
      <c r="G212" s="1"/>
      <c r="H212" s="1"/>
      <c r="I212" s="4"/>
      <c r="J212" s="1"/>
      <c r="K212" s="1"/>
      <c r="L212" s="1"/>
      <c r="M212" s="1"/>
      <c r="N212" s="1"/>
      <c r="O212" s="1"/>
      <c r="P212" s="566"/>
      <c r="Q212" s="566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566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4" customFormat="1" ht="18.75" customHeight="1" x14ac:dyDescent="0.25">
      <c r="A213" s="1"/>
      <c r="B213" s="1"/>
      <c r="C213" s="1" t="s">
        <v>1</v>
      </c>
      <c r="D213" s="1"/>
      <c r="E213" s="1"/>
      <c r="F213" s="1"/>
      <c r="G213" s="1"/>
      <c r="H213" s="1"/>
      <c r="I213" s="4"/>
      <c r="J213" s="1"/>
      <c r="K213" s="992"/>
      <c r="L213" s="992"/>
      <c r="M213" s="125"/>
      <c r="N213" s="575"/>
      <c r="O213" s="1"/>
      <c r="P213" s="4"/>
      <c r="Q213" s="4" t="s">
        <v>8</v>
      </c>
      <c r="R213" s="1"/>
      <c r="S213" s="970" t="e">
        <f>'Rekap1 +tunjangan'!#REF!</f>
        <v>#REF!</v>
      </c>
      <c r="T213" s="971"/>
      <c r="U213" s="971"/>
      <c r="V213" s="971"/>
      <c r="W213" s="971"/>
      <c r="X213" s="972"/>
      <c r="Y213" s="1"/>
      <c r="Z213" s="1"/>
      <c r="AA213" s="1"/>
      <c r="AB213" s="1" t="s">
        <v>551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4" customFormat="1" ht="3" customHeight="1" x14ac:dyDescent="0.25">
      <c r="A214" s="1"/>
      <c r="B214" s="1"/>
      <c r="C214" s="1"/>
      <c r="D214" s="1"/>
      <c r="E214" s="1"/>
      <c r="F214" s="1"/>
      <c r="G214" s="1"/>
      <c r="H214" s="1"/>
      <c r="I214" s="4"/>
      <c r="J214" s="1"/>
      <c r="K214" s="15"/>
      <c r="L214" s="15"/>
      <c r="M214" s="3"/>
      <c r="N214" s="1"/>
      <c r="O214" s="1"/>
      <c r="P214" s="566"/>
      <c r="Q214" s="566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566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4" customFormat="1" x14ac:dyDescent="0.25">
      <c r="A215" s="1"/>
      <c r="B215" s="1"/>
      <c r="C215" s="1" t="s">
        <v>662</v>
      </c>
      <c r="D215" s="1"/>
      <c r="E215" s="1"/>
      <c r="F215" s="1"/>
      <c r="G215" s="1"/>
      <c r="H215" s="1"/>
      <c r="I215" s="4"/>
      <c r="J215" s="1"/>
      <c r="K215" s="992"/>
      <c r="L215" s="992"/>
      <c r="M215" s="125"/>
      <c r="N215" s="575"/>
      <c r="O215" s="1"/>
      <c r="P215" s="4"/>
      <c r="Q215" s="4" t="s">
        <v>8</v>
      </c>
      <c r="R215" s="1"/>
      <c r="S215" s="970" t="e">
        <f>'Rekap1 +tunjangan'!#REF!</f>
        <v>#REF!</v>
      </c>
      <c r="T215" s="971"/>
      <c r="U215" s="971"/>
      <c r="V215" s="971"/>
      <c r="W215" s="971"/>
      <c r="X215" s="972"/>
      <c r="Y215" s="571"/>
      <c r="Z215" s="1"/>
      <c r="AA215" s="1"/>
      <c r="AB215" s="1" t="s">
        <v>128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969">
        <v>0.02</v>
      </c>
      <c r="AN215" s="969"/>
      <c r="AO215" s="969"/>
      <c r="AP215" s="88"/>
      <c r="AQ215" s="1"/>
      <c r="AR215" s="1"/>
      <c r="AS215" s="1" t="s">
        <v>8</v>
      </c>
      <c r="AT215" s="970" t="e">
        <f>'BPJS Ketenagakerjaan'!#REF!</f>
        <v>#REF!</v>
      </c>
      <c r="AU215" s="971"/>
      <c r="AV215" s="971"/>
      <c r="AW215" s="971"/>
      <c r="AX215" s="971"/>
      <c r="AY215" s="972"/>
      <c r="AZ215" s="1"/>
    </row>
    <row r="216" spans="1:54" customFormat="1" ht="3" customHeight="1" x14ac:dyDescent="0.25">
      <c r="A216" s="1"/>
      <c r="B216" s="1"/>
      <c r="C216" s="1"/>
      <c r="D216" s="1"/>
      <c r="E216" s="1"/>
      <c r="F216" s="1"/>
      <c r="G216" s="1"/>
      <c r="H216" s="1"/>
      <c r="I216" s="4"/>
      <c r="J216" s="1"/>
      <c r="K216" s="1">
        <v>0</v>
      </c>
      <c r="L216" s="1">
        <v>0</v>
      </c>
      <c r="M216" s="1"/>
      <c r="N216" s="1"/>
      <c r="O216" s="1"/>
      <c r="P216" s="4"/>
      <c r="Q216" s="4"/>
      <c r="R216" s="1"/>
      <c r="S216" s="571"/>
      <c r="T216" s="571"/>
      <c r="U216" s="571"/>
      <c r="V216" s="571"/>
      <c r="W216" s="571"/>
      <c r="X216" s="57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4" customFormat="1" x14ac:dyDescent="0.25">
      <c r="A217" s="1"/>
      <c r="B217" s="1"/>
      <c r="C217" s="1" t="s">
        <v>663</v>
      </c>
      <c r="D217" s="1"/>
      <c r="E217" s="1"/>
      <c r="F217" s="1"/>
      <c r="G217" s="1"/>
      <c r="H217" s="1"/>
      <c r="I217" s="4"/>
      <c r="J217" s="1"/>
      <c r="K217" s="1"/>
      <c r="L217" s="1"/>
      <c r="M217" s="575"/>
      <c r="N217" s="575"/>
      <c r="O217" s="1"/>
      <c r="P217" s="566"/>
      <c r="Q217" s="566" t="s">
        <v>8</v>
      </c>
      <c r="R217" s="1"/>
      <c r="S217" s="970" t="e">
        <f>'Rekap1 +tunjangan'!#REF!</f>
        <v>#REF!</v>
      </c>
      <c r="T217" s="971"/>
      <c r="U217" s="971"/>
      <c r="V217" s="971"/>
      <c r="W217" s="971"/>
      <c r="X217" s="972"/>
      <c r="Y217" s="571"/>
      <c r="Z217" s="1"/>
      <c r="AA217" s="1"/>
      <c r="AB217" s="1" t="s">
        <v>602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969">
        <v>0.01</v>
      </c>
      <c r="AN217" s="969"/>
      <c r="AO217" s="969"/>
      <c r="AP217" s="1"/>
      <c r="AQ217" s="1"/>
      <c r="AR217" s="1"/>
      <c r="AS217" s="1" t="s">
        <v>8</v>
      </c>
      <c r="AT217" s="970" t="e">
        <f>'BPJS Ketenagakerjaan'!#REF!</f>
        <v>#REF!</v>
      </c>
      <c r="AU217" s="971"/>
      <c r="AV217" s="971"/>
      <c r="AW217" s="971"/>
      <c r="AX217" s="971"/>
      <c r="AY217" s="972"/>
      <c r="AZ217" s="1"/>
    </row>
    <row r="218" spans="1:54" customFormat="1" ht="3" customHeight="1" x14ac:dyDescent="0.25">
      <c r="A218" s="1"/>
      <c r="B218" s="1"/>
      <c r="C218" s="1"/>
      <c r="D218" s="1"/>
      <c r="E218" s="1"/>
      <c r="F218" s="1"/>
      <c r="G218" s="1"/>
      <c r="H218" s="1"/>
      <c r="I218" s="4"/>
      <c r="J218" s="1"/>
      <c r="K218" s="1"/>
      <c r="L218" s="1"/>
      <c r="M218" s="1"/>
      <c r="N218" s="1"/>
      <c r="O218" s="1"/>
      <c r="P218" s="4"/>
      <c r="Q218" s="4"/>
      <c r="R218" s="1"/>
      <c r="S218" s="571"/>
      <c r="T218" s="571"/>
      <c r="U218" s="571"/>
      <c r="V218" s="571"/>
      <c r="W218" s="571"/>
      <c r="X218" s="57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4" customFormat="1" x14ac:dyDescent="0.25">
      <c r="A219" s="1"/>
      <c r="B219" s="1"/>
      <c r="C219" s="1" t="s">
        <v>105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566"/>
      <c r="Q219" s="566" t="s">
        <v>8</v>
      </c>
      <c r="R219" s="1"/>
      <c r="S219" s="970">
        <f>'Rekap1 +tunjangan'!R86</f>
        <v>0</v>
      </c>
      <c r="T219" s="971"/>
      <c r="U219" s="971"/>
      <c r="V219" s="971"/>
      <c r="W219" s="971"/>
      <c r="X219" s="972"/>
      <c r="Y219" s="571"/>
      <c r="Z219" s="1"/>
      <c r="AA219" s="1"/>
      <c r="AB219" s="1" t="s">
        <v>172</v>
      </c>
      <c r="AC219" s="1"/>
      <c r="AD219" s="1"/>
      <c r="AE219" s="1"/>
      <c r="AF219" s="1" t="s">
        <v>8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4" customFormat="1" ht="3" customHeight="1" x14ac:dyDescent="0.25">
      <c r="A220" s="1"/>
      <c r="B220" s="1"/>
      <c r="C220" s="1"/>
      <c r="D220" s="1"/>
      <c r="E220" s="1"/>
      <c r="F220" s="1"/>
      <c r="G220" s="1"/>
      <c r="H220" s="1"/>
      <c r="I220" s="4"/>
      <c r="J220" s="1"/>
      <c r="K220" s="1"/>
      <c r="L220" s="1"/>
      <c r="M220" s="1"/>
      <c r="N220" s="1"/>
      <c r="O220" s="1"/>
      <c r="P220" s="566"/>
      <c r="Q220" s="566"/>
      <c r="R220" s="1"/>
      <c r="S220" s="1"/>
      <c r="T220" s="1"/>
      <c r="U220" s="1"/>
      <c r="V220" s="1"/>
      <c r="W220" s="1"/>
      <c r="X220" s="1"/>
      <c r="Y220" s="571"/>
      <c r="Z220" s="1"/>
      <c r="AA220" s="1"/>
      <c r="AB220" s="1"/>
      <c r="AC220" s="1"/>
      <c r="AD220" s="1"/>
      <c r="AE220" s="1"/>
      <c r="AF220" s="566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4" customFormat="1" x14ac:dyDescent="0.25">
      <c r="A221" s="1"/>
      <c r="B221" s="1"/>
      <c r="C221" s="1" t="s">
        <v>106</v>
      </c>
      <c r="D221" s="1"/>
      <c r="E221" s="1"/>
      <c r="F221" s="1"/>
      <c r="G221" s="1"/>
      <c r="H221" s="1"/>
      <c r="I221" s="4"/>
      <c r="J221" s="1"/>
      <c r="K221" s="1"/>
      <c r="L221" s="1"/>
      <c r="M221" s="1"/>
      <c r="N221" s="1"/>
      <c r="O221" s="1"/>
      <c r="P221" s="4"/>
      <c r="Q221" s="4" t="s">
        <v>8</v>
      </c>
      <c r="R221" s="1"/>
      <c r="S221" s="970">
        <f>'Rekap1 +tunjangan'!T86</f>
        <v>0</v>
      </c>
      <c r="T221" s="971"/>
      <c r="U221" s="971"/>
      <c r="V221" s="971"/>
      <c r="W221" s="971"/>
      <c r="X221" s="972"/>
      <c r="Y221" s="571"/>
      <c r="Z221" s="1"/>
      <c r="AA221" s="1"/>
      <c r="AB221" s="1" t="s">
        <v>174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 t="s">
        <v>8</v>
      </c>
      <c r="AT221" s="970">
        <v>0</v>
      </c>
      <c r="AU221" s="971"/>
      <c r="AV221" s="971"/>
      <c r="AW221" s="971"/>
      <c r="AX221" s="971"/>
      <c r="AY221" s="972"/>
    </row>
    <row r="222" spans="1:54" customFormat="1" ht="3" customHeight="1" x14ac:dyDescent="0.25">
      <c r="A222" s="1"/>
      <c r="B222" s="1"/>
      <c r="C222" s="1"/>
      <c r="D222" s="1"/>
      <c r="E222" s="1"/>
      <c r="F222" s="1"/>
      <c r="G222" s="1"/>
      <c r="H222" s="1"/>
      <c r="I222" s="4"/>
      <c r="J222" s="1"/>
      <c r="K222" s="1"/>
      <c r="L222" s="1"/>
      <c r="M222" s="1"/>
      <c r="N222" s="1"/>
      <c r="O222" s="1"/>
      <c r="P222" s="566"/>
      <c r="Q222" s="566"/>
      <c r="R222" s="1"/>
      <c r="S222" s="571"/>
      <c r="T222" s="571"/>
      <c r="U222" s="571"/>
      <c r="V222" s="571"/>
      <c r="W222" s="571"/>
      <c r="X222" s="571"/>
      <c r="Y222" s="57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4" customFormat="1" x14ac:dyDescent="0.25">
      <c r="A223" s="1"/>
      <c r="B223" s="1"/>
      <c r="C223" s="1" t="s">
        <v>183</v>
      </c>
      <c r="D223" s="1"/>
      <c r="E223" s="1"/>
      <c r="F223" s="1"/>
      <c r="G223" s="1"/>
      <c r="H223" s="1"/>
      <c r="I223" s="4"/>
      <c r="J223" s="1"/>
      <c r="K223" s="1"/>
      <c r="L223" s="1"/>
      <c r="M223" s="1"/>
      <c r="N223" s="1"/>
      <c r="O223" s="1"/>
      <c r="P223" s="566"/>
      <c r="Q223" s="566" t="s">
        <v>8</v>
      </c>
      <c r="R223" s="1"/>
      <c r="S223" s="970">
        <f>'Rekap1 +tunjangan'!U86</f>
        <v>0</v>
      </c>
      <c r="T223" s="971"/>
      <c r="U223" s="971"/>
      <c r="V223" s="971"/>
      <c r="W223" s="971"/>
      <c r="X223" s="972"/>
      <c r="Y223" s="571"/>
      <c r="Z223" s="1"/>
      <c r="AA223" s="1"/>
      <c r="AB223" s="1" t="s">
        <v>173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 t="s">
        <v>8</v>
      </c>
      <c r="AT223" s="970">
        <v>0</v>
      </c>
      <c r="AU223" s="971"/>
      <c r="AV223" s="971"/>
      <c r="AW223" s="971"/>
      <c r="AX223" s="971"/>
      <c r="AY223" s="972"/>
    </row>
    <row r="224" spans="1:54" customFormat="1" ht="3" customHeight="1" x14ac:dyDescent="0.25">
      <c r="A224" s="1"/>
      <c r="B224" s="1"/>
      <c r="C224" s="1"/>
      <c r="D224" s="1"/>
      <c r="E224" s="1"/>
      <c r="F224" s="1"/>
      <c r="G224" s="1"/>
      <c r="H224" s="1"/>
      <c r="I224" s="4"/>
      <c r="J224" s="1"/>
      <c r="K224" s="1"/>
      <c r="L224" s="1"/>
      <c r="M224" s="1"/>
      <c r="N224" s="1"/>
      <c r="O224" s="1"/>
      <c r="P224" s="4"/>
      <c r="Q224" s="4"/>
      <c r="R224" s="1"/>
      <c r="S224" s="571"/>
      <c r="T224" s="571"/>
      <c r="U224" s="571"/>
      <c r="V224" s="571"/>
      <c r="W224" s="571"/>
      <c r="X224" s="57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60" customFormat="1" x14ac:dyDescent="0.25">
      <c r="A225" s="1"/>
      <c r="B225" s="1"/>
      <c r="C225" s="1" t="s">
        <v>182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970">
        <f>'Rekap1 +tunjangan'!W86</f>
        <v>0</v>
      </c>
      <c r="T225" s="971"/>
      <c r="U225" s="971"/>
      <c r="V225" s="971"/>
      <c r="W225" s="971"/>
      <c r="X225" s="972"/>
      <c r="Y225" s="571"/>
      <c r="Z225" s="1"/>
      <c r="AA225" s="1"/>
      <c r="AB225" s="1" t="s">
        <v>175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 t="s">
        <v>8</v>
      </c>
      <c r="AT225" s="970">
        <v>0</v>
      </c>
      <c r="AU225" s="971"/>
      <c r="AV225" s="971"/>
      <c r="AW225" s="971"/>
      <c r="AX225" s="971"/>
      <c r="AY225" s="972"/>
    </row>
    <row r="226" spans="1:60" customFormat="1" ht="3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57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970" t="e">
        <f>KOPERASI!#REF!</f>
        <v>#REF!</v>
      </c>
      <c r="AU226" s="971"/>
      <c r="AV226" s="971"/>
      <c r="AW226" s="971"/>
      <c r="AX226" s="971"/>
      <c r="AY226" s="972"/>
    </row>
    <row r="227" spans="1:60" customForma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571"/>
      <c r="Z227" s="1"/>
      <c r="AA227" s="1"/>
      <c r="AB227" s="1" t="s">
        <v>200</v>
      </c>
      <c r="AC227" s="1"/>
      <c r="AD227" s="1"/>
      <c r="AE227" s="1"/>
      <c r="AF227" s="1"/>
      <c r="AG227" s="5" t="s">
        <v>19</v>
      </c>
      <c r="AH227" s="572"/>
      <c r="AI227" s="573"/>
      <c r="AJ227" s="990"/>
      <c r="AK227" s="991"/>
      <c r="AL227" s="16"/>
      <c r="AM227" s="72" t="s">
        <v>132</v>
      </c>
      <c r="AN227" s="572"/>
      <c r="AO227" s="74"/>
      <c r="AP227" s="990"/>
      <c r="AQ227" s="991"/>
      <c r="AR227" s="570"/>
      <c r="AS227" s="1"/>
      <c r="AT227" s="970">
        <v>0</v>
      </c>
      <c r="AU227" s="971"/>
      <c r="AV227" s="971"/>
      <c r="AW227" s="971"/>
      <c r="AX227" s="971"/>
      <c r="AY227" s="972"/>
      <c r="AZ227" s="245"/>
    </row>
    <row r="228" spans="1:60" customFormat="1" ht="3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57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60" customForma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571"/>
      <c r="Z229" s="1"/>
      <c r="AA229" s="1"/>
      <c r="AB229" s="1" t="s">
        <v>636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983"/>
      <c r="AR229" s="983"/>
      <c r="AS229" s="1" t="s">
        <v>8</v>
      </c>
      <c r="AT229" s="970" t="e">
        <f>'Rekap1 +tunjangan'!#REF!</f>
        <v>#REF!</v>
      </c>
      <c r="AU229" s="971"/>
      <c r="AV229" s="971"/>
      <c r="AW229" s="971"/>
      <c r="AX229" s="971"/>
      <c r="AY229" s="972"/>
    </row>
    <row r="230" spans="1:60" customFormat="1" ht="3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57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60" customForma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571"/>
      <c r="Z231" s="1"/>
      <c r="AA231" s="1"/>
      <c r="AB231" s="1" t="s">
        <v>185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983"/>
      <c r="AR231" s="983"/>
      <c r="AS231" s="1" t="s">
        <v>8</v>
      </c>
      <c r="AT231" s="970" t="e">
        <f>'Rekap1 +tunjangan'!#REF!</f>
        <v>#REF!</v>
      </c>
      <c r="AU231" s="971"/>
      <c r="AV231" s="971"/>
      <c r="AW231" s="971"/>
      <c r="AX231" s="971"/>
      <c r="AY231" s="972"/>
    </row>
    <row r="232" spans="1:60" customFormat="1" ht="3" customHeight="1" x14ac:dyDescent="0.25">
      <c r="A232" s="1"/>
      <c r="B232" s="1"/>
      <c r="C232" s="1"/>
      <c r="D232" s="1"/>
      <c r="E232" s="1"/>
      <c r="F232" s="1"/>
      <c r="G232" s="1"/>
      <c r="H232" s="1"/>
      <c r="I232" s="4"/>
      <c r="J232" s="1"/>
      <c r="K232" s="1"/>
      <c r="L232" s="1"/>
      <c r="M232" s="1"/>
      <c r="N232" s="1"/>
      <c r="O232" s="4"/>
      <c r="P232" s="4"/>
      <c r="Q232" s="4"/>
      <c r="R232" s="1"/>
      <c r="S232" s="571"/>
      <c r="T232" s="571"/>
      <c r="U232" s="571"/>
      <c r="V232" s="571"/>
      <c r="W232" s="571"/>
      <c r="X232" s="571"/>
      <c r="Y232" s="57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60" customFormat="1" x14ac:dyDescent="0.25">
      <c r="A233" s="1"/>
      <c r="B233" s="1" t="s">
        <v>154</v>
      </c>
      <c r="C233" s="1" t="s">
        <v>126</v>
      </c>
      <c r="D233" s="1"/>
      <c r="E233" s="1"/>
      <c r="F233" s="1"/>
      <c r="G233" s="1"/>
      <c r="H233" s="1"/>
      <c r="I233" s="4"/>
      <c r="J233" s="1"/>
      <c r="K233" s="1"/>
      <c r="L233" s="1"/>
      <c r="M233" s="1"/>
      <c r="N233" s="1"/>
      <c r="O233" s="1"/>
      <c r="P233" s="4"/>
      <c r="Q233" s="4" t="s">
        <v>8</v>
      </c>
      <c r="R233" s="1"/>
      <c r="S233" s="970">
        <f>'Rekap1 +tunjangan'!S86</f>
        <v>0</v>
      </c>
      <c r="T233" s="971"/>
      <c r="U233" s="971"/>
      <c r="V233" s="971"/>
      <c r="W233" s="971"/>
      <c r="X233" s="972"/>
      <c r="Y233" s="571"/>
      <c r="Z233" s="1"/>
      <c r="AA233" s="1" t="s">
        <v>169</v>
      </c>
      <c r="AB233" s="1" t="s">
        <v>129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 t="s">
        <v>8</v>
      </c>
      <c r="AT233" s="970">
        <f>'Rekap1 +tunjangan'!S86</f>
        <v>0</v>
      </c>
      <c r="AU233" s="971"/>
      <c r="AV233" s="971"/>
      <c r="AW233" s="971"/>
      <c r="AX233" s="971"/>
      <c r="AY233" s="972"/>
    </row>
    <row r="234" spans="1:60" customFormat="1" ht="3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57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60" customForma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57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60" customFormat="1" ht="15.75" customHeight="1" x14ac:dyDescent="0.25">
      <c r="A236" s="1"/>
      <c r="B236" s="1"/>
      <c r="C236" s="9" t="s">
        <v>4</v>
      </c>
      <c r="D236" s="1"/>
      <c r="E236" s="1"/>
      <c r="F236" s="1"/>
      <c r="G236" s="1"/>
      <c r="H236" s="1"/>
      <c r="I236" s="4"/>
      <c r="J236" s="1"/>
      <c r="K236" s="1"/>
      <c r="L236" s="1"/>
      <c r="M236" s="1"/>
      <c r="N236" s="1"/>
      <c r="O236" s="4"/>
      <c r="P236" s="4"/>
      <c r="Q236" s="566" t="s">
        <v>8</v>
      </c>
      <c r="R236" s="1"/>
      <c r="S236" s="985" t="e">
        <f>SUM(S203+S207+S209+S211+S213+S215+S217+S223+S225)</f>
        <v>#REF!</v>
      </c>
      <c r="T236" s="986"/>
      <c r="U236" s="986"/>
      <c r="V236" s="986"/>
      <c r="W236" s="986"/>
      <c r="X236" s="987"/>
      <c r="Y236" s="571"/>
      <c r="Z236" s="1"/>
      <c r="AA236" s="9" t="s">
        <v>4</v>
      </c>
      <c r="AB236" s="1"/>
      <c r="AC236" s="1"/>
      <c r="AD236" s="1"/>
      <c r="AE236" s="1"/>
      <c r="AF236" s="4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 t="s">
        <v>8</v>
      </c>
      <c r="AT236" s="985" t="e">
        <f>AT209+AT211++AT215+AT217+AT223+AT225+AT227+AT229+AT231</f>
        <v>#REF!</v>
      </c>
      <c r="AU236" s="986"/>
      <c r="AV236" s="986"/>
      <c r="AW236" s="986"/>
      <c r="AX236" s="986"/>
      <c r="AY236" s="987"/>
      <c r="AZ236" s="988"/>
      <c r="BA236" s="989"/>
      <c r="BB236" s="989"/>
      <c r="BC236" s="989"/>
      <c r="BD236" s="989"/>
      <c r="BE236" s="989"/>
      <c r="BF236" s="989"/>
      <c r="BG236" s="989"/>
      <c r="BH236" s="989"/>
    </row>
    <row r="237" spans="1:60" customFormat="1" ht="5.25" customHeight="1" thickBo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57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60" customFormat="1" ht="15.75" customHeight="1" thickTop="1" x14ac:dyDescent="0.25">
      <c r="A238" s="1"/>
      <c r="B238" s="973"/>
      <c r="C238" s="974"/>
      <c r="D238" s="974"/>
      <c r="E238" s="974"/>
      <c r="F238" s="974"/>
      <c r="G238" s="977" t="s">
        <v>130</v>
      </c>
      <c r="H238" s="977"/>
      <c r="I238" s="977"/>
      <c r="J238" s="977"/>
      <c r="K238" s="977"/>
      <c r="L238" s="977"/>
      <c r="M238" s="977"/>
      <c r="N238" s="977"/>
      <c r="O238" s="977"/>
      <c r="P238" s="977"/>
      <c r="Q238" s="977"/>
      <c r="R238" s="977"/>
      <c r="S238" s="977"/>
      <c r="T238" s="977"/>
      <c r="U238" s="977"/>
      <c r="V238" s="977"/>
      <c r="W238" s="977"/>
      <c r="X238" s="974"/>
      <c r="Y238" s="568"/>
      <c r="Z238" s="979" t="s">
        <v>8</v>
      </c>
      <c r="AA238" s="974"/>
      <c r="AB238" s="981" t="e">
        <f>S236-AT236</f>
        <v>#REF!</v>
      </c>
      <c r="AC238" s="981"/>
      <c r="AD238" s="981"/>
      <c r="AE238" s="981"/>
      <c r="AF238" s="981"/>
      <c r="AG238" s="981"/>
      <c r="AH238" s="981"/>
      <c r="AI238" s="981"/>
      <c r="AJ238" s="981"/>
      <c r="AK238" s="981"/>
      <c r="AL238" s="981"/>
      <c r="AM238" s="981"/>
      <c r="AN238" s="981"/>
      <c r="AO238" s="981"/>
      <c r="AP238" s="112"/>
      <c r="AQ238" s="112"/>
      <c r="AR238" s="113"/>
      <c r="AS238" s="113"/>
      <c r="AT238" s="113"/>
      <c r="AU238" s="113"/>
      <c r="AV238" s="113"/>
      <c r="AW238" s="113"/>
      <c r="AX238" s="113"/>
      <c r="AY238" s="114"/>
    </row>
    <row r="239" spans="1:60" customFormat="1" ht="15.75" customHeight="1" thickBot="1" x14ac:dyDescent="0.3">
      <c r="A239" s="1"/>
      <c r="B239" s="975"/>
      <c r="C239" s="976"/>
      <c r="D239" s="976"/>
      <c r="E239" s="976"/>
      <c r="F239" s="976"/>
      <c r="G239" s="978"/>
      <c r="H239" s="978"/>
      <c r="I239" s="978"/>
      <c r="J239" s="978"/>
      <c r="K239" s="978"/>
      <c r="L239" s="978"/>
      <c r="M239" s="978"/>
      <c r="N239" s="978"/>
      <c r="O239" s="978"/>
      <c r="P239" s="978"/>
      <c r="Q239" s="978"/>
      <c r="R239" s="978"/>
      <c r="S239" s="978"/>
      <c r="T239" s="978"/>
      <c r="U239" s="978"/>
      <c r="V239" s="978"/>
      <c r="W239" s="978"/>
      <c r="X239" s="976"/>
      <c r="Y239" s="569"/>
      <c r="Z239" s="980"/>
      <c r="AA239" s="976"/>
      <c r="AB239" s="982"/>
      <c r="AC239" s="982"/>
      <c r="AD239" s="982"/>
      <c r="AE239" s="982"/>
      <c r="AF239" s="982"/>
      <c r="AG239" s="982"/>
      <c r="AH239" s="982"/>
      <c r="AI239" s="982"/>
      <c r="AJ239" s="982"/>
      <c r="AK239" s="982"/>
      <c r="AL239" s="982"/>
      <c r="AM239" s="982"/>
      <c r="AN239" s="982"/>
      <c r="AO239" s="982"/>
      <c r="AP239" s="116"/>
      <c r="AQ239" s="116"/>
      <c r="AR239" s="117"/>
      <c r="AS239" s="117"/>
      <c r="AT239" s="117"/>
      <c r="AU239" s="117"/>
      <c r="AV239" s="117"/>
      <c r="AW239" s="117"/>
      <c r="AX239" s="117"/>
      <c r="AY239" s="118"/>
    </row>
    <row r="240" spans="1:60" customFormat="1" ht="6.75" customHeight="1" thickTop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57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customFormat="1" ht="15.75" customHeight="1" x14ac:dyDescent="0.25">
      <c r="A241" s="1"/>
      <c r="B241" s="1" t="s">
        <v>155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57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customFormat="1" ht="15.75" customHeight="1" x14ac:dyDescent="0.25">
      <c r="A242" s="1"/>
      <c r="B242" s="566">
        <v>1</v>
      </c>
      <c r="C242" s="1" t="s">
        <v>555</v>
      </c>
      <c r="D242" s="1"/>
      <c r="E242" s="1"/>
      <c r="F242" s="1"/>
      <c r="G242" s="1"/>
      <c r="H242" s="1"/>
      <c r="I242" s="4"/>
      <c r="J242" s="1"/>
      <c r="K242" s="1"/>
      <c r="L242" s="1"/>
      <c r="M242" s="1"/>
      <c r="N242" s="1"/>
      <c r="O242" s="4"/>
      <c r="P242" s="4"/>
      <c r="Q242" s="4"/>
      <c r="R242" s="1"/>
      <c r="S242" s="571"/>
      <c r="T242" s="571"/>
      <c r="U242" s="571"/>
      <c r="V242" s="571"/>
      <c r="W242" s="571"/>
      <c r="X242" s="571"/>
      <c r="Y242" s="571"/>
      <c r="Z242" s="1"/>
      <c r="AA242" s="566">
        <v>2</v>
      </c>
      <c r="AB242" s="1" t="s">
        <v>171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983"/>
      <c r="AR242" s="983"/>
      <c r="AS242" s="1" t="s">
        <v>8</v>
      </c>
      <c r="AT242" s="970" t="e">
        <f>'DPLK (urut)'!#REF!</f>
        <v>#REF!</v>
      </c>
      <c r="AU242" s="971"/>
      <c r="AV242" s="971"/>
      <c r="AW242" s="971"/>
      <c r="AX242" s="971"/>
      <c r="AY242" s="972"/>
    </row>
    <row r="243" spans="1:51" customFormat="1" ht="3" customHeight="1" x14ac:dyDescent="0.25">
      <c r="A243" s="1"/>
      <c r="B243" s="1"/>
      <c r="C243" s="1"/>
      <c r="D243" s="1"/>
      <c r="E243" s="1"/>
      <c r="F243" s="1"/>
      <c r="G243" s="1"/>
      <c r="H243" s="1"/>
      <c r="I243" s="4"/>
      <c r="J243" s="1"/>
      <c r="K243" s="1"/>
      <c r="L243" s="1"/>
      <c r="M243" s="1"/>
      <c r="N243" s="1"/>
      <c r="O243" s="4"/>
      <c r="P243" s="4"/>
      <c r="Q243" s="4"/>
      <c r="R243" s="1"/>
      <c r="S243" s="571"/>
      <c r="T243" s="571"/>
      <c r="U243" s="571"/>
      <c r="V243" s="571"/>
      <c r="W243" s="571"/>
      <c r="X243" s="571"/>
      <c r="Y243" s="57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5"/>
      <c r="AS243" s="1"/>
      <c r="AT243" s="15"/>
      <c r="AU243" s="15"/>
      <c r="AV243" s="15"/>
      <c r="AW243" s="15"/>
      <c r="AX243" s="15"/>
      <c r="AY243" s="15"/>
    </row>
    <row r="244" spans="1:51" customFormat="1" ht="15.75" customHeight="1" x14ac:dyDescent="0.25">
      <c r="A244" s="1"/>
      <c r="B244" s="1"/>
      <c r="C244" s="1" t="s">
        <v>127</v>
      </c>
      <c r="D244" s="1"/>
      <c r="E244" s="1"/>
      <c r="F244" s="1"/>
      <c r="G244" s="1"/>
      <c r="H244" s="1"/>
      <c r="I244" s="4"/>
      <c r="J244" s="1"/>
      <c r="K244" s="1"/>
      <c r="L244" s="1"/>
      <c r="M244" s="1"/>
      <c r="N244" s="1"/>
      <c r="O244" s="969">
        <v>3.0000000000000001E-3</v>
      </c>
      <c r="P244" s="969"/>
      <c r="Q244" s="4" t="s">
        <v>8</v>
      </c>
      <c r="R244" s="1"/>
      <c r="S244" s="970" t="e">
        <f>'BPJS Ketenagakerjaan'!#REF!</f>
        <v>#REF!</v>
      </c>
      <c r="T244" s="971"/>
      <c r="U244" s="971"/>
      <c r="V244" s="971"/>
      <c r="W244" s="971"/>
      <c r="X244" s="972"/>
      <c r="Y244" s="571"/>
      <c r="Z244" s="1"/>
      <c r="AA244" s="566">
        <v>3</v>
      </c>
      <c r="AB244" s="1" t="s">
        <v>181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983">
        <v>0.05</v>
      </c>
      <c r="AN244" s="984"/>
      <c r="AO244" s="1"/>
      <c r="AP244" s="1"/>
      <c r="AQ244" s="1"/>
      <c r="AR244" s="110"/>
      <c r="AS244" s="1" t="s">
        <v>8</v>
      </c>
      <c r="AT244" s="970">
        <v>0</v>
      </c>
      <c r="AU244" s="971"/>
      <c r="AV244" s="971"/>
      <c r="AW244" s="971"/>
      <c r="AX244" s="971"/>
      <c r="AY244" s="972"/>
    </row>
    <row r="245" spans="1:51" customFormat="1" ht="2.25" customHeight="1" x14ac:dyDescent="0.25">
      <c r="A245" s="1"/>
      <c r="B245" s="1"/>
      <c r="C245" s="1"/>
      <c r="D245" s="1"/>
      <c r="E245" s="1"/>
      <c r="F245" s="1"/>
      <c r="G245" s="1"/>
      <c r="H245" s="1"/>
      <c r="I245" s="4"/>
      <c r="J245" s="1"/>
      <c r="K245" s="1"/>
      <c r="L245" s="1"/>
      <c r="M245" s="1"/>
      <c r="N245" s="1"/>
      <c r="O245" s="565"/>
      <c r="P245" s="565"/>
      <c r="Q245" s="4"/>
      <c r="R245" s="1"/>
      <c r="S245" s="564"/>
      <c r="T245" s="564"/>
      <c r="U245" s="564"/>
      <c r="V245" s="564"/>
      <c r="W245" s="564"/>
      <c r="X245" s="564"/>
      <c r="Y245" s="571"/>
      <c r="Z245" s="1"/>
      <c r="AA245" s="1"/>
      <c r="AB245" s="1"/>
      <c r="AC245" s="566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customFormat="1" ht="15.75" customHeight="1" x14ac:dyDescent="0.25">
      <c r="A246" s="1"/>
      <c r="B246" s="1"/>
      <c r="C246" s="1" t="s">
        <v>131</v>
      </c>
      <c r="D246" s="1"/>
      <c r="E246" s="1"/>
      <c r="F246" s="1"/>
      <c r="G246" s="1"/>
      <c r="H246" s="1"/>
      <c r="I246" s="4"/>
      <c r="J246" s="1"/>
      <c r="K246" s="1"/>
      <c r="L246" s="1"/>
      <c r="M246" s="1"/>
      <c r="N246" s="1"/>
      <c r="O246" s="969">
        <v>8.8999999999999999E-3</v>
      </c>
      <c r="P246" s="969"/>
      <c r="Q246" s="4" t="s">
        <v>8</v>
      </c>
      <c r="R246" s="1"/>
      <c r="S246" s="970" t="e">
        <f>'BPJS Ketenagakerjaan'!#REF!</f>
        <v>#REF!</v>
      </c>
      <c r="T246" s="971"/>
      <c r="U246" s="971"/>
      <c r="V246" s="971"/>
      <c r="W246" s="971"/>
      <c r="X246" s="972"/>
      <c r="Y246" s="571"/>
      <c r="Z246" s="1"/>
      <c r="AA246" s="566">
        <v>4</v>
      </c>
      <c r="AB246" s="1" t="s">
        <v>554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 t="s">
        <v>8</v>
      </c>
      <c r="AT246" s="970" t="e">
        <f>'BPJS Kesehatan'!#REF!</f>
        <v>#REF!</v>
      </c>
      <c r="AU246" s="971"/>
      <c r="AV246" s="971"/>
      <c r="AW246" s="971"/>
      <c r="AX246" s="971"/>
      <c r="AY246" s="972"/>
    </row>
    <row r="247" spans="1:51" customFormat="1" ht="3" customHeight="1" x14ac:dyDescent="0.25">
      <c r="A247" s="1"/>
      <c r="B247" s="1"/>
      <c r="C247" s="1"/>
      <c r="D247" s="1"/>
      <c r="E247" s="1"/>
      <c r="F247" s="1"/>
      <c r="G247" s="1"/>
      <c r="H247" s="1"/>
      <c r="I247" s="4"/>
      <c r="J247" s="1"/>
      <c r="K247" s="1"/>
      <c r="L247" s="1"/>
      <c r="M247" s="1"/>
      <c r="N247" s="1"/>
      <c r="O247" s="565"/>
      <c r="P247" s="565"/>
      <c r="Q247" s="4"/>
      <c r="R247" s="1"/>
      <c r="S247" s="564"/>
      <c r="T247" s="564"/>
      <c r="U247" s="564"/>
      <c r="V247" s="564"/>
      <c r="W247" s="564"/>
      <c r="X247" s="564"/>
      <c r="Y247" s="57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customFormat="1" ht="15.75" customHeight="1" x14ac:dyDescent="0.25">
      <c r="A248" s="1"/>
      <c r="B248" s="1"/>
      <c r="C248" s="1" t="s">
        <v>156</v>
      </c>
      <c r="D248" s="1"/>
      <c r="E248" s="1"/>
      <c r="F248" s="1"/>
      <c r="G248" s="1"/>
      <c r="H248" s="1"/>
      <c r="I248" s="4"/>
      <c r="J248" s="1"/>
      <c r="K248" s="1"/>
      <c r="L248" s="1"/>
      <c r="M248" s="1"/>
      <c r="N248" s="1"/>
      <c r="O248" s="969">
        <v>3.6999999999999998E-2</v>
      </c>
      <c r="P248" s="969"/>
      <c r="Q248" s="4" t="s">
        <v>8</v>
      </c>
      <c r="R248" s="1"/>
      <c r="S248" s="970" t="e">
        <f>'BPJS Ketenagakerjaan'!#REF!</f>
        <v>#REF!</v>
      </c>
      <c r="T248" s="971"/>
      <c r="U248" s="971"/>
      <c r="V248" s="971"/>
      <c r="W248" s="971"/>
      <c r="X248" s="972"/>
      <c r="Y248" s="57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 t="s">
        <v>273</v>
      </c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customFormat="1" ht="2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89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customFormat="1" ht="3" customHeight="1" x14ac:dyDescent="0.25">
      <c r="A250" s="1"/>
      <c r="B250" s="1"/>
      <c r="C250" s="1"/>
      <c r="D250" s="1"/>
      <c r="E250" s="1"/>
      <c r="F250" s="1"/>
      <c r="G250" s="1"/>
      <c r="H250" s="1"/>
      <c r="I250" s="4"/>
      <c r="J250" s="1"/>
      <c r="K250" s="1"/>
      <c r="L250" s="1"/>
      <c r="M250" s="1"/>
      <c r="N250" s="1"/>
      <c r="O250" s="565"/>
      <c r="P250" s="565"/>
      <c r="Q250" s="4"/>
      <c r="R250" s="1"/>
      <c r="S250" s="564"/>
      <c r="T250" s="564"/>
      <c r="U250" s="564"/>
      <c r="V250" s="564"/>
      <c r="W250" s="564"/>
      <c r="X250" s="564"/>
      <c r="Y250" s="57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customFormat="1" ht="15.75" customHeight="1" x14ac:dyDescent="0.25">
      <c r="A251" s="1"/>
      <c r="B251" s="1"/>
      <c r="C251" s="1" t="s">
        <v>602</v>
      </c>
      <c r="D251" s="1"/>
      <c r="E251" s="1"/>
      <c r="F251" s="1"/>
      <c r="G251" s="1"/>
      <c r="H251" s="1"/>
      <c r="I251" s="4"/>
      <c r="J251" s="1"/>
      <c r="K251" s="1"/>
      <c r="L251" s="1"/>
      <c r="M251" s="1"/>
      <c r="N251" s="1"/>
      <c r="O251" s="969">
        <v>0.02</v>
      </c>
      <c r="P251" s="969"/>
      <c r="Q251" s="4" t="s">
        <v>8</v>
      </c>
      <c r="R251" s="1"/>
      <c r="S251" s="970" t="e">
        <f>'BPJS Ketenagakerjaan'!#REF!</f>
        <v>#REF!</v>
      </c>
      <c r="T251" s="971"/>
      <c r="U251" s="971"/>
      <c r="V251" s="971"/>
      <c r="W251" s="971"/>
      <c r="X251" s="972"/>
      <c r="Y251" s="57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 t="s">
        <v>273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customFormat="1" ht="2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89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25">
      <c r="A253" s="350"/>
      <c r="B253" s="350"/>
      <c r="C253" s="350"/>
      <c r="D253" s="350"/>
    </row>
    <row r="254" spans="1:51" x14ac:dyDescent="0.25">
      <c r="A254" s="350"/>
      <c r="B254" s="350"/>
      <c r="C254" s="350"/>
      <c r="D254" s="350"/>
    </row>
    <row r="255" spans="1:51" x14ac:dyDescent="0.25">
      <c r="A255" s="350"/>
      <c r="B255" s="350"/>
      <c r="C255" s="350"/>
      <c r="D255" s="350"/>
    </row>
    <row r="256" spans="1:51" x14ac:dyDescent="0.25">
      <c r="A256" s="350"/>
      <c r="B256" s="350"/>
      <c r="C256" s="350"/>
      <c r="D256" s="350"/>
    </row>
    <row r="257" spans="1:51" customForma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customFormat="1" x14ac:dyDescent="0.25">
      <c r="A258" s="1"/>
      <c r="B258" s="1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 t="s">
        <v>350</v>
      </c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1"/>
      <c r="AY258" s="1"/>
    </row>
    <row r="259" spans="1:51" customFormat="1" x14ac:dyDescent="0.25">
      <c r="A259" s="1"/>
      <c r="B259" s="1"/>
      <c r="C259" s="1"/>
      <c r="D259" s="1"/>
      <c r="E259" s="1"/>
      <c r="F259" s="1"/>
      <c r="G259" s="1"/>
      <c r="H259" s="1"/>
      <c r="I259" s="576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customFormat="1" x14ac:dyDescent="0.25">
      <c r="A260" s="1"/>
      <c r="B260" s="1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 t="s">
        <v>15</v>
      </c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1"/>
      <c r="AY260" s="1"/>
    </row>
    <row r="261" spans="1:51" customFormat="1" x14ac:dyDescent="0.25">
      <c r="A261" s="1"/>
      <c r="B261" s="1"/>
      <c r="C261" s="1"/>
      <c r="D261" s="1"/>
      <c r="E261" s="1"/>
      <c r="F261" s="1"/>
      <c r="G261" s="1"/>
      <c r="H261" s="1"/>
      <c r="I261" s="576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customFormat="1" x14ac:dyDescent="0.25">
      <c r="A262" s="1"/>
      <c r="B262" s="5"/>
      <c r="C262" s="6" t="s">
        <v>7</v>
      </c>
      <c r="D262" s="7"/>
      <c r="E262" s="7"/>
      <c r="F262" s="7"/>
      <c r="G262" s="7"/>
      <c r="H262" s="7"/>
      <c r="I262" s="11" t="s">
        <v>8</v>
      </c>
      <c r="J262" s="7"/>
      <c r="K262" s="994" t="str">
        <f>'Rekap1 +tunjangan'!B14</f>
        <v>Drs. AKMAL FIRMANSYAH</v>
      </c>
      <c r="L262" s="995"/>
      <c r="M262" s="995"/>
      <c r="N262" s="995"/>
      <c r="O262" s="995"/>
      <c r="P262" s="995"/>
      <c r="Q262" s="995"/>
      <c r="R262" s="995"/>
      <c r="S262" s="995"/>
      <c r="T262" s="995"/>
      <c r="U262" s="995"/>
      <c r="V262" s="995"/>
      <c r="W262" s="995"/>
      <c r="X262" s="996"/>
      <c r="Y262" s="90"/>
      <c r="Z262" s="1"/>
      <c r="AA262" s="8" t="s">
        <v>11</v>
      </c>
      <c r="AB262" s="7"/>
      <c r="AC262" s="7"/>
      <c r="AD262" s="7"/>
      <c r="AE262" s="7"/>
      <c r="AF262" s="11" t="s">
        <v>8</v>
      </c>
      <c r="AG262" s="7"/>
      <c r="AH262" s="994" t="s">
        <v>164</v>
      </c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1004"/>
    </row>
    <row r="263" spans="1:51" customFormat="1" ht="3" customHeight="1" x14ac:dyDescent="0.25">
      <c r="A263" s="1"/>
      <c r="B263" s="1"/>
      <c r="C263" s="1"/>
      <c r="D263" s="1"/>
      <c r="E263" s="1"/>
      <c r="F263" s="1"/>
      <c r="G263" s="1"/>
      <c r="H263" s="1"/>
      <c r="I263" s="10"/>
      <c r="J263" s="1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1"/>
      <c r="AA263" s="2"/>
      <c r="AB263" s="1"/>
      <c r="AC263" s="1"/>
      <c r="AD263" s="1"/>
      <c r="AE263" s="1"/>
      <c r="AF263" s="12"/>
      <c r="AG263" s="1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1"/>
      <c r="AY263" s="1"/>
    </row>
    <row r="264" spans="1:51" customFormat="1" x14ac:dyDescent="0.25">
      <c r="A264" s="1"/>
      <c r="B264" s="5"/>
      <c r="C264" s="6" t="s">
        <v>21</v>
      </c>
      <c r="D264" s="7"/>
      <c r="E264" s="7"/>
      <c r="F264" s="7"/>
      <c r="G264" s="7"/>
      <c r="H264" s="7"/>
      <c r="I264" s="11" t="s">
        <v>8</v>
      </c>
      <c r="J264" s="7"/>
      <c r="K264" s="994" t="s">
        <v>661</v>
      </c>
      <c r="L264" s="995"/>
      <c r="M264" s="995"/>
      <c r="N264" s="995"/>
      <c r="O264" s="995"/>
      <c r="P264" s="995"/>
      <c r="Q264" s="995"/>
      <c r="R264" s="995"/>
      <c r="S264" s="995"/>
      <c r="T264" s="995"/>
      <c r="U264" s="995"/>
      <c r="V264" s="995"/>
      <c r="W264" s="995"/>
      <c r="X264" s="996"/>
      <c r="Y264" s="90"/>
      <c r="Z264" s="1"/>
      <c r="AA264" s="8" t="s">
        <v>12</v>
      </c>
      <c r="AB264" s="7"/>
      <c r="AC264" s="7"/>
      <c r="AD264" s="7"/>
      <c r="AE264" s="7"/>
      <c r="AF264" s="11" t="s">
        <v>8</v>
      </c>
      <c r="AG264" s="7"/>
      <c r="AH264" s="997">
        <f>AE8</f>
        <v>42659</v>
      </c>
      <c r="AI264" s="997"/>
      <c r="AJ264" s="997"/>
      <c r="AK264" s="997"/>
      <c r="AL264" s="997"/>
      <c r="AM264" s="582" t="s">
        <v>18</v>
      </c>
      <c r="AN264" s="7"/>
      <c r="AO264" s="998">
        <f>AM8</f>
        <v>42689</v>
      </c>
      <c r="AP264" s="998"/>
      <c r="AQ264" s="998"/>
      <c r="AR264" s="998"/>
      <c r="AS264" s="998"/>
      <c r="AT264" s="68"/>
      <c r="AU264" s="68"/>
      <c r="AV264" s="68"/>
      <c r="AW264" s="68"/>
      <c r="AX264" s="7"/>
      <c r="AY264" s="74"/>
    </row>
    <row r="265" spans="1:51" customFormat="1" ht="3" customHeight="1" x14ac:dyDescent="0.25">
      <c r="A265" s="1"/>
      <c r="B265" s="1"/>
      <c r="C265" s="1"/>
      <c r="D265" s="1"/>
      <c r="E265" s="1"/>
      <c r="F265" s="1"/>
      <c r="G265" s="1"/>
      <c r="H265" s="1"/>
      <c r="I265" s="10"/>
      <c r="J265" s="1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1"/>
      <c r="AA265" s="2"/>
      <c r="AB265" s="1"/>
      <c r="AC265" s="1"/>
      <c r="AD265" s="1"/>
      <c r="AE265" s="1"/>
      <c r="AF265" s="12"/>
      <c r="AG265" s="1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1"/>
      <c r="AY265" s="1"/>
    </row>
    <row r="266" spans="1:51" customFormat="1" x14ac:dyDescent="0.25">
      <c r="A266" s="1"/>
      <c r="B266" s="5"/>
      <c r="C266" s="6" t="s">
        <v>6</v>
      </c>
      <c r="D266" s="7"/>
      <c r="E266" s="7"/>
      <c r="F266" s="7"/>
      <c r="G266" s="7"/>
      <c r="H266" s="7"/>
      <c r="I266" s="11" t="s">
        <v>8</v>
      </c>
      <c r="J266" s="7"/>
      <c r="K266" s="999"/>
      <c r="L266" s="1000"/>
      <c r="M266" s="1000"/>
      <c r="N266" s="1000"/>
      <c r="O266" s="1000"/>
      <c r="P266" s="1000"/>
      <c r="Q266" s="1000"/>
      <c r="R266" s="1000"/>
      <c r="S266" s="1000"/>
      <c r="T266" s="1000"/>
      <c r="U266" s="1000"/>
      <c r="V266" s="1000"/>
      <c r="W266" s="1000"/>
      <c r="X266" s="1001"/>
      <c r="Y266" s="91"/>
      <c r="Z266" s="1"/>
      <c r="AA266" s="8" t="s">
        <v>13</v>
      </c>
      <c r="AB266" s="7"/>
      <c r="AC266" s="7"/>
      <c r="AD266" s="7"/>
      <c r="AE266" s="7"/>
      <c r="AF266" s="11" t="s">
        <v>8</v>
      </c>
      <c r="AG266" s="7"/>
      <c r="AH266" s="1002">
        <f>'Rekap1 +tunjangan'!C14</f>
        <v>42578</v>
      </c>
      <c r="AI266" s="997"/>
      <c r="AJ266" s="997"/>
      <c r="AK266" s="997"/>
      <c r="AL266" s="997"/>
      <c r="AM266" s="997"/>
      <c r="AN266" s="997"/>
      <c r="AO266" s="997"/>
      <c r="AP266" s="997"/>
      <c r="AQ266" s="997"/>
      <c r="AR266" s="997"/>
      <c r="AS266" s="997"/>
      <c r="AT266" s="997"/>
      <c r="AU266" s="997"/>
      <c r="AV266" s="997"/>
      <c r="AW266" s="997"/>
      <c r="AX266" s="7"/>
      <c r="AY266" s="74"/>
    </row>
    <row r="267" spans="1:51" customFormat="1" ht="3" customHeight="1" x14ac:dyDescent="0.25">
      <c r="A267" s="1"/>
      <c r="B267" s="1"/>
      <c r="C267" s="1"/>
      <c r="D267" s="1"/>
      <c r="E267" s="1"/>
      <c r="F267" s="1"/>
      <c r="G267" s="1"/>
      <c r="H267" s="1"/>
      <c r="I267" s="10"/>
      <c r="J267" s="1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1"/>
      <c r="AA267" s="2"/>
      <c r="AB267" s="1"/>
      <c r="AC267" s="1"/>
      <c r="AD267" s="1"/>
      <c r="AE267" s="1"/>
      <c r="AF267" s="12"/>
      <c r="AG267" s="1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1"/>
      <c r="AY267" s="1"/>
    </row>
    <row r="268" spans="1:51" customFormat="1" x14ac:dyDescent="0.25">
      <c r="A268" s="1"/>
      <c r="B268" s="5"/>
      <c r="C268" s="6" t="s">
        <v>104</v>
      </c>
      <c r="D268" s="7"/>
      <c r="E268" s="7"/>
      <c r="F268" s="7"/>
      <c r="G268" s="7"/>
      <c r="H268" s="7"/>
      <c r="I268" s="87" t="s">
        <v>8</v>
      </c>
      <c r="J268" s="7"/>
      <c r="K268" s="994" t="s">
        <v>116</v>
      </c>
      <c r="L268" s="995"/>
      <c r="M268" s="995"/>
      <c r="N268" s="995"/>
      <c r="O268" s="995"/>
      <c r="P268" s="995"/>
      <c r="Q268" s="995"/>
      <c r="R268" s="995"/>
      <c r="S268" s="995"/>
      <c r="T268" s="995"/>
      <c r="U268" s="995"/>
      <c r="V268" s="995"/>
      <c r="W268" s="995"/>
      <c r="X268" s="996"/>
      <c r="Y268" s="90"/>
      <c r="Z268" s="1"/>
      <c r="AA268" s="8" t="s">
        <v>14</v>
      </c>
      <c r="AB268" s="7"/>
      <c r="AC268" s="7"/>
      <c r="AD268" s="7"/>
      <c r="AE268" s="7"/>
      <c r="AF268" s="11" t="s">
        <v>8</v>
      </c>
      <c r="AG268" s="7"/>
      <c r="AH268" s="1003" t="s">
        <v>653</v>
      </c>
      <c r="AI268" s="1003"/>
      <c r="AJ268" s="1003"/>
      <c r="AK268" s="1003"/>
      <c r="AL268" s="1003"/>
      <c r="AM268" s="1003"/>
      <c r="AN268" s="582" t="s">
        <v>165</v>
      </c>
      <c r="AO268" s="582"/>
      <c r="AP268" s="582"/>
      <c r="AQ268" s="582"/>
      <c r="AR268" s="582"/>
      <c r="AS268" s="582"/>
      <c r="AT268" s="582"/>
      <c r="AU268" s="582"/>
      <c r="AV268" s="582"/>
      <c r="AW268" s="582"/>
      <c r="AX268" s="7"/>
      <c r="AY268" s="74"/>
    </row>
    <row r="269" spans="1:51" customFormat="1" x14ac:dyDescent="0.25">
      <c r="A269" s="1"/>
      <c r="B269" s="1"/>
      <c r="C269" s="1"/>
      <c r="D269" s="1"/>
      <c r="E269" s="1"/>
      <c r="F269" s="1"/>
      <c r="G269" s="1"/>
      <c r="H269" s="1"/>
      <c r="I269" s="576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customFormat="1" ht="3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customFormat="1" x14ac:dyDescent="0.25">
      <c r="A271" s="1"/>
      <c r="B271" s="1" t="s">
        <v>167</v>
      </c>
      <c r="C271" s="1" t="s">
        <v>0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4"/>
      <c r="Q271" s="4" t="s">
        <v>8</v>
      </c>
      <c r="R271" s="1"/>
      <c r="S271" s="970">
        <f>'Rekap1 +tunjangan'!E14</f>
        <v>14400000</v>
      </c>
      <c r="T271" s="971"/>
      <c r="U271" s="971"/>
      <c r="V271" s="971"/>
      <c r="W271" s="971"/>
      <c r="X271" s="972"/>
      <c r="Y271" s="581"/>
      <c r="Z271" s="1"/>
      <c r="AA271" s="1" t="s">
        <v>166</v>
      </c>
      <c r="AB271" s="1" t="s">
        <v>153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customFormat="1" ht="3" customHeight="1" x14ac:dyDescent="0.25">
      <c r="A272" s="1"/>
      <c r="B272" s="1"/>
      <c r="C272" s="1"/>
      <c r="D272" s="1"/>
      <c r="E272" s="1"/>
      <c r="F272" s="1"/>
      <c r="G272" s="1"/>
      <c r="H272" s="1"/>
      <c r="I272" s="576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4" customFormat="1" x14ac:dyDescent="0.25">
      <c r="A273" s="1"/>
      <c r="B273" s="1" t="s">
        <v>168</v>
      </c>
      <c r="C273" s="1" t="s">
        <v>125</v>
      </c>
      <c r="D273" s="1"/>
      <c r="E273" s="1"/>
      <c r="F273" s="1"/>
      <c r="G273" s="1"/>
      <c r="H273" s="1"/>
      <c r="I273" s="1"/>
      <c r="J273" s="1"/>
      <c r="K273" s="16"/>
      <c r="L273" s="16"/>
      <c r="M273" s="16"/>
      <c r="N273" s="16"/>
      <c r="O273" s="1"/>
      <c r="P273" s="4"/>
      <c r="Q273" s="4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 t="s">
        <v>108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 t="s">
        <v>8</v>
      </c>
      <c r="AT273" s="970">
        <v>0</v>
      </c>
      <c r="AU273" s="971"/>
      <c r="AV273" s="971"/>
      <c r="AW273" s="971"/>
      <c r="AX273" s="971"/>
      <c r="AY273" s="972"/>
    </row>
    <row r="274" spans="1:54" customFormat="1" ht="3" customHeight="1" x14ac:dyDescent="0.25">
      <c r="A274" s="1"/>
      <c r="B274" s="1"/>
      <c r="C274" s="1"/>
      <c r="D274" s="1"/>
      <c r="E274" s="1"/>
      <c r="F274" s="1"/>
      <c r="G274" s="1"/>
      <c r="H274" s="1"/>
      <c r="I274" s="4"/>
      <c r="J274" s="1"/>
      <c r="K274" s="576"/>
      <c r="L274" s="576"/>
      <c r="M274" s="576"/>
      <c r="N274" s="576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576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4" customFormat="1" x14ac:dyDescent="0.25">
      <c r="A275" s="1"/>
      <c r="B275" s="1"/>
      <c r="C275" s="1" t="s">
        <v>20</v>
      </c>
      <c r="D275" s="1"/>
      <c r="E275" s="1"/>
      <c r="F275" s="1"/>
      <c r="G275" s="1"/>
      <c r="H275" s="1"/>
      <c r="I275" s="4"/>
      <c r="J275" s="1"/>
      <c r="K275" s="1"/>
      <c r="L275" s="1"/>
      <c r="M275" s="1"/>
      <c r="N275" s="1"/>
      <c r="O275" s="1"/>
      <c r="P275" s="4"/>
      <c r="Q275" s="4" t="s">
        <v>8</v>
      </c>
      <c r="R275" s="1"/>
      <c r="S275" s="970">
        <f>'Rekap1 +tunjangan'!G14</f>
        <v>3000000</v>
      </c>
      <c r="T275" s="971"/>
      <c r="U275" s="971"/>
      <c r="V275" s="971"/>
      <c r="W275" s="971"/>
      <c r="X275" s="972"/>
      <c r="Y275" s="581"/>
      <c r="Z275" s="1"/>
      <c r="AA275" s="1"/>
      <c r="AB275" s="1" t="s">
        <v>666</v>
      </c>
      <c r="AC275" s="1"/>
      <c r="AD275" s="1"/>
      <c r="AE275" s="1"/>
      <c r="AF275" s="4"/>
      <c r="AG275" s="15"/>
      <c r="AH275" s="16"/>
      <c r="AI275" s="16"/>
      <c r="AJ275" s="992"/>
      <c r="AK275" s="993"/>
      <c r="AL275" s="16"/>
      <c r="AM275" s="16"/>
      <c r="AN275" s="16"/>
      <c r="AO275" s="15"/>
      <c r="AP275" s="992"/>
      <c r="AQ275" s="993"/>
      <c r="AR275" s="1"/>
      <c r="AS275" s="1" t="s">
        <v>8</v>
      </c>
      <c r="AT275" s="970">
        <f>'Rekap1 +tunjangan'!AG14</f>
        <v>0</v>
      </c>
      <c r="AU275" s="971"/>
      <c r="AV275" s="971"/>
      <c r="AW275" s="971"/>
      <c r="AX275" s="971"/>
      <c r="AY275" s="972"/>
    </row>
    <row r="276" spans="1:54" customFormat="1" ht="3" customHeight="1" x14ac:dyDescent="0.25">
      <c r="A276" s="1"/>
      <c r="B276" s="1"/>
      <c r="C276" s="1"/>
      <c r="D276" s="1"/>
      <c r="E276" s="1"/>
      <c r="F276" s="1"/>
      <c r="G276" s="1"/>
      <c r="H276" s="1"/>
      <c r="I276" s="4"/>
      <c r="J276" s="1"/>
      <c r="K276" s="1"/>
      <c r="L276" s="1"/>
      <c r="M276" s="15"/>
      <c r="N276" s="15"/>
      <c r="O276" s="1"/>
      <c r="P276" s="4"/>
      <c r="Q276" s="4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576"/>
      <c r="AG276" s="1"/>
      <c r="AH276" s="1"/>
      <c r="AI276" s="1"/>
      <c r="AJ276" s="1">
        <v>0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>
        <v>0</v>
      </c>
      <c r="AW276" s="1"/>
      <c r="AX276" s="1"/>
      <c r="AY276" s="1"/>
    </row>
    <row r="277" spans="1:54" customFormat="1" x14ac:dyDescent="0.25">
      <c r="A277" s="1"/>
      <c r="B277" s="1"/>
      <c r="C277" s="1" t="s">
        <v>636</v>
      </c>
      <c r="D277" s="1"/>
      <c r="E277" s="1"/>
      <c r="F277" s="1"/>
      <c r="G277" s="1"/>
      <c r="H277" s="1"/>
      <c r="I277" s="4"/>
      <c r="J277" s="1"/>
      <c r="K277" s="1"/>
      <c r="L277" s="1"/>
      <c r="M277" s="1"/>
      <c r="N277" s="1"/>
      <c r="O277" s="1"/>
      <c r="P277" s="4"/>
      <c r="Q277" s="4" t="s">
        <v>8</v>
      </c>
      <c r="R277" s="1"/>
      <c r="S277" s="970">
        <f>'Rekap1 +tunjangan'!T14</f>
        <v>6300000</v>
      </c>
      <c r="T277" s="971"/>
      <c r="U277" s="971"/>
      <c r="V277" s="971"/>
      <c r="W277" s="971"/>
      <c r="X277" s="972"/>
      <c r="Y277" s="581"/>
      <c r="Z277" s="1"/>
      <c r="AA277" s="1"/>
      <c r="AB277" s="1" t="s">
        <v>550</v>
      </c>
      <c r="AC277" s="1"/>
      <c r="AD277" s="1"/>
      <c r="AE277" s="1"/>
      <c r="AF277" s="4"/>
      <c r="AG277" s="15"/>
      <c r="AH277" s="16"/>
      <c r="AI277" s="16"/>
      <c r="AJ277" s="992"/>
      <c r="AK277" s="992"/>
      <c r="AL277" s="16"/>
      <c r="AM277" s="16"/>
      <c r="AN277" s="16"/>
      <c r="AO277" s="15"/>
      <c r="AP277" s="992"/>
      <c r="AQ277" s="992"/>
      <c r="AR277" s="1"/>
      <c r="AS277" s="1" t="s">
        <v>8</v>
      </c>
      <c r="AT277" s="970">
        <f>'Rekap1 +tunjangan'!AM14</f>
        <v>80000</v>
      </c>
      <c r="AU277" s="971"/>
      <c r="AV277" s="971"/>
      <c r="AW277" s="971"/>
      <c r="AX277" s="971"/>
      <c r="AY277" s="972"/>
    </row>
    <row r="278" spans="1:54" customFormat="1" ht="3" customHeight="1" x14ac:dyDescent="0.25">
      <c r="A278" s="1"/>
      <c r="B278" s="1"/>
      <c r="C278" s="1"/>
      <c r="D278" s="1"/>
      <c r="E278" s="1"/>
      <c r="F278" s="1"/>
      <c r="G278" s="1"/>
      <c r="H278" s="1"/>
      <c r="I278" s="4"/>
      <c r="J278" s="1"/>
      <c r="K278" s="1"/>
      <c r="L278" s="1"/>
      <c r="M278" s="1"/>
      <c r="N278" s="1"/>
      <c r="O278" s="1"/>
      <c r="P278" s="576"/>
      <c r="Q278" s="576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576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BB278" t="s">
        <v>184</v>
      </c>
    </row>
    <row r="279" spans="1:54" customFormat="1" x14ac:dyDescent="0.25">
      <c r="A279" s="1"/>
      <c r="B279" s="1"/>
      <c r="C279" s="1" t="s">
        <v>21</v>
      </c>
      <c r="D279" s="1"/>
      <c r="E279" s="1"/>
      <c r="F279" s="1"/>
      <c r="G279" s="1"/>
      <c r="H279" s="1"/>
      <c r="I279" s="4"/>
      <c r="J279" s="1"/>
      <c r="K279" s="1"/>
      <c r="L279" s="1"/>
      <c r="M279" s="1"/>
      <c r="N279" s="1"/>
      <c r="O279" s="1"/>
      <c r="P279" s="4"/>
      <c r="Q279" s="4" t="s">
        <v>8</v>
      </c>
      <c r="R279" s="1"/>
      <c r="S279" s="970">
        <f>'Rekap1 +tunjangan'!I14</f>
        <v>6750000</v>
      </c>
      <c r="T279" s="971"/>
      <c r="U279" s="971"/>
      <c r="V279" s="971"/>
      <c r="W279" s="971"/>
      <c r="X279" s="972"/>
      <c r="Y279" s="581"/>
      <c r="Z279" s="1"/>
      <c r="AA279" s="1"/>
      <c r="AB279" s="1" t="s">
        <v>88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 t="s">
        <v>8</v>
      </c>
      <c r="AT279" s="970">
        <f>'Rekap1 +tunjangan'!AF14</f>
        <v>360000</v>
      </c>
      <c r="AU279" s="971"/>
      <c r="AV279" s="971"/>
      <c r="AW279" s="971"/>
      <c r="AX279" s="971"/>
      <c r="AY279" s="972"/>
    </row>
    <row r="280" spans="1:54" customFormat="1" ht="3" customHeight="1" x14ac:dyDescent="0.25">
      <c r="A280" s="1"/>
      <c r="B280" s="1"/>
      <c r="C280" s="1"/>
      <c r="D280" s="1"/>
      <c r="E280" s="1"/>
      <c r="F280" s="1"/>
      <c r="G280" s="1"/>
      <c r="H280" s="1"/>
      <c r="I280" s="4"/>
      <c r="J280" s="1"/>
      <c r="K280" s="1"/>
      <c r="L280" s="1"/>
      <c r="M280" s="1"/>
      <c r="N280" s="1"/>
      <c r="O280" s="1"/>
      <c r="P280" s="576"/>
      <c r="Q280" s="576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576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4" customFormat="1" ht="18.75" customHeight="1" x14ac:dyDescent="0.25">
      <c r="A281" s="1"/>
      <c r="B281" s="1"/>
      <c r="C281" s="1" t="s">
        <v>1</v>
      </c>
      <c r="D281" s="1"/>
      <c r="E281" s="1"/>
      <c r="F281" s="1"/>
      <c r="G281" s="1"/>
      <c r="H281" s="1"/>
      <c r="I281" s="4"/>
      <c r="J281" s="1"/>
      <c r="K281" s="992"/>
      <c r="L281" s="992"/>
      <c r="M281" s="125"/>
      <c r="N281" s="585"/>
      <c r="O281" s="1"/>
      <c r="P281" s="4"/>
      <c r="Q281" s="4" t="s">
        <v>8</v>
      </c>
      <c r="R281" s="1"/>
      <c r="S281" s="970">
        <f>'Rekap1 +tunjangan'!AY14</f>
        <v>2500000</v>
      </c>
      <c r="T281" s="971"/>
      <c r="U281" s="971"/>
      <c r="V281" s="971"/>
      <c r="W281" s="971"/>
      <c r="X281" s="972"/>
      <c r="Y281" s="1"/>
      <c r="Z281" s="1"/>
      <c r="AA281" s="1"/>
      <c r="AB281" s="1" t="s">
        <v>551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4" customFormat="1" ht="3" customHeight="1" x14ac:dyDescent="0.25">
      <c r="A282" s="1"/>
      <c r="B282" s="1"/>
      <c r="C282" s="1"/>
      <c r="D282" s="1"/>
      <c r="E282" s="1"/>
      <c r="F282" s="1"/>
      <c r="G282" s="1"/>
      <c r="H282" s="1"/>
      <c r="I282" s="4"/>
      <c r="J282" s="1"/>
      <c r="K282" s="15"/>
      <c r="L282" s="15"/>
      <c r="M282" s="3"/>
      <c r="N282" s="1"/>
      <c r="O282" s="1"/>
      <c r="P282" s="576"/>
      <c r="Q282" s="576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576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4" customFormat="1" x14ac:dyDescent="0.25">
      <c r="A283" s="1"/>
      <c r="B283" s="1"/>
      <c r="C283" s="1" t="s">
        <v>662</v>
      </c>
      <c r="D283" s="1"/>
      <c r="E283" s="1"/>
      <c r="F283" s="1"/>
      <c r="G283" s="1"/>
      <c r="H283" s="1"/>
      <c r="I283" s="4"/>
      <c r="J283" s="1"/>
      <c r="K283" s="992"/>
      <c r="L283" s="992"/>
      <c r="M283" s="125"/>
      <c r="N283" s="585"/>
      <c r="O283" s="1"/>
      <c r="P283" s="4"/>
      <c r="Q283" s="4" t="s">
        <v>8</v>
      </c>
      <c r="R283" s="1"/>
      <c r="S283" s="970">
        <f>'Rekap1 +tunjangan'!BA14</f>
        <v>3600000</v>
      </c>
      <c r="T283" s="971"/>
      <c r="U283" s="971"/>
      <c r="V283" s="971"/>
      <c r="W283" s="971"/>
      <c r="X283" s="972"/>
      <c r="Y283" s="581"/>
      <c r="Z283" s="1"/>
      <c r="AA283" s="1"/>
      <c r="AB283" s="1" t="s">
        <v>128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969">
        <v>0.02</v>
      </c>
      <c r="AN283" s="969"/>
      <c r="AO283" s="969"/>
      <c r="AP283" s="88"/>
      <c r="AQ283" s="1"/>
      <c r="AR283" s="1"/>
      <c r="AS283" s="1" t="s">
        <v>8</v>
      </c>
      <c r="AT283" s="970">
        <f>'BPJS Ketenagakerjaan'!K12</f>
        <v>775000</v>
      </c>
      <c r="AU283" s="971"/>
      <c r="AV283" s="971"/>
      <c r="AW283" s="971"/>
      <c r="AX283" s="971"/>
      <c r="AY283" s="972"/>
      <c r="AZ283" s="1"/>
    </row>
    <row r="284" spans="1:54" customFormat="1" ht="3" customHeight="1" x14ac:dyDescent="0.25">
      <c r="A284" s="1"/>
      <c r="B284" s="1"/>
      <c r="C284" s="1"/>
      <c r="D284" s="1"/>
      <c r="E284" s="1"/>
      <c r="F284" s="1"/>
      <c r="G284" s="1"/>
      <c r="H284" s="1"/>
      <c r="I284" s="4"/>
      <c r="J284" s="1"/>
      <c r="K284" s="1">
        <v>0</v>
      </c>
      <c r="L284" s="1">
        <v>0</v>
      </c>
      <c r="M284" s="1"/>
      <c r="N284" s="1"/>
      <c r="O284" s="1"/>
      <c r="P284" s="4"/>
      <c r="Q284" s="4"/>
      <c r="R284" s="1"/>
      <c r="S284" s="581"/>
      <c r="T284" s="581"/>
      <c r="U284" s="581"/>
      <c r="V284" s="581"/>
      <c r="W284" s="581"/>
      <c r="X284" s="58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4" customFormat="1" x14ac:dyDescent="0.25">
      <c r="A285" s="1"/>
      <c r="B285" s="1"/>
      <c r="C285" s="1" t="s">
        <v>663</v>
      </c>
      <c r="D285" s="1"/>
      <c r="E285" s="1"/>
      <c r="F285" s="1"/>
      <c r="G285" s="1"/>
      <c r="H285" s="1"/>
      <c r="I285" s="4"/>
      <c r="J285" s="1"/>
      <c r="K285" s="1"/>
      <c r="L285" s="1"/>
      <c r="M285" s="585"/>
      <c r="N285" s="585"/>
      <c r="O285" s="1"/>
      <c r="P285" s="576"/>
      <c r="Q285" s="576" t="s">
        <v>8</v>
      </c>
      <c r="R285" s="1"/>
      <c r="S285" s="970">
        <f>'Rekap1 +tunjangan'!BB14</f>
        <v>2200000</v>
      </c>
      <c r="T285" s="971"/>
      <c r="U285" s="971"/>
      <c r="V285" s="971"/>
      <c r="W285" s="971"/>
      <c r="X285" s="972"/>
      <c r="Y285" s="581"/>
      <c r="Z285" s="1"/>
      <c r="AA285" s="1"/>
      <c r="AB285" s="1" t="s">
        <v>602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969">
        <v>0.01</v>
      </c>
      <c r="AN285" s="969"/>
      <c r="AO285" s="969"/>
      <c r="AP285" s="1"/>
      <c r="AQ285" s="1"/>
      <c r="AR285" s="1"/>
      <c r="AS285" s="1" t="s">
        <v>8</v>
      </c>
      <c r="AT285" s="970">
        <f>'BPJS Ketenagakerjaan'!P12</f>
        <v>73353</v>
      </c>
      <c r="AU285" s="971"/>
      <c r="AV285" s="971"/>
      <c r="AW285" s="971"/>
      <c r="AX285" s="971"/>
      <c r="AY285" s="972"/>
      <c r="AZ285" s="1"/>
    </row>
    <row r="286" spans="1:54" customFormat="1" ht="3" customHeight="1" x14ac:dyDescent="0.25">
      <c r="A286" s="1"/>
      <c r="B286" s="1"/>
      <c r="C286" s="1"/>
      <c r="D286" s="1"/>
      <c r="E286" s="1"/>
      <c r="F286" s="1"/>
      <c r="G286" s="1"/>
      <c r="H286" s="1"/>
      <c r="I286" s="4"/>
      <c r="J286" s="1"/>
      <c r="K286" s="1"/>
      <c r="L286" s="1"/>
      <c r="M286" s="1"/>
      <c r="N286" s="1"/>
      <c r="O286" s="1"/>
      <c r="P286" s="4"/>
      <c r="Q286" s="4"/>
      <c r="R286" s="1"/>
      <c r="S286" s="581"/>
      <c r="T286" s="581"/>
      <c r="U286" s="581"/>
      <c r="V286" s="581"/>
      <c r="W286" s="581"/>
      <c r="X286" s="58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4" customFormat="1" x14ac:dyDescent="0.25">
      <c r="A287" s="1"/>
      <c r="B287" s="1"/>
      <c r="C287" s="1" t="s">
        <v>105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576"/>
      <c r="Q287" s="576" t="s">
        <v>8</v>
      </c>
      <c r="R287" s="1"/>
      <c r="S287" s="970">
        <f>'Rekap1 +tunjangan'!R14</f>
        <v>0</v>
      </c>
      <c r="T287" s="971"/>
      <c r="U287" s="971"/>
      <c r="V287" s="971"/>
      <c r="W287" s="971"/>
      <c r="X287" s="972"/>
      <c r="Y287" s="581"/>
      <c r="Z287" s="1"/>
      <c r="AA287" s="1"/>
      <c r="AB287" s="1" t="s">
        <v>172</v>
      </c>
      <c r="AC287" s="1"/>
      <c r="AD287" s="1"/>
      <c r="AE287" s="1"/>
      <c r="AF287" s="1" t="s">
        <v>8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4" customFormat="1" ht="3" customHeight="1" x14ac:dyDescent="0.25">
      <c r="A288" s="1"/>
      <c r="B288" s="1"/>
      <c r="C288" s="1"/>
      <c r="D288" s="1"/>
      <c r="E288" s="1"/>
      <c r="F288" s="1"/>
      <c r="G288" s="1"/>
      <c r="H288" s="1"/>
      <c r="I288" s="4"/>
      <c r="J288" s="1"/>
      <c r="K288" s="1"/>
      <c r="L288" s="1"/>
      <c r="M288" s="1"/>
      <c r="N288" s="1"/>
      <c r="O288" s="1"/>
      <c r="P288" s="576"/>
      <c r="Q288" s="576"/>
      <c r="R288" s="1"/>
      <c r="S288" s="1"/>
      <c r="T288" s="1"/>
      <c r="U288" s="1"/>
      <c r="V288" s="1"/>
      <c r="W288" s="1"/>
      <c r="X288" s="1"/>
      <c r="Y288" s="581"/>
      <c r="Z288" s="1"/>
      <c r="AA288" s="1"/>
      <c r="AB288" s="1"/>
      <c r="AC288" s="1"/>
      <c r="AD288" s="1"/>
      <c r="AE288" s="1"/>
      <c r="AF288" s="576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60" customFormat="1" x14ac:dyDescent="0.25">
      <c r="A289" s="1"/>
      <c r="B289" s="1"/>
      <c r="C289" s="1" t="s">
        <v>106</v>
      </c>
      <c r="D289" s="1"/>
      <c r="E289" s="1"/>
      <c r="F289" s="1"/>
      <c r="G289" s="1"/>
      <c r="H289" s="1"/>
      <c r="I289" s="4"/>
      <c r="J289" s="1"/>
      <c r="K289" s="1"/>
      <c r="L289" s="1"/>
      <c r="M289" s="1"/>
      <c r="N289" s="1"/>
      <c r="O289" s="1"/>
      <c r="P289" s="4"/>
      <c r="Q289" s="4" t="s">
        <v>8</v>
      </c>
      <c r="R289" s="1"/>
      <c r="S289" s="970">
        <f>'Rekap1 +tunjangan'!T154</f>
        <v>0</v>
      </c>
      <c r="T289" s="971"/>
      <c r="U289" s="971"/>
      <c r="V289" s="971"/>
      <c r="W289" s="971"/>
      <c r="X289" s="972"/>
      <c r="Y289" s="581"/>
      <c r="Z289" s="1"/>
      <c r="AA289" s="1"/>
      <c r="AB289" s="1" t="s">
        <v>174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 t="s">
        <v>8</v>
      </c>
      <c r="AT289" s="970">
        <v>0</v>
      </c>
      <c r="AU289" s="971"/>
      <c r="AV289" s="971"/>
      <c r="AW289" s="971"/>
      <c r="AX289" s="971"/>
      <c r="AY289" s="972"/>
    </row>
    <row r="290" spans="1:60" customFormat="1" ht="3" customHeight="1" x14ac:dyDescent="0.25">
      <c r="A290" s="1"/>
      <c r="B290" s="1"/>
      <c r="C290" s="1"/>
      <c r="D290" s="1"/>
      <c r="E290" s="1"/>
      <c r="F290" s="1"/>
      <c r="G290" s="1"/>
      <c r="H290" s="1"/>
      <c r="I290" s="4"/>
      <c r="J290" s="1"/>
      <c r="K290" s="1"/>
      <c r="L290" s="1"/>
      <c r="M290" s="1"/>
      <c r="N290" s="1"/>
      <c r="O290" s="1"/>
      <c r="P290" s="576"/>
      <c r="Q290" s="576"/>
      <c r="R290" s="1"/>
      <c r="S290" s="581"/>
      <c r="T290" s="581"/>
      <c r="U290" s="581"/>
      <c r="V290" s="581"/>
      <c r="W290" s="581"/>
      <c r="X290" s="581"/>
      <c r="Y290" s="58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60" customFormat="1" x14ac:dyDescent="0.25">
      <c r="A291" s="1"/>
      <c r="B291" s="1"/>
      <c r="C291" s="1" t="s">
        <v>183</v>
      </c>
      <c r="D291" s="1"/>
      <c r="E291" s="1"/>
      <c r="F291" s="1"/>
      <c r="G291" s="1"/>
      <c r="H291" s="1"/>
      <c r="I291" s="4"/>
      <c r="J291" s="1"/>
      <c r="K291" s="1"/>
      <c r="L291" s="1"/>
      <c r="M291" s="1"/>
      <c r="N291" s="1"/>
      <c r="O291" s="1"/>
      <c r="P291" s="576"/>
      <c r="Q291" s="576" t="s">
        <v>8</v>
      </c>
      <c r="R291" s="1"/>
      <c r="S291" s="970">
        <f>'Rekap1 +tunjangan'!U14</f>
        <v>0</v>
      </c>
      <c r="T291" s="971"/>
      <c r="U291" s="971"/>
      <c r="V291" s="971"/>
      <c r="W291" s="971"/>
      <c r="X291" s="972"/>
      <c r="Y291" s="581"/>
      <c r="Z291" s="1"/>
      <c r="AA291" s="1"/>
      <c r="AB291" s="1" t="s">
        <v>173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 t="s">
        <v>8</v>
      </c>
      <c r="AT291" s="970">
        <v>0</v>
      </c>
      <c r="AU291" s="971"/>
      <c r="AV291" s="971"/>
      <c r="AW291" s="971"/>
      <c r="AX291" s="971"/>
      <c r="AY291" s="972"/>
    </row>
    <row r="292" spans="1:60" customFormat="1" ht="3" customHeight="1" x14ac:dyDescent="0.25">
      <c r="A292" s="1"/>
      <c r="B292" s="1"/>
      <c r="C292" s="1"/>
      <c r="D292" s="1"/>
      <c r="E292" s="1"/>
      <c r="F292" s="1"/>
      <c r="G292" s="1"/>
      <c r="H292" s="1"/>
      <c r="I292" s="4"/>
      <c r="J292" s="1"/>
      <c r="K292" s="1"/>
      <c r="L292" s="1"/>
      <c r="M292" s="1"/>
      <c r="N292" s="1"/>
      <c r="O292" s="1"/>
      <c r="P292" s="4"/>
      <c r="Q292" s="4"/>
      <c r="R292" s="1"/>
      <c r="S292" s="581"/>
      <c r="T292" s="581"/>
      <c r="U292" s="581"/>
      <c r="V292" s="581"/>
      <c r="W292" s="581"/>
      <c r="X292" s="58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60" customFormat="1" x14ac:dyDescent="0.25">
      <c r="A293" s="1"/>
      <c r="B293" s="1"/>
      <c r="C293" s="1" t="s">
        <v>182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970">
        <f>'Rekap1 +tunjangan'!W14</f>
        <v>0</v>
      </c>
      <c r="T293" s="971"/>
      <c r="U293" s="971"/>
      <c r="V293" s="971"/>
      <c r="W293" s="971"/>
      <c r="X293" s="972"/>
      <c r="Y293" s="581"/>
      <c r="Z293" s="1"/>
      <c r="AA293" s="1"/>
      <c r="AB293" s="1" t="s">
        <v>175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 t="s">
        <v>8</v>
      </c>
      <c r="AT293" s="970">
        <v>0</v>
      </c>
      <c r="AU293" s="971"/>
      <c r="AV293" s="971"/>
      <c r="AW293" s="971"/>
      <c r="AX293" s="971"/>
      <c r="AY293" s="972"/>
    </row>
    <row r="294" spans="1:60" customFormat="1" ht="3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58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970" t="e">
        <f>KOPERASI!#REF!</f>
        <v>#REF!</v>
      </c>
      <c r="AU294" s="971"/>
      <c r="AV294" s="971"/>
      <c r="AW294" s="971"/>
      <c r="AX294" s="971"/>
      <c r="AY294" s="972"/>
    </row>
    <row r="295" spans="1:60" customForma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581"/>
      <c r="Z295" s="1"/>
      <c r="AA295" s="1"/>
      <c r="AB295" s="1" t="s">
        <v>200</v>
      </c>
      <c r="AC295" s="1"/>
      <c r="AD295" s="1"/>
      <c r="AE295" s="1"/>
      <c r="AF295" s="1"/>
      <c r="AG295" s="5" t="s">
        <v>19</v>
      </c>
      <c r="AH295" s="582"/>
      <c r="AI295" s="583"/>
      <c r="AJ295" s="990"/>
      <c r="AK295" s="991"/>
      <c r="AL295" s="16"/>
      <c r="AM295" s="72" t="s">
        <v>132</v>
      </c>
      <c r="AN295" s="582"/>
      <c r="AO295" s="74"/>
      <c r="AP295" s="990"/>
      <c r="AQ295" s="991"/>
      <c r="AR295" s="584"/>
      <c r="AS295" s="1"/>
      <c r="AT295" s="970">
        <v>0</v>
      </c>
      <c r="AU295" s="971"/>
      <c r="AV295" s="971"/>
      <c r="AW295" s="971"/>
      <c r="AX295" s="971"/>
      <c r="AY295" s="972"/>
      <c r="AZ295" s="245"/>
    </row>
    <row r="296" spans="1:60" customFormat="1" ht="3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58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60" customForma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581"/>
      <c r="Z297" s="1"/>
      <c r="AA297" s="1"/>
      <c r="AB297" s="1" t="s">
        <v>636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983"/>
      <c r="AR297" s="983"/>
      <c r="AS297" s="1" t="s">
        <v>8</v>
      </c>
      <c r="AT297" s="970">
        <f>'Rekap1 +tunjangan'!AC14</f>
        <v>6194000</v>
      </c>
      <c r="AU297" s="971"/>
      <c r="AV297" s="971"/>
      <c r="AW297" s="971"/>
      <c r="AX297" s="971"/>
      <c r="AY297" s="972"/>
    </row>
    <row r="298" spans="1:60" customFormat="1" ht="3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58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60" customForma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581"/>
      <c r="Z299" s="1"/>
      <c r="AA299" s="1"/>
      <c r="AB299" s="1" t="s">
        <v>185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983"/>
      <c r="AR299" s="983"/>
      <c r="AS299" s="1" t="s">
        <v>8</v>
      </c>
      <c r="AT299" s="970">
        <f>'Rekap1 +tunjangan'!AJ14</f>
        <v>864000</v>
      </c>
      <c r="AU299" s="971"/>
      <c r="AV299" s="971"/>
      <c r="AW299" s="971"/>
      <c r="AX299" s="971"/>
      <c r="AY299" s="972"/>
    </row>
    <row r="300" spans="1:60" customFormat="1" ht="3" customHeight="1" x14ac:dyDescent="0.25">
      <c r="A300" s="1"/>
      <c r="B300" s="1"/>
      <c r="C300" s="1"/>
      <c r="D300" s="1"/>
      <c r="E300" s="1"/>
      <c r="F300" s="1"/>
      <c r="G300" s="1"/>
      <c r="H300" s="1"/>
      <c r="I300" s="4"/>
      <c r="J300" s="1"/>
      <c r="K300" s="1"/>
      <c r="L300" s="1"/>
      <c r="M300" s="1"/>
      <c r="N300" s="1"/>
      <c r="O300" s="4"/>
      <c r="P300" s="4"/>
      <c r="Q300" s="4"/>
      <c r="R300" s="1"/>
      <c r="S300" s="581"/>
      <c r="T300" s="581"/>
      <c r="U300" s="581"/>
      <c r="V300" s="581"/>
      <c r="W300" s="581"/>
      <c r="X300" s="581"/>
      <c r="Y300" s="58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60" customFormat="1" x14ac:dyDescent="0.25">
      <c r="A301" s="1"/>
      <c r="B301" s="1" t="s">
        <v>154</v>
      </c>
      <c r="C301" s="1" t="s">
        <v>126</v>
      </c>
      <c r="D301" s="1"/>
      <c r="E301" s="1"/>
      <c r="F301" s="1"/>
      <c r="G301" s="1"/>
      <c r="H301" s="1"/>
      <c r="I301" s="4"/>
      <c r="J301" s="1"/>
      <c r="K301" s="1"/>
      <c r="L301" s="1"/>
      <c r="M301" s="1"/>
      <c r="N301" s="1"/>
      <c r="O301" s="1"/>
      <c r="P301" s="4"/>
      <c r="Q301" s="4" t="s">
        <v>8</v>
      </c>
      <c r="R301" s="1"/>
      <c r="S301" s="970">
        <f>'Rekap1 +tunjangan'!S14</f>
        <v>0</v>
      </c>
      <c r="T301" s="971"/>
      <c r="U301" s="971"/>
      <c r="V301" s="971"/>
      <c r="W301" s="971"/>
      <c r="X301" s="972"/>
      <c r="Y301" s="581"/>
      <c r="Z301" s="1"/>
      <c r="AA301" s="1" t="s">
        <v>169</v>
      </c>
      <c r="AB301" s="1" t="s">
        <v>129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 t="s">
        <v>8</v>
      </c>
      <c r="AT301" s="970">
        <f>'Rekap1 +tunjangan'!S154</f>
        <v>0</v>
      </c>
      <c r="AU301" s="971"/>
      <c r="AV301" s="971"/>
      <c r="AW301" s="971"/>
      <c r="AX301" s="971"/>
      <c r="AY301" s="972"/>
    </row>
    <row r="302" spans="1:60" customFormat="1" ht="3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58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60" customForma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58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60" customFormat="1" ht="15.75" customHeight="1" x14ac:dyDescent="0.25">
      <c r="A304" s="1"/>
      <c r="B304" s="1"/>
      <c r="C304" s="9" t="s">
        <v>4</v>
      </c>
      <c r="D304" s="1"/>
      <c r="E304" s="1"/>
      <c r="F304" s="1"/>
      <c r="G304" s="1"/>
      <c r="H304" s="1"/>
      <c r="I304" s="4"/>
      <c r="J304" s="1"/>
      <c r="K304" s="1"/>
      <c r="L304" s="1"/>
      <c r="M304" s="1"/>
      <c r="N304" s="1"/>
      <c r="O304" s="4"/>
      <c r="P304" s="4"/>
      <c r="Q304" s="576" t="s">
        <v>8</v>
      </c>
      <c r="R304" s="1"/>
      <c r="S304" s="985">
        <f>SUM(S271+S275+S277+S279+S281+S283+S285+S291+S293)</f>
        <v>38750000</v>
      </c>
      <c r="T304" s="986"/>
      <c r="U304" s="986"/>
      <c r="V304" s="986"/>
      <c r="W304" s="986"/>
      <c r="X304" s="987"/>
      <c r="Y304" s="581"/>
      <c r="Z304" s="1"/>
      <c r="AA304" s="9" t="s">
        <v>4</v>
      </c>
      <c r="AB304" s="1"/>
      <c r="AC304" s="1"/>
      <c r="AD304" s="1"/>
      <c r="AE304" s="1"/>
      <c r="AF304" s="4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 t="s">
        <v>8</v>
      </c>
      <c r="AT304" s="985">
        <f>AT277+AT279++AT283+AT285+AT291+AT293+AT295+AT297+AT299</f>
        <v>8346353</v>
      </c>
      <c r="AU304" s="986"/>
      <c r="AV304" s="986"/>
      <c r="AW304" s="986"/>
      <c r="AX304" s="986"/>
      <c r="AY304" s="987"/>
      <c r="AZ304" s="988"/>
      <c r="BA304" s="989"/>
      <c r="BB304" s="989"/>
      <c r="BC304" s="989"/>
      <c r="BD304" s="989"/>
      <c r="BE304" s="989"/>
      <c r="BF304" s="989"/>
      <c r="BG304" s="989"/>
      <c r="BH304" s="989"/>
    </row>
    <row r="305" spans="1:51" customFormat="1" ht="5.25" customHeight="1" thickBo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58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customFormat="1" ht="15.75" customHeight="1" thickTop="1" x14ac:dyDescent="0.25">
      <c r="A306" s="1"/>
      <c r="B306" s="973"/>
      <c r="C306" s="974"/>
      <c r="D306" s="974"/>
      <c r="E306" s="974"/>
      <c r="F306" s="974"/>
      <c r="G306" s="977" t="s">
        <v>130</v>
      </c>
      <c r="H306" s="977"/>
      <c r="I306" s="977"/>
      <c r="J306" s="977"/>
      <c r="K306" s="977"/>
      <c r="L306" s="977"/>
      <c r="M306" s="977"/>
      <c r="N306" s="977"/>
      <c r="O306" s="977"/>
      <c r="P306" s="977"/>
      <c r="Q306" s="977"/>
      <c r="R306" s="977"/>
      <c r="S306" s="977"/>
      <c r="T306" s="977"/>
      <c r="U306" s="977"/>
      <c r="V306" s="977"/>
      <c r="W306" s="977"/>
      <c r="X306" s="974"/>
      <c r="Y306" s="579"/>
      <c r="Z306" s="979" t="s">
        <v>8</v>
      </c>
      <c r="AA306" s="974"/>
      <c r="AB306" s="981">
        <f>S304-AT304</f>
        <v>30403647</v>
      </c>
      <c r="AC306" s="981"/>
      <c r="AD306" s="981"/>
      <c r="AE306" s="981"/>
      <c r="AF306" s="981"/>
      <c r="AG306" s="981"/>
      <c r="AH306" s="981"/>
      <c r="AI306" s="981"/>
      <c r="AJ306" s="981"/>
      <c r="AK306" s="981"/>
      <c r="AL306" s="981"/>
      <c r="AM306" s="981"/>
      <c r="AN306" s="981"/>
      <c r="AO306" s="981"/>
      <c r="AP306" s="112"/>
      <c r="AQ306" s="112"/>
      <c r="AR306" s="113"/>
      <c r="AS306" s="113"/>
      <c r="AT306" s="113"/>
      <c r="AU306" s="113"/>
      <c r="AV306" s="113"/>
      <c r="AW306" s="113"/>
      <c r="AX306" s="113"/>
      <c r="AY306" s="114"/>
    </row>
    <row r="307" spans="1:51" customFormat="1" ht="15.75" customHeight="1" thickBot="1" x14ac:dyDescent="0.3">
      <c r="A307" s="1"/>
      <c r="B307" s="975"/>
      <c r="C307" s="976"/>
      <c r="D307" s="976"/>
      <c r="E307" s="976"/>
      <c r="F307" s="976"/>
      <c r="G307" s="978"/>
      <c r="H307" s="978"/>
      <c r="I307" s="978"/>
      <c r="J307" s="978"/>
      <c r="K307" s="978"/>
      <c r="L307" s="978"/>
      <c r="M307" s="978"/>
      <c r="N307" s="978"/>
      <c r="O307" s="978"/>
      <c r="P307" s="978"/>
      <c r="Q307" s="978"/>
      <c r="R307" s="978"/>
      <c r="S307" s="978"/>
      <c r="T307" s="978"/>
      <c r="U307" s="978"/>
      <c r="V307" s="978"/>
      <c r="W307" s="978"/>
      <c r="X307" s="976"/>
      <c r="Y307" s="580"/>
      <c r="Z307" s="980"/>
      <c r="AA307" s="976"/>
      <c r="AB307" s="982"/>
      <c r="AC307" s="982"/>
      <c r="AD307" s="982"/>
      <c r="AE307" s="982"/>
      <c r="AF307" s="982"/>
      <c r="AG307" s="982"/>
      <c r="AH307" s="982"/>
      <c r="AI307" s="982"/>
      <c r="AJ307" s="982"/>
      <c r="AK307" s="982"/>
      <c r="AL307" s="982"/>
      <c r="AM307" s="982"/>
      <c r="AN307" s="982"/>
      <c r="AO307" s="982"/>
      <c r="AP307" s="116"/>
      <c r="AQ307" s="116"/>
      <c r="AR307" s="117"/>
      <c r="AS307" s="117"/>
      <c r="AT307" s="117"/>
      <c r="AU307" s="117"/>
      <c r="AV307" s="117"/>
      <c r="AW307" s="117"/>
      <c r="AX307" s="117"/>
      <c r="AY307" s="118"/>
    </row>
    <row r="308" spans="1:51" customFormat="1" ht="6.75" customHeight="1" thickTop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58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customFormat="1" ht="15.75" customHeight="1" x14ac:dyDescent="0.25">
      <c r="A309" s="1"/>
      <c r="B309" s="1" t="s">
        <v>155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58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customFormat="1" ht="15.75" customHeight="1" x14ac:dyDescent="0.25">
      <c r="A310" s="1"/>
      <c r="B310" s="576">
        <v>1</v>
      </c>
      <c r="C310" s="1" t="s">
        <v>555</v>
      </c>
      <c r="D310" s="1"/>
      <c r="E310" s="1"/>
      <c r="F310" s="1"/>
      <c r="G310" s="1"/>
      <c r="H310" s="1"/>
      <c r="I310" s="4"/>
      <c r="J310" s="1"/>
      <c r="K310" s="1"/>
      <c r="L310" s="1"/>
      <c r="M310" s="1"/>
      <c r="N310" s="1"/>
      <c r="O310" s="4"/>
      <c r="P310" s="4"/>
      <c r="Q310" s="4"/>
      <c r="R310" s="1"/>
      <c r="S310" s="581"/>
      <c r="T310" s="581"/>
      <c r="U310" s="581"/>
      <c r="V310" s="581"/>
      <c r="W310" s="581"/>
      <c r="X310" s="581"/>
      <c r="Y310" s="581"/>
      <c r="Z310" s="1"/>
      <c r="AA310" s="576">
        <v>2</v>
      </c>
      <c r="AB310" s="1" t="s">
        <v>171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983"/>
      <c r="AR310" s="983"/>
      <c r="AS310" s="1" t="s">
        <v>8</v>
      </c>
      <c r="AT310" s="970">
        <f>'DPLK (urut)'!F10</f>
        <v>1296000</v>
      </c>
      <c r="AU310" s="971"/>
      <c r="AV310" s="971"/>
      <c r="AW310" s="971"/>
      <c r="AX310" s="971"/>
      <c r="AY310" s="972"/>
    </row>
    <row r="311" spans="1:51" customFormat="1" ht="3" customHeight="1" x14ac:dyDescent="0.25">
      <c r="A311" s="1"/>
      <c r="B311" s="1"/>
      <c r="C311" s="1"/>
      <c r="D311" s="1"/>
      <c r="E311" s="1"/>
      <c r="F311" s="1"/>
      <c r="G311" s="1"/>
      <c r="H311" s="1"/>
      <c r="I311" s="4"/>
      <c r="J311" s="1"/>
      <c r="K311" s="1"/>
      <c r="L311" s="1"/>
      <c r="M311" s="1"/>
      <c r="N311" s="1"/>
      <c r="O311" s="4"/>
      <c r="P311" s="4"/>
      <c r="Q311" s="4"/>
      <c r="R311" s="1"/>
      <c r="S311" s="581"/>
      <c r="T311" s="581"/>
      <c r="U311" s="581"/>
      <c r="V311" s="581"/>
      <c r="W311" s="581"/>
      <c r="X311" s="581"/>
      <c r="Y311" s="58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5"/>
      <c r="AS311" s="1"/>
      <c r="AT311" s="15"/>
      <c r="AU311" s="15"/>
      <c r="AV311" s="15"/>
      <c r="AW311" s="15"/>
      <c r="AX311" s="15"/>
      <c r="AY311" s="15"/>
    </row>
    <row r="312" spans="1:51" customFormat="1" ht="15.75" customHeight="1" x14ac:dyDescent="0.25">
      <c r="A312" s="1"/>
      <c r="B312" s="1"/>
      <c r="C312" s="1" t="s">
        <v>127</v>
      </c>
      <c r="D312" s="1"/>
      <c r="E312" s="1"/>
      <c r="F312" s="1"/>
      <c r="G312" s="1"/>
      <c r="H312" s="1"/>
      <c r="I312" s="4"/>
      <c r="J312" s="1"/>
      <c r="K312" s="1"/>
      <c r="L312" s="1"/>
      <c r="M312" s="1"/>
      <c r="N312" s="1"/>
      <c r="O312" s="969">
        <v>3.0000000000000001E-3</v>
      </c>
      <c r="P312" s="969"/>
      <c r="Q312" s="4" t="s">
        <v>8</v>
      </c>
      <c r="R312" s="1"/>
      <c r="S312" s="970">
        <f>'BPJS Ketenagakerjaan'!F12</f>
        <v>116250</v>
      </c>
      <c r="T312" s="971"/>
      <c r="U312" s="971"/>
      <c r="V312" s="971"/>
      <c r="W312" s="971"/>
      <c r="X312" s="972"/>
      <c r="Y312" s="581"/>
      <c r="Z312" s="1"/>
      <c r="AA312" s="576">
        <v>3</v>
      </c>
      <c r="AB312" s="1" t="s">
        <v>181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983">
        <v>0.05</v>
      </c>
      <c r="AN312" s="984"/>
      <c r="AO312" s="1"/>
      <c r="AP312" s="1"/>
      <c r="AQ312" s="1"/>
      <c r="AR312" s="110"/>
      <c r="AS312" s="1" t="s">
        <v>8</v>
      </c>
      <c r="AT312" s="970">
        <v>0</v>
      </c>
      <c r="AU312" s="971"/>
      <c r="AV312" s="971"/>
      <c r="AW312" s="971"/>
      <c r="AX312" s="971"/>
      <c r="AY312" s="972"/>
    </row>
    <row r="313" spans="1:51" customFormat="1" ht="2.25" customHeight="1" x14ac:dyDescent="0.25">
      <c r="A313" s="1"/>
      <c r="B313" s="1"/>
      <c r="C313" s="1"/>
      <c r="D313" s="1"/>
      <c r="E313" s="1"/>
      <c r="F313" s="1"/>
      <c r="G313" s="1"/>
      <c r="H313" s="1"/>
      <c r="I313" s="4"/>
      <c r="J313" s="1"/>
      <c r="K313" s="1"/>
      <c r="L313" s="1"/>
      <c r="M313" s="1"/>
      <c r="N313" s="1"/>
      <c r="O313" s="577"/>
      <c r="P313" s="577"/>
      <c r="Q313" s="4"/>
      <c r="R313" s="1"/>
      <c r="S313" s="578"/>
      <c r="T313" s="578"/>
      <c r="U313" s="578"/>
      <c r="V313" s="578"/>
      <c r="W313" s="578"/>
      <c r="X313" s="578"/>
      <c r="Y313" s="581"/>
      <c r="Z313" s="1"/>
      <c r="AA313" s="1"/>
      <c r="AB313" s="1"/>
      <c r="AC313" s="576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customFormat="1" ht="15.75" customHeight="1" x14ac:dyDescent="0.25">
      <c r="A314" s="1"/>
      <c r="B314" s="1"/>
      <c r="C314" s="1" t="s">
        <v>131</v>
      </c>
      <c r="D314" s="1"/>
      <c r="E314" s="1"/>
      <c r="F314" s="1"/>
      <c r="G314" s="1"/>
      <c r="H314" s="1"/>
      <c r="I314" s="4"/>
      <c r="J314" s="1"/>
      <c r="K314" s="1"/>
      <c r="L314" s="1"/>
      <c r="M314" s="1"/>
      <c r="N314" s="1"/>
      <c r="O314" s="969">
        <v>8.8999999999999999E-3</v>
      </c>
      <c r="P314" s="969"/>
      <c r="Q314" s="4" t="s">
        <v>8</v>
      </c>
      <c r="R314" s="1"/>
      <c r="S314" s="970">
        <f>'BPJS Ketenagakerjaan'!H12</f>
        <v>344875</v>
      </c>
      <c r="T314" s="971"/>
      <c r="U314" s="971"/>
      <c r="V314" s="971"/>
      <c r="W314" s="971"/>
      <c r="X314" s="972"/>
      <c r="Y314" s="581"/>
      <c r="Z314" s="1"/>
      <c r="AA314" s="576">
        <v>4</v>
      </c>
      <c r="AB314" s="1" t="s">
        <v>554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 t="s">
        <v>8</v>
      </c>
      <c r="AT314" s="970">
        <f>'BPJS Kesehatan'!G15</f>
        <v>320000</v>
      </c>
      <c r="AU314" s="971"/>
      <c r="AV314" s="971"/>
      <c r="AW314" s="971"/>
      <c r="AX314" s="971"/>
      <c r="AY314" s="972"/>
    </row>
    <row r="315" spans="1:51" customFormat="1" ht="3" customHeight="1" x14ac:dyDescent="0.25">
      <c r="A315" s="1"/>
      <c r="B315" s="1"/>
      <c r="C315" s="1"/>
      <c r="D315" s="1"/>
      <c r="E315" s="1"/>
      <c r="F315" s="1"/>
      <c r="G315" s="1"/>
      <c r="H315" s="1"/>
      <c r="I315" s="4"/>
      <c r="J315" s="1"/>
      <c r="K315" s="1"/>
      <c r="L315" s="1"/>
      <c r="M315" s="1"/>
      <c r="N315" s="1"/>
      <c r="O315" s="577"/>
      <c r="P315" s="577"/>
      <c r="Q315" s="4"/>
      <c r="R315" s="1"/>
      <c r="S315" s="578"/>
      <c r="T315" s="578"/>
      <c r="U315" s="578"/>
      <c r="V315" s="578"/>
      <c r="W315" s="578"/>
      <c r="X315" s="578"/>
      <c r="Y315" s="58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customFormat="1" ht="15.75" customHeight="1" x14ac:dyDescent="0.25">
      <c r="A316" s="1"/>
      <c r="B316" s="1"/>
      <c r="C316" s="1" t="s">
        <v>156</v>
      </c>
      <c r="D316" s="1"/>
      <c r="E316" s="1"/>
      <c r="F316" s="1"/>
      <c r="G316" s="1"/>
      <c r="H316" s="1"/>
      <c r="I316" s="4"/>
      <c r="J316" s="1"/>
      <c r="K316" s="1"/>
      <c r="L316" s="1"/>
      <c r="M316" s="1"/>
      <c r="N316" s="1"/>
      <c r="O316" s="969">
        <v>3.6999999999999998E-2</v>
      </c>
      <c r="P316" s="969"/>
      <c r="Q316" s="4" t="s">
        <v>8</v>
      </c>
      <c r="R316" s="1"/>
      <c r="S316" s="970">
        <f>'BPJS Ketenagakerjaan'!M12</f>
        <v>1433750</v>
      </c>
      <c r="T316" s="971"/>
      <c r="U316" s="971"/>
      <c r="V316" s="971"/>
      <c r="W316" s="971"/>
      <c r="X316" s="972"/>
      <c r="Y316" s="58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 t="s">
        <v>273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customFormat="1" ht="2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89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customFormat="1" ht="3" customHeight="1" x14ac:dyDescent="0.25">
      <c r="A318" s="1"/>
      <c r="B318" s="1"/>
      <c r="C318" s="1"/>
      <c r="D318" s="1"/>
      <c r="E318" s="1"/>
      <c r="F318" s="1"/>
      <c r="G318" s="1"/>
      <c r="H318" s="1"/>
      <c r="I318" s="4"/>
      <c r="J318" s="1"/>
      <c r="K318" s="1"/>
      <c r="L318" s="1"/>
      <c r="M318" s="1"/>
      <c r="N318" s="1"/>
      <c r="O318" s="577"/>
      <c r="P318" s="577"/>
      <c r="Q318" s="4"/>
      <c r="R318" s="1"/>
      <c r="S318" s="578"/>
      <c r="T318" s="578"/>
      <c r="U318" s="578"/>
      <c r="V318" s="578"/>
      <c r="W318" s="578"/>
      <c r="X318" s="578"/>
      <c r="Y318" s="58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customFormat="1" ht="15.75" customHeight="1" x14ac:dyDescent="0.25">
      <c r="A319" s="1"/>
      <c r="B319" s="1"/>
      <c r="C319" s="1" t="s">
        <v>602</v>
      </c>
      <c r="D319" s="1"/>
      <c r="E319" s="1"/>
      <c r="F319" s="1"/>
      <c r="G319" s="1"/>
      <c r="H319" s="1"/>
      <c r="I319" s="4"/>
      <c r="J319" s="1"/>
      <c r="K319" s="1"/>
      <c r="L319" s="1"/>
      <c r="M319" s="1"/>
      <c r="N319" s="1"/>
      <c r="O319" s="969">
        <v>0.02</v>
      </c>
      <c r="P319" s="969"/>
      <c r="Q319" s="4" t="s">
        <v>8</v>
      </c>
      <c r="R319" s="1"/>
      <c r="S319" s="970">
        <f>'BPJS Ketenagakerjaan'!R12</f>
        <v>146706</v>
      </c>
      <c r="T319" s="971"/>
      <c r="U319" s="971"/>
      <c r="V319" s="971"/>
      <c r="W319" s="971"/>
      <c r="X319" s="972"/>
      <c r="Y319" s="58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 t="s">
        <v>273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customFormat="1" ht="2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89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3" x14ac:dyDescent="0.25">
      <c r="A321" s="350"/>
      <c r="B321" s="350"/>
      <c r="C321" s="350"/>
      <c r="D321" s="350"/>
    </row>
    <row r="322" spans="1:53" x14ac:dyDescent="0.25">
      <c r="A322" s="350"/>
      <c r="B322" s="350"/>
      <c r="C322" s="350"/>
      <c r="D322" s="350"/>
    </row>
    <row r="323" spans="1:53" customForma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3" customFormat="1" ht="18.75" x14ac:dyDescent="0.3">
      <c r="A324" s="1"/>
      <c r="B324" s="1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 t="s">
        <v>350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1"/>
      <c r="AZ324" s="1"/>
    </row>
    <row r="325" spans="1:53" customFormat="1" x14ac:dyDescent="0.25">
      <c r="A325" s="1"/>
      <c r="B325" s="1"/>
      <c r="C325" s="1"/>
      <c r="D325" s="1"/>
      <c r="E325" s="1"/>
      <c r="F325" s="1"/>
      <c r="G325" s="1"/>
      <c r="H325" s="1"/>
      <c r="I325" s="39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3" customFormat="1" ht="22.5" x14ac:dyDescent="0.3">
      <c r="A326" s="1"/>
      <c r="B326" s="1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1" t="s">
        <v>15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1"/>
      <c r="AZ326" s="1"/>
    </row>
    <row r="327" spans="1:53" customFormat="1" x14ac:dyDescent="0.25">
      <c r="A327" s="1"/>
      <c r="B327" s="1"/>
      <c r="C327" s="1"/>
      <c r="D327" s="1"/>
      <c r="E327" s="1"/>
      <c r="F327" s="1"/>
      <c r="G327" s="1"/>
      <c r="H327" s="1"/>
      <c r="I327" s="39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3" customFormat="1" x14ac:dyDescent="0.25">
      <c r="A328" s="1"/>
      <c r="B328" s="5"/>
      <c r="C328" s="6" t="s">
        <v>7</v>
      </c>
      <c r="D328" s="7"/>
      <c r="E328" s="7"/>
      <c r="F328" s="7"/>
      <c r="G328" s="7"/>
      <c r="H328" s="7"/>
      <c r="I328" s="11" t="s">
        <v>8</v>
      </c>
      <c r="J328" s="7"/>
      <c r="K328" s="994" t="e">
        <f>'Rekap1 +tunjangan'!#REF!</f>
        <v>#REF!</v>
      </c>
      <c r="L328" s="994"/>
      <c r="M328" s="994"/>
      <c r="N328" s="994"/>
      <c r="O328" s="994"/>
      <c r="P328" s="994"/>
      <c r="Q328" s="994"/>
      <c r="R328" s="994"/>
      <c r="S328" s="994"/>
      <c r="T328" s="994"/>
      <c r="U328" s="994"/>
      <c r="V328" s="994"/>
      <c r="W328" s="994"/>
      <c r="X328" s="1004"/>
      <c r="Y328" s="90"/>
      <c r="Z328" s="1"/>
      <c r="AA328" s="8" t="s">
        <v>11</v>
      </c>
      <c r="AB328" s="6"/>
      <c r="AC328" s="7"/>
      <c r="AD328" s="7"/>
      <c r="AE328" s="7"/>
      <c r="AF328" s="7"/>
      <c r="AG328" s="11" t="s">
        <v>8</v>
      </c>
      <c r="AH328" s="7"/>
      <c r="AI328" s="994" t="s">
        <v>196</v>
      </c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994"/>
      <c r="AX328" s="994"/>
      <c r="AY328" s="994"/>
      <c r="AZ328" s="1004"/>
    </row>
    <row r="329" spans="1:53" customFormat="1" ht="3" customHeight="1" x14ac:dyDescent="0.25">
      <c r="A329" s="1"/>
      <c r="B329" s="1"/>
      <c r="C329" s="1"/>
      <c r="D329" s="1"/>
      <c r="E329" s="1"/>
      <c r="F329" s="1"/>
      <c r="G329" s="1"/>
      <c r="H329" s="1"/>
      <c r="I329" s="10"/>
      <c r="J329" s="1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1"/>
      <c r="AA329" s="2"/>
      <c r="AB329" s="2"/>
      <c r="AC329" s="1"/>
      <c r="AD329" s="1"/>
      <c r="AE329" s="1"/>
      <c r="AF329" s="1"/>
      <c r="AG329" s="12"/>
      <c r="AH329" s="1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1"/>
      <c r="AZ329" s="1"/>
    </row>
    <row r="330" spans="1:53" customFormat="1" x14ac:dyDescent="0.25">
      <c r="A330" s="1"/>
      <c r="B330" s="5"/>
      <c r="C330" s="6" t="s">
        <v>21</v>
      </c>
      <c r="D330" s="7"/>
      <c r="E330" s="7"/>
      <c r="F330" s="7"/>
      <c r="G330" s="7"/>
      <c r="H330" s="7"/>
      <c r="I330" s="11" t="s">
        <v>8</v>
      </c>
      <c r="J330" s="7"/>
      <c r="K330" s="994" t="s">
        <v>351</v>
      </c>
      <c r="L330" s="994"/>
      <c r="M330" s="994"/>
      <c r="N330" s="994"/>
      <c r="O330" s="994"/>
      <c r="P330" s="994"/>
      <c r="Q330" s="994"/>
      <c r="R330" s="994"/>
      <c r="S330" s="994"/>
      <c r="T330" s="994"/>
      <c r="U330" s="994"/>
      <c r="V330" s="994"/>
      <c r="W330" s="994"/>
      <c r="X330" s="1004"/>
      <c r="Y330" s="90"/>
      <c r="Z330" s="1"/>
      <c r="AA330" s="8" t="s">
        <v>12</v>
      </c>
      <c r="AB330" s="6"/>
      <c r="AC330" s="7"/>
      <c r="AD330" s="7"/>
      <c r="AE330" s="7"/>
      <c r="AF330" s="7"/>
      <c r="AG330" s="11" t="s">
        <v>8</v>
      </c>
      <c r="AH330" s="7"/>
      <c r="AI330" s="997">
        <f>pandu!AH8</f>
        <v>42659</v>
      </c>
      <c r="AJ330" s="997"/>
      <c r="AK330" s="997"/>
      <c r="AL330" s="997"/>
      <c r="AM330" s="997"/>
      <c r="AN330" s="67" t="s">
        <v>18</v>
      </c>
      <c r="AO330" s="7"/>
      <c r="AP330" s="998">
        <f>pandu!AO8</f>
        <v>42689</v>
      </c>
      <c r="AQ330" s="998"/>
      <c r="AR330" s="998"/>
      <c r="AS330" s="998"/>
      <c r="AT330" s="998"/>
      <c r="AU330" s="68"/>
      <c r="AV330" s="68"/>
      <c r="AW330" s="68"/>
      <c r="AX330" s="68"/>
      <c r="AY330" s="7"/>
      <c r="AZ330" s="74"/>
    </row>
    <row r="331" spans="1:53" customFormat="1" ht="3" customHeight="1" x14ac:dyDescent="0.25">
      <c r="A331" s="1"/>
      <c r="B331" s="1"/>
      <c r="C331" s="1"/>
      <c r="D331" s="1"/>
      <c r="E331" s="1"/>
      <c r="F331" s="1"/>
      <c r="G331" s="1"/>
      <c r="H331" s="1"/>
      <c r="I331" s="10"/>
      <c r="J331" s="1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1"/>
      <c r="AA331" s="2"/>
      <c r="AB331" s="2"/>
      <c r="AC331" s="1"/>
      <c r="AD331" s="1"/>
      <c r="AE331" s="1"/>
      <c r="AF331" s="1"/>
      <c r="AG331" s="12"/>
      <c r="AH331" s="1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1"/>
      <c r="AZ331" s="1"/>
    </row>
    <row r="332" spans="1:53" customFormat="1" x14ac:dyDescent="0.25">
      <c r="A332" s="1"/>
      <c r="B332" s="5"/>
      <c r="C332" s="6" t="s">
        <v>6</v>
      </c>
      <c r="D332" s="7"/>
      <c r="E332" s="7"/>
      <c r="F332" s="7"/>
      <c r="G332" s="7"/>
      <c r="H332" s="7"/>
      <c r="I332" s="11" t="s">
        <v>8</v>
      </c>
      <c r="J332" s="7"/>
      <c r="K332" s="999"/>
      <c r="L332" s="999"/>
      <c r="M332" s="999"/>
      <c r="N332" s="999"/>
      <c r="O332" s="999"/>
      <c r="P332" s="999"/>
      <c r="Q332" s="999"/>
      <c r="R332" s="999"/>
      <c r="S332" s="999"/>
      <c r="T332" s="999"/>
      <c r="U332" s="999"/>
      <c r="V332" s="999"/>
      <c r="W332" s="999"/>
      <c r="X332" s="1015"/>
      <c r="Y332" s="91"/>
      <c r="Z332" s="1"/>
      <c r="AA332" s="8" t="s">
        <v>13</v>
      </c>
      <c r="AB332" s="6"/>
      <c r="AC332" s="7"/>
      <c r="AD332" s="7"/>
      <c r="AE332" s="7"/>
      <c r="AF332" s="7"/>
      <c r="AG332" s="11" t="s">
        <v>8</v>
      </c>
      <c r="AH332" s="7"/>
      <c r="AI332" s="1002" t="e">
        <f>'Rekap1 +tunjangan'!#REF!</f>
        <v>#REF!</v>
      </c>
      <c r="AJ332" s="997"/>
      <c r="AK332" s="997"/>
      <c r="AL332" s="997"/>
      <c r="AM332" s="997"/>
      <c r="AN332" s="997"/>
      <c r="AO332" s="997"/>
      <c r="AP332" s="997"/>
      <c r="AQ332" s="997"/>
      <c r="AR332" s="997"/>
      <c r="AS332" s="997"/>
      <c r="AT332" s="997"/>
      <c r="AU332" s="997"/>
      <c r="AV332" s="997"/>
      <c r="AW332" s="997"/>
      <c r="AX332" s="997"/>
      <c r="AY332" s="7"/>
      <c r="AZ332" s="74"/>
    </row>
    <row r="333" spans="1:53" customFormat="1" ht="3" customHeight="1" x14ac:dyDescent="0.25">
      <c r="A333" s="1"/>
      <c r="B333" s="1"/>
      <c r="C333" s="1"/>
      <c r="D333" s="1"/>
      <c r="E333" s="1"/>
      <c r="F333" s="1"/>
      <c r="G333" s="1"/>
      <c r="H333" s="1"/>
      <c r="I333" s="10"/>
      <c r="J333" s="1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1"/>
      <c r="AA333" s="2"/>
      <c r="AB333" s="2"/>
      <c r="AC333" s="1"/>
      <c r="AD333" s="1"/>
      <c r="AE333" s="1"/>
      <c r="AF333" s="1"/>
      <c r="AG333" s="12"/>
      <c r="AH333" s="1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1"/>
      <c r="AZ333" s="1"/>
    </row>
    <row r="334" spans="1:53" customFormat="1" x14ac:dyDescent="0.25">
      <c r="A334" s="1"/>
      <c r="B334" s="5"/>
      <c r="C334" s="6" t="s">
        <v>104</v>
      </c>
      <c r="D334" s="7"/>
      <c r="E334" s="7"/>
      <c r="F334" s="7"/>
      <c r="G334" s="7"/>
      <c r="H334" s="7"/>
      <c r="I334" s="87" t="s">
        <v>8</v>
      </c>
      <c r="J334" s="7"/>
      <c r="K334" s="994" t="s">
        <v>116</v>
      </c>
      <c r="L334" s="994"/>
      <c r="M334" s="994"/>
      <c r="N334" s="994"/>
      <c r="O334" s="994"/>
      <c r="P334" s="994"/>
      <c r="Q334" s="994"/>
      <c r="R334" s="994"/>
      <c r="S334" s="994"/>
      <c r="T334" s="994"/>
      <c r="U334" s="994"/>
      <c r="V334" s="994"/>
      <c r="W334" s="994"/>
      <c r="X334" s="1004"/>
      <c r="Y334" s="90"/>
      <c r="Z334" s="1"/>
      <c r="AA334" s="8" t="s">
        <v>14</v>
      </c>
      <c r="AB334" s="6"/>
      <c r="AC334" s="7"/>
      <c r="AD334" s="7"/>
      <c r="AE334" s="7"/>
      <c r="AF334" s="7"/>
      <c r="AG334" s="11" t="s">
        <v>8</v>
      </c>
      <c r="AH334" s="7"/>
      <c r="AI334" s="1014" t="s">
        <v>458</v>
      </c>
      <c r="AJ334" s="994"/>
      <c r="AK334" s="994"/>
      <c r="AL334" s="994"/>
      <c r="AM334" s="994"/>
      <c r="AN334" s="994"/>
      <c r="AO334" s="67" t="s">
        <v>161</v>
      </c>
      <c r="AP334" s="67"/>
      <c r="AQ334" s="67"/>
      <c r="AR334" s="67"/>
      <c r="AS334" s="67"/>
      <c r="AT334" s="67"/>
      <c r="AU334" s="67"/>
      <c r="AV334" s="67"/>
      <c r="AW334" s="67"/>
      <c r="AX334" s="67"/>
      <c r="AY334" s="7"/>
      <c r="AZ334" s="74"/>
    </row>
    <row r="335" spans="1:53" customFormat="1" x14ac:dyDescent="0.25">
      <c r="A335" s="1"/>
      <c r="B335" s="1"/>
      <c r="C335" s="1"/>
      <c r="D335" s="1"/>
      <c r="E335" s="1"/>
      <c r="F335" s="1"/>
      <c r="G335" s="1"/>
      <c r="H335" s="1"/>
      <c r="I335" s="39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3" customFormat="1" x14ac:dyDescent="0.25">
      <c r="A336" s="1"/>
      <c r="B336" s="1" t="s">
        <v>167</v>
      </c>
      <c r="C336" s="1" t="s">
        <v>0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4"/>
      <c r="Q336" s="4" t="s">
        <v>8</v>
      </c>
      <c r="R336" s="1"/>
      <c r="S336" s="970" t="e">
        <f>'Rekap1 +tunjangan'!#REF!</f>
        <v>#REF!</v>
      </c>
      <c r="T336" s="971"/>
      <c r="U336" s="971"/>
      <c r="V336" s="971"/>
      <c r="W336" s="971"/>
      <c r="X336" s="972"/>
      <c r="Y336" s="108"/>
      <c r="Z336" s="1"/>
      <c r="AA336" s="1" t="s">
        <v>166</v>
      </c>
      <c r="AB336" s="1"/>
      <c r="AC336" s="1" t="s">
        <v>153</v>
      </c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6" customFormat="1" ht="3" customHeight="1" x14ac:dyDescent="0.25">
      <c r="A337" s="1"/>
      <c r="B337" s="1"/>
      <c r="C337" s="1"/>
      <c r="D337" s="1"/>
      <c r="E337" s="1"/>
      <c r="F337" s="1"/>
      <c r="G337" s="1"/>
      <c r="H337" s="1"/>
      <c r="I337" s="3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6" customFormat="1" x14ac:dyDescent="0.25">
      <c r="A338" s="1"/>
      <c r="B338" s="1" t="s">
        <v>168</v>
      </c>
      <c r="C338" s="1" t="s">
        <v>125</v>
      </c>
      <c r="D338" s="1"/>
      <c r="E338" s="1"/>
      <c r="F338" s="1"/>
      <c r="G338" s="1"/>
      <c r="H338" s="1"/>
      <c r="I338" s="1"/>
      <c r="J338" s="1"/>
      <c r="K338" s="16"/>
      <c r="L338" s="16"/>
      <c r="M338" s="16"/>
      <c r="N338" s="16"/>
      <c r="O338" s="1"/>
      <c r="P338" s="4"/>
      <c r="Q338" s="4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 t="s">
        <v>108</v>
      </c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 t="s">
        <v>8</v>
      </c>
      <c r="AV338" s="970">
        <v>0</v>
      </c>
      <c r="AW338" s="971"/>
      <c r="AX338" s="971"/>
      <c r="AY338" s="971"/>
      <c r="AZ338" s="971"/>
      <c r="BA338" s="972"/>
    </row>
    <row r="339" spans="1:56" customFormat="1" ht="3" customHeight="1" x14ac:dyDescent="0.25">
      <c r="A339" s="1"/>
      <c r="B339" s="1"/>
      <c r="C339" s="1"/>
      <c r="D339" s="1"/>
      <c r="E339" s="1"/>
      <c r="F339" s="1"/>
      <c r="G339" s="1"/>
      <c r="H339" s="1"/>
      <c r="I339" s="4"/>
      <c r="J339" s="1"/>
      <c r="K339" s="39"/>
      <c r="L339" s="39"/>
      <c r="M339" s="39"/>
      <c r="N339" s="39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39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1:56" customFormat="1" x14ac:dyDescent="0.25">
      <c r="A340" s="1"/>
      <c r="B340" s="1"/>
      <c r="C340" s="1" t="s">
        <v>20</v>
      </c>
      <c r="D340" s="1"/>
      <c r="E340" s="1"/>
      <c r="F340" s="1"/>
      <c r="G340" s="1"/>
      <c r="H340" s="1"/>
      <c r="I340" s="4"/>
      <c r="J340" s="1"/>
      <c r="K340" s="1"/>
      <c r="L340" s="1"/>
      <c r="M340" s="1"/>
      <c r="N340" s="1"/>
      <c r="O340" s="1"/>
      <c r="P340" s="4"/>
      <c r="Q340" s="4" t="s">
        <v>8</v>
      </c>
      <c r="R340" s="1"/>
      <c r="S340" s="970" t="e">
        <f>'Rekap1 +tunjangan'!#REF!</f>
        <v>#REF!</v>
      </c>
      <c r="T340" s="971"/>
      <c r="U340" s="971"/>
      <c r="V340" s="971"/>
      <c r="W340" s="971"/>
      <c r="X340" s="972"/>
      <c r="Y340" s="108"/>
      <c r="Z340" s="1"/>
      <c r="AA340" s="1"/>
      <c r="AB340" s="1"/>
      <c r="AC340" s="1" t="s">
        <v>109</v>
      </c>
      <c r="AD340" s="1"/>
      <c r="AE340" s="1"/>
      <c r="AF340" s="1"/>
      <c r="AG340" s="4"/>
      <c r="AH340" s="5" t="s">
        <v>19</v>
      </c>
      <c r="AI340" s="67"/>
      <c r="AJ340" s="73"/>
      <c r="AK340" s="990">
        <v>0</v>
      </c>
      <c r="AL340" s="1005"/>
      <c r="AM340" s="16"/>
      <c r="AN340" s="72" t="s">
        <v>132</v>
      </c>
      <c r="AO340" s="67"/>
      <c r="AP340" s="74"/>
      <c r="AQ340" s="990">
        <v>0</v>
      </c>
      <c r="AR340" s="1005"/>
      <c r="AS340" s="107"/>
      <c r="AT340" s="1"/>
      <c r="AU340" s="1" t="s">
        <v>8</v>
      </c>
      <c r="AV340" s="970" t="e">
        <f>'Rekap1 +tunjangan'!#REF!</f>
        <v>#REF!</v>
      </c>
      <c r="AW340" s="971"/>
      <c r="AX340" s="971"/>
      <c r="AY340" s="971"/>
      <c r="AZ340" s="971"/>
      <c r="BA340" s="972"/>
    </row>
    <row r="341" spans="1:56" customFormat="1" ht="3" customHeight="1" x14ac:dyDescent="0.25">
      <c r="A341" s="1"/>
      <c r="B341" s="1"/>
      <c r="C341" s="1"/>
      <c r="D341" s="1"/>
      <c r="E341" s="1"/>
      <c r="F341" s="1"/>
      <c r="G341" s="1"/>
      <c r="H341" s="1"/>
      <c r="I341" s="4"/>
      <c r="J341" s="1"/>
      <c r="K341" s="1"/>
      <c r="L341" s="1"/>
      <c r="M341" s="15"/>
      <c r="N341" s="15"/>
      <c r="O341" s="1"/>
      <c r="P341" s="4"/>
      <c r="Q341" s="4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39"/>
      <c r="AH341" s="1"/>
      <c r="AI341" s="1"/>
      <c r="AJ341" s="1"/>
      <c r="AK341" s="1">
        <v>0</v>
      </c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>
        <v>0</v>
      </c>
      <c r="AY341" s="1"/>
      <c r="AZ341" s="1"/>
      <c r="BA341" s="1"/>
    </row>
    <row r="342" spans="1:56" customFormat="1" x14ac:dyDescent="0.25">
      <c r="A342" s="1"/>
      <c r="B342" s="1"/>
      <c r="C342" s="1" t="s">
        <v>41</v>
      </c>
      <c r="D342" s="1"/>
      <c r="E342" s="1"/>
      <c r="F342" s="1"/>
      <c r="G342" s="1"/>
      <c r="H342" s="1"/>
      <c r="I342" s="4"/>
      <c r="J342" s="1"/>
      <c r="K342" s="1"/>
      <c r="L342" s="1"/>
      <c r="M342" s="1"/>
      <c r="N342" s="1"/>
      <c r="O342" s="1"/>
      <c r="P342" s="4"/>
      <c r="Q342" s="4" t="s">
        <v>8</v>
      </c>
      <c r="R342" s="1"/>
      <c r="S342" s="970" t="e">
        <f>'Rekap1 +tunjangan'!#REF!</f>
        <v>#REF!</v>
      </c>
      <c r="T342" s="971"/>
      <c r="U342" s="971"/>
      <c r="V342" s="971"/>
      <c r="W342" s="971"/>
      <c r="X342" s="972"/>
      <c r="Y342" s="108"/>
      <c r="Z342" s="1"/>
      <c r="AA342" s="1"/>
      <c r="AB342" s="1"/>
      <c r="AC342" s="1" t="s">
        <v>64</v>
      </c>
      <c r="AD342" s="1"/>
      <c r="AE342" s="1"/>
      <c r="AF342" s="1"/>
      <c r="AG342" s="4"/>
      <c r="AH342" s="5" t="s">
        <v>19</v>
      </c>
      <c r="AI342" s="67"/>
      <c r="AJ342" s="73"/>
      <c r="AK342" s="990">
        <v>0</v>
      </c>
      <c r="AL342" s="991"/>
      <c r="AM342" s="16"/>
      <c r="AN342" s="72" t="s">
        <v>132</v>
      </c>
      <c r="AO342" s="67"/>
      <c r="AP342" s="74"/>
      <c r="AQ342" s="990">
        <v>0</v>
      </c>
      <c r="AR342" s="991"/>
      <c r="AS342" s="119"/>
      <c r="AT342" s="1"/>
      <c r="AU342" s="1" t="s">
        <v>8</v>
      </c>
      <c r="AV342" s="970" t="e">
        <f>'Rekap1 +tunjangan'!#REF!</f>
        <v>#REF!</v>
      </c>
      <c r="AW342" s="971"/>
      <c r="AX342" s="971"/>
      <c r="AY342" s="971"/>
      <c r="AZ342" s="971"/>
      <c r="BA342" s="972"/>
    </row>
    <row r="343" spans="1:56" customFormat="1" ht="3" customHeight="1" x14ac:dyDescent="0.25">
      <c r="A343" s="1"/>
      <c r="B343" s="1"/>
      <c r="C343" s="1"/>
      <c r="D343" s="1"/>
      <c r="E343" s="1"/>
      <c r="F343" s="1"/>
      <c r="G343" s="1"/>
      <c r="H343" s="1"/>
      <c r="I343" s="4"/>
      <c r="J343" s="1"/>
      <c r="K343" s="1"/>
      <c r="L343" s="1"/>
      <c r="M343" s="1"/>
      <c r="N343" s="1"/>
      <c r="O343" s="1"/>
      <c r="P343" s="39"/>
      <c r="Q343" s="39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39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1:56" customFormat="1" x14ac:dyDescent="0.25">
      <c r="A344" s="1"/>
      <c r="B344" s="1"/>
      <c r="C344" s="1" t="s">
        <v>21</v>
      </c>
      <c r="D344" s="1"/>
      <c r="E344" s="1"/>
      <c r="F344" s="1"/>
      <c r="G344" s="1"/>
      <c r="H344" s="1"/>
      <c r="I344" s="4"/>
      <c r="J344" s="1"/>
      <c r="K344" s="1"/>
      <c r="L344" s="1"/>
      <c r="M344" s="1"/>
      <c r="N344" s="1"/>
      <c r="O344" s="1"/>
      <c r="P344" s="4"/>
      <c r="Q344" s="4" t="s">
        <v>8</v>
      </c>
      <c r="R344" s="1"/>
      <c r="S344" s="970" t="e">
        <f>'Rekap1 +tunjangan'!#REF!</f>
        <v>#REF!</v>
      </c>
      <c r="T344" s="971"/>
      <c r="U344" s="971"/>
      <c r="V344" s="971"/>
      <c r="W344" s="971"/>
      <c r="X344" s="972"/>
      <c r="Y344" s="108"/>
      <c r="Z344" s="1"/>
      <c r="AA344" s="1"/>
      <c r="AB344" s="1"/>
      <c r="AC344" s="1" t="s">
        <v>88</v>
      </c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 t="s">
        <v>8</v>
      </c>
      <c r="AV344" s="970" t="e">
        <f>'Rekap1 +tunjangan'!#REF!</f>
        <v>#REF!</v>
      </c>
      <c r="AW344" s="971"/>
      <c r="AX344" s="971"/>
      <c r="AY344" s="971"/>
      <c r="AZ344" s="971"/>
      <c r="BA344" s="972"/>
    </row>
    <row r="345" spans="1:56" customFormat="1" ht="3" customHeight="1" x14ac:dyDescent="0.25">
      <c r="A345" s="1"/>
      <c r="B345" s="1"/>
      <c r="C345" s="1"/>
      <c r="D345" s="1"/>
      <c r="E345" s="1"/>
      <c r="F345" s="1"/>
      <c r="G345" s="1"/>
      <c r="H345" s="1"/>
      <c r="I345" s="4"/>
      <c r="J345" s="1"/>
      <c r="K345" s="1"/>
      <c r="L345" s="1"/>
      <c r="M345" s="1"/>
      <c r="N345" s="1"/>
      <c r="O345" s="1"/>
      <c r="P345" s="39"/>
      <c r="Q345" s="39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39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6" customFormat="1" x14ac:dyDescent="0.25">
      <c r="A346" s="1"/>
      <c r="B346" s="1"/>
      <c r="C346" s="1" t="s">
        <v>1</v>
      </c>
      <c r="D346" s="1"/>
      <c r="E346" s="1"/>
      <c r="F346" s="1"/>
      <c r="G346" s="1"/>
      <c r="H346" s="1"/>
      <c r="I346" s="4"/>
      <c r="J346" s="1"/>
      <c r="K346" s="990">
        <v>0</v>
      </c>
      <c r="L346" s="991"/>
      <c r="M346" s="125" t="s">
        <v>31</v>
      </c>
      <c r="N346" s="107"/>
      <c r="O346" s="1"/>
      <c r="P346" s="4"/>
      <c r="Q346" s="4" t="s">
        <v>8</v>
      </c>
      <c r="R346" s="1"/>
      <c r="S346" s="970" t="e">
        <f>'Rekap1 +tunjangan'!#REF!</f>
        <v>#REF!</v>
      </c>
      <c r="T346" s="971"/>
      <c r="U346" s="971"/>
      <c r="V346" s="971"/>
      <c r="W346" s="971"/>
      <c r="X346" s="972"/>
      <c r="Y346" s="108"/>
      <c r="Z346" s="1"/>
      <c r="AA346" s="1"/>
      <c r="AB346" s="1"/>
      <c r="AC346" s="1" t="s">
        <v>107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6" customFormat="1" ht="3" customHeight="1" x14ac:dyDescent="0.25">
      <c r="A347" s="1"/>
      <c r="B347" s="1"/>
      <c r="C347" s="1"/>
      <c r="D347" s="1"/>
      <c r="E347" s="1"/>
      <c r="F347" s="1"/>
      <c r="G347" s="1"/>
      <c r="H347" s="1"/>
      <c r="I347" s="4"/>
      <c r="J347" s="1"/>
      <c r="K347" s="1"/>
      <c r="L347" s="1"/>
      <c r="M347" s="3"/>
      <c r="N347" s="1"/>
      <c r="O347" s="1"/>
      <c r="P347" s="4"/>
      <c r="Q347" s="4"/>
      <c r="R347" s="1"/>
      <c r="S347" s="108"/>
      <c r="T347" s="108"/>
      <c r="U347" s="108"/>
      <c r="V347" s="108"/>
      <c r="W347" s="108"/>
      <c r="X347" s="108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6" customFormat="1" x14ac:dyDescent="0.25">
      <c r="A348" s="1"/>
      <c r="B348" s="1"/>
      <c r="C348" s="1" t="s">
        <v>2</v>
      </c>
      <c r="D348" s="1"/>
      <c r="E348" s="1"/>
      <c r="F348" s="1"/>
      <c r="G348" s="1"/>
      <c r="H348" s="1"/>
      <c r="I348" s="4"/>
      <c r="J348" s="1"/>
      <c r="K348" s="990">
        <v>0</v>
      </c>
      <c r="L348" s="991"/>
      <c r="M348" s="125" t="s">
        <v>31</v>
      </c>
      <c r="N348" s="107"/>
      <c r="O348" s="1"/>
      <c r="P348" s="4"/>
      <c r="Q348" s="4" t="s">
        <v>8</v>
      </c>
      <c r="R348" s="1"/>
      <c r="S348" s="970" t="e">
        <f>'Rekap1 +tunjangan'!#REF!</f>
        <v>#REF!</v>
      </c>
      <c r="T348" s="971"/>
      <c r="U348" s="971"/>
      <c r="V348" s="971"/>
      <c r="W348" s="971"/>
      <c r="X348" s="972"/>
      <c r="Y348" s="108"/>
      <c r="Z348" s="1"/>
      <c r="AA348" s="1"/>
      <c r="AB348" s="1"/>
      <c r="AC348" s="1" t="s">
        <v>128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969">
        <v>0.02</v>
      </c>
      <c r="AO348" s="969"/>
      <c r="AP348" s="969"/>
      <c r="AQ348" s="88"/>
      <c r="AR348" s="1"/>
      <c r="AS348" s="1"/>
      <c r="AT348" s="1"/>
      <c r="AU348" s="1" t="s">
        <v>8</v>
      </c>
      <c r="AV348" s="970" t="e">
        <f>'Rekap1 +tunjangan'!#REF!</f>
        <v>#REF!</v>
      </c>
      <c r="AW348" s="971"/>
      <c r="AX348" s="971"/>
      <c r="AY348" s="971"/>
      <c r="AZ348" s="971"/>
      <c r="BA348" s="972"/>
    </row>
    <row r="349" spans="1:56" customFormat="1" ht="3" customHeight="1" x14ac:dyDescent="0.25">
      <c r="A349" s="1"/>
      <c r="B349" s="1"/>
      <c r="C349" s="1"/>
      <c r="D349" s="1"/>
      <c r="E349" s="1"/>
      <c r="F349" s="1"/>
      <c r="G349" s="1"/>
      <c r="H349" s="1"/>
      <c r="I349" s="4"/>
      <c r="J349" s="1"/>
      <c r="K349" s="1"/>
      <c r="L349" s="1"/>
      <c r="M349" s="1"/>
      <c r="N349" s="1"/>
      <c r="O349" s="1"/>
      <c r="P349" s="4"/>
      <c r="Q349" s="4"/>
      <c r="R349" s="1"/>
      <c r="S349" s="108"/>
      <c r="T349" s="108"/>
      <c r="U349" s="108"/>
      <c r="V349" s="108"/>
      <c r="W349" s="108"/>
      <c r="X349" s="108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1:56" customFormat="1" x14ac:dyDescent="0.25">
      <c r="A350" s="1"/>
      <c r="B350" s="1"/>
      <c r="C350" s="1" t="s">
        <v>3</v>
      </c>
      <c r="D350" s="1"/>
      <c r="E350" s="1"/>
      <c r="F350" s="1"/>
      <c r="G350" s="1"/>
      <c r="H350" s="1"/>
      <c r="I350" s="4"/>
      <c r="J350" s="1"/>
      <c r="K350" s="1"/>
      <c r="L350" s="1"/>
      <c r="M350" s="107"/>
      <c r="N350" s="107"/>
      <c r="O350" s="1"/>
      <c r="P350" s="39"/>
      <c r="Q350" s="39" t="s">
        <v>8</v>
      </c>
      <c r="R350" s="1"/>
      <c r="S350" s="970" t="e">
        <f>'Rekap1 +tunjangan'!#REF!</f>
        <v>#REF!</v>
      </c>
      <c r="T350" s="971"/>
      <c r="U350" s="971"/>
      <c r="V350" s="971"/>
      <c r="W350" s="971"/>
      <c r="X350" s="972"/>
      <c r="Y350" s="108"/>
      <c r="Z350" s="1"/>
      <c r="AA350" s="1"/>
      <c r="AB350" s="1"/>
      <c r="AC350" s="1" t="s">
        <v>172</v>
      </c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013"/>
      <c r="AW350" s="1013"/>
      <c r="AX350" s="1013"/>
      <c r="AY350" s="1013"/>
      <c r="AZ350" s="1013"/>
      <c r="BA350" s="1013"/>
    </row>
    <row r="351" spans="1:56" customFormat="1" ht="3" customHeight="1" x14ac:dyDescent="0.25">
      <c r="A351" s="1"/>
      <c r="B351" s="1"/>
      <c r="C351" s="1"/>
      <c r="D351" s="1"/>
      <c r="E351" s="1"/>
      <c r="F351" s="1"/>
      <c r="G351" s="1"/>
      <c r="H351" s="1"/>
      <c r="I351" s="4"/>
      <c r="J351" s="1"/>
      <c r="K351" s="1"/>
      <c r="L351" s="1"/>
      <c r="M351" s="1"/>
      <c r="N351" s="1"/>
      <c r="O351" s="1"/>
      <c r="P351" s="39"/>
      <c r="Q351" s="39"/>
      <c r="R351" s="1"/>
      <c r="S351" s="1"/>
      <c r="T351" s="1"/>
      <c r="U351" s="1"/>
      <c r="V351" s="1"/>
      <c r="W351" s="1"/>
      <c r="X351" s="1"/>
      <c r="Y351" s="108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spans="1:56" customFormat="1" x14ac:dyDescent="0.25">
      <c r="A352" s="1"/>
      <c r="B352" s="1"/>
      <c r="C352" s="1" t="s">
        <v>105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39"/>
      <c r="Q352" s="39" t="s">
        <v>8</v>
      </c>
      <c r="R352" s="1"/>
      <c r="S352" s="970" t="e">
        <f>'Rekap1 +tunjangan'!#REF!</f>
        <v>#REF!</v>
      </c>
      <c r="T352" s="971"/>
      <c r="U352" s="971"/>
      <c r="V352" s="971"/>
      <c r="W352" s="971"/>
      <c r="X352" s="972"/>
      <c r="Y352" s="108"/>
      <c r="Z352" s="1"/>
      <c r="AA352" s="1"/>
      <c r="AB352" s="1"/>
      <c r="AC352" s="1" t="s">
        <v>174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970" t="e">
        <f>KOPERASI!#REF!</f>
        <v>#REF!</v>
      </c>
      <c r="AW352" s="971"/>
      <c r="AX352" s="971"/>
      <c r="AY352" s="971"/>
      <c r="AZ352" s="971"/>
      <c r="BA352" s="972"/>
      <c r="BC352" s="1"/>
      <c r="BD352" s="1"/>
    </row>
    <row r="353" spans="1:53" customFormat="1" ht="3" customHeight="1" x14ac:dyDescent="0.25">
      <c r="A353" s="1"/>
      <c r="B353" s="1"/>
      <c r="C353" s="1"/>
      <c r="D353" s="1"/>
      <c r="E353" s="1"/>
      <c r="F353" s="1"/>
      <c r="G353" s="1"/>
      <c r="H353" s="1"/>
      <c r="I353" s="4"/>
      <c r="J353" s="1"/>
      <c r="K353" s="1"/>
      <c r="L353" s="1"/>
      <c r="M353" s="1"/>
      <c r="N353" s="1"/>
      <c r="O353" s="1"/>
      <c r="P353" s="39"/>
      <c r="Q353" s="39"/>
      <c r="R353" s="1"/>
      <c r="S353" s="108"/>
      <c r="T353" s="108"/>
      <c r="U353" s="108"/>
      <c r="V353" s="108"/>
      <c r="W353" s="108"/>
      <c r="X353" s="108"/>
      <c r="Y353" s="108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1:53" customFormat="1" x14ac:dyDescent="0.25">
      <c r="A354" s="1"/>
      <c r="B354" s="1"/>
      <c r="C354" s="1" t="s">
        <v>106</v>
      </c>
      <c r="D354" s="1"/>
      <c r="E354" s="1"/>
      <c r="F354" s="1"/>
      <c r="G354" s="1"/>
      <c r="H354" s="1"/>
      <c r="I354" s="4"/>
      <c r="J354" s="1"/>
      <c r="K354" s="1"/>
      <c r="L354" s="1"/>
      <c r="M354" s="1"/>
      <c r="N354" s="1"/>
      <c r="O354" s="1"/>
      <c r="P354" s="4"/>
      <c r="Q354" s="4" t="s">
        <v>8</v>
      </c>
      <c r="R354" s="1"/>
      <c r="S354" s="970" t="e">
        <f>'Rekap1 +tunjangan'!#REF!</f>
        <v>#REF!</v>
      </c>
      <c r="T354" s="971"/>
      <c r="U354" s="971"/>
      <c r="V354" s="971"/>
      <c r="W354" s="971"/>
      <c r="X354" s="972"/>
      <c r="Y354" s="108"/>
      <c r="Z354" s="1"/>
      <c r="AA354" s="1"/>
      <c r="AB354" s="1"/>
      <c r="AC354" s="1" t="s">
        <v>173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970" t="e">
        <f>KOPERASI!#REF!</f>
        <v>#REF!</v>
      </c>
      <c r="AW354" s="971"/>
      <c r="AX354" s="971"/>
      <c r="AY354" s="971"/>
      <c r="AZ354" s="971"/>
      <c r="BA354" s="972"/>
    </row>
    <row r="355" spans="1:53" customFormat="1" ht="3" customHeight="1" x14ac:dyDescent="0.25">
      <c r="A355" s="1"/>
      <c r="B355" s="1"/>
      <c r="C355" s="1"/>
      <c r="D355" s="1"/>
      <c r="E355" s="1"/>
      <c r="F355" s="1"/>
      <c r="G355" s="1"/>
      <c r="H355" s="1"/>
      <c r="I355" s="4"/>
      <c r="J355" s="1"/>
      <c r="K355" s="1"/>
      <c r="L355" s="1"/>
      <c r="M355" s="1"/>
      <c r="N355" s="1"/>
      <c r="O355" s="1"/>
      <c r="P355" s="4"/>
      <c r="Q355" s="4"/>
      <c r="R355" s="1"/>
      <c r="S355" s="108"/>
      <c r="T355" s="108"/>
      <c r="U355" s="108"/>
      <c r="V355" s="108"/>
      <c r="W355" s="108"/>
      <c r="X355" s="108"/>
      <c r="Y355" s="1"/>
      <c r="Z355" s="1"/>
      <c r="AA355" s="1"/>
      <c r="AB355" s="1"/>
      <c r="AC355" s="1"/>
      <c r="AD355" s="1"/>
      <c r="AE355" s="1"/>
      <c r="AF355" s="1"/>
      <c r="AG355" s="39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3" customFormat="1" x14ac:dyDescent="0.25">
      <c r="A356" s="1"/>
      <c r="B356" s="1"/>
      <c r="C356" s="1" t="s">
        <v>183</v>
      </c>
      <c r="D356" s="1"/>
      <c r="E356" s="1"/>
      <c r="F356" s="1"/>
      <c r="G356" s="1"/>
      <c r="H356" s="1"/>
      <c r="I356" s="4"/>
      <c r="J356" s="1"/>
      <c r="K356" s="1"/>
      <c r="L356" s="1"/>
      <c r="M356" s="1"/>
      <c r="N356" s="1"/>
      <c r="O356" s="1"/>
      <c r="P356" s="39"/>
      <c r="Q356" s="39" t="s">
        <v>8</v>
      </c>
      <c r="R356" s="1"/>
      <c r="S356" s="970" t="e">
        <f>'Rekap1 +tunjangan'!#REF!</f>
        <v>#REF!</v>
      </c>
      <c r="T356" s="971"/>
      <c r="U356" s="971"/>
      <c r="V356" s="971"/>
      <c r="W356" s="971"/>
      <c r="X356" s="972"/>
      <c r="Y356" s="108"/>
      <c r="Z356" s="1"/>
      <c r="AA356" s="1"/>
      <c r="AB356" s="1"/>
      <c r="AC356" s="1" t="s">
        <v>175</v>
      </c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970" t="e">
        <f>KOPERASI!#REF!</f>
        <v>#REF!</v>
      </c>
      <c r="AW356" s="971"/>
      <c r="AX356" s="971"/>
      <c r="AY356" s="971"/>
      <c r="AZ356" s="971"/>
      <c r="BA356" s="972"/>
    </row>
    <row r="357" spans="1:53" customFormat="1" ht="3" customHeight="1" x14ac:dyDescent="0.25">
      <c r="A357" s="1"/>
      <c r="B357" s="1"/>
      <c r="C357" s="1"/>
      <c r="D357" s="1"/>
      <c r="E357" s="1"/>
      <c r="F357" s="1"/>
      <c r="G357" s="1"/>
      <c r="H357" s="1"/>
      <c r="I357" s="4"/>
      <c r="J357" s="1"/>
      <c r="K357" s="1"/>
      <c r="L357" s="1"/>
      <c r="M357" s="1"/>
      <c r="N357" s="1"/>
      <c r="O357" s="4"/>
      <c r="P357" s="4"/>
      <c r="Q357" s="4"/>
      <c r="R357" s="1"/>
      <c r="S357" s="108"/>
      <c r="T357" s="108"/>
      <c r="U357" s="108"/>
      <c r="V357" s="108"/>
      <c r="W357" s="108"/>
      <c r="X357" s="108"/>
      <c r="Y357" s="108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1:53" customFormat="1" x14ac:dyDescent="0.25">
      <c r="A358" s="1"/>
      <c r="B358" s="1"/>
      <c r="C358" s="1" t="s">
        <v>187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39" t="s">
        <v>8</v>
      </c>
      <c r="R358" s="1"/>
      <c r="S358" s="970" t="e">
        <f>'Rekap1 +tunjangan'!#REF!</f>
        <v>#REF!</v>
      </c>
      <c r="T358" s="971"/>
      <c r="U358" s="971"/>
      <c r="V358" s="971"/>
      <c r="W358" s="971"/>
      <c r="X358" s="972"/>
      <c r="Y358" s="108"/>
      <c r="Z358" s="1"/>
      <c r="AA358" s="1"/>
      <c r="AB358" s="1"/>
      <c r="AC358" s="1" t="s">
        <v>171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983">
        <v>0.4</v>
      </c>
      <c r="AT358" s="983"/>
      <c r="AU358" s="1" t="s">
        <v>8</v>
      </c>
      <c r="AV358" s="970" t="e">
        <f>'Rekap1 +tunjangan'!#REF!</f>
        <v>#REF!</v>
      </c>
      <c r="AW358" s="971"/>
      <c r="AX358" s="971"/>
      <c r="AY358" s="971"/>
      <c r="AZ358" s="971"/>
      <c r="BA358" s="972"/>
    </row>
    <row r="359" spans="1:53" customFormat="1" ht="3" customHeight="1" x14ac:dyDescent="0.25">
      <c r="A359" s="1"/>
      <c r="B359" s="1"/>
      <c r="Y359" s="108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3" customFormat="1" x14ac:dyDescent="0.25">
      <c r="A360" s="1"/>
      <c r="B360" s="1"/>
      <c r="Y360" s="108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1:53" customFormat="1" ht="3" customHeight="1" x14ac:dyDescent="0.25">
      <c r="A361" s="1"/>
      <c r="B361" s="1"/>
      <c r="Y361" s="108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3" customFormat="1" x14ac:dyDescent="0.25">
      <c r="A362" s="1"/>
      <c r="B362" s="1"/>
      <c r="Y362" s="108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1:53" customFormat="1" ht="3" customHeight="1" x14ac:dyDescent="0.25">
      <c r="A363" s="1"/>
      <c r="B363" s="1"/>
      <c r="C363" s="1"/>
      <c r="D363" s="1"/>
      <c r="E363" s="1"/>
      <c r="F363" s="1"/>
      <c r="G363" s="1"/>
      <c r="H363" s="1"/>
      <c r="I363" s="4"/>
      <c r="J363" s="1"/>
      <c r="K363" s="1"/>
      <c r="L363" s="1"/>
      <c r="M363" s="1"/>
      <c r="N363" s="1"/>
      <c r="O363" s="4"/>
      <c r="P363" s="4"/>
      <c r="Q363" s="4"/>
      <c r="R363" s="1"/>
      <c r="S363" s="108"/>
      <c r="T363" s="108"/>
      <c r="U363" s="108"/>
      <c r="V363" s="108"/>
      <c r="W363" s="108"/>
      <c r="X363" s="108"/>
      <c r="Y363" s="108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1:53" customFormat="1" x14ac:dyDescent="0.25">
      <c r="A364" s="1"/>
      <c r="B364" s="1" t="s">
        <v>154</v>
      </c>
      <c r="C364" s="1" t="s">
        <v>126</v>
      </c>
      <c r="D364" s="1"/>
      <c r="E364" s="1"/>
      <c r="F364" s="1"/>
      <c r="G364" s="1"/>
      <c r="H364" s="1"/>
      <c r="I364" s="4"/>
      <c r="J364" s="1"/>
      <c r="K364" s="1"/>
      <c r="L364" s="1"/>
      <c r="M364" s="1"/>
      <c r="N364" s="1"/>
      <c r="O364" s="1"/>
      <c r="P364" s="4"/>
      <c r="Q364" s="4" t="s">
        <v>8</v>
      </c>
      <c r="R364" s="1"/>
      <c r="S364" s="970" t="e">
        <f>'Rekap1 +tunjangan'!#REF!</f>
        <v>#REF!</v>
      </c>
      <c r="T364" s="971"/>
      <c r="U364" s="971"/>
      <c r="V364" s="971"/>
      <c r="W364" s="971"/>
      <c r="X364" s="972"/>
      <c r="Y364" s="108"/>
      <c r="Z364" s="1"/>
      <c r="AA364" s="1" t="s">
        <v>169</v>
      </c>
      <c r="AB364" s="1"/>
      <c r="AC364" s="1" t="s">
        <v>129</v>
      </c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 t="s">
        <v>8</v>
      </c>
      <c r="AV364" s="970" t="e">
        <f>'Rekap1 +tunjangan'!#REF!</f>
        <v>#REF!</v>
      </c>
      <c r="AW364" s="971"/>
      <c r="AX364" s="971"/>
      <c r="AY364" s="971"/>
      <c r="AZ364" s="971"/>
      <c r="BA364" s="972"/>
    </row>
    <row r="365" spans="1:53" customFormat="1" ht="3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08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1:53" customForma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spans="1:53" customFormat="1" ht="3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08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1:53" customFormat="1" x14ac:dyDescent="0.25">
      <c r="A368" s="1"/>
      <c r="B368" s="1"/>
      <c r="C368" s="9" t="s">
        <v>4</v>
      </c>
      <c r="D368" s="1"/>
      <c r="E368" s="1"/>
      <c r="F368" s="1"/>
      <c r="G368" s="1"/>
      <c r="H368" s="1"/>
      <c r="I368" s="4"/>
      <c r="J368" s="1"/>
      <c r="K368" s="1"/>
      <c r="L368" s="1"/>
      <c r="M368" s="1"/>
      <c r="N368" s="1"/>
      <c r="O368" s="4"/>
      <c r="P368" s="4"/>
      <c r="Q368" s="39" t="s">
        <v>8</v>
      </c>
      <c r="R368" s="1"/>
      <c r="S368" s="985" t="e">
        <f>SUM(S336:X364)</f>
        <v>#REF!</v>
      </c>
      <c r="T368" s="986"/>
      <c r="U368" s="986"/>
      <c r="V368" s="986"/>
      <c r="W368" s="986"/>
      <c r="X368" s="987"/>
      <c r="Y368" s="89"/>
      <c r="Z368" s="1"/>
      <c r="AA368" s="9" t="s">
        <v>4</v>
      </c>
      <c r="AB368" s="9"/>
      <c r="AC368" s="1"/>
      <c r="AD368" s="1"/>
      <c r="AE368" s="1"/>
      <c r="AF368" s="1"/>
      <c r="AG368" s="4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 t="s">
        <v>8</v>
      </c>
      <c r="AV368" s="985" t="e">
        <f>SUM(AV338:BA364)</f>
        <v>#REF!</v>
      </c>
      <c r="AW368" s="986"/>
      <c r="AX368" s="986"/>
      <c r="AY368" s="986"/>
      <c r="AZ368" s="986"/>
      <c r="BA368" s="987"/>
    </row>
    <row r="369" spans="1:63" customFormat="1" ht="16.5" thickBot="1" x14ac:dyDescent="0.3">
      <c r="A369" s="1"/>
      <c r="B369" s="1"/>
      <c r="C369" s="1"/>
      <c r="D369" s="1"/>
      <c r="E369" s="1"/>
      <c r="F369" s="1"/>
      <c r="G369" s="1"/>
      <c r="H369" s="1"/>
      <c r="I369" s="39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39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1:63" customFormat="1" ht="21" thickTop="1" x14ac:dyDescent="0.3">
      <c r="A370" s="19"/>
      <c r="B370" s="973"/>
      <c r="C370" s="974"/>
      <c r="D370" s="974"/>
      <c r="E370" s="974"/>
      <c r="F370" s="974"/>
      <c r="G370" s="1006" t="s">
        <v>130</v>
      </c>
      <c r="H370" s="1006"/>
      <c r="I370" s="1006"/>
      <c r="J370" s="1006"/>
      <c r="K370" s="1006"/>
      <c r="L370" s="1006"/>
      <c r="M370" s="1006"/>
      <c r="N370" s="1006"/>
      <c r="O370" s="1006"/>
      <c r="P370" s="1006"/>
      <c r="Q370" s="1006"/>
      <c r="R370" s="1006"/>
      <c r="S370" s="1006"/>
      <c r="T370" s="1006"/>
      <c r="U370" s="1006"/>
      <c r="V370" s="1006"/>
      <c r="W370" s="1006"/>
      <c r="X370" s="1008"/>
      <c r="Y370" s="126"/>
      <c r="Z370" s="1010" t="s">
        <v>8</v>
      </c>
      <c r="AA370" s="1008"/>
      <c r="AB370" s="126"/>
      <c r="AC370" s="981" t="e">
        <f>SUM(S368-AV368)</f>
        <v>#REF!</v>
      </c>
      <c r="AD370" s="981"/>
      <c r="AE370" s="981"/>
      <c r="AF370" s="981"/>
      <c r="AG370" s="981"/>
      <c r="AH370" s="981"/>
      <c r="AI370" s="981"/>
      <c r="AJ370" s="981"/>
      <c r="AK370" s="981"/>
      <c r="AL370" s="981"/>
      <c r="AM370" s="981"/>
      <c r="AN370" s="981"/>
      <c r="AO370" s="981"/>
      <c r="AP370" s="981"/>
      <c r="AQ370" s="112"/>
      <c r="AR370" s="112"/>
      <c r="AS370" s="112"/>
      <c r="AT370" s="113"/>
      <c r="AU370" s="113"/>
      <c r="AV370" s="113"/>
      <c r="AW370" s="113"/>
      <c r="AX370" s="113"/>
      <c r="AY370" s="113"/>
      <c r="AZ370" s="113"/>
      <c r="BA370" s="114"/>
      <c r="BE370" s="1012"/>
      <c r="BF370" s="989"/>
      <c r="BG370" s="989"/>
      <c r="BH370" s="989"/>
      <c r="BI370" s="989"/>
      <c r="BJ370" s="989"/>
      <c r="BK370" s="989"/>
    </row>
    <row r="371" spans="1:63" customFormat="1" ht="21" thickBot="1" x14ac:dyDescent="0.35">
      <c r="A371" s="34"/>
      <c r="B371" s="975"/>
      <c r="C371" s="976"/>
      <c r="D371" s="976"/>
      <c r="E371" s="976"/>
      <c r="F371" s="976"/>
      <c r="G371" s="1007"/>
      <c r="H371" s="1007"/>
      <c r="I371" s="1007"/>
      <c r="J371" s="1007"/>
      <c r="K371" s="1007"/>
      <c r="L371" s="1007"/>
      <c r="M371" s="1007"/>
      <c r="N371" s="1007"/>
      <c r="O371" s="1007"/>
      <c r="P371" s="1007"/>
      <c r="Q371" s="1007"/>
      <c r="R371" s="1007"/>
      <c r="S371" s="1007"/>
      <c r="T371" s="1007"/>
      <c r="U371" s="1007"/>
      <c r="V371" s="1007"/>
      <c r="W371" s="1007"/>
      <c r="X371" s="1009"/>
      <c r="Y371" s="128"/>
      <c r="Z371" s="1011"/>
      <c r="AA371" s="1009"/>
      <c r="AB371" s="128"/>
      <c r="AC371" s="982"/>
      <c r="AD371" s="982"/>
      <c r="AE371" s="982"/>
      <c r="AF371" s="982"/>
      <c r="AG371" s="982"/>
      <c r="AH371" s="982"/>
      <c r="AI371" s="982"/>
      <c r="AJ371" s="982"/>
      <c r="AK371" s="982"/>
      <c r="AL371" s="982"/>
      <c r="AM371" s="982"/>
      <c r="AN371" s="982"/>
      <c r="AO371" s="982"/>
      <c r="AP371" s="982"/>
      <c r="AQ371" s="116"/>
      <c r="AR371" s="116"/>
      <c r="AS371" s="116"/>
      <c r="AT371" s="117"/>
      <c r="AU371" s="117"/>
      <c r="AV371" s="117"/>
      <c r="AW371" s="117"/>
      <c r="AX371" s="117"/>
      <c r="AY371" s="117"/>
      <c r="AZ371" s="117"/>
      <c r="BA371" s="118"/>
    </row>
    <row r="372" spans="1:63" customFormat="1" ht="16.5" thickTop="1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spans="1:63" customFormat="1" x14ac:dyDescent="0.25">
      <c r="B373" s="1" t="s">
        <v>170</v>
      </c>
      <c r="C373" s="1" t="s">
        <v>155</v>
      </c>
      <c r="D373" s="1"/>
      <c r="E373" s="1"/>
      <c r="F373" s="1"/>
      <c r="G373" s="1"/>
      <c r="H373" s="1"/>
      <c r="I373" s="4"/>
      <c r="J373" s="1"/>
      <c r="K373" s="1"/>
      <c r="L373" s="1"/>
      <c r="M373" s="1"/>
      <c r="N373" s="1"/>
      <c r="O373" s="4"/>
      <c r="P373" s="4"/>
      <c r="Q373" s="4"/>
      <c r="R373" s="1"/>
      <c r="S373" s="108"/>
      <c r="T373" s="108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1:63" customFormat="1" x14ac:dyDescent="0.25">
      <c r="B374" s="1">
        <v>1</v>
      </c>
      <c r="C374" s="1" t="s">
        <v>107</v>
      </c>
      <c r="D374" s="1"/>
      <c r="E374" s="1"/>
      <c r="F374" s="1"/>
      <c r="G374" s="1"/>
      <c r="H374" s="1"/>
      <c r="I374" s="4"/>
      <c r="J374" s="1"/>
      <c r="K374" s="1"/>
      <c r="L374" s="1"/>
      <c r="M374" s="1"/>
      <c r="N374" s="1"/>
      <c r="O374" s="4"/>
      <c r="P374" s="4"/>
      <c r="Q374" s="4"/>
      <c r="R374" s="1"/>
      <c r="S374" s="108"/>
      <c r="T374" s="108"/>
      <c r="U374" s="108"/>
      <c r="V374" s="108"/>
      <c r="W374" s="108"/>
      <c r="X374" s="108"/>
      <c r="Y374" s="1"/>
      <c r="Z374" s="1"/>
      <c r="AA374" s="1">
        <v>2</v>
      </c>
      <c r="AB374" s="1"/>
      <c r="AC374" s="1" t="s">
        <v>171</v>
      </c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983">
        <v>0.6</v>
      </c>
      <c r="AT374" s="983"/>
      <c r="AU374" s="1" t="s">
        <v>8</v>
      </c>
      <c r="AV374" s="970" t="e">
        <f>'DPLK (urut)'!#REF!</f>
        <v>#REF!</v>
      </c>
      <c r="AW374" s="971"/>
      <c r="AX374" s="971"/>
      <c r="AY374" s="971"/>
      <c r="AZ374" s="971"/>
      <c r="BA374" s="972"/>
    </row>
    <row r="375" spans="1:63" customFormat="1" ht="3" customHeight="1" x14ac:dyDescent="0.25">
      <c r="B375" s="1"/>
      <c r="C375" s="1"/>
      <c r="D375" s="1"/>
      <c r="E375" s="1"/>
      <c r="F375" s="1"/>
      <c r="G375" s="1"/>
      <c r="H375" s="1"/>
      <c r="I375" s="4"/>
      <c r="J375" s="1"/>
      <c r="K375" s="1"/>
      <c r="L375" s="1"/>
      <c r="M375" s="1"/>
      <c r="N375" s="1"/>
      <c r="O375" s="4"/>
      <c r="P375" s="4"/>
      <c r="Q375" s="4"/>
      <c r="R375" s="1"/>
      <c r="S375" s="108"/>
      <c r="T375" s="108"/>
      <c r="U375" s="108"/>
      <c r="V375" s="108"/>
      <c r="W375" s="108"/>
      <c r="X375" s="108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1:63" customFormat="1" x14ac:dyDescent="0.25">
      <c r="B376" s="1"/>
      <c r="C376" s="1" t="s">
        <v>127</v>
      </c>
      <c r="D376" s="1"/>
      <c r="E376" s="1"/>
      <c r="F376" s="1"/>
      <c r="G376" s="1"/>
      <c r="H376" s="1"/>
      <c r="I376" s="4"/>
      <c r="J376" s="1"/>
      <c r="K376" s="1"/>
      <c r="L376" s="1"/>
      <c r="M376" s="1"/>
      <c r="N376" s="1"/>
      <c r="O376" s="969">
        <v>3.0000000000000001E-3</v>
      </c>
      <c r="P376" s="969"/>
      <c r="Q376" s="4" t="s">
        <v>8</v>
      </c>
      <c r="R376" s="1"/>
      <c r="S376" s="970" t="e">
        <f>'BPJS Ketenagakerjaan'!#REF!</f>
        <v>#REF!</v>
      </c>
      <c r="T376" s="971"/>
      <c r="U376" s="971"/>
      <c r="V376" s="971"/>
      <c r="W376" s="971"/>
      <c r="X376" s="972"/>
      <c r="Y376" s="1"/>
      <c r="Z376" s="1"/>
      <c r="AA376" s="1">
        <v>3</v>
      </c>
      <c r="AB376" s="1"/>
      <c r="AC376" s="1" t="s">
        <v>186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983">
        <v>0.05</v>
      </c>
      <c r="AO376" s="984"/>
      <c r="AP376" s="1"/>
      <c r="AQ376" s="1"/>
      <c r="AR376" s="1"/>
      <c r="AS376" s="1"/>
      <c r="AT376" s="1"/>
      <c r="AU376" s="1" t="s">
        <v>8</v>
      </c>
      <c r="AV376" s="970" t="e">
        <f>'Rekap1 +tunjangan'!#REF!</f>
        <v>#REF!</v>
      </c>
      <c r="AW376" s="971"/>
      <c r="AX376" s="971"/>
      <c r="AY376" s="971"/>
      <c r="AZ376" s="971"/>
      <c r="BA376" s="972"/>
    </row>
    <row r="377" spans="1:63" customFormat="1" ht="3" customHeight="1" x14ac:dyDescent="0.25">
      <c r="B377" s="1"/>
      <c r="C377" s="1"/>
      <c r="D377" s="1"/>
      <c r="E377" s="1"/>
      <c r="F377" s="1"/>
      <c r="G377" s="1"/>
      <c r="H377" s="1"/>
      <c r="I377" s="4"/>
      <c r="J377" s="1"/>
      <c r="K377" s="1"/>
      <c r="L377" s="1"/>
      <c r="M377" s="1"/>
      <c r="N377" s="1"/>
      <c r="O377" s="109"/>
      <c r="P377" s="109"/>
      <c r="Q377" s="4"/>
      <c r="R377" s="1"/>
      <c r="S377" s="106"/>
      <c r="T377" s="106"/>
      <c r="U377" s="106"/>
      <c r="V377" s="106"/>
      <c r="W377" s="106"/>
      <c r="X377" s="106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1:63" customFormat="1" x14ac:dyDescent="0.25">
      <c r="B378" s="1"/>
      <c r="C378" s="1" t="s">
        <v>131</v>
      </c>
      <c r="D378" s="1"/>
      <c r="E378" s="1"/>
      <c r="F378" s="1"/>
      <c r="G378" s="1"/>
      <c r="H378" s="1"/>
      <c r="I378" s="4"/>
      <c r="J378" s="1"/>
      <c r="K378" s="1"/>
      <c r="L378" s="1"/>
      <c r="M378" s="1"/>
      <c r="N378" s="1"/>
      <c r="O378" s="969">
        <v>8.8999999999999999E-3</v>
      </c>
      <c r="P378" s="969"/>
      <c r="Q378" s="4" t="s">
        <v>8</v>
      </c>
      <c r="R378" s="1"/>
      <c r="S378" s="970" t="e">
        <f>'BPJS Ketenagakerjaan'!#REF!</f>
        <v>#REF!</v>
      </c>
      <c r="T378" s="971"/>
      <c r="U378" s="971"/>
      <c r="V378" s="971"/>
      <c r="W378" s="971"/>
      <c r="X378" s="972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spans="1:63" customFormat="1" ht="3" customHeight="1" x14ac:dyDescent="0.25">
      <c r="B379" s="1"/>
      <c r="C379" s="1"/>
      <c r="D379" s="1"/>
      <c r="E379" s="1"/>
      <c r="F379" s="1"/>
      <c r="G379" s="1"/>
      <c r="H379" s="1"/>
      <c r="I379" s="4"/>
      <c r="J379" s="1"/>
      <c r="K379" s="1"/>
      <c r="L379" s="1"/>
      <c r="M379" s="1"/>
      <c r="N379" s="1"/>
      <c r="O379" s="109"/>
      <c r="P379" s="109"/>
      <c r="Q379" s="4"/>
      <c r="R379" s="1"/>
      <c r="S379" s="106"/>
      <c r="T379" s="106"/>
      <c r="U379" s="106"/>
      <c r="V379" s="106"/>
      <c r="W379" s="106"/>
      <c r="X379" s="106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1:63" customFormat="1" x14ac:dyDescent="0.25">
      <c r="B380" s="1"/>
      <c r="C380" s="1" t="s">
        <v>156</v>
      </c>
      <c r="D380" s="1"/>
      <c r="E380" s="1"/>
      <c r="F380" s="1"/>
      <c r="G380" s="1"/>
      <c r="H380" s="1"/>
      <c r="I380" s="4"/>
      <c r="J380" s="1"/>
      <c r="K380" s="1"/>
      <c r="L380" s="1"/>
      <c r="M380" s="1"/>
      <c r="N380" s="1"/>
      <c r="O380" s="969">
        <v>3.6999999999999998E-2</v>
      </c>
      <c r="P380" s="969"/>
      <c r="Q380" s="4" t="s">
        <v>8</v>
      </c>
      <c r="R380" s="1"/>
      <c r="S380" s="970" t="e">
        <f>'BPJS Ketenagakerjaan'!#REF!</f>
        <v>#REF!</v>
      </c>
      <c r="T380" s="971"/>
      <c r="U380" s="971"/>
      <c r="V380" s="971"/>
      <c r="W380" s="971"/>
      <c r="X380" s="972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spans="1:63" customFormat="1" x14ac:dyDescent="0.25">
      <c r="B381" s="1"/>
      <c r="C381" s="1"/>
      <c r="D381" s="1"/>
      <c r="E381" s="1"/>
      <c r="F381" s="1"/>
      <c r="G381" s="1"/>
      <c r="H381" s="1"/>
      <c r="I381" s="4"/>
      <c r="J381" s="1"/>
      <c r="K381" s="1"/>
      <c r="L381" s="1"/>
      <c r="M381" s="1"/>
      <c r="N381" s="1"/>
      <c r="O381" s="109"/>
      <c r="P381" s="109"/>
      <c r="Q381" s="4"/>
      <c r="R381" s="1"/>
      <c r="S381" s="108"/>
      <c r="T381" s="108"/>
      <c r="U381" s="108"/>
      <c r="V381" s="108"/>
      <c r="W381" s="108"/>
      <c r="X381" s="108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63" customFormat="1" ht="12.75" x14ac:dyDescent="0.2">
      <c r="A382" t="s">
        <v>439</v>
      </c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</row>
    <row r="383" spans="1:63" customFormat="1" ht="12.75" x14ac:dyDescent="0.2">
      <c r="A383" s="392">
        <v>1</v>
      </c>
      <c r="B383" t="s">
        <v>455</v>
      </c>
    </row>
    <row r="384" spans="1:63" customFormat="1" ht="12.75" x14ac:dyDescent="0.2"/>
    <row r="385" spans="1:52" customFormat="1" ht="12.75" x14ac:dyDescent="0.2"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</row>
    <row r="386" spans="1:52" customForma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2" customFormat="1" ht="18.75" x14ac:dyDescent="0.3">
      <c r="A387" s="1"/>
      <c r="B387" s="1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 t="s">
        <v>16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1"/>
      <c r="AY387" s="1"/>
    </row>
    <row r="388" spans="1:52" customFormat="1" x14ac:dyDescent="0.25">
      <c r="A388" s="1"/>
      <c r="B388" s="1"/>
      <c r="C388" s="1"/>
      <c r="D388" s="1"/>
      <c r="E388" s="1"/>
      <c r="F388" s="1"/>
      <c r="G388" s="1"/>
      <c r="H388" s="1"/>
      <c r="I388" s="39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2" customFormat="1" ht="22.5" x14ac:dyDescent="0.3">
      <c r="A389" s="1"/>
      <c r="B389" s="1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1" t="s">
        <v>15</v>
      </c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1"/>
      <c r="AY389" s="1"/>
    </row>
    <row r="390" spans="1:52" customFormat="1" x14ac:dyDescent="0.25">
      <c r="A390" s="1"/>
      <c r="B390" s="1"/>
      <c r="C390" s="1"/>
      <c r="D390" s="1"/>
      <c r="E390" s="1"/>
      <c r="F390" s="1"/>
      <c r="G390" s="1"/>
      <c r="H390" s="1"/>
      <c r="I390" s="39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2" customFormat="1" x14ac:dyDescent="0.25">
      <c r="A391" s="1"/>
      <c r="B391" s="5"/>
      <c r="C391" s="6" t="s">
        <v>7</v>
      </c>
      <c r="D391" s="7"/>
      <c r="E391" s="7"/>
      <c r="F391" s="7"/>
      <c r="G391" s="7"/>
      <c r="H391" s="7"/>
      <c r="I391" s="11" t="s">
        <v>8</v>
      </c>
      <c r="J391" s="7"/>
      <c r="K391" s="994" t="str">
        <f>'Rekap1 +tunjangan'!B28</f>
        <v>ANTOK SUBIANTORO</v>
      </c>
      <c r="L391" s="995"/>
      <c r="M391" s="995"/>
      <c r="N391" s="995"/>
      <c r="O391" s="995"/>
      <c r="P391" s="995"/>
      <c r="Q391" s="995"/>
      <c r="R391" s="995"/>
      <c r="S391" s="995"/>
      <c r="T391" s="995"/>
      <c r="U391" s="995"/>
      <c r="V391" s="995"/>
      <c r="W391" s="995"/>
      <c r="X391" s="996"/>
      <c r="Y391" s="90"/>
      <c r="Z391" s="1"/>
      <c r="AA391" s="8" t="s">
        <v>11</v>
      </c>
      <c r="AB391" s="7"/>
      <c r="AC391" s="7"/>
      <c r="AD391" s="7"/>
      <c r="AE391" s="7"/>
      <c r="AF391" s="11" t="s">
        <v>8</v>
      </c>
      <c r="AG391" s="7"/>
      <c r="AH391" s="994" t="s">
        <v>403</v>
      </c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1004"/>
    </row>
    <row r="392" spans="1:52" customFormat="1" ht="3" customHeight="1" x14ac:dyDescent="0.25">
      <c r="A392" s="1"/>
      <c r="B392" s="1"/>
      <c r="C392" s="1"/>
      <c r="D392" s="1"/>
      <c r="E392" s="1"/>
      <c r="F392" s="1"/>
      <c r="G392" s="1"/>
      <c r="H392" s="1"/>
      <c r="I392" s="10"/>
      <c r="J392" s="1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1"/>
      <c r="AA392" s="2"/>
      <c r="AB392" s="1"/>
      <c r="AC392" s="1"/>
      <c r="AD392" s="1"/>
      <c r="AE392" s="1"/>
      <c r="AF392" s="12"/>
      <c r="AG392" s="1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1"/>
      <c r="AY392" s="1"/>
    </row>
    <row r="393" spans="1:52" customFormat="1" x14ac:dyDescent="0.25">
      <c r="A393" s="1"/>
      <c r="B393" s="5"/>
      <c r="C393" s="6" t="s">
        <v>21</v>
      </c>
      <c r="D393" s="7"/>
      <c r="E393" s="7"/>
      <c r="F393" s="7"/>
      <c r="G393" s="7"/>
      <c r="H393" s="7"/>
      <c r="I393" s="11" t="s">
        <v>8</v>
      </c>
      <c r="J393" s="7"/>
      <c r="K393" s="994" t="s">
        <v>163</v>
      </c>
      <c r="L393" s="995"/>
      <c r="M393" s="995"/>
      <c r="N393" s="995"/>
      <c r="O393" s="995"/>
      <c r="P393" s="995"/>
      <c r="Q393" s="995"/>
      <c r="R393" s="995"/>
      <c r="S393" s="995"/>
      <c r="T393" s="995"/>
      <c r="U393" s="995"/>
      <c r="V393" s="995"/>
      <c r="W393" s="995"/>
      <c r="X393" s="996"/>
      <c r="Y393" s="90"/>
      <c r="Z393" s="1"/>
      <c r="AA393" s="8" t="s">
        <v>12</v>
      </c>
      <c r="AB393" s="7"/>
      <c r="AC393" s="7"/>
      <c r="AD393" s="7"/>
      <c r="AE393" s="7"/>
      <c r="AF393" s="11" t="s">
        <v>8</v>
      </c>
      <c r="AG393" s="7"/>
      <c r="AH393" s="997">
        <f>pandu!AH8</f>
        <v>42659</v>
      </c>
      <c r="AI393" s="997"/>
      <c r="AJ393" s="997"/>
      <c r="AK393" s="997"/>
      <c r="AL393" s="997"/>
      <c r="AM393" s="67" t="s">
        <v>18</v>
      </c>
      <c r="AN393" s="7"/>
      <c r="AO393" s="997">
        <f>pandu!AO8</f>
        <v>42689</v>
      </c>
      <c r="AP393" s="997"/>
      <c r="AQ393" s="997"/>
      <c r="AR393" s="997"/>
      <c r="AS393" s="997"/>
      <c r="AT393" s="68"/>
      <c r="AU393" s="68"/>
      <c r="AV393" s="68"/>
      <c r="AW393" s="68"/>
      <c r="AX393" s="7"/>
      <c r="AY393" s="74"/>
    </row>
    <row r="394" spans="1:52" customFormat="1" ht="3" customHeight="1" x14ac:dyDescent="0.25">
      <c r="A394" s="1"/>
      <c r="B394" s="1"/>
      <c r="C394" s="1"/>
      <c r="D394" s="1"/>
      <c r="E394" s="1"/>
      <c r="F394" s="1"/>
      <c r="G394" s="1"/>
      <c r="H394" s="1"/>
      <c r="I394" s="10"/>
      <c r="J394" s="1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1"/>
      <c r="AA394" s="2"/>
      <c r="AB394" s="1"/>
      <c r="AC394" s="1"/>
      <c r="AD394" s="1"/>
      <c r="AE394" s="1"/>
      <c r="AF394" s="12"/>
      <c r="AG394" s="1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1"/>
      <c r="AY394" s="1"/>
    </row>
    <row r="395" spans="1:52" customFormat="1" x14ac:dyDescent="0.25">
      <c r="A395" s="1"/>
      <c r="B395" s="5"/>
      <c r="C395" s="6" t="s">
        <v>6</v>
      </c>
      <c r="D395" s="7"/>
      <c r="E395" s="7"/>
      <c r="F395" s="7"/>
      <c r="G395" s="7"/>
      <c r="H395" s="7"/>
      <c r="I395" s="11" t="s">
        <v>8</v>
      </c>
      <c r="J395" s="7"/>
      <c r="K395" s="999"/>
      <c r="L395" s="1000"/>
      <c r="M395" s="1000"/>
      <c r="N395" s="1000"/>
      <c r="O395" s="1000"/>
      <c r="P395" s="1000"/>
      <c r="Q395" s="1000"/>
      <c r="R395" s="1000"/>
      <c r="S395" s="1000"/>
      <c r="T395" s="1000"/>
      <c r="U395" s="1000"/>
      <c r="V395" s="1000"/>
      <c r="W395" s="1000"/>
      <c r="X395" s="1001"/>
      <c r="Y395" s="91"/>
      <c r="Z395" s="1"/>
      <c r="AA395" s="8" t="s">
        <v>13</v>
      </c>
      <c r="AB395" s="7"/>
      <c r="AC395" s="7"/>
      <c r="AD395" s="7"/>
      <c r="AE395" s="7"/>
      <c r="AF395" s="11" t="s">
        <v>8</v>
      </c>
      <c r="AG395" s="7"/>
      <c r="AH395" s="1002">
        <f>'Rekap1 +tunjangan'!C28</f>
        <v>41077</v>
      </c>
      <c r="AI395" s="997"/>
      <c r="AJ395" s="997"/>
      <c r="AK395" s="997"/>
      <c r="AL395" s="997"/>
      <c r="AM395" s="997"/>
      <c r="AN395" s="997"/>
      <c r="AO395" s="997"/>
      <c r="AP395" s="997"/>
      <c r="AQ395" s="997"/>
      <c r="AR395" s="997"/>
      <c r="AS395" s="997"/>
      <c r="AT395" s="997"/>
      <c r="AU395" s="997"/>
      <c r="AV395" s="997"/>
      <c r="AW395" s="997"/>
      <c r="AX395" s="7"/>
      <c r="AY395" s="74"/>
    </row>
    <row r="396" spans="1:52" customFormat="1" ht="3" customHeight="1" x14ac:dyDescent="0.25">
      <c r="A396" s="1"/>
      <c r="B396" s="1"/>
      <c r="C396" s="1"/>
      <c r="D396" s="1"/>
      <c r="E396" s="1"/>
      <c r="F396" s="1"/>
      <c r="G396" s="1"/>
      <c r="H396" s="1"/>
      <c r="I396" s="10"/>
      <c r="J396" s="1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1"/>
      <c r="AA396" s="2"/>
      <c r="AB396" s="1"/>
      <c r="AC396" s="1"/>
      <c r="AD396" s="1"/>
      <c r="AE396" s="1"/>
      <c r="AF396" s="12"/>
      <c r="AG396" s="1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1"/>
      <c r="AY396" s="1"/>
    </row>
    <row r="397" spans="1:52" customFormat="1" x14ac:dyDescent="0.25">
      <c r="A397" s="1"/>
      <c r="B397" s="5"/>
      <c r="C397" s="6" t="s">
        <v>104</v>
      </c>
      <c r="D397" s="7"/>
      <c r="E397" s="7"/>
      <c r="F397" s="7"/>
      <c r="G397" s="7"/>
      <c r="H397" s="7"/>
      <c r="I397" s="87" t="s">
        <v>8</v>
      </c>
      <c r="J397" s="7"/>
      <c r="K397" s="994" t="s">
        <v>116</v>
      </c>
      <c r="L397" s="995"/>
      <c r="M397" s="995"/>
      <c r="N397" s="995"/>
      <c r="O397" s="995"/>
      <c r="P397" s="995"/>
      <c r="Q397" s="995"/>
      <c r="R397" s="995"/>
      <c r="S397" s="995"/>
      <c r="T397" s="995"/>
      <c r="U397" s="995"/>
      <c r="V397" s="995"/>
      <c r="W397" s="995"/>
      <c r="X397" s="996"/>
      <c r="Y397" s="90"/>
      <c r="Z397" s="1"/>
      <c r="AA397" s="8" t="s">
        <v>14</v>
      </c>
      <c r="AB397" s="7"/>
      <c r="AC397" s="7"/>
      <c r="AD397" s="7"/>
      <c r="AE397" s="7"/>
      <c r="AF397" s="11" t="s">
        <v>8</v>
      </c>
      <c r="AG397" s="7"/>
      <c r="AH397" s="1014" t="s">
        <v>364</v>
      </c>
      <c r="AI397" s="994"/>
      <c r="AJ397" s="994"/>
      <c r="AK397" s="994"/>
      <c r="AL397" s="994"/>
      <c r="AM397" s="994"/>
      <c r="AN397" s="67" t="s">
        <v>161</v>
      </c>
      <c r="AO397" s="67"/>
      <c r="AP397" s="67"/>
      <c r="AQ397" s="67"/>
      <c r="AR397" s="67"/>
      <c r="AS397" s="67"/>
      <c r="AT397" s="67"/>
      <c r="AU397" s="67"/>
      <c r="AV397" s="67"/>
      <c r="AW397" s="67"/>
      <c r="AX397" s="7"/>
      <c r="AY397" s="74"/>
    </row>
    <row r="398" spans="1:52" customFormat="1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39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2" customFormat="1" x14ac:dyDescent="0.25">
      <c r="A399" s="1"/>
      <c r="B399" s="1" t="s">
        <v>167</v>
      </c>
      <c r="C399" s="1" t="s">
        <v>0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4"/>
      <c r="Q399" s="4" t="s">
        <v>8</v>
      </c>
      <c r="R399" s="1"/>
      <c r="S399" s="970">
        <f>'Rekap1 +tunjangan'!E28</f>
        <v>5109575</v>
      </c>
      <c r="T399" s="971"/>
      <c r="U399" s="971"/>
      <c r="V399" s="971"/>
      <c r="W399" s="971"/>
      <c r="X399" s="972"/>
      <c r="Y399" s="108"/>
      <c r="Z399" s="1"/>
      <c r="AA399" s="1" t="s">
        <v>166</v>
      </c>
      <c r="AB399" s="1" t="s">
        <v>153</v>
      </c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customFormat="1" ht="3" customHeight="1" x14ac:dyDescent="0.25">
      <c r="A400" s="1"/>
      <c r="B400" s="1"/>
      <c r="C400" s="1"/>
      <c r="D400" s="1"/>
      <c r="E400" s="1"/>
      <c r="F400" s="1"/>
      <c r="G400" s="1"/>
      <c r="H400" s="1"/>
      <c r="I400" s="3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5" customFormat="1" x14ac:dyDescent="0.25">
      <c r="A401" s="1"/>
      <c r="B401" s="1" t="s">
        <v>168</v>
      </c>
      <c r="C401" s="1" t="s">
        <v>125</v>
      </c>
      <c r="D401" s="1"/>
      <c r="E401" s="1"/>
      <c r="F401" s="1"/>
      <c r="G401" s="1"/>
      <c r="H401" s="1"/>
      <c r="I401" s="1"/>
      <c r="J401" s="1"/>
      <c r="K401" s="16"/>
      <c r="L401" s="16"/>
      <c r="M401" s="16"/>
      <c r="N401" s="16"/>
      <c r="O401" s="1"/>
      <c r="P401" s="4"/>
      <c r="Q401" s="4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 t="s">
        <v>108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 t="s">
        <v>8</v>
      </c>
      <c r="AU401" s="970">
        <v>0</v>
      </c>
      <c r="AV401" s="971"/>
      <c r="AW401" s="971"/>
      <c r="AX401" s="971"/>
      <c r="AY401" s="971"/>
      <c r="AZ401" s="972"/>
    </row>
    <row r="402" spans="1:55" customFormat="1" ht="3" customHeight="1" x14ac:dyDescent="0.25">
      <c r="A402" s="1"/>
      <c r="B402" s="1"/>
      <c r="C402" s="1"/>
      <c r="D402" s="1"/>
      <c r="E402" s="1"/>
      <c r="F402" s="1"/>
      <c r="G402" s="1"/>
      <c r="H402" s="1"/>
      <c r="I402" s="4"/>
      <c r="J402" s="1"/>
      <c r="K402" s="39"/>
      <c r="L402" s="39"/>
      <c r="M402" s="39"/>
      <c r="N402" s="39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39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5" customFormat="1" x14ac:dyDescent="0.25">
      <c r="A403" s="1"/>
      <c r="B403" s="1"/>
      <c r="C403" s="1" t="s">
        <v>20</v>
      </c>
      <c r="D403" s="1"/>
      <c r="E403" s="1"/>
      <c r="F403" s="1"/>
      <c r="G403" s="1"/>
      <c r="H403" s="1"/>
      <c r="I403" s="4"/>
      <c r="J403" s="1"/>
      <c r="K403" s="1"/>
      <c r="L403" s="1"/>
      <c r="M403" s="1"/>
      <c r="N403" s="1"/>
      <c r="O403" s="1"/>
      <c r="P403" s="4"/>
      <c r="Q403" s="4" t="s">
        <v>8</v>
      </c>
      <c r="R403" s="1"/>
      <c r="S403" s="970">
        <f>'Rekap1 +tunjangan'!G28</f>
        <v>950000</v>
      </c>
      <c r="T403" s="971"/>
      <c r="U403" s="971"/>
      <c r="V403" s="971"/>
      <c r="W403" s="971"/>
      <c r="X403" s="972"/>
      <c r="Y403" s="108"/>
      <c r="Z403" s="1"/>
      <c r="AA403" s="1"/>
      <c r="AB403" s="1" t="s">
        <v>109</v>
      </c>
      <c r="AC403" s="1"/>
      <c r="AD403" s="1"/>
      <c r="AE403" s="1"/>
      <c r="AF403" s="4"/>
      <c r="AG403" s="5" t="s">
        <v>19</v>
      </c>
      <c r="AH403" s="67"/>
      <c r="AI403" s="73"/>
      <c r="AJ403" s="990">
        <v>0</v>
      </c>
      <c r="AK403" s="1005"/>
      <c r="AL403" s="16"/>
      <c r="AM403" s="72" t="s">
        <v>132</v>
      </c>
      <c r="AN403" s="67"/>
      <c r="AO403" s="74"/>
      <c r="AP403" s="990">
        <v>0</v>
      </c>
      <c r="AQ403" s="1005"/>
      <c r="AR403" s="107"/>
      <c r="AS403" s="1"/>
      <c r="AT403" s="1" t="s">
        <v>8</v>
      </c>
      <c r="AU403" s="970">
        <f>'Rekap1 +tunjangan'!AB28</f>
        <v>0</v>
      </c>
      <c r="AV403" s="971"/>
      <c r="AW403" s="971"/>
      <c r="AX403" s="971"/>
      <c r="AY403" s="971"/>
      <c r="AZ403" s="972"/>
    </row>
    <row r="404" spans="1:55" customFormat="1" ht="3" customHeight="1" x14ac:dyDescent="0.25">
      <c r="A404" s="1"/>
      <c r="B404" s="1"/>
      <c r="C404" s="1"/>
      <c r="D404" s="1"/>
      <c r="E404" s="1"/>
      <c r="F404" s="1"/>
      <c r="G404" s="1"/>
      <c r="H404" s="1"/>
      <c r="I404" s="4"/>
      <c r="J404" s="1"/>
      <c r="K404" s="1"/>
      <c r="L404" s="1"/>
      <c r="M404" s="15"/>
      <c r="N404" s="15"/>
      <c r="O404" s="1"/>
      <c r="P404" s="4"/>
      <c r="Q404" s="4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39"/>
      <c r="AG404" s="1"/>
      <c r="AH404" s="1"/>
      <c r="AI404" s="1"/>
      <c r="AJ404" s="1">
        <v>0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>
        <v>0</v>
      </c>
      <c r="AX404" s="1"/>
      <c r="AY404" s="1"/>
      <c r="AZ404" s="1"/>
    </row>
    <row r="405" spans="1:55" customFormat="1" x14ac:dyDescent="0.25">
      <c r="A405" s="1"/>
      <c r="B405" s="1"/>
      <c r="C405" s="1" t="s">
        <v>41</v>
      </c>
      <c r="D405" s="1"/>
      <c r="E405" s="1"/>
      <c r="F405" s="1"/>
      <c r="G405" s="1"/>
      <c r="H405" s="1"/>
      <c r="I405" s="4"/>
      <c r="J405" s="1"/>
      <c r="K405" s="1"/>
      <c r="L405" s="1"/>
      <c r="M405" s="1"/>
      <c r="N405" s="1"/>
      <c r="O405" s="1"/>
      <c r="P405" s="4"/>
      <c r="Q405" s="4" t="s">
        <v>8</v>
      </c>
      <c r="R405" s="1"/>
      <c r="S405" s="970">
        <f>'Rekap1 +tunjangan'!H28</f>
        <v>0</v>
      </c>
      <c r="T405" s="971"/>
      <c r="U405" s="971"/>
      <c r="V405" s="971"/>
      <c r="W405" s="971"/>
      <c r="X405" s="972"/>
      <c r="Y405" s="108"/>
      <c r="Z405" s="1"/>
      <c r="AA405" s="1"/>
      <c r="AB405" s="1" t="s">
        <v>64</v>
      </c>
      <c r="AC405" s="1"/>
      <c r="AD405" s="1"/>
      <c r="AE405" s="1"/>
      <c r="AF405" s="4"/>
      <c r="AG405" s="5" t="s">
        <v>19</v>
      </c>
      <c r="AH405" s="67"/>
      <c r="AI405" s="73"/>
      <c r="AJ405" s="990">
        <v>0</v>
      </c>
      <c r="AK405" s="991"/>
      <c r="AL405" s="16"/>
      <c r="AM405" s="72" t="s">
        <v>132</v>
      </c>
      <c r="AN405" s="67"/>
      <c r="AO405" s="74"/>
      <c r="AP405" s="990">
        <v>0</v>
      </c>
      <c r="AQ405" s="991"/>
      <c r="AR405" s="119"/>
      <c r="AS405" s="1"/>
      <c r="AT405" s="1" t="s">
        <v>8</v>
      </c>
      <c r="AU405" s="970">
        <v>0</v>
      </c>
      <c r="AV405" s="971"/>
      <c r="AW405" s="971"/>
      <c r="AX405" s="971"/>
      <c r="AY405" s="971"/>
      <c r="AZ405" s="972"/>
    </row>
    <row r="406" spans="1:55" customFormat="1" ht="3" customHeight="1" x14ac:dyDescent="0.25">
      <c r="A406" s="1"/>
      <c r="B406" s="1"/>
      <c r="C406" s="1"/>
      <c r="D406" s="1"/>
      <c r="E406" s="1"/>
      <c r="F406" s="1"/>
      <c r="G406" s="1"/>
      <c r="H406" s="1"/>
      <c r="I406" s="4"/>
      <c r="J406" s="1"/>
      <c r="K406" s="1"/>
      <c r="L406" s="1"/>
      <c r="M406" s="1"/>
      <c r="N406" s="1"/>
      <c r="O406" s="1"/>
      <c r="P406" s="39"/>
      <c r="Q406" s="39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39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5" customFormat="1" x14ac:dyDescent="0.25">
      <c r="A407" s="1"/>
      <c r="B407" s="1"/>
      <c r="C407" s="1" t="s">
        <v>21</v>
      </c>
      <c r="D407" s="1"/>
      <c r="E407" s="1"/>
      <c r="F407" s="1"/>
      <c r="G407" s="1"/>
      <c r="H407" s="1"/>
      <c r="I407" s="4"/>
      <c r="J407" s="1"/>
      <c r="K407" s="1"/>
      <c r="L407" s="1"/>
      <c r="M407" s="1"/>
      <c r="N407" s="1"/>
      <c r="O407" s="1"/>
      <c r="P407" s="4"/>
      <c r="Q407" s="4" t="s">
        <v>8</v>
      </c>
      <c r="R407" s="1"/>
      <c r="S407" s="970">
        <f>'Rekap1 +tunjangan'!I28</f>
        <v>700000</v>
      </c>
      <c r="T407" s="971"/>
      <c r="U407" s="971"/>
      <c r="V407" s="971"/>
      <c r="W407" s="971"/>
      <c r="X407" s="972"/>
      <c r="Y407" s="108"/>
      <c r="Z407" s="1"/>
      <c r="AA407" s="1"/>
      <c r="AB407" s="1" t="s">
        <v>88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 t="s">
        <v>8</v>
      </c>
      <c r="AU407" s="970" t="e">
        <f>#REF!</f>
        <v>#REF!</v>
      </c>
      <c r="AV407" s="971"/>
      <c r="AW407" s="971"/>
      <c r="AX407" s="971"/>
      <c r="AY407" s="971"/>
      <c r="AZ407" s="972"/>
    </row>
    <row r="408" spans="1:55" customFormat="1" ht="3" customHeight="1" x14ac:dyDescent="0.25">
      <c r="A408" s="1"/>
      <c r="B408" s="1"/>
      <c r="C408" s="1"/>
      <c r="D408" s="1"/>
      <c r="E408" s="1"/>
      <c r="F408" s="1"/>
      <c r="G408" s="1"/>
      <c r="H408" s="1"/>
      <c r="I408" s="4"/>
      <c r="J408" s="1"/>
      <c r="K408" s="1"/>
      <c r="L408" s="1"/>
      <c r="M408" s="1"/>
      <c r="N408" s="1"/>
      <c r="O408" s="1"/>
      <c r="P408" s="39"/>
      <c r="Q408" s="39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39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5" customFormat="1" x14ac:dyDescent="0.25">
      <c r="A409" s="1"/>
      <c r="B409" s="1"/>
      <c r="C409" s="1" t="s">
        <v>1</v>
      </c>
      <c r="D409" s="1"/>
      <c r="E409" s="1"/>
      <c r="F409" s="1"/>
      <c r="G409" s="1"/>
      <c r="H409" s="1"/>
      <c r="I409" s="4"/>
      <c r="J409" s="1"/>
      <c r="K409" s="990">
        <v>0</v>
      </c>
      <c r="L409" s="991"/>
      <c r="M409" s="130" t="s">
        <v>31</v>
      </c>
      <c r="N409" s="107"/>
      <c r="O409" s="1"/>
      <c r="P409" s="4"/>
      <c r="Q409" s="4" t="s">
        <v>8</v>
      </c>
      <c r="R409" s="1"/>
      <c r="S409" s="970">
        <f>'Rekap1 +tunjangan'!N28</f>
        <v>1045000</v>
      </c>
      <c r="T409" s="971"/>
      <c r="U409" s="971"/>
      <c r="V409" s="971"/>
      <c r="W409" s="971"/>
      <c r="X409" s="972"/>
      <c r="Y409" s="108"/>
      <c r="Z409" s="1"/>
      <c r="AA409" s="1"/>
      <c r="AB409" s="1" t="s">
        <v>107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5" customFormat="1" ht="3" customHeight="1" x14ac:dyDescent="0.25">
      <c r="A410" s="1"/>
      <c r="B410" s="1"/>
      <c r="C410" s="1"/>
      <c r="D410" s="1"/>
      <c r="E410" s="1"/>
      <c r="F410" s="1"/>
      <c r="G410" s="1"/>
      <c r="H410" s="1"/>
      <c r="I410" s="4"/>
      <c r="J410" s="1"/>
      <c r="K410" s="1"/>
      <c r="L410" s="1"/>
      <c r="M410" s="37"/>
      <c r="N410" s="1"/>
      <c r="O410" s="1"/>
      <c r="P410" s="4"/>
      <c r="Q410" s="4"/>
      <c r="R410" s="1"/>
      <c r="S410" s="108"/>
      <c r="T410" s="108"/>
      <c r="U410" s="108"/>
      <c r="V410" s="108"/>
      <c r="W410" s="108"/>
      <c r="X410" s="108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5" customFormat="1" ht="18.75" customHeight="1" x14ac:dyDescent="0.25">
      <c r="A411" s="1"/>
      <c r="B411" s="1"/>
      <c r="C411" s="1" t="s">
        <v>2</v>
      </c>
      <c r="D411" s="1"/>
      <c r="E411" s="1"/>
      <c r="F411" s="1"/>
      <c r="G411" s="1"/>
      <c r="H411" s="1"/>
      <c r="I411" s="4"/>
      <c r="J411" s="1"/>
      <c r="K411" s="990">
        <f>K409</f>
        <v>0</v>
      </c>
      <c r="L411" s="991"/>
      <c r="M411" s="130" t="s">
        <v>31</v>
      </c>
      <c r="N411" s="107"/>
      <c r="O411" s="1"/>
      <c r="P411" s="4"/>
      <c r="Q411" s="4" t="s">
        <v>8</v>
      </c>
      <c r="R411" s="1"/>
      <c r="S411" s="970">
        <f>'Rekap1 +tunjangan'!P28</f>
        <v>1482000</v>
      </c>
      <c r="T411" s="971"/>
      <c r="U411" s="971"/>
      <c r="V411" s="971"/>
      <c r="W411" s="971"/>
      <c r="X411" s="972"/>
      <c r="Y411" s="108"/>
      <c r="Z411" s="1"/>
      <c r="AA411" s="1"/>
      <c r="AB411" s="1" t="s">
        <v>128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969">
        <v>0.02</v>
      </c>
      <c r="AN411" s="969"/>
      <c r="AO411" s="969"/>
      <c r="AP411" s="88"/>
      <c r="AQ411" s="1"/>
      <c r="AR411" s="1"/>
      <c r="AS411" s="1"/>
      <c r="AT411" s="1" t="s">
        <v>8</v>
      </c>
      <c r="AU411" s="970">
        <v>0</v>
      </c>
      <c r="AV411" s="971"/>
      <c r="AW411" s="971"/>
      <c r="AX411" s="971"/>
      <c r="AY411" s="971"/>
      <c r="AZ411" s="972"/>
    </row>
    <row r="412" spans="1:55" customFormat="1" ht="3" customHeight="1" x14ac:dyDescent="0.25">
      <c r="A412" s="1"/>
      <c r="B412" s="1"/>
      <c r="C412" s="1"/>
      <c r="D412" s="1"/>
      <c r="E412" s="1"/>
      <c r="F412" s="1"/>
      <c r="G412" s="1"/>
      <c r="H412" s="1"/>
      <c r="I412" s="4"/>
      <c r="J412" s="1"/>
      <c r="K412" s="1"/>
      <c r="L412" s="1"/>
      <c r="M412" s="1"/>
      <c r="N412" s="1"/>
      <c r="O412" s="1"/>
      <c r="P412" s="4"/>
      <c r="Q412" s="4"/>
      <c r="R412" s="1"/>
      <c r="S412" s="108"/>
      <c r="T412" s="108"/>
      <c r="U412" s="108"/>
      <c r="V412" s="108"/>
      <c r="W412" s="108"/>
      <c r="X412" s="108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5" customFormat="1" x14ac:dyDescent="0.25">
      <c r="A413" s="1"/>
      <c r="B413" s="1"/>
      <c r="C413" s="1" t="s">
        <v>3</v>
      </c>
      <c r="D413" s="1"/>
      <c r="E413" s="1"/>
      <c r="F413" s="1"/>
      <c r="G413" s="1"/>
      <c r="H413" s="1"/>
      <c r="I413" s="4"/>
      <c r="J413" s="1"/>
      <c r="K413" s="1"/>
      <c r="L413" s="1"/>
      <c r="M413" s="107"/>
      <c r="N413" s="107"/>
      <c r="O413" s="1"/>
      <c r="P413" s="39"/>
      <c r="Q413" s="39" t="s">
        <v>8</v>
      </c>
      <c r="R413" s="1"/>
      <c r="S413" s="970">
        <f>'Rekap1 +tunjangan'!Q28</f>
        <v>0</v>
      </c>
      <c r="T413" s="971"/>
      <c r="U413" s="971"/>
      <c r="V413" s="971"/>
      <c r="W413" s="971"/>
      <c r="X413" s="972"/>
      <c r="Y413" s="108"/>
      <c r="Z413" s="1"/>
      <c r="AA413" s="1"/>
      <c r="AB413" s="1" t="s">
        <v>172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013"/>
      <c r="AV413" s="1013"/>
      <c r="AW413" s="1013"/>
      <c r="AX413" s="1013"/>
      <c r="AY413" s="1013"/>
      <c r="AZ413" s="1013"/>
    </row>
    <row r="414" spans="1:55" customFormat="1" ht="3" customHeight="1" x14ac:dyDescent="0.25">
      <c r="A414" s="1"/>
      <c r="B414" s="1"/>
      <c r="C414" s="1"/>
      <c r="D414" s="1"/>
      <c r="E414" s="1"/>
      <c r="F414" s="1"/>
      <c r="G414" s="1"/>
      <c r="H414" s="1"/>
      <c r="I414" s="4"/>
      <c r="J414" s="1"/>
      <c r="K414" s="1"/>
      <c r="L414" s="1"/>
      <c r="M414" s="1"/>
      <c r="N414" s="1"/>
      <c r="O414" s="1"/>
      <c r="P414" s="39"/>
      <c r="Q414" s="39"/>
      <c r="R414" s="1"/>
      <c r="S414" s="1"/>
      <c r="T414" s="1"/>
      <c r="U414" s="1"/>
      <c r="V414" s="1"/>
      <c r="W414" s="1"/>
      <c r="X414" s="1"/>
      <c r="Y414" s="108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5" customFormat="1" x14ac:dyDescent="0.25">
      <c r="A415" s="1"/>
      <c r="B415" s="1"/>
      <c r="C415" s="1" t="s">
        <v>105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39"/>
      <c r="Q415" s="39" t="s">
        <v>8</v>
      </c>
      <c r="R415" s="1"/>
      <c r="S415" s="970">
        <f>'Rekap1 +tunjangan'!R28</f>
        <v>0</v>
      </c>
      <c r="T415" s="971"/>
      <c r="U415" s="971"/>
      <c r="V415" s="971"/>
      <c r="W415" s="971"/>
      <c r="X415" s="972"/>
      <c r="Y415" s="108"/>
      <c r="Z415" s="1"/>
      <c r="AA415" s="1"/>
      <c r="AB415" s="1" t="s">
        <v>174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 t="s">
        <v>8</v>
      </c>
      <c r="AU415" s="970" t="e">
        <f>KOPERASI!#REF!</f>
        <v>#REF!</v>
      </c>
      <c r="AV415" s="971"/>
      <c r="AW415" s="971"/>
      <c r="AX415" s="971"/>
      <c r="AY415" s="971"/>
      <c r="AZ415" s="972"/>
      <c r="BB415" s="1"/>
      <c r="BC415" s="1"/>
    </row>
    <row r="416" spans="1:55" customFormat="1" ht="3" customHeight="1" x14ac:dyDescent="0.25">
      <c r="A416" s="1"/>
      <c r="B416" s="1"/>
      <c r="C416" s="1"/>
      <c r="D416" s="1"/>
      <c r="E416" s="1"/>
      <c r="F416" s="1"/>
      <c r="G416" s="1"/>
      <c r="H416" s="1"/>
      <c r="I416" s="4"/>
      <c r="J416" s="1"/>
      <c r="K416" s="1"/>
      <c r="L416" s="1"/>
      <c r="M416" s="1"/>
      <c r="N416" s="1"/>
      <c r="O416" s="1"/>
      <c r="P416" s="39"/>
      <c r="Q416" s="39"/>
      <c r="R416" s="1"/>
      <c r="S416" s="108"/>
      <c r="T416" s="108"/>
      <c r="U416" s="108"/>
      <c r="V416" s="108"/>
      <c r="W416" s="108"/>
      <c r="X416" s="108"/>
      <c r="Y416" s="108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customFormat="1" x14ac:dyDescent="0.25">
      <c r="A417" s="1"/>
      <c r="B417" s="1"/>
      <c r="C417" s="1" t="s">
        <v>106</v>
      </c>
      <c r="D417" s="1"/>
      <c r="E417" s="1"/>
      <c r="F417" s="1"/>
      <c r="G417" s="1"/>
      <c r="H417" s="1"/>
      <c r="I417" s="4"/>
      <c r="J417" s="1"/>
      <c r="K417" s="1"/>
      <c r="L417" s="1"/>
      <c r="M417" s="1"/>
      <c r="N417" s="1"/>
      <c r="O417" s="1"/>
      <c r="P417" s="4"/>
      <c r="Q417" s="4" t="s">
        <v>8</v>
      </c>
      <c r="R417" s="1"/>
      <c r="S417" s="970">
        <v>0</v>
      </c>
      <c r="T417" s="971"/>
      <c r="U417" s="971"/>
      <c r="V417" s="971"/>
      <c r="W417" s="971"/>
      <c r="X417" s="972"/>
      <c r="Y417" s="108"/>
      <c r="Z417" s="1"/>
      <c r="AA417" s="1"/>
      <c r="AB417" s="1" t="s">
        <v>173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 t="s">
        <v>8</v>
      </c>
      <c r="AU417" s="970" t="e">
        <f>KOPERASI!#REF!</f>
        <v>#REF!</v>
      </c>
      <c r="AV417" s="971"/>
      <c r="AW417" s="971"/>
      <c r="AX417" s="971"/>
      <c r="AY417" s="971"/>
      <c r="AZ417" s="972"/>
    </row>
    <row r="418" spans="1:52" customFormat="1" ht="3" customHeight="1" x14ac:dyDescent="0.25">
      <c r="A418" s="1"/>
      <c r="B418" s="1"/>
      <c r="C418" s="1"/>
      <c r="D418" s="1"/>
      <c r="E418" s="1"/>
      <c r="F418" s="1"/>
      <c r="G418" s="1"/>
      <c r="H418" s="1"/>
      <c r="I418" s="4"/>
      <c r="J418" s="1"/>
      <c r="K418" s="1"/>
      <c r="L418" s="1"/>
      <c r="M418" s="1"/>
      <c r="N418" s="1"/>
      <c r="O418" s="1"/>
      <c r="P418" s="4"/>
      <c r="Q418" s="4"/>
      <c r="R418" s="1"/>
      <c r="S418" s="108"/>
      <c r="T418" s="108"/>
      <c r="U418" s="108"/>
      <c r="V418" s="108"/>
      <c r="W418" s="108"/>
      <c r="X418" s="108" t="e">
        <f>'Rekap1 +tunjangan'!G:P</f>
        <v>#VALUE!</v>
      </c>
      <c r="Y418" s="1"/>
      <c r="Z418" s="1"/>
      <c r="AA418" s="1"/>
      <c r="AB418" s="1"/>
      <c r="AC418" s="1"/>
      <c r="AD418" s="1"/>
      <c r="AE418" s="1"/>
      <c r="AF418" s="39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customFormat="1" x14ac:dyDescent="0.25">
      <c r="A419" s="1"/>
      <c r="B419" s="1"/>
      <c r="C419" s="1" t="s">
        <v>183</v>
      </c>
      <c r="D419" s="1"/>
      <c r="E419" s="1"/>
      <c r="F419" s="1"/>
      <c r="G419" s="1"/>
      <c r="H419" s="1"/>
      <c r="I419" s="4"/>
      <c r="J419" s="1"/>
      <c r="K419" s="1"/>
      <c r="L419" s="1"/>
      <c r="M419" s="1"/>
      <c r="N419" s="1"/>
      <c r="O419" s="1"/>
      <c r="P419" s="39"/>
      <c r="Q419" s="39" t="s">
        <v>8</v>
      </c>
      <c r="R419" s="1"/>
      <c r="S419" s="970">
        <f>'Rekap1 +tunjangan'!U28</f>
        <v>0</v>
      </c>
      <c r="T419" s="971"/>
      <c r="U419" s="971"/>
      <c r="V419" s="971"/>
      <c r="W419" s="971"/>
      <c r="X419" s="972"/>
      <c r="Y419" s="108"/>
      <c r="Z419" s="1"/>
      <c r="AA419" s="1"/>
      <c r="AB419" s="1" t="s">
        <v>175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 t="s">
        <v>8</v>
      </c>
      <c r="AU419" s="970" t="e">
        <f>KOPERASI!#REF!</f>
        <v>#REF!</v>
      </c>
      <c r="AV419" s="971"/>
      <c r="AW419" s="971"/>
      <c r="AX419" s="971"/>
      <c r="AY419" s="971"/>
      <c r="AZ419" s="972"/>
    </row>
    <row r="420" spans="1:52" customFormat="1" ht="3" customHeight="1" x14ac:dyDescent="0.25">
      <c r="A420" s="1"/>
      <c r="B420" s="1"/>
      <c r="C420" s="1"/>
      <c r="D420" s="1"/>
      <c r="E420" s="1"/>
      <c r="F420" s="1"/>
      <c r="G420" s="1"/>
      <c r="H420" s="1"/>
      <c r="I420" s="4"/>
      <c r="J420" s="1"/>
      <c r="K420" s="1"/>
      <c r="L420" s="1"/>
      <c r="M420" s="1"/>
      <c r="N420" s="1"/>
      <c r="O420" s="4"/>
      <c r="P420" s="4"/>
      <c r="Q420" s="4"/>
      <c r="R420" s="1"/>
      <c r="S420" s="108"/>
      <c r="T420" s="108"/>
      <c r="U420" s="108"/>
      <c r="V420" s="108"/>
      <c r="W420" s="108"/>
      <c r="X420" s="108"/>
      <c r="Y420" s="108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customFormat="1" x14ac:dyDescent="0.25">
      <c r="A421" s="1"/>
      <c r="B421" s="1"/>
      <c r="C421" s="1" t="s">
        <v>187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39" t="s">
        <v>8</v>
      </c>
      <c r="R421" s="1"/>
      <c r="S421" s="970">
        <f>'Rekap1 +tunjangan'!W28</f>
        <v>0</v>
      </c>
      <c r="T421" s="971"/>
      <c r="U421" s="971"/>
      <c r="V421" s="971"/>
      <c r="W421" s="971"/>
      <c r="X421" s="972"/>
      <c r="Y421" s="108"/>
      <c r="Z421" s="1"/>
      <c r="AA421" s="1"/>
      <c r="AB421" s="1" t="s">
        <v>270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983"/>
      <c r="AS421" s="983"/>
      <c r="AT421" s="1" t="s">
        <v>8</v>
      </c>
      <c r="AU421" s="970" t="e">
        <f>KOPERASI!#REF!</f>
        <v>#REF!</v>
      </c>
      <c r="AV421" s="971"/>
      <c r="AW421" s="971"/>
      <c r="AX421" s="971"/>
      <c r="AY421" s="971"/>
      <c r="AZ421" s="972"/>
    </row>
    <row r="422" spans="1:52" customFormat="1" ht="3" customHeight="1" x14ac:dyDescent="0.25">
      <c r="A422" s="1"/>
      <c r="B422" s="1"/>
      <c r="Y422" s="108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customFormat="1" x14ac:dyDescent="0.25">
      <c r="A423" s="1"/>
      <c r="B423" s="1"/>
      <c r="Y423" s="108"/>
      <c r="Z423" s="1"/>
      <c r="AA423" s="1"/>
      <c r="AB423" s="1" t="s">
        <v>171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983">
        <v>0.4</v>
      </c>
      <c r="AS423" s="983"/>
      <c r="AT423" s="1" t="s">
        <v>8</v>
      </c>
      <c r="AU423" s="970">
        <v>0</v>
      </c>
      <c r="AV423" s="971"/>
      <c r="AW423" s="971"/>
      <c r="AX423" s="971"/>
      <c r="AY423" s="971"/>
      <c r="AZ423" s="972"/>
    </row>
    <row r="424" spans="1:52" customFormat="1" ht="3" customHeight="1" x14ac:dyDescent="0.25">
      <c r="A424" s="1"/>
      <c r="B424" s="1"/>
      <c r="Y424" s="108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customFormat="1" x14ac:dyDescent="0.25">
      <c r="A425" s="1"/>
      <c r="B425" s="1"/>
      <c r="Y425" s="108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customFormat="1" ht="3" customHeight="1" x14ac:dyDescent="0.25">
      <c r="A426" s="1"/>
      <c r="B426" s="1"/>
      <c r="C426" s="1"/>
      <c r="D426" s="1"/>
      <c r="E426" s="1"/>
      <c r="F426" s="1"/>
      <c r="G426" s="1"/>
      <c r="H426" s="1"/>
      <c r="I426" s="4"/>
      <c r="J426" s="1"/>
      <c r="K426" s="1"/>
      <c r="L426" s="1"/>
      <c r="M426" s="1"/>
      <c r="N426" s="1"/>
      <c r="O426" s="4"/>
      <c r="P426" s="4"/>
      <c r="Q426" s="4"/>
      <c r="R426" s="1"/>
      <c r="S426" s="108"/>
      <c r="T426" s="108"/>
      <c r="U426" s="108"/>
      <c r="V426" s="108"/>
      <c r="W426" s="108"/>
      <c r="X426" s="108"/>
      <c r="Y426" s="108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customFormat="1" x14ac:dyDescent="0.25">
      <c r="A427" s="1"/>
      <c r="B427" s="1" t="s">
        <v>154</v>
      </c>
      <c r="C427" s="1" t="s">
        <v>126</v>
      </c>
      <c r="D427" s="1"/>
      <c r="E427" s="1"/>
      <c r="F427" s="1"/>
      <c r="G427" s="1"/>
      <c r="H427" s="1"/>
      <c r="I427" s="4"/>
      <c r="J427" s="1"/>
      <c r="K427" s="1"/>
      <c r="L427" s="1"/>
      <c r="M427" s="1"/>
      <c r="N427" s="1"/>
      <c r="O427" s="1"/>
      <c r="P427" s="4"/>
      <c r="Q427" s="4" t="s">
        <v>8</v>
      </c>
      <c r="R427" s="1"/>
      <c r="S427" s="970">
        <f>'Rekap1 +tunjangan'!S28</f>
        <v>0</v>
      </c>
      <c r="T427" s="971"/>
      <c r="U427" s="971"/>
      <c r="V427" s="971"/>
      <c r="W427" s="971"/>
      <c r="X427" s="972"/>
      <c r="Y427" s="108"/>
      <c r="Z427" s="1"/>
      <c r="AA427" s="1" t="s">
        <v>169</v>
      </c>
      <c r="AB427" s="1" t="s">
        <v>129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 t="s">
        <v>8</v>
      </c>
      <c r="AU427" s="970">
        <f>'Rekap1 +tunjangan'!AG28</f>
        <v>0</v>
      </c>
      <c r="AV427" s="971"/>
      <c r="AW427" s="971"/>
      <c r="AX427" s="971"/>
      <c r="AY427" s="971"/>
      <c r="AZ427" s="972"/>
    </row>
    <row r="428" spans="1:52" customFormat="1" ht="3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08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customForma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customFormat="1" ht="3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08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customFormat="1" x14ac:dyDescent="0.25">
      <c r="A431" s="1"/>
      <c r="B431" s="1"/>
      <c r="C431" s="9" t="s">
        <v>4</v>
      </c>
      <c r="D431" s="1"/>
      <c r="E431" s="1"/>
      <c r="F431" s="1"/>
      <c r="G431" s="1"/>
      <c r="H431" s="1"/>
      <c r="I431" s="4"/>
      <c r="J431" s="1"/>
      <c r="K431" s="1"/>
      <c r="L431" s="1"/>
      <c r="M431" s="1"/>
      <c r="N431" s="1"/>
      <c r="O431" s="4"/>
      <c r="P431" s="4"/>
      <c r="Q431" s="39" t="s">
        <v>8</v>
      </c>
      <c r="R431" s="1"/>
      <c r="S431" s="985">
        <f>S399+S403+S405+S407+S409+S411+S413+S415+S417+S419+S421+S427</f>
        <v>9286575</v>
      </c>
      <c r="T431" s="986"/>
      <c r="U431" s="986"/>
      <c r="V431" s="986"/>
      <c r="W431" s="986"/>
      <c r="X431" s="987"/>
      <c r="Y431" s="89"/>
      <c r="Z431" s="1"/>
      <c r="AA431" s="9" t="s">
        <v>4</v>
      </c>
      <c r="AB431" s="1"/>
      <c r="AC431" s="1"/>
      <c r="AD431" s="1"/>
      <c r="AE431" s="1"/>
      <c r="AF431" s="4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 t="s">
        <v>8</v>
      </c>
      <c r="AU431" s="985" t="e">
        <f>SUM(AU401:AZ430)</f>
        <v>#REF!</v>
      </c>
      <c r="AV431" s="986"/>
      <c r="AW431" s="986"/>
      <c r="AX431" s="986"/>
      <c r="AY431" s="986"/>
      <c r="AZ431" s="987"/>
    </row>
    <row r="432" spans="1:52" customFormat="1" ht="16.5" thickBot="1" x14ac:dyDescent="0.3">
      <c r="A432" s="1"/>
      <c r="B432" s="1"/>
      <c r="C432" s="1"/>
      <c r="D432" s="1"/>
      <c r="E432" s="1"/>
      <c r="F432" s="1"/>
      <c r="G432" s="1"/>
      <c r="H432" s="1"/>
      <c r="I432" s="39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39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62" customFormat="1" ht="21" thickTop="1" x14ac:dyDescent="0.3">
      <c r="A433" s="19"/>
      <c r="B433" s="973"/>
      <c r="C433" s="974"/>
      <c r="D433" s="974"/>
      <c r="E433" s="974"/>
      <c r="F433" s="974"/>
      <c r="G433" s="1006" t="s">
        <v>130</v>
      </c>
      <c r="H433" s="1006"/>
      <c r="I433" s="1006"/>
      <c r="J433" s="1006"/>
      <c r="K433" s="1006"/>
      <c r="L433" s="1006"/>
      <c r="M433" s="1006"/>
      <c r="N433" s="1006"/>
      <c r="O433" s="1006"/>
      <c r="P433" s="1006"/>
      <c r="Q433" s="1006"/>
      <c r="R433" s="1006"/>
      <c r="S433" s="1006"/>
      <c r="T433" s="1006"/>
      <c r="U433" s="1006"/>
      <c r="V433" s="1006"/>
      <c r="W433" s="1006"/>
      <c r="X433" s="1008"/>
      <c r="Y433" s="126"/>
      <c r="Z433" s="1010" t="s">
        <v>8</v>
      </c>
      <c r="AA433" s="1008"/>
      <c r="AB433" s="981" t="e">
        <f>S431-AU431</f>
        <v>#REF!</v>
      </c>
      <c r="AC433" s="981"/>
      <c r="AD433" s="981"/>
      <c r="AE433" s="981"/>
      <c r="AF433" s="981"/>
      <c r="AG433" s="981"/>
      <c r="AH433" s="981"/>
      <c r="AI433" s="981"/>
      <c r="AJ433" s="981"/>
      <c r="AK433" s="981"/>
      <c r="AL433" s="981"/>
      <c r="AM433" s="981"/>
      <c r="AN433" s="981"/>
      <c r="AO433" s="981"/>
      <c r="AP433" s="112"/>
      <c r="AQ433" s="112"/>
      <c r="AR433" s="112"/>
      <c r="AS433" s="113"/>
      <c r="AT433" s="113"/>
      <c r="AU433" s="113"/>
      <c r="AV433" s="113"/>
      <c r="AW433" s="113"/>
      <c r="AX433" s="113"/>
      <c r="AY433" s="113"/>
      <c r="AZ433" s="114"/>
      <c r="BD433" s="1012"/>
      <c r="BE433" s="989"/>
      <c r="BF433" s="989"/>
      <c r="BG433" s="989"/>
      <c r="BH433" s="989"/>
      <c r="BI433" s="989"/>
      <c r="BJ433" s="989"/>
    </row>
    <row r="434" spans="1:62" customFormat="1" ht="21" thickBot="1" x14ac:dyDescent="0.35">
      <c r="A434" s="34"/>
      <c r="B434" s="975"/>
      <c r="C434" s="976"/>
      <c r="D434" s="976"/>
      <c r="E434" s="976"/>
      <c r="F434" s="976"/>
      <c r="G434" s="1007"/>
      <c r="H434" s="1007"/>
      <c r="I434" s="1007"/>
      <c r="J434" s="1007"/>
      <c r="K434" s="1007"/>
      <c r="L434" s="1007"/>
      <c r="M434" s="1007"/>
      <c r="N434" s="1007"/>
      <c r="O434" s="1007"/>
      <c r="P434" s="1007"/>
      <c r="Q434" s="1007"/>
      <c r="R434" s="1007"/>
      <c r="S434" s="1007"/>
      <c r="T434" s="1007"/>
      <c r="U434" s="1007"/>
      <c r="V434" s="1007"/>
      <c r="W434" s="1007"/>
      <c r="X434" s="1009"/>
      <c r="Y434" s="128"/>
      <c r="Z434" s="1011"/>
      <c r="AA434" s="1009"/>
      <c r="AB434" s="982"/>
      <c r="AC434" s="982"/>
      <c r="AD434" s="982"/>
      <c r="AE434" s="982"/>
      <c r="AF434" s="982"/>
      <c r="AG434" s="982"/>
      <c r="AH434" s="982"/>
      <c r="AI434" s="982"/>
      <c r="AJ434" s="982"/>
      <c r="AK434" s="982"/>
      <c r="AL434" s="982"/>
      <c r="AM434" s="982"/>
      <c r="AN434" s="982"/>
      <c r="AO434" s="982"/>
      <c r="AP434" s="116"/>
      <c r="AQ434" s="116"/>
      <c r="AR434" s="116"/>
      <c r="AS434" s="117"/>
      <c r="AT434" s="117"/>
      <c r="AU434" s="117"/>
      <c r="AV434" s="117"/>
      <c r="AW434" s="117"/>
      <c r="AX434" s="117"/>
      <c r="AY434" s="117"/>
      <c r="AZ434" s="118"/>
    </row>
    <row r="435" spans="1:62" customFormat="1" ht="16.5" thickTop="1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62" customFormat="1" x14ac:dyDescent="0.25">
      <c r="B436" s="1" t="s">
        <v>170</v>
      </c>
      <c r="C436" s="1" t="s">
        <v>155</v>
      </c>
      <c r="D436" s="1"/>
      <c r="E436" s="1"/>
      <c r="F436" s="1"/>
      <c r="G436" s="1"/>
      <c r="H436" s="1"/>
      <c r="I436" s="4"/>
      <c r="J436" s="1"/>
      <c r="K436" s="1"/>
      <c r="L436" s="1"/>
      <c r="M436" s="1"/>
      <c r="N436" s="1"/>
      <c r="O436" s="4"/>
      <c r="P436" s="4"/>
      <c r="Q436" s="4"/>
      <c r="R436" s="1"/>
      <c r="S436" s="108"/>
      <c r="T436" s="108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62" customFormat="1" x14ac:dyDescent="0.25">
      <c r="B437" s="1">
        <v>1</v>
      </c>
      <c r="C437" s="1" t="s">
        <v>107</v>
      </c>
      <c r="D437" s="1"/>
      <c r="E437" s="1"/>
      <c r="F437" s="1"/>
      <c r="G437" s="1"/>
      <c r="H437" s="1"/>
      <c r="I437" s="4"/>
      <c r="J437" s="1"/>
      <c r="K437" s="1"/>
      <c r="L437" s="1"/>
      <c r="M437" s="1"/>
      <c r="N437" s="1"/>
      <c r="O437" s="4"/>
      <c r="P437" s="4"/>
      <c r="Q437" s="4"/>
      <c r="R437" s="1"/>
      <c r="S437" s="108"/>
      <c r="T437" s="108"/>
      <c r="U437" s="108"/>
      <c r="V437" s="108"/>
      <c r="W437" s="108"/>
      <c r="X437" s="108"/>
      <c r="Y437" s="1"/>
      <c r="Z437" s="1"/>
      <c r="AA437" s="1">
        <v>2</v>
      </c>
      <c r="AB437" s="1" t="s">
        <v>171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983">
        <v>0.6</v>
      </c>
      <c r="AS437" s="983"/>
      <c r="AT437" s="1" t="s">
        <v>8</v>
      </c>
      <c r="AU437" s="970">
        <v>0</v>
      </c>
      <c r="AV437" s="971"/>
      <c r="AW437" s="971"/>
      <c r="AX437" s="971"/>
      <c r="AY437" s="971"/>
      <c r="AZ437" s="972"/>
    </row>
    <row r="438" spans="1:62" customFormat="1" ht="3" customHeight="1" x14ac:dyDescent="0.25">
      <c r="B438" s="1"/>
      <c r="C438" s="1"/>
      <c r="D438" s="1"/>
      <c r="E438" s="1"/>
      <c r="F438" s="1"/>
      <c r="G438" s="1"/>
      <c r="H438" s="1"/>
      <c r="I438" s="4"/>
      <c r="J438" s="1"/>
      <c r="K438" s="1"/>
      <c r="L438" s="1"/>
      <c r="M438" s="1"/>
      <c r="N438" s="1"/>
      <c r="O438" s="4"/>
      <c r="P438" s="4"/>
      <c r="Q438" s="4"/>
      <c r="R438" s="1"/>
      <c r="S438" s="108"/>
      <c r="T438" s="108"/>
      <c r="U438" s="108"/>
      <c r="V438" s="108"/>
      <c r="W438" s="108"/>
      <c r="X438" s="108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62" customFormat="1" x14ac:dyDescent="0.25">
      <c r="B439" s="1"/>
      <c r="C439" s="1" t="s">
        <v>127</v>
      </c>
      <c r="D439" s="1"/>
      <c r="E439" s="1"/>
      <c r="F439" s="1"/>
      <c r="G439" s="1"/>
      <c r="H439" s="1"/>
      <c r="I439" s="4"/>
      <c r="J439" s="1"/>
      <c r="K439" s="1"/>
      <c r="L439" s="1"/>
      <c r="M439" s="1"/>
      <c r="N439" s="1"/>
      <c r="O439" s="969">
        <v>3.0000000000000001E-3</v>
      </c>
      <c r="P439" s="969"/>
      <c r="Q439" s="4" t="s">
        <v>8</v>
      </c>
      <c r="R439" s="1"/>
      <c r="S439" s="970">
        <v>0</v>
      </c>
      <c r="T439" s="971"/>
      <c r="U439" s="971"/>
      <c r="V439" s="971"/>
      <c r="W439" s="971"/>
      <c r="X439" s="972"/>
      <c r="Y439" s="1"/>
      <c r="Z439" s="1"/>
      <c r="AA439" s="1">
        <v>3</v>
      </c>
      <c r="AB439" s="1" t="s">
        <v>186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 t="s">
        <v>8</v>
      </c>
      <c r="AU439" s="970">
        <v>0</v>
      </c>
      <c r="AV439" s="971"/>
      <c r="AW439" s="971"/>
      <c r="AX439" s="971"/>
      <c r="AY439" s="971"/>
      <c r="AZ439" s="972"/>
    </row>
    <row r="440" spans="1:62" customFormat="1" ht="3" customHeight="1" x14ac:dyDescent="0.25">
      <c r="B440" s="1"/>
      <c r="C440" s="1"/>
      <c r="D440" s="1"/>
      <c r="E440" s="1"/>
      <c r="F440" s="1"/>
      <c r="G440" s="1"/>
      <c r="H440" s="1"/>
      <c r="I440" s="4"/>
      <c r="J440" s="1"/>
      <c r="K440" s="1"/>
      <c r="L440" s="1"/>
      <c r="M440" s="1"/>
      <c r="N440" s="1"/>
      <c r="O440" s="109"/>
      <c r="P440" s="109"/>
      <c r="Q440" s="4"/>
      <c r="R440" s="1"/>
      <c r="S440" s="106"/>
      <c r="T440" s="106"/>
      <c r="U440" s="106"/>
      <c r="V440" s="106"/>
      <c r="W440" s="106"/>
      <c r="X440" s="106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62" customFormat="1" x14ac:dyDescent="0.25">
      <c r="B441" s="1"/>
      <c r="C441" s="1" t="s">
        <v>131</v>
      </c>
      <c r="D441" s="1"/>
      <c r="E441" s="1"/>
      <c r="F441" s="1"/>
      <c r="G441" s="1"/>
      <c r="H441" s="1"/>
      <c r="I441" s="4"/>
      <c r="J441" s="1"/>
      <c r="K441" s="1"/>
      <c r="L441" s="1"/>
      <c r="M441" s="1"/>
      <c r="N441" s="1"/>
      <c r="O441" s="969">
        <v>8.8999999999999999E-3</v>
      </c>
      <c r="P441" s="969"/>
      <c r="Q441" s="4" t="s">
        <v>8</v>
      </c>
      <c r="R441" s="1"/>
      <c r="S441" s="970">
        <v>0</v>
      </c>
      <c r="T441" s="971"/>
      <c r="U441" s="971"/>
      <c r="V441" s="971"/>
      <c r="W441" s="971"/>
      <c r="X441" s="972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62" customFormat="1" ht="3" customHeight="1" x14ac:dyDescent="0.25">
      <c r="B442" s="1"/>
      <c r="C442" s="1"/>
      <c r="D442" s="1"/>
      <c r="E442" s="1"/>
      <c r="F442" s="1"/>
      <c r="G442" s="1"/>
      <c r="H442" s="1"/>
      <c r="I442" s="4"/>
      <c r="J442" s="1"/>
      <c r="K442" s="1"/>
      <c r="L442" s="1"/>
      <c r="M442" s="1"/>
      <c r="N442" s="1"/>
      <c r="O442" s="109"/>
      <c r="P442" s="109"/>
      <c r="Q442" s="4"/>
      <c r="R442" s="1"/>
      <c r="S442" s="106"/>
      <c r="T442" s="106"/>
      <c r="U442" s="106"/>
      <c r="V442" s="106"/>
      <c r="W442" s="106"/>
      <c r="X442" s="106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62" customFormat="1" x14ac:dyDescent="0.25">
      <c r="B443" s="1"/>
      <c r="C443" s="1" t="s">
        <v>156</v>
      </c>
      <c r="D443" s="1"/>
      <c r="E443" s="1"/>
      <c r="F443" s="1"/>
      <c r="G443" s="1"/>
      <c r="H443" s="1"/>
      <c r="I443" s="4"/>
      <c r="J443" s="1"/>
      <c r="K443" s="1"/>
      <c r="L443" s="1"/>
      <c r="M443" s="1"/>
      <c r="N443" s="1"/>
      <c r="O443" s="969">
        <v>3.6999999999999998E-2</v>
      </c>
      <c r="P443" s="969"/>
      <c r="Q443" s="4" t="s">
        <v>8</v>
      </c>
      <c r="R443" s="1"/>
      <c r="S443" s="970">
        <v>0</v>
      </c>
      <c r="T443" s="971"/>
      <c r="U443" s="971"/>
      <c r="V443" s="971"/>
      <c r="W443" s="971"/>
      <c r="X443" s="972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62" customFormat="1" ht="12.75" x14ac:dyDescent="0.2"/>
    <row r="445" spans="1:62" customFormat="1" ht="12.75" x14ac:dyDescent="0.2">
      <c r="A445" s="350"/>
      <c r="B445" s="359"/>
      <c r="C445" s="350"/>
      <c r="D445" s="350"/>
    </row>
    <row r="446" spans="1:62" customFormat="1" ht="12.75" x14ac:dyDescent="0.2">
      <c r="A446" s="350"/>
      <c r="B446" s="350"/>
      <c r="C446" s="350"/>
      <c r="D446" s="350"/>
    </row>
    <row r="447" spans="1:62" customFormat="1" ht="12.75" x14ac:dyDescent="0.2"/>
    <row r="448" spans="1:62" customFormat="1" ht="12.75" x14ac:dyDescent="0.2"/>
    <row r="449" spans="1:52" customForma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2" customFormat="1" ht="18.75" x14ac:dyDescent="0.3">
      <c r="A450" s="1"/>
      <c r="B450" s="1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 t="s">
        <v>350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1"/>
      <c r="AY450" s="1"/>
    </row>
    <row r="451" spans="1:52" customFormat="1" x14ac:dyDescent="0.25">
      <c r="A451" s="1"/>
      <c r="B451" s="1"/>
      <c r="C451" s="1"/>
      <c r="D451" s="1"/>
      <c r="E451" s="1"/>
      <c r="F451" s="1"/>
      <c r="G451" s="1"/>
      <c r="H451" s="1"/>
      <c r="I451" s="39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2" customFormat="1" ht="22.5" x14ac:dyDescent="0.3">
      <c r="A452" s="1"/>
      <c r="B452" s="1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1" t="s">
        <v>15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1"/>
      <c r="AY452" s="1"/>
    </row>
    <row r="453" spans="1:52" customFormat="1" x14ac:dyDescent="0.25">
      <c r="A453" s="1"/>
      <c r="B453" s="1"/>
      <c r="C453" s="1"/>
      <c r="D453" s="1"/>
      <c r="E453" s="1"/>
      <c r="F453" s="1"/>
      <c r="G453" s="1"/>
      <c r="H453" s="1"/>
      <c r="I453" s="39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2" customFormat="1" x14ac:dyDescent="0.25">
      <c r="A454" s="1"/>
      <c r="B454" s="5"/>
      <c r="C454" s="6" t="s">
        <v>7</v>
      </c>
      <c r="D454" s="7"/>
      <c r="E454" s="7"/>
      <c r="F454" s="7"/>
      <c r="G454" s="7"/>
      <c r="H454" s="7"/>
      <c r="I454" s="11" t="s">
        <v>8</v>
      </c>
      <c r="J454" s="7"/>
      <c r="K454" s="994">
        <f>'Rekap1 +tunjangan'!B332</f>
        <v>0</v>
      </c>
      <c r="L454" s="995"/>
      <c r="M454" s="995"/>
      <c r="N454" s="995"/>
      <c r="O454" s="995"/>
      <c r="P454" s="995"/>
      <c r="Q454" s="995"/>
      <c r="R454" s="995"/>
      <c r="S454" s="995"/>
      <c r="T454" s="995"/>
      <c r="U454" s="995"/>
      <c r="V454" s="995"/>
      <c r="W454" s="995"/>
      <c r="X454" s="996"/>
      <c r="Y454" s="90"/>
      <c r="Z454" s="1"/>
      <c r="AA454" s="8" t="s">
        <v>11</v>
      </c>
      <c r="AB454" s="7"/>
      <c r="AC454" s="7"/>
      <c r="AD454" s="7"/>
      <c r="AE454" s="7"/>
      <c r="AF454" s="11" t="s">
        <v>8</v>
      </c>
      <c r="AG454" s="7"/>
      <c r="AH454" s="994" t="s">
        <v>159</v>
      </c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1004"/>
    </row>
    <row r="455" spans="1:52" customFormat="1" ht="3" customHeight="1" x14ac:dyDescent="0.25">
      <c r="A455" s="1"/>
      <c r="B455" s="1"/>
      <c r="C455" s="1"/>
      <c r="D455" s="1"/>
      <c r="E455" s="1"/>
      <c r="F455" s="1"/>
      <c r="G455" s="1"/>
      <c r="H455" s="1"/>
      <c r="I455" s="10"/>
      <c r="J455" s="1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1"/>
      <c r="AA455" s="2"/>
      <c r="AB455" s="1"/>
      <c r="AC455" s="1"/>
      <c r="AD455" s="1"/>
      <c r="AE455" s="1"/>
      <c r="AF455" s="12"/>
      <c r="AG455" s="1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1"/>
      <c r="AY455" s="1"/>
    </row>
    <row r="456" spans="1:52" customFormat="1" x14ac:dyDescent="0.25">
      <c r="A456" s="1"/>
      <c r="B456" s="5"/>
      <c r="C456" s="6" t="s">
        <v>21</v>
      </c>
      <c r="D456" s="7"/>
      <c r="E456" s="7"/>
      <c r="F456" s="7"/>
      <c r="G456" s="7"/>
      <c r="H456" s="7"/>
      <c r="I456" s="11" t="s">
        <v>8</v>
      </c>
      <c r="J456" s="7"/>
      <c r="K456" s="994" t="s">
        <v>291</v>
      </c>
      <c r="L456" s="995"/>
      <c r="M456" s="995"/>
      <c r="N456" s="995"/>
      <c r="O456" s="995"/>
      <c r="P456" s="995"/>
      <c r="Q456" s="995"/>
      <c r="R456" s="995"/>
      <c r="S456" s="995"/>
      <c r="T456" s="995"/>
      <c r="U456" s="995"/>
      <c r="V456" s="995"/>
      <c r="W456" s="995"/>
      <c r="X456" s="996"/>
      <c r="Y456" s="90"/>
      <c r="Z456" s="1"/>
      <c r="AA456" s="8" t="s">
        <v>12</v>
      </c>
      <c r="AB456" s="7"/>
      <c r="AC456" s="7"/>
      <c r="AD456" s="7"/>
      <c r="AE456" s="7"/>
      <c r="AF456" s="11" t="s">
        <v>8</v>
      </c>
      <c r="AG456" s="7"/>
      <c r="AH456" s="997">
        <f>pandu!AH302</f>
        <v>0</v>
      </c>
      <c r="AI456" s="997"/>
      <c r="AJ456" s="997"/>
      <c r="AK456" s="997"/>
      <c r="AL456" s="997"/>
      <c r="AM456" s="67" t="s">
        <v>18</v>
      </c>
      <c r="AN456" s="7"/>
      <c r="AO456" s="997">
        <f>pandu!AO302</f>
        <v>0</v>
      </c>
      <c r="AP456" s="997"/>
      <c r="AQ456" s="997"/>
      <c r="AR456" s="997"/>
      <c r="AS456" s="997"/>
      <c r="AT456" s="68"/>
      <c r="AU456" s="68"/>
      <c r="AV456" s="68"/>
      <c r="AW456" s="68"/>
      <c r="AX456" s="7"/>
      <c r="AY456" s="74"/>
    </row>
    <row r="457" spans="1:52" customFormat="1" ht="3" customHeight="1" x14ac:dyDescent="0.25">
      <c r="A457" s="1"/>
      <c r="B457" s="1"/>
      <c r="C457" s="1"/>
      <c r="D457" s="1"/>
      <c r="E457" s="1"/>
      <c r="F457" s="1"/>
      <c r="G457" s="1"/>
      <c r="H457" s="1"/>
      <c r="I457" s="10"/>
      <c r="J457" s="1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1"/>
      <c r="AA457" s="2"/>
      <c r="AB457" s="1"/>
      <c r="AC457" s="1"/>
      <c r="AD457" s="1"/>
      <c r="AE457" s="1"/>
      <c r="AF457" s="12"/>
      <c r="AG457" s="1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1"/>
      <c r="AY457" s="1"/>
    </row>
    <row r="458" spans="1:52" customFormat="1" x14ac:dyDescent="0.25">
      <c r="A458" s="1"/>
      <c r="B458" s="5"/>
      <c r="C458" s="6" t="s">
        <v>6</v>
      </c>
      <c r="D458" s="7"/>
      <c r="E458" s="7"/>
      <c r="F458" s="7"/>
      <c r="G458" s="7"/>
      <c r="H458" s="7"/>
      <c r="I458" s="11" t="s">
        <v>8</v>
      </c>
      <c r="J458" s="7"/>
      <c r="K458" s="999"/>
      <c r="L458" s="1000"/>
      <c r="M458" s="1000"/>
      <c r="N458" s="1000"/>
      <c r="O458" s="1000"/>
      <c r="P458" s="1000"/>
      <c r="Q458" s="1000"/>
      <c r="R458" s="1000"/>
      <c r="S458" s="1000"/>
      <c r="T458" s="1000"/>
      <c r="U458" s="1000"/>
      <c r="V458" s="1000"/>
      <c r="W458" s="1000"/>
      <c r="X458" s="1001"/>
      <c r="Y458" s="91"/>
      <c r="Z458" s="1"/>
      <c r="AA458" s="8" t="s">
        <v>13</v>
      </c>
      <c r="AB458" s="7"/>
      <c r="AC458" s="7"/>
      <c r="AD458" s="7"/>
      <c r="AE458" s="7"/>
      <c r="AF458" s="11" t="s">
        <v>8</v>
      </c>
      <c r="AG458" s="7"/>
      <c r="AH458" s="1002">
        <f>'Rekap1 +tunjangan'!C332</f>
        <v>0</v>
      </c>
      <c r="AI458" s="997"/>
      <c r="AJ458" s="997"/>
      <c r="AK458" s="997"/>
      <c r="AL458" s="997"/>
      <c r="AM458" s="997"/>
      <c r="AN458" s="997"/>
      <c r="AO458" s="997"/>
      <c r="AP458" s="997"/>
      <c r="AQ458" s="997"/>
      <c r="AR458" s="997"/>
      <c r="AS458" s="997"/>
      <c r="AT458" s="997"/>
      <c r="AU458" s="997"/>
      <c r="AV458" s="997"/>
      <c r="AW458" s="997"/>
      <c r="AX458" s="7"/>
      <c r="AY458" s="74"/>
    </row>
    <row r="459" spans="1:52" customFormat="1" ht="3" customHeight="1" x14ac:dyDescent="0.25">
      <c r="A459" s="1"/>
      <c r="B459" s="1"/>
      <c r="C459" s="1"/>
      <c r="D459" s="1"/>
      <c r="E459" s="1"/>
      <c r="F459" s="1"/>
      <c r="G459" s="1"/>
      <c r="H459" s="1"/>
      <c r="I459" s="10"/>
      <c r="J459" s="1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1"/>
      <c r="AA459" s="2"/>
      <c r="AB459" s="1"/>
      <c r="AC459" s="1"/>
      <c r="AD459" s="1"/>
      <c r="AE459" s="1"/>
      <c r="AF459" s="12"/>
      <c r="AG459" s="1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1"/>
      <c r="AY459" s="1"/>
    </row>
    <row r="460" spans="1:52" customFormat="1" x14ac:dyDescent="0.25">
      <c r="A460" s="1"/>
      <c r="B460" s="5"/>
      <c r="C460" s="6" t="s">
        <v>104</v>
      </c>
      <c r="D460" s="7"/>
      <c r="E460" s="7"/>
      <c r="F460" s="7"/>
      <c r="G460" s="7"/>
      <c r="H460" s="7"/>
      <c r="I460" s="87" t="s">
        <v>8</v>
      </c>
      <c r="J460" s="7"/>
      <c r="K460" s="994" t="s">
        <v>116</v>
      </c>
      <c r="L460" s="995"/>
      <c r="M460" s="995"/>
      <c r="N460" s="995"/>
      <c r="O460" s="995"/>
      <c r="P460" s="995"/>
      <c r="Q460" s="995"/>
      <c r="R460" s="995"/>
      <c r="S460" s="995"/>
      <c r="T460" s="995"/>
      <c r="U460" s="995"/>
      <c r="V460" s="995"/>
      <c r="W460" s="995"/>
      <c r="X460" s="996"/>
      <c r="Y460" s="90"/>
      <c r="Z460" s="1"/>
      <c r="AA460" s="8" t="s">
        <v>14</v>
      </c>
      <c r="AB460" s="7"/>
      <c r="AC460" s="7"/>
      <c r="AD460" s="7"/>
      <c r="AE460" s="7"/>
      <c r="AF460" s="11" t="s">
        <v>8</v>
      </c>
      <c r="AG460" s="7"/>
      <c r="AH460" s="1014" t="s">
        <v>295</v>
      </c>
      <c r="AI460" s="994"/>
      <c r="AJ460" s="994"/>
      <c r="AK460" s="994"/>
      <c r="AL460" s="994"/>
      <c r="AM460" s="994"/>
      <c r="AN460" s="67" t="s">
        <v>296</v>
      </c>
      <c r="AO460" s="67"/>
      <c r="AP460" s="67"/>
      <c r="AQ460" s="67"/>
      <c r="AR460" s="67"/>
      <c r="AS460" s="67"/>
      <c r="AT460" s="67"/>
      <c r="AU460" s="67"/>
      <c r="AV460" s="67"/>
      <c r="AW460" s="67"/>
      <c r="AX460" s="7"/>
      <c r="AY460" s="74"/>
    </row>
    <row r="461" spans="1:52" customFormat="1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39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2" customFormat="1" x14ac:dyDescent="0.25">
      <c r="A462" s="1"/>
      <c r="B462" s="1" t="s">
        <v>167</v>
      </c>
      <c r="C462" s="1" t="s">
        <v>0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4"/>
      <c r="Q462" s="4" t="s">
        <v>8</v>
      </c>
      <c r="R462" s="1"/>
      <c r="S462" s="970">
        <f>'Rekap1 +tunjangan'!E332</f>
        <v>0</v>
      </c>
      <c r="T462" s="971"/>
      <c r="U462" s="971"/>
      <c r="V462" s="971"/>
      <c r="W462" s="971"/>
      <c r="X462" s="972"/>
      <c r="Y462" s="108"/>
      <c r="Z462" s="1"/>
      <c r="AA462" s="1" t="s">
        <v>166</v>
      </c>
      <c r="AB462" s="1" t="s">
        <v>153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customFormat="1" ht="3" customHeight="1" x14ac:dyDescent="0.25">
      <c r="A463" s="1"/>
      <c r="B463" s="1"/>
      <c r="C463" s="1"/>
      <c r="D463" s="1"/>
      <c r="E463" s="1"/>
      <c r="F463" s="1"/>
      <c r="G463" s="1"/>
      <c r="H463" s="1"/>
      <c r="I463" s="39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customFormat="1" x14ac:dyDescent="0.25">
      <c r="A464" s="1"/>
      <c r="B464" s="1" t="s">
        <v>168</v>
      </c>
      <c r="C464" s="1" t="s">
        <v>125</v>
      </c>
      <c r="D464" s="1"/>
      <c r="E464" s="1"/>
      <c r="F464" s="1"/>
      <c r="G464" s="1"/>
      <c r="H464" s="1"/>
      <c r="I464" s="1"/>
      <c r="J464" s="1"/>
      <c r="K464" s="16"/>
      <c r="L464" s="16"/>
      <c r="M464" s="16"/>
      <c r="N464" s="16"/>
      <c r="O464" s="1"/>
      <c r="P464" s="4"/>
      <c r="Q464" s="4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 t="s">
        <v>108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 t="s">
        <v>8</v>
      </c>
      <c r="AU464" s="970">
        <v>0</v>
      </c>
      <c r="AV464" s="971"/>
      <c r="AW464" s="971"/>
      <c r="AX464" s="971"/>
      <c r="AY464" s="971"/>
      <c r="AZ464" s="972"/>
    </row>
    <row r="465" spans="1:55" customFormat="1" ht="3" customHeight="1" x14ac:dyDescent="0.25">
      <c r="A465" s="1"/>
      <c r="B465" s="1"/>
      <c r="C465" s="1"/>
      <c r="D465" s="1"/>
      <c r="E465" s="1"/>
      <c r="F465" s="1"/>
      <c r="G465" s="1"/>
      <c r="H465" s="1"/>
      <c r="I465" s="4"/>
      <c r="J465" s="1"/>
      <c r="K465" s="39"/>
      <c r="L465" s="39"/>
      <c r="M465" s="39"/>
      <c r="N465" s="39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39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5" customFormat="1" x14ac:dyDescent="0.25">
      <c r="A466" s="1"/>
      <c r="B466" s="1"/>
      <c r="C466" s="1" t="s">
        <v>20</v>
      </c>
      <c r="D466" s="1"/>
      <c r="E466" s="1"/>
      <c r="F466" s="1"/>
      <c r="G466" s="1"/>
      <c r="H466" s="1"/>
      <c r="I466" s="4"/>
      <c r="J466" s="1"/>
      <c r="K466" s="1"/>
      <c r="L466" s="1"/>
      <c r="M466" s="1"/>
      <c r="N466" s="1"/>
      <c r="O466" s="1"/>
      <c r="P466" s="4"/>
      <c r="Q466" s="4" t="s">
        <v>8</v>
      </c>
      <c r="R466" s="1"/>
      <c r="S466" s="970">
        <f>'Rekap1 +tunjangan'!G332</f>
        <v>0</v>
      </c>
      <c r="T466" s="971"/>
      <c r="U466" s="971"/>
      <c r="V466" s="971"/>
      <c r="W466" s="971"/>
      <c r="X466" s="972"/>
      <c r="Y466" s="108"/>
      <c r="Z466" s="1"/>
      <c r="AA466" s="1"/>
      <c r="AB466" s="1" t="s">
        <v>109</v>
      </c>
      <c r="AC466" s="1"/>
      <c r="AD466" s="1"/>
      <c r="AE466" s="1"/>
      <c r="AF466" s="4"/>
      <c r="AG466" s="5" t="s">
        <v>19</v>
      </c>
      <c r="AH466" s="67"/>
      <c r="AI466" s="73"/>
      <c r="AJ466" s="990">
        <v>0</v>
      </c>
      <c r="AK466" s="1005"/>
      <c r="AL466" s="16"/>
      <c r="AM466" s="72" t="s">
        <v>132</v>
      </c>
      <c r="AN466" s="67"/>
      <c r="AO466" s="74"/>
      <c r="AP466" s="990">
        <v>0</v>
      </c>
      <c r="AQ466" s="1005"/>
      <c r="AR466" s="107"/>
      <c r="AS466" s="1"/>
      <c r="AT466" s="1" t="s">
        <v>8</v>
      </c>
      <c r="AU466" s="970">
        <f>'Rekap1 +tunjangan'!AB360</f>
        <v>0</v>
      </c>
      <c r="AV466" s="971"/>
      <c r="AW466" s="971"/>
      <c r="AX466" s="971"/>
      <c r="AY466" s="971"/>
      <c r="AZ466" s="972"/>
    </row>
    <row r="467" spans="1:55" customFormat="1" ht="3" customHeight="1" x14ac:dyDescent="0.25">
      <c r="A467" s="1"/>
      <c r="B467" s="1"/>
      <c r="C467" s="1"/>
      <c r="D467" s="1"/>
      <c r="E467" s="1"/>
      <c r="F467" s="1"/>
      <c r="G467" s="1"/>
      <c r="H467" s="1"/>
      <c r="I467" s="4"/>
      <c r="J467" s="1"/>
      <c r="K467" s="1"/>
      <c r="L467" s="1"/>
      <c r="M467" s="15"/>
      <c r="N467" s="15"/>
      <c r="O467" s="1"/>
      <c r="P467" s="4"/>
      <c r="Q467" s="4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39"/>
      <c r="AG467" s="1"/>
      <c r="AH467" s="1"/>
      <c r="AI467" s="1"/>
      <c r="AJ467" s="1">
        <v>0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>
        <v>0</v>
      </c>
      <c r="AX467" s="1"/>
      <c r="AY467" s="1"/>
      <c r="AZ467" s="1"/>
    </row>
    <row r="468" spans="1:55" customFormat="1" x14ac:dyDescent="0.25">
      <c r="A468" s="1"/>
      <c r="B468" s="1"/>
      <c r="C468" s="1" t="s">
        <v>41</v>
      </c>
      <c r="D468" s="1"/>
      <c r="E468" s="1"/>
      <c r="F468" s="1"/>
      <c r="G468" s="1"/>
      <c r="H468" s="1"/>
      <c r="I468" s="4"/>
      <c r="J468" s="1"/>
      <c r="K468" s="1"/>
      <c r="L468" s="1"/>
      <c r="M468" s="1"/>
      <c r="N468" s="1"/>
      <c r="O468" s="1"/>
      <c r="P468" s="4"/>
      <c r="Q468" s="4" t="s">
        <v>8</v>
      </c>
      <c r="R468" s="1"/>
      <c r="S468" s="970">
        <f>'Rekap1 +tunjangan'!H332</f>
        <v>0</v>
      </c>
      <c r="T468" s="971"/>
      <c r="U468" s="971"/>
      <c r="V468" s="971"/>
      <c r="W468" s="971"/>
      <c r="X468" s="972"/>
      <c r="Y468" s="108"/>
      <c r="Z468" s="1"/>
      <c r="AA468" s="1"/>
      <c r="AB468" s="1" t="s">
        <v>64</v>
      </c>
      <c r="AC468" s="1"/>
      <c r="AD468" s="1"/>
      <c r="AE468" s="1"/>
      <c r="AF468" s="4"/>
      <c r="AG468" s="5" t="s">
        <v>19</v>
      </c>
      <c r="AH468" s="67"/>
      <c r="AI468" s="73"/>
      <c r="AJ468" s="990">
        <v>0</v>
      </c>
      <c r="AK468" s="991"/>
      <c r="AL468" s="16"/>
      <c r="AM468" s="72" t="s">
        <v>132</v>
      </c>
      <c r="AN468" s="67"/>
      <c r="AO468" s="74"/>
      <c r="AP468" s="990">
        <v>0</v>
      </c>
      <c r="AQ468" s="991"/>
      <c r="AR468" s="119"/>
      <c r="AS468" s="1"/>
      <c r="AT468" s="1" t="s">
        <v>8</v>
      </c>
      <c r="AU468" s="970">
        <f>'Rekap1 +tunjangan'!AD360</f>
        <v>0</v>
      </c>
      <c r="AV468" s="971"/>
      <c r="AW468" s="971"/>
      <c r="AX468" s="971"/>
      <c r="AY468" s="971"/>
      <c r="AZ468" s="972"/>
    </row>
    <row r="469" spans="1:55" customFormat="1" ht="3" customHeight="1" x14ac:dyDescent="0.25">
      <c r="A469" s="1"/>
      <c r="B469" s="1"/>
      <c r="C469" s="1"/>
      <c r="D469" s="1"/>
      <c r="E469" s="1"/>
      <c r="F469" s="1"/>
      <c r="G469" s="1"/>
      <c r="H469" s="1"/>
      <c r="I469" s="4"/>
      <c r="J469" s="1"/>
      <c r="K469" s="1"/>
      <c r="L469" s="1"/>
      <c r="M469" s="1"/>
      <c r="N469" s="1"/>
      <c r="O469" s="1"/>
      <c r="P469" s="39"/>
      <c r="Q469" s="39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39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5" customFormat="1" x14ac:dyDescent="0.25">
      <c r="A470" s="1"/>
      <c r="B470" s="1"/>
      <c r="C470" s="1" t="s">
        <v>21</v>
      </c>
      <c r="D470" s="1"/>
      <c r="E470" s="1"/>
      <c r="F470" s="1"/>
      <c r="G470" s="1"/>
      <c r="H470" s="1"/>
      <c r="I470" s="4"/>
      <c r="J470" s="1"/>
      <c r="K470" s="1"/>
      <c r="L470" s="1"/>
      <c r="M470" s="1"/>
      <c r="N470" s="1"/>
      <c r="O470" s="1"/>
      <c r="P470" s="4"/>
      <c r="Q470" s="4" t="s">
        <v>8</v>
      </c>
      <c r="R470" s="1"/>
      <c r="S470" s="970">
        <f>'Rekap1 +tunjangan'!I332</f>
        <v>0</v>
      </c>
      <c r="T470" s="971"/>
      <c r="U470" s="971"/>
      <c r="V470" s="971"/>
      <c r="W470" s="971"/>
      <c r="X470" s="972"/>
      <c r="Y470" s="108"/>
      <c r="Z470" s="1"/>
      <c r="AA470" s="1"/>
      <c r="AB470" s="1" t="s">
        <v>88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 t="s">
        <v>8</v>
      </c>
      <c r="AU470" s="970">
        <f>'Rekap1 +tunjangan'!AF332</f>
        <v>0</v>
      </c>
      <c r="AV470" s="971"/>
      <c r="AW470" s="971"/>
      <c r="AX470" s="971"/>
      <c r="AY470" s="971"/>
      <c r="AZ470" s="972"/>
    </row>
    <row r="471" spans="1:55" customFormat="1" ht="3" customHeight="1" x14ac:dyDescent="0.25">
      <c r="A471" s="1"/>
      <c r="B471" s="1"/>
      <c r="C471" s="1"/>
      <c r="D471" s="1"/>
      <c r="E471" s="1"/>
      <c r="F471" s="1"/>
      <c r="G471" s="1"/>
      <c r="H471" s="1"/>
      <c r="I471" s="4"/>
      <c r="J471" s="1"/>
      <c r="K471" s="1"/>
      <c r="L471" s="1"/>
      <c r="M471" s="1"/>
      <c r="N471" s="1"/>
      <c r="O471" s="1"/>
      <c r="P471" s="39"/>
      <c r="Q471" s="39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39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5" customFormat="1" x14ac:dyDescent="0.25">
      <c r="A472" s="1"/>
      <c r="B472" s="1"/>
      <c r="C472" s="1" t="s">
        <v>1</v>
      </c>
      <c r="D472" s="1"/>
      <c r="E472" s="1"/>
      <c r="F472" s="1"/>
      <c r="G472" s="1"/>
      <c r="H472" s="1"/>
      <c r="I472" s="4"/>
      <c r="J472" s="1"/>
      <c r="K472" s="990">
        <f>'Rekap1 +tunjangan'!D360</f>
        <v>0</v>
      </c>
      <c r="L472" s="991"/>
      <c r="M472" s="130" t="s">
        <v>31</v>
      </c>
      <c r="N472" s="107"/>
      <c r="O472" s="1"/>
      <c r="P472" s="4"/>
      <c r="Q472" s="4" t="s">
        <v>8</v>
      </c>
      <c r="R472" s="1"/>
      <c r="S472" s="970">
        <f>'Rekap1 +tunjangan'!N332</f>
        <v>0</v>
      </c>
      <c r="T472" s="971"/>
      <c r="U472" s="971"/>
      <c r="V472" s="971"/>
      <c r="W472" s="971"/>
      <c r="X472" s="972"/>
      <c r="Y472" s="108"/>
      <c r="Z472" s="1"/>
      <c r="AA472" s="1"/>
      <c r="AB472" s="1" t="s">
        <v>107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5" customFormat="1" ht="3" customHeight="1" x14ac:dyDescent="0.25">
      <c r="A473" s="1"/>
      <c r="B473" s="1"/>
      <c r="C473" s="1"/>
      <c r="D473" s="1"/>
      <c r="E473" s="1"/>
      <c r="F473" s="1"/>
      <c r="G473" s="1"/>
      <c r="H473" s="1"/>
      <c r="I473" s="4"/>
      <c r="J473" s="1"/>
      <c r="K473" s="1"/>
      <c r="L473" s="1"/>
      <c r="M473" s="37"/>
      <c r="N473" s="1"/>
      <c r="O473" s="1"/>
      <c r="P473" s="4"/>
      <c r="Q473" s="4"/>
      <c r="R473" s="1"/>
      <c r="S473" s="108"/>
      <c r="T473" s="108"/>
      <c r="U473" s="108"/>
      <c r="V473" s="108"/>
      <c r="W473" s="108"/>
      <c r="X473" s="108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5" customFormat="1" ht="18.75" customHeight="1" x14ac:dyDescent="0.25">
      <c r="A474" s="1"/>
      <c r="B474" s="1"/>
      <c r="C474" s="1" t="s">
        <v>2</v>
      </c>
      <c r="D474" s="1"/>
      <c r="E474" s="1"/>
      <c r="F474" s="1"/>
      <c r="G474" s="1"/>
      <c r="H474" s="1"/>
      <c r="I474" s="4"/>
      <c r="J474" s="1"/>
      <c r="K474" s="990">
        <f>K472</f>
        <v>0</v>
      </c>
      <c r="L474" s="991"/>
      <c r="M474" s="130" t="s">
        <v>31</v>
      </c>
      <c r="N474" s="107"/>
      <c r="O474" s="1"/>
      <c r="P474" s="4"/>
      <c r="Q474" s="4" t="s">
        <v>8</v>
      </c>
      <c r="R474" s="1"/>
      <c r="S474" s="970">
        <f>'Rekap1 +tunjangan'!P332</f>
        <v>0</v>
      </c>
      <c r="T474" s="971"/>
      <c r="U474" s="971"/>
      <c r="V474" s="971"/>
      <c r="W474" s="971"/>
      <c r="X474" s="972"/>
      <c r="Y474" s="108"/>
      <c r="Z474" s="1"/>
      <c r="AA474" s="1"/>
      <c r="AB474" s="1" t="s">
        <v>128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969">
        <v>0.02</v>
      </c>
      <c r="AN474" s="969"/>
      <c r="AO474" s="969"/>
      <c r="AP474" s="88"/>
      <c r="AQ474" s="1"/>
      <c r="AR474" s="1"/>
      <c r="AS474" s="1"/>
      <c r="AT474" s="1" t="s">
        <v>8</v>
      </c>
      <c r="AU474" s="970" t="e">
        <f>#REF!</f>
        <v>#REF!</v>
      </c>
      <c r="AV474" s="971"/>
      <c r="AW474" s="971"/>
      <c r="AX474" s="971"/>
      <c r="AY474" s="971"/>
      <c r="AZ474" s="972"/>
    </row>
    <row r="475" spans="1:55" customFormat="1" ht="3" customHeight="1" x14ac:dyDescent="0.25">
      <c r="A475" s="1"/>
      <c r="B475" s="1"/>
      <c r="C475" s="1"/>
      <c r="D475" s="1"/>
      <c r="E475" s="1"/>
      <c r="F475" s="1"/>
      <c r="G475" s="1"/>
      <c r="H475" s="1"/>
      <c r="I475" s="4"/>
      <c r="J475" s="1"/>
      <c r="K475" s="1"/>
      <c r="L475" s="1"/>
      <c r="M475" s="1"/>
      <c r="N475" s="1"/>
      <c r="O475" s="1"/>
      <c r="P475" s="4"/>
      <c r="Q475" s="4"/>
      <c r="R475" s="1"/>
      <c r="S475" s="108"/>
      <c r="T475" s="108"/>
      <c r="U475" s="108"/>
      <c r="V475" s="108"/>
      <c r="W475" s="108"/>
      <c r="X475" s="108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5" customFormat="1" x14ac:dyDescent="0.25">
      <c r="A476" s="1"/>
      <c r="B476" s="1"/>
      <c r="C476" s="1" t="s">
        <v>195</v>
      </c>
      <c r="D476" s="1"/>
      <c r="E476" s="1"/>
      <c r="F476" s="1"/>
      <c r="G476" s="1"/>
      <c r="H476" s="1"/>
      <c r="I476" s="4"/>
      <c r="J476" s="1"/>
      <c r="K476" s="1"/>
      <c r="L476" s="1"/>
      <c r="M476" s="107"/>
      <c r="N476" s="107"/>
      <c r="O476" s="1"/>
      <c r="P476" s="39"/>
      <c r="Q476" s="39" t="s">
        <v>8</v>
      </c>
      <c r="R476" s="1"/>
      <c r="S476" s="970">
        <f>'Rekap1 +tunjangan'!V332</f>
        <v>0</v>
      </c>
      <c r="T476" s="971"/>
      <c r="U476" s="971"/>
      <c r="V476" s="971"/>
      <c r="W476" s="971"/>
      <c r="X476" s="972"/>
      <c r="Y476" s="108"/>
      <c r="Z476" s="1"/>
      <c r="AA476" s="1"/>
      <c r="AB476" s="1" t="s">
        <v>172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013"/>
      <c r="AV476" s="1013"/>
      <c r="AW476" s="1013"/>
      <c r="AX476" s="1013"/>
      <c r="AY476" s="1013"/>
      <c r="AZ476" s="1013"/>
    </row>
    <row r="477" spans="1:55" customFormat="1" ht="3" customHeight="1" x14ac:dyDescent="0.25">
      <c r="A477" s="1"/>
      <c r="B477" s="1"/>
      <c r="C477" s="1"/>
      <c r="D477" s="1"/>
      <c r="E477" s="1"/>
      <c r="F477" s="1"/>
      <c r="G477" s="1"/>
      <c r="H477" s="1"/>
      <c r="I477" s="4"/>
      <c r="J477" s="1"/>
      <c r="K477" s="1"/>
      <c r="L477" s="1"/>
      <c r="M477" s="1"/>
      <c r="N477" s="1"/>
      <c r="O477" s="1"/>
      <c r="P477" s="39"/>
      <c r="Q477" s="39"/>
      <c r="R477" s="1"/>
      <c r="S477" s="1"/>
      <c r="T477" s="1"/>
      <c r="U477" s="1"/>
      <c r="V477" s="1"/>
      <c r="W477" s="1"/>
      <c r="X477" s="1"/>
      <c r="Y477" s="108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5" customFormat="1" x14ac:dyDescent="0.25">
      <c r="A478" s="1"/>
      <c r="B478" s="1"/>
      <c r="C478" s="1" t="s">
        <v>3</v>
      </c>
      <c r="D478" s="1"/>
      <c r="E478" s="1"/>
      <c r="F478" s="1"/>
      <c r="G478" s="1"/>
      <c r="H478" s="1"/>
      <c r="I478" s="4"/>
      <c r="J478" s="1"/>
      <c r="K478" s="1"/>
      <c r="L478" s="1"/>
      <c r="M478" s="107"/>
      <c r="N478" s="107"/>
      <c r="O478" s="1"/>
      <c r="P478" s="39"/>
      <c r="Q478" s="39" t="s">
        <v>8</v>
      </c>
      <c r="R478" s="1"/>
      <c r="S478" s="970">
        <f>'Rekap1 +tunjangan'!Q362</f>
        <v>0</v>
      </c>
      <c r="T478" s="971"/>
      <c r="U478" s="971"/>
      <c r="V478" s="971"/>
      <c r="W478" s="971"/>
      <c r="X478" s="972"/>
      <c r="Y478" s="108"/>
      <c r="Z478" s="1"/>
      <c r="AA478" s="1"/>
      <c r="AB478" s="1" t="s">
        <v>174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970">
        <f>KOPERASI!C351</f>
        <v>0</v>
      </c>
      <c r="AV478" s="971"/>
      <c r="AW478" s="971"/>
      <c r="AX478" s="971"/>
      <c r="AY478" s="971"/>
      <c r="AZ478" s="972"/>
      <c r="BB478" s="1"/>
      <c r="BC478" s="1"/>
    </row>
    <row r="479" spans="1:55" customFormat="1" ht="3" customHeight="1" x14ac:dyDescent="0.25">
      <c r="A479" s="1"/>
      <c r="B479" s="1"/>
      <c r="C479" s="1"/>
      <c r="D479" s="1"/>
      <c r="E479" s="1"/>
      <c r="F479" s="1"/>
      <c r="G479" s="1"/>
      <c r="H479" s="1"/>
      <c r="I479" s="4"/>
      <c r="J479" s="1"/>
      <c r="K479" s="1"/>
      <c r="L479" s="1"/>
      <c r="M479" s="1"/>
      <c r="N479" s="1"/>
      <c r="O479" s="1"/>
      <c r="P479" s="39"/>
      <c r="Q479" s="39"/>
      <c r="R479" s="1"/>
      <c r="S479" s="1"/>
      <c r="T479" s="1"/>
      <c r="U479" s="1"/>
      <c r="V479" s="1"/>
      <c r="W479" s="1"/>
      <c r="X479" s="1"/>
      <c r="Y479" s="108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5" customFormat="1" x14ac:dyDescent="0.25">
      <c r="A480" s="1"/>
      <c r="B480" s="1"/>
      <c r="C480" s="1" t="s">
        <v>105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39"/>
      <c r="Q480" s="39" t="s">
        <v>8</v>
      </c>
      <c r="R480" s="1"/>
      <c r="S480" s="970">
        <f>'Rekap1 +tunjangan'!Q364</f>
        <v>0</v>
      </c>
      <c r="T480" s="971"/>
      <c r="U480" s="971"/>
      <c r="V480" s="971"/>
      <c r="W480" s="971"/>
      <c r="X480" s="972"/>
      <c r="Y480" s="108"/>
      <c r="Z480" s="1"/>
      <c r="AA480" s="1"/>
      <c r="AB480" s="1" t="s">
        <v>173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970">
        <f>KOPERASI!D325</f>
        <v>0</v>
      </c>
      <c r="AV480" s="971"/>
      <c r="AW480" s="971"/>
      <c r="AX480" s="971"/>
      <c r="AY480" s="971"/>
      <c r="AZ480" s="972"/>
    </row>
    <row r="481" spans="1:62" customFormat="1" ht="3" customHeight="1" x14ac:dyDescent="0.25">
      <c r="A481" s="1"/>
      <c r="B481" s="1"/>
      <c r="C481" s="1"/>
      <c r="D481" s="1"/>
      <c r="E481" s="1"/>
      <c r="F481" s="1"/>
      <c r="G481" s="1"/>
      <c r="H481" s="1"/>
      <c r="I481" s="4"/>
      <c r="J481" s="1"/>
      <c r="K481" s="1"/>
      <c r="L481" s="1"/>
      <c r="M481" s="1"/>
      <c r="N481" s="1"/>
      <c r="O481" s="1"/>
      <c r="P481" s="39"/>
      <c r="Q481" s="39"/>
      <c r="R481" s="1"/>
      <c r="S481" s="108"/>
      <c r="T481" s="108"/>
      <c r="U481" s="108"/>
      <c r="V481" s="108"/>
      <c r="W481" s="108"/>
      <c r="X481" s="108"/>
      <c r="Y481" s="1"/>
      <c r="Z481" s="1"/>
      <c r="AA481" s="1"/>
      <c r="AB481" s="1"/>
      <c r="AC481" s="1"/>
      <c r="AD481" s="1"/>
      <c r="AE481" s="1"/>
      <c r="AF481" s="39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62" customFormat="1" x14ac:dyDescent="0.25">
      <c r="A482" s="1"/>
      <c r="B482" s="1"/>
      <c r="C482" s="1" t="s">
        <v>106</v>
      </c>
      <c r="D482" s="1"/>
      <c r="E482" s="1"/>
      <c r="F482" s="1"/>
      <c r="G482" s="1"/>
      <c r="H482" s="1"/>
      <c r="I482" s="4"/>
      <c r="J482" s="1"/>
      <c r="K482" s="1"/>
      <c r="L482" s="1"/>
      <c r="M482" s="1"/>
      <c r="N482" s="1"/>
      <c r="O482" s="1"/>
      <c r="P482" s="4"/>
      <c r="Q482" s="4" t="s">
        <v>8</v>
      </c>
      <c r="R482" s="1"/>
      <c r="S482" s="970">
        <f>'Rekap1 +tunjangan'!Q366</f>
        <v>0</v>
      </c>
      <c r="T482" s="971"/>
      <c r="U482" s="971"/>
      <c r="V482" s="971"/>
      <c r="W482" s="971"/>
      <c r="X482" s="972"/>
      <c r="Y482" s="108"/>
      <c r="Z482" s="1"/>
      <c r="AA482" s="1"/>
      <c r="AB482" s="1" t="s">
        <v>175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970">
        <f>KOPERASI!E351</f>
        <v>0</v>
      </c>
      <c r="AV482" s="971"/>
      <c r="AW482" s="971"/>
      <c r="AX482" s="971"/>
      <c r="AY482" s="971"/>
      <c r="AZ482" s="972"/>
    </row>
    <row r="483" spans="1:62" customFormat="1" ht="3" customHeight="1" x14ac:dyDescent="0.25">
      <c r="A483" s="1"/>
      <c r="B483" s="1"/>
      <c r="C483" s="1"/>
      <c r="D483" s="1"/>
      <c r="E483" s="1"/>
      <c r="F483" s="1"/>
      <c r="G483" s="1"/>
      <c r="H483" s="1"/>
      <c r="I483" s="4"/>
      <c r="J483" s="1"/>
      <c r="K483" s="1"/>
      <c r="L483" s="1"/>
      <c r="M483" s="1"/>
      <c r="N483" s="1"/>
      <c r="O483" s="1"/>
      <c r="P483" s="4"/>
      <c r="Q483" s="4"/>
      <c r="R483" s="1"/>
      <c r="S483" s="108"/>
      <c r="T483" s="108"/>
      <c r="U483" s="108"/>
      <c r="V483" s="108"/>
      <c r="W483" s="108"/>
      <c r="X483" s="108"/>
      <c r="Y483" s="108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62" customFormat="1" x14ac:dyDescent="0.25">
      <c r="A484" s="1"/>
      <c r="B484" s="1"/>
      <c r="C484" s="1" t="s">
        <v>183</v>
      </c>
      <c r="D484" s="1"/>
      <c r="E484" s="1"/>
      <c r="F484" s="1"/>
      <c r="G484" s="1"/>
      <c r="H484" s="1"/>
      <c r="I484" s="4"/>
      <c r="J484" s="1"/>
      <c r="K484" s="1"/>
      <c r="L484" s="1"/>
      <c r="M484" s="1"/>
      <c r="N484" s="1"/>
      <c r="O484" s="1"/>
      <c r="P484" s="39"/>
      <c r="Q484" s="39" t="s">
        <v>8</v>
      </c>
      <c r="R484" s="1"/>
      <c r="S484" s="970">
        <f>'Rekap1 +tunjangan'!Q368</f>
        <v>0</v>
      </c>
      <c r="T484" s="971"/>
      <c r="U484" s="971"/>
      <c r="V484" s="971"/>
      <c r="W484" s="971"/>
      <c r="X484" s="972"/>
      <c r="Y484" s="108"/>
      <c r="Z484" s="1"/>
      <c r="AA484" s="1"/>
      <c r="AB484" s="1" t="s">
        <v>171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983">
        <v>0.4</v>
      </c>
      <c r="AS484" s="983"/>
      <c r="AT484" s="1" t="s">
        <v>8</v>
      </c>
      <c r="AU484" s="970" t="e">
        <f>#REF!</f>
        <v>#REF!</v>
      </c>
      <c r="AV484" s="971"/>
      <c r="AW484" s="971"/>
      <c r="AX484" s="971"/>
      <c r="AY484" s="971"/>
      <c r="AZ484" s="972"/>
    </row>
    <row r="485" spans="1:62" customFormat="1" ht="3" customHeight="1" x14ac:dyDescent="0.25">
      <c r="A485" s="1"/>
      <c r="B485" s="1"/>
      <c r="C485" s="1"/>
      <c r="D485" s="1"/>
      <c r="E485" s="1"/>
      <c r="F485" s="1"/>
      <c r="G485" s="1"/>
      <c r="H485" s="1"/>
      <c r="I485" s="4"/>
      <c r="J485" s="1"/>
      <c r="K485" s="1"/>
      <c r="L485" s="1"/>
      <c r="M485" s="1"/>
      <c r="N485" s="1"/>
      <c r="O485" s="4"/>
      <c r="P485" s="4"/>
      <c r="Q485" s="4"/>
      <c r="R485" s="1"/>
      <c r="S485" s="108"/>
      <c r="T485" s="108"/>
      <c r="U485" s="108"/>
      <c r="V485" s="108"/>
      <c r="W485" s="108"/>
      <c r="X485" s="108"/>
      <c r="Y485" s="108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62" customFormat="1" x14ac:dyDescent="0.25">
      <c r="A486" s="1"/>
      <c r="B486" s="1"/>
      <c r="C486" s="1" t="s">
        <v>187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39" t="s">
        <v>8</v>
      </c>
      <c r="R486" s="1"/>
      <c r="S486" s="970">
        <f>'Rekap1 +tunjangan'!W332</f>
        <v>0</v>
      </c>
      <c r="T486" s="971"/>
      <c r="U486" s="971"/>
      <c r="V486" s="971"/>
      <c r="W486" s="971"/>
      <c r="X486" s="972"/>
      <c r="Y486" s="108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62" customFormat="1" ht="3" customHeight="1" x14ac:dyDescent="0.25">
      <c r="A487" s="1"/>
      <c r="B487" s="1"/>
      <c r="Y487" s="108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62" customFormat="1" x14ac:dyDescent="0.25">
      <c r="A488" s="1"/>
      <c r="B488" s="1"/>
      <c r="Y488" s="108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62" customFormat="1" ht="3" customHeight="1" x14ac:dyDescent="0.25">
      <c r="A489" s="1"/>
      <c r="B489" s="1"/>
      <c r="C489" s="1"/>
      <c r="D489" s="1"/>
      <c r="E489" s="1"/>
      <c r="F489" s="1"/>
      <c r="G489" s="1"/>
      <c r="H489" s="1"/>
      <c r="I489" s="4"/>
      <c r="J489" s="1"/>
      <c r="K489" s="1"/>
      <c r="L489" s="1"/>
      <c r="M489" s="1"/>
      <c r="N489" s="1"/>
      <c r="O489" s="4"/>
      <c r="P489" s="4"/>
      <c r="Q489" s="4"/>
      <c r="R489" s="1"/>
      <c r="S489" s="108"/>
      <c r="T489" s="108"/>
      <c r="U489" s="108"/>
      <c r="V489" s="108"/>
      <c r="W489" s="108"/>
      <c r="X489" s="108"/>
      <c r="Y489" s="108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62" customFormat="1" x14ac:dyDescent="0.25">
      <c r="A490" s="1"/>
      <c r="B490" s="1" t="s">
        <v>154</v>
      </c>
      <c r="C490" s="1" t="s">
        <v>126</v>
      </c>
      <c r="D490" s="1"/>
      <c r="E490" s="1"/>
      <c r="F490" s="1"/>
      <c r="G490" s="1"/>
      <c r="H490" s="1"/>
      <c r="I490" s="4"/>
      <c r="J490" s="1"/>
      <c r="K490" s="1"/>
      <c r="L490" s="1"/>
      <c r="M490" s="1"/>
      <c r="N490" s="1"/>
      <c r="O490" s="1"/>
      <c r="P490" s="4"/>
      <c r="Q490" s="4" t="s">
        <v>8</v>
      </c>
      <c r="R490" s="1"/>
      <c r="S490" s="970">
        <f>'Rekap1 +tunjangan'!S360</f>
        <v>0</v>
      </c>
      <c r="T490" s="971"/>
      <c r="U490" s="971"/>
      <c r="V490" s="971"/>
      <c r="W490" s="971"/>
      <c r="X490" s="972"/>
      <c r="Y490" s="108"/>
      <c r="Z490" s="1"/>
      <c r="AA490" s="1" t="s">
        <v>169</v>
      </c>
      <c r="AB490" s="1" t="s">
        <v>129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 t="s">
        <v>8</v>
      </c>
      <c r="AU490" s="970">
        <f>'Rekap1 +tunjangan'!AG360</f>
        <v>0</v>
      </c>
      <c r="AV490" s="971"/>
      <c r="AW490" s="971"/>
      <c r="AX490" s="971"/>
      <c r="AY490" s="971"/>
      <c r="AZ490" s="972"/>
    </row>
    <row r="491" spans="1:62" customFormat="1" ht="3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08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62" customForma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62" customFormat="1" ht="3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08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62" customFormat="1" x14ac:dyDescent="0.25">
      <c r="A494" s="1"/>
      <c r="B494" s="1"/>
      <c r="C494" s="9" t="s">
        <v>4</v>
      </c>
      <c r="D494" s="1"/>
      <c r="E494" s="1"/>
      <c r="F494" s="1"/>
      <c r="G494" s="1"/>
      <c r="H494" s="1"/>
      <c r="I494" s="4"/>
      <c r="J494" s="1"/>
      <c r="K494" s="1"/>
      <c r="L494" s="1"/>
      <c r="M494" s="1"/>
      <c r="N494" s="1"/>
      <c r="O494" s="4"/>
      <c r="P494" s="4"/>
      <c r="Q494" s="39" t="s">
        <v>8</v>
      </c>
      <c r="R494" s="1"/>
      <c r="S494" s="985">
        <f>SUM(S462:X493)</f>
        <v>0</v>
      </c>
      <c r="T494" s="986"/>
      <c r="U494" s="986"/>
      <c r="V494" s="986"/>
      <c r="W494" s="986"/>
      <c r="X494" s="987"/>
      <c r="Y494" s="89"/>
      <c r="Z494" s="1"/>
      <c r="AA494" s="9" t="s">
        <v>4</v>
      </c>
      <c r="AB494" s="1"/>
      <c r="AC494" s="1"/>
      <c r="AD494" s="1"/>
      <c r="AE494" s="1"/>
      <c r="AF494" s="4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 t="s">
        <v>8</v>
      </c>
      <c r="AU494" s="985" t="e">
        <f>SUM(AU464:AZ493)</f>
        <v>#REF!</v>
      </c>
      <c r="AV494" s="986"/>
      <c r="AW494" s="986"/>
      <c r="AX494" s="986"/>
      <c r="AY494" s="986"/>
      <c r="AZ494" s="987"/>
    </row>
    <row r="495" spans="1:62" customFormat="1" ht="16.5" thickBot="1" x14ac:dyDescent="0.3">
      <c r="A495" s="1"/>
      <c r="B495" s="1"/>
      <c r="C495" s="1"/>
      <c r="D495" s="1"/>
      <c r="E495" s="1"/>
      <c r="F495" s="1"/>
      <c r="G495" s="1"/>
      <c r="H495" s="1"/>
      <c r="I495" s="39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39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62" customFormat="1" ht="21" thickTop="1" x14ac:dyDescent="0.3">
      <c r="A496" s="19"/>
      <c r="B496" s="973"/>
      <c r="C496" s="974"/>
      <c r="D496" s="974"/>
      <c r="E496" s="974"/>
      <c r="F496" s="974"/>
      <c r="G496" s="1006" t="s">
        <v>130</v>
      </c>
      <c r="H496" s="1006"/>
      <c r="I496" s="1006"/>
      <c r="J496" s="1006"/>
      <c r="K496" s="1006"/>
      <c r="L496" s="1006"/>
      <c r="M496" s="1006"/>
      <c r="N496" s="1006"/>
      <c r="O496" s="1006"/>
      <c r="P496" s="1006"/>
      <c r="Q496" s="1006"/>
      <c r="R496" s="1006"/>
      <c r="S496" s="1006"/>
      <c r="T496" s="1006"/>
      <c r="U496" s="1006"/>
      <c r="V496" s="1006"/>
      <c r="W496" s="1006"/>
      <c r="X496" s="1008"/>
      <c r="Y496" s="126"/>
      <c r="Z496" s="1010" t="s">
        <v>8</v>
      </c>
      <c r="AA496" s="1008"/>
      <c r="AB496" s="981" t="e">
        <f>S494-AU494</f>
        <v>#REF!</v>
      </c>
      <c r="AC496" s="981"/>
      <c r="AD496" s="981"/>
      <c r="AE496" s="981"/>
      <c r="AF496" s="981"/>
      <c r="AG496" s="981"/>
      <c r="AH496" s="981"/>
      <c r="AI496" s="981"/>
      <c r="AJ496" s="981"/>
      <c r="AK496" s="981"/>
      <c r="AL496" s="981"/>
      <c r="AM496" s="981"/>
      <c r="AN496" s="981"/>
      <c r="AO496" s="981"/>
      <c r="AP496" s="112"/>
      <c r="AQ496" s="112"/>
      <c r="AR496" s="112"/>
      <c r="AS496" s="113"/>
      <c r="AT496" s="113"/>
      <c r="AU496" s="113"/>
      <c r="AV496" s="113"/>
      <c r="AW496" s="113"/>
      <c r="AX496" s="113"/>
      <c r="AY496" s="113"/>
      <c r="AZ496" s="114"/>
      <c r="BD496" s="1012"/>
      <c r="BE496" s="989"/>
      <c r="BF496" s="989"/>
      <c r="BG496" s="989"/>
      <c r="BH496" s="989"/>
      <c r="BI496" s="989"/>
      <c r="BJ496" s="989"/>
    </row>
    <row r="497" spans="1:52" customFormat="1" ht="21" thickBot="1" x14ac:dyDescent="0.35">
      <c r="A497" s="34"/>
      <c r="B497" s="975"/>
      <c r="C497" s="976"/>
      <c r="D497" s="976"/>
      <c r="E497" s="976"/>
      <c r="F497" s="976"/>
      <c r="G497" s="1007"/>
      <c r="H497" s="1007"/>
      <c r="I497" s="1007"/>
      <c r="J497" s="1007"/>
      <c r="K497" s="1007"/>
      <c r="L497" s="1007"/>
      <c r="M497" s="1007"/>
      <c r="N497" s="1007"/>
      <c r="O497" s="1007"/>
      <c r="P497" s="1007"/>
      <c r="Q497" s="1007"/>
      <c r="R497" s="1007"/>
      <c r="S497" s="1007"/>
      <c r="T497" s="1007"/>
      <c r="U497" s="1007"/>
      <c r="V497" s="1007"/>
      <c r="W497" s="1007"/>
      <c r="X497" s="1009"/>
      <c r="Y497" s="128"/>
      <c r="Z497" s="1011"/>
      <c r="AA497" s="1009"/>
      <c r="AB497" s="982"/>
      <c r="AC497" s="982"/>
      <c r="AD497" s="982"/>
      <c r="AE497" s="982"/>
      <c r="AF497" s="982"/>
      <c r="AG497" s="982"/>
      <c r="AH497" s="982"/>
      <c r="AI497" s="982"/>
      <c r="AJ497" s="982"/>
      <c r="AK497" s="982"/>
      <c r="AL497" s="982"/>
      <c r="AM497" s="982"/>
      <c r="AN497" s="982"/>
      <c r="AO497" s="982"/>
      <c r="AP497" s="116"/>
      <c r="AQ497" s="116"/>
      <c r="AR497" s="116"/>
      <c r="AS497" s="117"/>
      <c r="AT497" s="117"/>
      <c r="AU497" s="117"/>
      <c r="AV497" s="117"/>
      <c r="AW497" s="117"/>
      <c r="AX497" s="117"/>
      <c r="AY497" s="117"/>
      <c r="AZ497" s="118"/>
    </row>
    <row r="498" spans="1:52" customFormat="1" ht="16.5" thickTop="1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customFormat="1" x14ac:dyDescent="0.25">
      <c r="B499" s="1" t="s">
        <v>170</v>
      </c>
      <c r="C499" s="1" t="s">
        <v>155</v>
      </c>
      <c r="D499" s="1"/>
      <c r="E499" s="1"/>
      <c r="F499" s="1"/>
      <c r="G499" s="1"/>
      <c r="H499" s="1"/>
      <c r="I499" s="4"/>
      <c r="J499" s="1"/>
      <c r="K499" s="1"/>
      <c r="L499" s="1"/>
      <c r="M499" s="1"/>
      <c r="N499" s="1"/>
      <c r="O499" s="4"/>
      <c r="P499" s="4"/>
      <c r="Q499" s="4"/>
      <c r="R499" s="1"/>
      <c r="S499" s="108"/>
      <c r="T499" s="108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customFormat="1" x14ac:dyDescent="0.25">
      <c r="B500" s="1">
        <v>1</v>
      </c>
      <c r="C500" s="1" t="s">
        <v>107</v>
      </c>
      <c r="D500" s="1"/>
      <c r="E500" s="1"/>
      <c r="F500" s="1"/>
      <c r="G500" s="1"/>
      <c r="H500" s="1"/>
      <c r="I500" s="4"/>
      <c r="J500" s="1"/>
      <c r="K500" s="1"/>
      <c r="L500" s="1"/>
      <c r="M500" s="1"/>
      <c r="N500" s="1"/>
      <c r="O500" s="4"/>
      <c r="P500" s="4"/>
      <c r="Q500" s="4"/>
      <c r="R500" s="1"/>
      <c r="S500" s="108"/>
      <c r="T500" s="108"/>
      <c r="U500" s="108"/>
      <c r="V500" s="108"/>
      <c r="W500" s="108"/>
      <c r="X500" s="108"/>
      <c r="Y500" s="1"/>
      <c r="Z500" s="1"/>
      <c r="AA500" s="1">
        <v>2</v>
      </c>
      <c r="AB500" s="1" t="s">
        <v>171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983">
        <v>0.6</v>
      </c>
      <c r="AS500" s="983"/>
      <c r="AT500" s="1" t="s">
        <v>8</v>
      </c>
      <c r="AU500" s="970" t="e">
        <f>#REF!</f>
        <v>#REF!</v>
      </c>
      <c r="AV500" s="971"/>
      <c r="AW500" s="971"/>
      <c r="AX500" s="971"/>
      <c r="AY500" s="971"/>
      <c r="AZ500" s="972"/>
    </row>
    <row r="501" spans="1:52" customFormat="1" ht="3" customHeight="1" x14ac:dyDescent="0.25">
      <c r="B501" s="1"/>
      <c r="C501" s="1"/>
      <c r="D501" s="1"/>
      <c r="E501" s="1"/>
      <c r="F501" s="1"/>
      <c r="G501" s="1"/>
      <c r="H501" s="1"/>
      <c r="I501" s="4"/>
      <c r="J501" s="1"/>
      <c r="K501" s="1"/>
      <c r="L501" s="1"/>
      <c r="M501" s="1"/>
      <c r="N501" s="1"/>
      <c r="O501" s="4"/>
      <c r="P501" s="4"/>
      <c r="Q501" s="4"/>
      <c r="R501" s="1"/>
      <c r="S501" s="108"/>
      <c r="T501" s="108"/>
      <c r="U501" s="108"/>
      <c r="V501" s="108"/>
      <c r="W501" s="108"/>
      <c r="X501" s="108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customFormat="1" x14ac:dyDescent="0.25">
      <c r="B502" s="1"/>
      <c r="C502" s="1" t="s">
        <v>127</v>
      </c>
      <c r="D502" s="1"/>
      <c r="E502" s="1"/>
      <c r="F502" s="1"/>
      <c r="G502" s="1"/>
      <c r="H502" s="1"/>
      <c r="I502" s="4"/>
      <c r="J502" s="1"/>
      <c r="K502" s="1"/>
      <c r="L502" s="1"/>
      <c r="M502" s="1"/>
      <c r="N502" s="1"/>
      <c r="O502" s="969">
        <v>3.0000000000000001E-3</v>
      </c>
      <c r="P502" s="969"/>
      <c r="Q502" s="4" t="s">
        <v>8</v>
      </c>
      <c r="R502" s="1"/>
      <c r="S502" s="970" t="e">
        <f>#REF!</f>
        <v>#REF!</v>
      </c>
      <c r="T502" s="971"/>
      <c r="U502" s="971"/>
      <c r="V502" s="971"/>
      <c r="W502" s="971"/>
      <c r="X502" s="972"/>
      <c r="Y502" s="1"/>
      <c r="Z502" s="1"/>
      <c r="AA502" s="1">
        <v>3</v>
      </c>
      <c r="AB502" s="1" t="s">
        <v>186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 t="s">
        <v>8</v>
      </c>
      <c r="AU502" s="970">
        <v>0</v>
      </c>
      <c r="AV502" s="971"/>
      <c r="AW502" s="971"/>
      <c r="AX502" s="971"/>
      <c r="AY502" s="971"/>
      <c r="AZ502" s="972"/>
    </row>
    <row r="503" spans="1:52" customFormat="1" ht="3" customHeight="1" x14ac:dyDescent="0.25">
      <c r="B503" s="1"/>
      <c r="C503" s="1"/>
      <c r="D503" s="1"/>
      <c r="E503" s="1"/>
      <c r="F503" s="1"/>
      <c r="G503" s="1"/>
      <c r="H503" s="1"/>
      <c r="I503" s="4"/>
      <c r="J503" s="1"/>
      <c r="K503" s="1"/>
      <c r="L503" s="1"/>
      <c r="M503" s="1"/>
      <c r="N503" s="1"/>
      <c r="O503" s="109"/>
      <c r="P503" s="109"/>
      <c r="Q503" s="4"/>
      <c r="R503" s="1"/>
      <c r="S503" s="106"/>
      <c r="T503" s="106"/>
      <c r="U503" s="106"/>
      <c r="V503" s="106"/>
      <c r="W503" s="106"/>
      <c r="X503" s="106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customFormat="1" x14ac:dyDescent="0.25">
      <c r="B504" s="1"/>
      <c r="C504" s="1" t="s">
        <v>131</v>
      </c>
      <c r="D504" s="1"/>
      <c r="E504" s="1"/>
      <c r="F504" s="1"/>
      <c r="G504" s="1"/>
      <c r="H504" s="1"/>
      <c r="I504" s="4"/>
      <c r="J504" s="1"/>
      <c r="K504" s="1"/>
      <c r="L504" s="1"/>
      <c r="M504" s="1"/>
      <c r="N504" s="1"/>
      <c r="O504" s="969">
        <v>8.8999999999999999E-3</v>
      </c>
      <c r="P504" s="969"/>
      <c r="Q504" s="4" t="s">
        <v>8</v>
      </c>
      <c r="R504" s="1"/>
      <c r="S504" s="970" t="e">
        <f>#REF!</f>
        <v>#REF!</v>
      </c>
      <c r="T504" s="971"/>
      <c r="U504" s="971"/>
      <c r="V504" s="971"/>
      <c r="W504" s="971"/>
      <c r="X504" s="972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customFormat="1" ht="3" customHeight="1" x14ac:dyDescent="0.25">
      <c r="B505" s="1"/>
      <c r="C505" s="1"/>
      <c r="D505" s="1"/>
      <c r="E505" s="1"/>
      <c r="F505" s="1"/>
      <c r="G505" s="1"/>
      <c r="H505" s="1"/>
      <c r="I505" s="4"/>
      <c r="J505" s="1"/>
      <c r="K505" s="1"/>
      <c r="L505" s="1"/>
      <c r="M505" s="1"/>
      <c r="N505" s="1"/>
      <c r="O505" s="109"/>
      <c r="P505" s="109"/>
      <c r="Q505" s="4"/>
      <c r="R505" s="1"/>
      <c r="S505" s="106"/>
      <c r="T505" s="106"/>
      <c r="U505" s="106"/>
      <c r="V505" s="106"/>
      <c r="W505" s="106"/>
      <c r="X505" s="106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customFormat="1" x14ac:dyDescent="0.25">
      <c r="B506" s="1"/>
      <c r="C506" s="1" t="s">
        <v>156</v>
      </c>
      <c r="D506" s="1"/>
      <c r="E506" s="1"/>
      <c r="F506" s="1"/>
      <c r="G506" s="1"/>
      <c r="H506" s="1"/>
      <c r="I506" s="4"/>
      <c r="J506" s="1"/>
      <c r="K506" s="1"/>
      <c r="L506" s="1"/>
      <c r="M506" s="1"/>
      <c r="N506" s="1"/>
      <c r="O506" s="969">
        <v>3.6999999999999998E-2</v>
      </c>
      <c r="P506" s="969"/>
      <c r="Q506" s="4" t="s">
        <v>8</v>
      </c>
      <c r="R506" s="1"/>
      <c r="S506" s="970" t="e">
        <f>#REF!</f>
        <v>#REF!</v>
      </c>
      <c r="T506" s="971"/>
      <c r="U506" s="971"/>
      <c r="V506" s="971"/>
      <c r="W506" s="971"/>
      <c r="X506" s="972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customFormat="1" ht="12.75" x14ac:dyDescent="0.2"/>
  </sheetData>
  <mergeCells count="449">
    <mergeCell ref="R20:X20"/>
    <mergeCell ref="O184:P184"/>
    <mergeCell ref="S184:X184"/>
    <mergeCell ref="B171:F172"/>
    <mergeCell ref="G171:W172"/>
    <mergeCell ref="X171:X172"/>
    <mergeCell ref="Z171:Z172"/>
    <mergeCell ref="AA171:AA172"/>
    <mergeCell ref="AB171:AO172"/>
    <mergeCell ref="B31:AT32"/>
    <mergeCell ref="K146:L146"/>
    <mergeCell ref="S146:X146"/>
    <mergeCell ref="K148:L148"/>
    <mergeCell ref="S148:X148"/>
    <mergeCell ref="AM148:AO148"/>
    <mergeCell ref="AT148:AY148"/>
    <mergeCell ref="S150:X150"/>
    <mergeCell ref="AM150:AO150"/>
    <mergeCell ref="AT150:AY150"/>
    <mergeCell ref="O177:P177"/>
    <mergeCell ref="S177:X177"/>
    <mergeCell ref="AM177:AN177"/>
    <mergeCell ref="AT177:AY177"/>
    <mergeCell ref="AP140:AQ140"/>
    <mergeCell ref="AQ175:AR175"/>
    <mergeCell ref="O179:P179"/>
    <mergeCell ref="S179:X179"/>
    <mergeCell ref="AZ169:BH169"/>
    <mergeCell ref="S152:X152"/>
    <mergeCell ref="S154:X154"/>
    <mergeCell ref="AT154:AY154"/>
    <mergeCell ref="S156:X156"/>
    <mergeCell ref="AT156:AY156"/>
    <mergeCell ref="S158:X158"/>
    <mergeCell ref="AT158:AY158"/>
    <mergeCell ref="AT159:AY159"/>
    <mergeCell ref="AJ160:AK160"/>
    <mergeCell ref="AP160:AQ160"/>
    <mergeCell ref="AT160:AY160"/>
    <mergeCell ref="AQ162:AR162"/>
    <mergeCell ref="AT162:AY162"/>
    <mergeCell ref="AQ164:AR164"/>
    <mergeCell ref="AT164:AY164"/>
    <mergeCell ref="S166:X166"/>
    <mergeCell ref="AT166:AY166"/>
    <mergeCell ref="S169:X169"/>
    <mergeCell ref="AT169:AY169"/>
    <mergeCell ref="AT175:AY175"/>
    <mergeCell ref="AZ110:BE110"/>
    <mergeCell ref="B111:AT112"/>
    <mergeCell ref="AZ111:BD111"/>
    <mergeCell ref="D118:AT118"/>
    <mergeCell ref="D120:AT120"/>
    <mergeCell ref="K127:X127"/>
    <mergeCell ref="AH127:AY127"/>
    <mergeCell ref="K129:X129"/>
    <mergeCell ref="AH129:AL129"/>
    <mergeCell ref="AO129:AS129"/>
    <mergeCell ref="AZ91:BF91"/>
    <mergeCell ref="K93:V93"/>
    <mergeCell ref="AZ93:BF93"/>
    <mergeCell ref="R97:X97"/>
    <mergeCell ref="R99:X99"/>
    <mergeCell ref="R100:X100"/>
    <mergeCell ref="R103:X103"/>
    <mergeCell ref="R105:X105"/>
    <mergeCell ref="R107:AA107"/>
    <mergeCell ref="AZ70:BE70"/>
    <mergeCell ref="B71:AT72"/>
    <mergeCell ref="AZ71:BD71"/>
    <mergeCell ref="D78:AT78"/>
    <mergeCell ref="D80:AT80"/>
    <mergeCell ref="K87:V87"/>
    <mergeCell ref="AE87:AT87"/>
    <mergeCell ref="K89:V89"/>
    <mergeCell ref="AE89:AJ89"/>
    <mergeCell ref="AM89:AQ89"/>
    <mergeCell ref="AZ51:BF51"/>
    <mergeCell ref="K53:V53"/>
    <mergeCell ref="AZ53:BF53"/>
    <mergeCell ref="R57:X57"/>
    <mergeCell ref="R59:X59"/>
    <mergeCell ref="R60:X60"/>
    <mergeCell ref="R63:X63"/>
    <mergeCell ref="R65:X65"/>
    <mergeCell ref="R67:AA67"/>
    <mergeCell ref="O248:P248"/>
    <mergeCell ref="S248:X248"/>
    <mergeCell ref="AM215:AO215"/>
    <mergeCell ref="O251:P251"/>
    <mergeCell ref="S251:X251"/>
    <mergeCell ref="K47:V47"/>
    <mergeCell ref="AE47:AT47"/>
    <mergeCell ref="K49:V49"/>
    <mergeCell ref="AE49:AJ49"/>
    <mergeCell ref="AM49:AQ49"/>
    <mergeCell ref="K51:V51"/>
    <mergeCell ref="AE51:AT51"/>
    <mergeCell ref="K91:V91"/>
    <mergeCell ref="AE91:AT91"/>
    <mergeCell ref="K131:X131"/>
    <mergeCell ref="AH131:AW131"/>
    <mergeCell ref="K133:X133"/>
    <mergeCell ref="AH133:AM133"/>
    <mergeCell ref="S136:X136"/>
    <mergeCell ref="AT138:AY138"/>
    <mergeCell ref="S140:X140"/>
    <mergeCell ref="AJ140:AK140"/>
    <mergeCell ref="AQ242:AR242"/>
    <mergeCell ref="AT242:AY242"/>
    <mergeCell ref="O244:P244"/>
    <mergeCell ref="S244:X244"/>
    <mergeCell ref="AM244:AN244"/>
    <mergeCell ref="AT244:AY244"/>
    <mergeCell ref="O246:P246"/>
    <mergeCell ref="S246:X246"/>
    <mergeCell ref="AT246:AY246"/>
    <mergeCell ref="AT231:AY231"/>
    <mergeCell ref="S233:X233"/>
    <mergeCell ref="AT233:AY233"/>
    <mergeCell ref="S236:X236"/>
    <mergeCell ref="AT236:AY236"/>
    <mergeCell ref="AZ236:BH236"/>
    <mergeCell ref="B238:F239"/>
    <mergeCell ref="G238:W239"/>
    <mergeCell ref="X238:X239"/>
    <mergeCell ref="Z238:Z239"/>
    <mergeCell ref="AA238:AA239"/>
    <mergeCell ref="AB238:AO239"/>
    <mergeCell ref="S219:X219"/>
    <mergeCell ref="S221:X221"/>
    <mergeCell ref="AT221:AY221"/>
    <mergeCell ref="S223:X223"/>
    <mergeCell ref="AT223:AY223"/>
    <mergeCell ref="S225:X225"/>
    <mergeCell ref="AT225:AY225"/>
    <mergeCell ref="AT226:AY226"/>
    <mergeCell ref="AJ227:AK227"/>
    <mergeCell ref="AP227:AQ227"/>
    <mergeCell ref="AT227:AY227"/>
    <mergeCell ref="S211:X211"/>
    <mergeCell ref="AT211:AY211"/>
    <mergeCell ref="K213:L213"/>
    <mergeCell ref="S213:X213"/>
    <mergeCell ref="K215:L215"/>
    <mergeCell ref="S215:X215"/>
    <mergeCell ref="AT215:AY215"/>
    <mergeCell ref="S217:X217"/>
    <mergeCell ref="AM217:AO217"/>
    <mergeCell ref="AT217:AY217"/>
    <mergeCell ref="AH194:AY194"/>
    <mergeCell ref="K196:X196"/>
    <mergeCell ref="AH196:AL196"/>
    <mergeCell ref="AO196:AS196"/>
    <mergeCell ref="K198:X198"/>
    <mergeCell ref="AH198:AW198"/>
    <mergeCell ref="K200:X200"/>
    <mergeCell ref="AH200:AM200"/>
    <mergeCell ref="AP209:AQ209"/>
    <mergeCell ref="AT209:AY209"/>
    <mergeCell ref="K328:X328"/>
    <mergeCell ref="AI328:AZ328"/>
    <mergeCell ref="K330:X330"/>
    <mergeCell ref="AI330:AM330"/>
    <mergeCell ref="D40:AT40"/>
    <mergeCell ref="R18:X18"/>
    <mergeCell ref="R19:X19"/>
    <mergeCell ref="K6:V6"/>
    <mergeCell ref="AE6:AT6"/>
    <mergeCell ref="K8:V8"/>
    <mergeCell ref="K10:V10"/>
    <mergeCell ref="AE10:AT10"/>
    <mergeCell ref="AE8:AJ8"/>
    <mergeCell ref="AM8:AQ8"/>
    <mergeCell ref="AZ10:BF10"/>
    <mergeCell ref="AZ12:BF12"/>
    <mergeCell ref="K12:V12"/>
    <mergeCell ref="R16:X16"/>
    <mergeCell ref="R23:X23"/>
    <mergeCell ref="R25:X25"/>
    <mergeCell ref="AZ30:BE30"/>
    <mergeCell ref="AZ31:BD31"/>
    <mergeCell ref="D38:AT38"/>
    <mergeCell ref="R27:AA27"/>
    <mergeCell ref="AV376:BA376"/>
    <mergeCell ref="AV356:BA356"/>
    <mergeCell ref="AV350:BA350"/>
    <mergeCell ref="BE370:BK370"/>
    <mergeCell ref="AS374:AT374"/>
    <mergeCell ref="AV374:BA374"/>
    <mergeCell ref="AV348:BA348"/>
    <mergeCell ref="AV364:BA364"/>
    <mergeCell ref="AV368:BA368"/>
    <mergeCell ref="AV352:BA352"/>
    <mergeCell ref="AV354:BA354"/>
    <mergeCell ref="AS358:AT358"/>
    <mergeCell ref="AV358:BA358"/>
    <mergeCell ref="O380:P380"/>
    <mergeCell ref="S378:X378"/>
    <mergeCell ref="O378:P378"/>
    <mergeCell ref="S356:X356"/>
    <mergeCell ref="S380:X380"/>
    <mergeCell ref="S376:X376"/>
    <mergeCell ref="O376:P376"/>
    <mergeCell ref="S368:X368"/>
    <mergeCell ref="AN376:AO376"/>
    <mergeCell ref="AP330:AT330"/>
    <mergeCell ref="S346:X346"/>
    <mergeCell ref="S344:X344"/>
    <mergeCell ref="S342:X342"/>
    <mergeCell ref="S340:X340"/>
    <mergeCell ref="AK342:AL342"/>
    <mergeCell ref="AQ342:AR342"/>
    <mergeCell ref="K346:L346"/>
    <mergeCell ref="K332:X332"/>
    <mergeCell ref="AI332:AX332"/>
    <mergeCell ref="S336:X336"/>
    <mergeCell ref="K334:X334"/>
    <mergeCell ref="AV344:BA344"/>
    <mergeCell ref="AV340:BA340"/>
    <mergeCell ref="AV342:BA342"/>
    <mergeCell ref="AQ340:AR340"/>
    <mergeCell ref="AV338:BA338"/>
    <mergeCell ref="S350:X350"/>
    <mergeCell ref="S348:X348"/>
    <mergeCell ref="B370:F371"/>
    <mergeCell ref="G370:W371"/>
    <mergeCell ref="X370:X371"/>
    <mergeCell ref="Z370:Z371"/>
    <mergeCell ref="AC370:AP371"/>
    <mergeCell ref="AI334:AN334"/>
    <mergeCell ref="AK340:AL340"/>
    <mergeCell ref="AA370:AA371"/>
    <mergeCell ref="S364:X364"/>
    <mergeCell ref="S358:X358"/>
    <mergeCell ref="S354:X354"/>
    <mergeCell ref="S352:X352"/>
    <mergeCell ref="K348:L348"/>
    <mergeCell ref="AN348:AP348"/>
    <mergeCell ref="K395:X395"/>
    <mergeCell ref="AH395:AW395"/>
    <mergeCell ref="S409:X409"/>
    <mergeCell ref="AU407:AZ407"/>
    <mergeCell ref="AU413:AZ413"/>
    <mergeCell ref="O443:P443"/>
    <mergeCell ref="S443:X443"/>
    <mergeCell ref="S421:X421"/>
    <mergeCell ref="S419:X419"/>
    <mergeCell ref="AR421:AS421"/>
    <mergeCell ref="AU421:AZ421"/>
    <mergeCell ref="AU427:AZ427"/>
    <mergeCell ref="S427:X427"/>
    <mergeCell ref="AU419:AZ419"/>
    <mergeCell ref="AU431:AZ431"/>
    <mergeCell ref="S439:X439"/>
    <mergeCell ref="S441:X441"/>
    <mergeCell ref="AH397:AM397"/>
    <mergeCell ref="S399:X399"/>
    <mergeCell ref="S403:X403"/>
    <mergeCell ref="AJ403:AK403"/>
    <mergeCell ref="S405:X405"/>
    <mergeCell ref="AJ405:AK405"/>
    <mergeCell ref="AU417:AZ417"/>
    <mergeCell ref="K391:X391"/>
    <mergeCell ref="AU401:AZ401"/>
    <mergeCell ref="O441:P441"/>
    <mergeCell ref="O439:P439"/>
    <mergeCell ref="K411:L411"/>
    <mergeCell ref="S411:X411"/>
    <mergeCell ref="AM411:AO411"/>
    <mergeCell ref="AU403:AZ403"/>
    <mergeCell ref="AU405:AZ405"/>
    <mergeCell ref="AH391:AY391"/>
    <mergeCell ref="S417:X417"/>
    <mergeCell ref="AU411:AZ411"/>
    <mergeCell ref="K393:X393"/>
    <mergeCell ref="AH393:AL393"/>
    <mergeCell ref="AO393:AS393"/>
    <mergeCell ref="AP405:AQ405"/>
    <mergeCell ref="S407:X407"/>
    <mergeCell ref="K397:X397"/>
    <mergeCell ref="AU415:AZ415"/>
    <mergeCell ref="S413:X413"/>
    <mergeCell ref="S415:X415"/>
    <mergeCell ref="AU439:AZ439"/>
    <mergeCell ref="K409:L409"/>
    <mergeCell ref="AP403:AQ403"/>
    <mergeCell ref="AR423:AS423"/>
    <mergeCell ref="AU423:AZ423"/>
    <mergeCell ref="S431:X431"/>
    <mergeCell ref="BD433:BJ433"/>
    <mergeCell ref="AR437:AS437"/>
    <mergeCell ref="AU437:AZ437"/>
    <mergeCell ref="K460:X460"/>
    <mergeCell ref="AH460:AM460"/>
    <mergeCell ref="S462:X462"/>
    <mergeCell ref="K472:L472"/>
    <mergeCell ref="S472:X472"/>
    <mergeCell ref="K474:L474"/>
    <mergeCell ref="S474:X474"/>
    <mergeCell ref="AM474:AO474"/>
    <mergeCell ref="AU474:AZ474"/>
    <mergeCell ref="AU464:AZ464"/>
    <mergeCell ref="B433:F434"/>
    <mergeCell ref="G433:W434"/>
    <mergeCell ref="X433:X434"/>
    <mergeCell ref="Z433:Z434"/>
    <mergeCell ref="AA433:AA434"/>
    <mergeCell ref="AB433:AO434"/>
    <mergeCell ref="K454:X454"/>
    <mergeCell ref="AH454:AY454"/>
    <mergeCell ref="K456:X456"/>
    <mergeCell ref="AH456:AL456"/>
    <mergeCell ref="AO456:AS456"/>
    <mergeCell ref="K458:X458"/>
    <mergeCell ref="AH458:AW458"/>
    <mergeCell ref="AJ466:AK466"/>
    <mergeCell ref="AP466:AQ466"/>
    <mergeCell ref="AU466:AZ466"/>
    <mergeCell ref="S466:X466"/>
    <mergeCell ref="AU468:AZ468"/>
    <mergeCell ref="S476:X476"/>
    <mergeCell ref="AU476:AZ476"/>
    <mergeCell ref="S478:X478"/>
    <mergeCell ref="AU478:AZ478"/>
    <mergeCell ref="S480:X480"/>
    <mergeCell ref="S470:X470"/>
    <mergeCell ref="AU470:AZ470"/>
    <mergeCell ref="S468:X468"/>
    <mergeCell ref="AJ468:AK468"/>
    <mergeCell ref="AP468:AQ468"/>
    <mergeCell ref="B496:F497"/>
    <mergeCell ref="G496:W497"/>
    <mergeCell ref="X496:X497"/>
    <mergeCell ref="Z496:Z497"/>
    <mergeCell ref="AA496:AA497"/>
    <mergeCell ref="AU480:AZ480"/>
    <mergeCell ref="BD496:BJ496"/>
    <mergeCell ref="AR500:AS500"/>
    <mergeCell ref="AU500:AZ500"/>
    <mergeCell ref="S482:X482"/>
    <mergeCell ref="AU482:AZ482"/>
    <mergeCell ref="S484:X484"/>
    <mergeCell ref="AR484:AS484"/>
    <mergeCell ref="AU484:AZ484"/>
    <mergeCell ref="S486:X486"/>
    <mergeCell ref="AU490:AZ490"/>
    <mergeCell ref="S494:X494"/>
    <mergeCell ref="AU494:AZ494"/>
    <mergeCell ref="O506:P506"/>
    <mergeCell ref="S506:X506"/>
    <mergeCell ref="AB496:AO497"/>
    <mergeCell ref="O502:P502"/>
    <mergeCell ref="S502:X502"/>
    <mergeCell ref="AU502:AZ502"/>
    <mergeCell ref="O504:P504"/>
    <mergeCell ref="S504:X504"/>
    <mergeCell ref="S490:X490"/>
    <mergeCell ref="AT140:AY140"/>
    <mergeCell ref="S142:X142"/>
    <mergeCell ref="AJ142:AK142"/>
    <mergeCell ref="AP142:AQ142"/>
    <mergeCell ref="AT142:AY142"/>
    <mergeCell ref="S144:X144"/>
    <mergeCell ref="AT144:AY144"/>
    <mergeCell ref="K262:X262"/>
    <mergeCell ref="AH262:AY262"/>
    <mergeCell ref="AT179:AY179"/>
    <mergeCell ref="O181:P181"/>
    <mergeCell ref="S181:X181"/>
    <mergeCell ref="AQ229:AR229"/>
    <mergeCell ref="AT229:AY229"/>
    <mergeCell ref="AQ231:AR231"/>
    <mergeCell ref="S203:X203"/>
    <mergeCell ref="AT205:AY205"/>
    <mergeCell ref="S207:X207"/>
    <mergeCell ref="AJ207:AK207"/>
    <mergeCell ref="AP207:AQ207"/>
    <mergeCell ref="AT207:AY207"/>
    <mergeCell ref="S209:X209"/>
    <mergeCell ref="AJ209:AK209"/>
    <mergeCell ref="K194:X194"/>
    <mergeCell ref="K264:X264"/>
    <mergeCell ref="AH264:AL264"/>
    <mergeCell ref="AO264:AS264"/>
    <mergeCell ref="K266:X266"/>
    <mergeCell ref="AH266:AW266"/>
    <mergeCell ref="K268:X268"/>
    <mergeCell ref="AH268:AM268"/>
    <mergeCell ref="S271:X271"/>
    <mergeCell ref="AT273:AY273"/>
    <mergeCell ref="S275:X275"/>
    <mergeCell ref="AJ275:AK275"/>
    <mergeCell ref="AP275:AQ275"/>
    <mergeCell ref="AT275:AY275"/>
    <mergeCell ref="S277:X277"/>
    <mergeCell ref="AJ277:AK277"/>
    <mergeCell ref="AP277:AQ277"/>
    <mergeCell ref="AT277:AY277"/>
    <mergeCell ref="S279:X279"/>
    <mergeCell ref="AT279:AY279"/>
    <mergeCell ref="K281:L281"/>
    <mergeCell ref="S281:X281"/>
    <mergeCell ref="K283:L283"/>
    <mergeCell ref="S283:X283"/>
    <mergeCell ref="AM283:AO283"/>
    <mergeCell ref="AT283:AY283"/>
    <mergeCell ref="S285:X285"/>
    <mergeCell ref="AM285:AO285"/>
    <mergeCell ref="AT285:AY285"/>
    <mergeCell ref="S287:X287"/>
    <mergeCell ref="S289:X289"/>
    <mergeCell ref="AT289:AY289"/>
    <mergeCell ref="S291:X291"/>
    <mergeCell ref="AT291:AY291"/>
    <mergeCell ref="S293:X293"/>
    <mergeCell ref="AT293:AY293"/>
    <mergeCell ref="AT294:AY294"/>
    <mergeCell ref="AJ295:AK295"/>
    <mergeCell ref="AP295:AQ295"/>
    <mergeCell ref="AT295:AY295"/>
    <mergeCell ref="AQ297:AR297"/>
    <mergeCell ref="AT297:AY297"/>
    <mergeCell ref="AQ299:AR299"/>
    <mergeCell ref="AT299:AY299"/>
    <mergeCell ref="S301:X301"/>
    <mergeCell ref="AT301:AY301"/>
    <mergeCell ref="S304:X304"/>
    <mergeCell ref="AT304:AY304"/>
    <mergeCell ref="AZ304:BH304"/>
    <mergeCell ref="O314:P314"/>
    <mergeCell ref="S314:X314"/>
    <mergeCell ref="AT314:AY314"/>
    <mergeCell ref="O316:P316"/>
    <mergeCell ref="S316:X316"/>
    <mergeCell ref="O319:P319"/>
    <mergeCell ref="S319:X319"/>
    <mergeCell ref="B306:F307"/>
    <mergeCell ref="G306:W307"/>
    <mergeCell ref="X306:X307"/>
    <mergeCell ref="Z306:Z307"/>
    <mergeCell ref="AA306:AA307"/>
    <mergeCell ref="AB306:AO307"/>
    <mergeCell ref="AQ310:AR310"/>
    <mergeCell ref="AT310:AY310"/>
    <mergeCell ref="O312:P312"/>
    <mergeCell ref="S312:X312"/>
    <mergeCell ref="AM312:AN312"/>
    <mergeCell ref="AT312:AY312"/>
  </mergeCells>
  <phoneticPr fontId="6" type="noConversion"/>
  <printOptions horizontalCentered="1"/>
  <pageMargins left="0.19685039370078741" right="0.19685039370078741" top="0.23622047244094491" bottom="0.23622047244094491" header="0.31496062992125984" footer="0.31496062992125984"/>
  <pageSetup paperSize="9" scale="58" orientation="portrait" horizontalDpi="4294967293" verticalDpi="4294967293" r:id="rId1"/>
  <headerFooter alignWithMargins="0">
    <oddFooter>&amp;Rsdm.docx</oddFooter>
  </headerFooter>
  <rowBreaks count="7" manualBreakCount="7">
    <brk id="40" max="52" man="1"/>
    <brk id="80" max="52" man="1"/>
    <brk id="121" max="52" man="1"/>
    <brk id="187" max="52" man="1"/>
    <brk id="254" max="52" man="1"/>
    <brk id="321" max="52" man="1"/>
    <brk id="447" max="52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J550"/>
  <sheetViews>
    <sheetView view="pageBreakPreview" topLeftCell="A336" zoomScale="80" zoomScaleNormal="100" zoomScaleSheetLayoutView="80" workbookViewId="0">
      <selection activeCell="K343" sqref="K343:X343"/>
    </sheetView>
  </sheetViews>
  <sheetFormatPr defaultRowHeight="12.75" x14ac:dyDescent="0.2"/>
  <cols>
    <col min="1" max="1" width="3.85546875" customWidth="1"/>
    <col min="2" max="10" width="2.7109375" customWidth="1"/>
    <col min="11" max="11" width="4" customWidth="1"/>
    <col min="12" max="12" width="3.42578125" customWidth="1"/>
    <col min="13" max="13" width="4.28515625" customWidth="1"/>
    <col min="14" max="15" width="2.7109375" customWidth="1"/>
    <col min="16" max="16" width="4.85546875" customWidth="1"/>
    <col min="17" max="18" width="2.7109375" customWidth="1"/>
    <col min="19" max="24" width="4.140625" customWidth="1"/>
    <col min="25" max="46" width="2.7109375" customWidth="1"/>
    <col min="47" max="49" width="3.42578125" customWidth="1"/>
    <col min="50" max="50" width="5.28515625" customWidth="1"/>
    <col min="51" max="51" width="3.42578125" customWidth="1"/>
    <col min="52" max="52" width="4.28515625" customWidth="1"/>
    <col min="53" max="113" width="2.7109375" customWidth="1"/>
    <col min="114" max="115" width="3.7109375" customWidth="1"/>
  </cols>
  <sheetData>
    <row r="1" spans="1:52" ht="15.7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8.75" x14ac:dyDescent="0.3">
      <c r="A2" s="1"/>
      <c r="B2" s="1"/>
      <c r="C2" s="70"/>
      <c r="D2" s="70"/>
      <c r="E2" s="70"/>
      <c r="F2" s="70"/>
      <c r="G2" s="70"/>
      <c r="H2" s="70"/>
      <c r="I2" s="70"/>
      <c r="J2" s="70"/>
      <c r="K2" s="70"/>
      <c r="L2" s="70"/>
      <c r="M2" s="70" t="s">
        <v>350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1"/>
      <c r="AZ2" s="1"/>
    </row>
    <row r="3" spans="1:52" ht="15.75" x14ac:dyDescent="0.25">
      <c r="A3" s="1"/>
      <c r="B3" s="1"/>
      <c r="C3" s="1"/>
      <c r="D3" s="1"/>
      <c r="E3" s="1"/>
      <c r="F3" s="1"/>
      <c r="G3" s="1"/>
      <c r="H3" s="1"/>
      <c r="I3" s="3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22.5" x14ac:dyDescent="0.3">
      <c r="A4" s="1"/>
      <c r="B4" s="1"/>
      <c r="C4" s="70"/>
      <c r="D4" s="70"/>
      <c r="E4" s="70"/>
      <c r="F4" s="70"/>
      <c r="G4" s="70"/>
      <c r="H4" s="70"/>
      <c r="I4" s="70"/>
      <c r="J4" s="70"/>
      <c r="K4" s="70"/>
      <c r="L4" s="70"/>
      <c r="M4" s="71" t="s">
        <v>15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1"/>
      <c r="AZ4" s="1"/>
    </row>
    <row r="5" spans="1:52" ht="15.75" x14ac:dyDescent="0.25">
      <c r="A5" s="1"/>
      <c r="B5" s="1"/>
      <c r="C5" s="1"/>
      <c r="D5" s="1"/>
      <c r="E5" s="1"/>
      <c r="F5" s="1"/>
      <c r="G5" s="1"/>
      <c r="H5" s="1"/>
      <c r="I5" s="3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ht="15.75" x14ac:dyDescent="0.25">
      <c r="A6" s="1"/>
      <c r="B6" s="5"/>
      <c r="C6" s="6" t="s">
        <v>7</v>
      </c>
      <c r="D6" s="7"/>
      <c r="E6" s="7"/>
      <c r="F6" s="7"/>
      <c r="G6" s="7"/>
      <c r="H6" s="7"/>
      <c r="I6" s="11" t="s">
        <v>8</v>
      </c>
      <c r="J6" s="7"/>
      <c r="K6" s="994" t="e">
        <f>'Rekap1 +tunjangan'!#REF!</f>
        <v>#REF!</v>
      </c>
      <c r="L6" s="995"/>
      <c r="M6" s="995"/>
      <c r="N6" s="995"/>
      <c r="O6" s="995"/>
      <c r="P6" s="995"/>
      <c r="Q6" s="995"/>
      <c r="R6" s="995"/>
      <c r="S6" s="995"/>
      <c r="T6" s="995"/>
      <c r="U6" s="995"/>
      <c r="V6" s="995"/>
      <c r="W6" s="995"/>
      <c r="X6" s="996"/>
      <c r="Y6" s="90"/>
      <c r="Z6" s="1"/>
      <c r="AA6" s="8" t="s">
        <v>11</v>
      </c>
      <c r="AB6" s="7"/>
      <c r="AC6" s="7"/>
      <c r="AD6" s="7"/>
      <c r="AE6" s="7"/>
      <c r="AF6" s="11" t="s">
        <v>8</v>
      </c>
      <c r="AG6" s="7"/>
      <c r="AH6" s="994" t="s">
        <v>403</v>
      </c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1004"/>
    </row>
    <row r="7" spans="1:52" ht="3" customHeight="1" x14ac:dyDescent="0.25">
      <c r="A7" s="1"/>
      <c r="B7" s="1"/>
      <c r="C7" s="1"/>
      <c r="D7" s="1"/>
      <c r="E7" s="1"/>
      <c r="F7" s="1"/>
      <c r="G7" s="1"/>
      <c r="H7" s="1"/>
      <c r="I7" s="10"/>
      <c r="J7" s="1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1"/>
      <c r="AA7" s="2"/>
      <c r="AB7" s="1"/>
      <c r="AC7" s="1"/>
      <c r="AD7" s="1"/>
      <c r="AE7" s="1"/>
      <c r="AF7" s="12"/>
      <c r="AG7" s="1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1"/>
      <c r="AZ7" s="1"/>
    </row>
    <row r="8" spans="1:52" ht="15.75" x14ac:dyDescent="0.25">
      <c r="A8" s="1"/>
      <c r="B8" s="5"/>
      <c r="C8" s="6" t="s">
        <v>21</v>
      </c>
      <c r="D8" s="7"/>
      <c r="E8" s="7"/>
      <c r="F8" s="7"/>
      <c r="G8" s="7"/>
      <c r="H8" s="7"/>
      <c r="I8" s="11" t="s">
        <v>8</v>
      </c>
      <c r="J8" s="7"/>
      <c r="K8" s="994" t="s">
        <v>157</v>
      </c>
      <c r="L8" s="995"/>
      <c r="M8" s="995"/>
      <c r="N8" s="995"/>
      <c r="O8" s="995"/>
      <c r="P8" s="995"/>
      <c r="Q8" s="995"/>
      <c r="R8" s="995"/>
      <c r="S8" s="995"/>
      <c r="T8" s="995"/>
      <c r="U8" s="995"/>
      <c r="V8" s="995"/>
      <c r="W8" s="995"/>
      <c r="X8" s="996"/>
      <c r="Y8" s="90"/>
      <c r="Z8" s="1"/>
      <c r="AA8" s="8" t="s">
        <v>12</v>
      </c>
      <c r="AB8" s="7"/>
      <c r="AC8" s="7"/>
      <c r="AD8" s="7"/>
      <c r="AE8" s="7"/>
      <c r="AF8" s="11" t="s">
        <v>8</v>
      </c>
      <c r="AG8" s="7"/>
      <c r="AH8" s="998">
        <f>'Rekap1 +tunjangan'!B103</f>
        <v>42659</v>
      </c>
      <c r="AI8" s="998"/>
      <c r="AJ8" s="998"/>
      <c r="AK8" s="998"/>
      <c r="AL8" s="998"/>
      <c r="AM8" s="67" t="s">
        <v>18</v>
      </c>
      <c r="AN8" s="7"/>
      <c r="AO8" s="998">
        <f>'Rekap1 +tunjangan'!B104</f>
        <v>42689</v>
      </c>
      <c r="AP8" s="998"/>
      <c r="AQ8" s="998"/>
      <c r="AR8" s="998"/>
      <c r="AS8" s="998"/>
      <c r="AT8" s="998"/>
      <c r="AU8" s="68"/>
      <c r="AV8" s="68"/>
      <c r="AW8" s="68"/>
      <c r="AX8" s="68"/>
      <c r="AY8" s="7"/>
      <c r="AZ8" s="74"/>
    </row>
    <row r="9" spans="1:52" ht="3" customHeight="1" x14ac:dyDescent="0.25">
      <c r="A9" s="1"/>
      <c r="B9" s="1"/>
      <c r="C9" s="1"/>
      <c r="D9" s="1"/>
      <c r="E9" s="1"/>
      <c r="F9" s="1"/>
      <c r="G9" s="1"/>
      <c r="H9" s="1"/>
      <c r="I9" s="10"/>
      <c r="J9" s="1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1"/>
      <c r="AA9" s="2"/>
      <c r="AB9" s="1"/>
      <c r="AC9" s="1"/>
      <c r="AD9" s="1"/>
      <c r="AE9" s="1"/>
      <c r="AF9" s="12"/>
      <c r="AG9" s="1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1"/>
      <c r="AZ9" s="1"/>
    </row>
    <row r="10" spans="1:52" ht="15.75" x14ac:dyDescent="0.25">
      <c r="A10" s="1"/>
      <c r="B10" s="5"/>
      <c r="C10" s="6" t="s">
        <v>6</v>
      </c>
      <c r="D10" s="7"/>
      <c r="E10" s="7"/>
      <c r="F10" s="7"/>
      <c r="G10" s="7"/>
      <c r="H10" s="7"/>
      <c r="I10" s="11" t="s">
        <v>8</v>
      </c>
      <c r="J10" s="7"/>
      <c r="K10" s="999" t="s">
        <v>160</v>
      </c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1"/>
      <c r="Y10" s="91"/>
      <c r="Z10" s="1"/>
      <c r="AA10" s="8" t="s">
        <v>13</v>
      </c>
      <c r="AB10" s="7"/>
      <c r="AC10" s="7"/>
      <c r="AD10" s="7"/>
      <c r="AE10" s="7"/>
      <c r="AF10" s="11" t="s">
        <v>8</v>
      </c>
      <c r="AG10" s="7"/>
      <c r="AH10" s="1002" t="e">
        <f>'Rekap1 +tunjangan'!#REF!</f>
        <v>#REF!</v>
      </c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997"/>
      <c r="AY10" s="7"/>
      <c r="AZ10" s="74"/>
    </row>
    <row r="11" spans="1:52" ht="3" customHeight="1" x14ac:dyDescent="0.25">
      <c r="A11" s="1"/>
      <c r="B11" s="1"/>
      <c r="C11" s="1"/>
      <c r="D11" s="1"/>
      <c r="E11" s="1"/>
      <c r="F11" s="1"/>
      <c r="G11" s="1"/>
      <c r="H11" s="1"/>
      <c r="I11" s="10"/>
      <c r="J11" s="1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1"/>
      <c r="AA11" s="2"/>
      <c r="AB11" s="1"/>
      <c r="AC11" s="1"/>
      <c r="AD11" s="1"/>
      <c r="AE11" s="1"/>
      <c r="AF11" s="12"/>
      <c r="AG11" s="1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1"/>
      <c r="AZ11" s="1"/>
    </row>
    <row r="12" spans="1:52" ht="15.75" x14ac:dyDescent="0.25">
      <c r="A12" s="1"/>
      <c r="B12" s="5"/>
      <c r="C12" s="6" t="s">
        <v>104</v>
      </c>
      <c r="D12" s="7"/>
      <c r="E12" s="7"/>
      <c r="F12" s="7"/>
      <c r="G12" s="7"/>
      <c r="H12" s="7"/>
      <c r="I12" s="87" t="s">
        <v>8</v>
      </c>
      <c r="J12" s="7"/>
      <c r="K12" s="994" t="s">
        <v>158</v>
      </c>
      <c r="L12" s="995"/>
      <c r="M12" s="995"/>
      <c r="N12" s="995"/>
      <c r="O12" s="995"/>
      <c r="P12" s="995"/>
      <c r="Q12" s="995"/>
      <c r="R12" s="995"/>
      <c r="S12" s="995"/>
      <c r="T12" s="995"/>
      <c r="U12" s="995"/>
      <c r="V12" s="995"/>
      <c r="W12" s="995"/>
      <c r="X12" s="996"/>
      <c r="Y12" s="90"/>
      <c r="Z12" s="1"/>
      <c r="AA12" s="8" t="s">
        <v>14</v>
      </c>
      <c r="AB12" s="7"/>
      <c r="AC12" s="7"/>
      <c r="AD12" s="7"/>
      <c r="AE12" s="7"/>
      <c r="AF12" s="11" t="s">
        <v>8</v>
      </c>
      <c r="AG12" s="7"/>
      <c r="AH12" s="1014">
        <v>95490210</v>
      </c>
      <c r="AI12" s="994"/>
      <c r="AJ12" s="994"/>
      <c r="AK12" s="994"/>
      <c r="AL12" s="994"/>
      <c r="AM12" s="994"/>
      <c r="AN12" s="67" t="s">
        <v>161</v>
      </c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7"/>
      <c r="AZ12" s="74"/>
    </row>
    <row r="13" spans="1:52" ht="15.75" x14ac:dyDescent="0.25">
      <c r="A13" s="1"/>
      <c r="B13" s="1"/>
      <c r="C13" s="1"/>
      <c r="D13" s="1"/>
      <c r="E13" s="1"/>
      <c r="F13" s="1"/>
      <c r="G13" s="1"/>
      <c r="H13" s="1"/>
      <c r="I13" s="3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ht="15.75" x14ac:dyDescent="0.25">
      <c r="A14" s="1"/>
      <c r="B14" s="1" t="s">
        <v>167</v>
      </c>
      <c r="C14" s="1" t="s"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"/>
      <c r="Q14" s="4" t="s">
        <v>8</v>
      </c>
      <c r="R14" s="1"/>
      <c r="S14" s="970" t="e">
        <f>'Rekap1 +tunjangan'!#REF!</f>
        <v>#REF!</v>
      </c>
      <c r="T14" s="971"/>
      <c r="U14" s="971"/>
      <c r="V14" s="971"/>
      <c r="W14" s="971"/>
      <c r="X14" s="972"/>
      <c r="Y14" s="108"/>
      <c r="Z14" s="1"/>
      <c r="AA14" s="1" t="s">
        <v>166</v>
      </c>
      <c r="AB14" s="1" t="s">
        <v>153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ht="3" customHeight="1" x14ac:dyDescent="0.25">
      <c r="A15" s="1"/>
      <c r="B15" s="1"/>
      <c r="C15" s="1"/>
      <c r="D15" s="1"/>
      <c r="E15" s="1"/>
      <c r="F15" s="1"/>
      <c r="G15" s="1"/>
      <c r="H15" s="1"/>
      <c r="I15" s="3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15.75" x14ac:dyDescent="0.25">
      <c r="A16" s="1"/>
      <c r="B16" s="1" t="s">
        <v>168</v>
      </c>
      <c r="C16" s="1" t="s">
        <v>125</v>
      </c>
      <c r="D16" s="1"/>
      <c r="E16" s="1"/>
      <c r="F16" s="1"/>
      <c r="G16" s="1"/>
      <c r="H16" s="1"/>
      <c r="I16" s="1"/>
      <c r="J16" s="1"/>
      <c r="K16" s="16"/>
      <c r="L16" s="16"/>
      <c r="M16" s="16"/>
      <c r="N16" s="16"/>
      <c r="O16" s="1"/>
      <c r="P16" s="4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 t="s">
        <v>108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 t="s">
        <v>8</v>
      </c>
      <c r="AU16" s="970">
        <v>0</v>
      </c>
      <c r="AV16" s="971"/>
      <c r="AW16" s="971"/>
      <c r="AX16" s="971"/>
      <c r="AY16" s="971"/>
      <c r="AZ16" s="972"/>
    </row>
    <row r="17" spans="1:55" ht="3" customHeight="1" x14ac:dyDescent="0.25">
      <c r="A17" s="1"/>
      <c r="B17" s="1"/>
      <c r="C17" s="1"/>
      <c r="D17" s="1"/>
      <c r="E17" s="1"/>
      <c r="F17" s="1"/>
      <c r="G17" s="1"/>
      <c r="H17" s="1"/>
      <c r="I17" s="4"/>
      <c r="J17" s="1"/>
      <c r="K17" s="39"/>
      <c r="L17" s="39"/>
      <c r="M17" s="39"/>
      <c r="N17" s="39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39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5" ht="15.75" x14ac:dyDescent="0.25">
      <c r="A18" s="1"/>
      <c r="B18" s="1"/>
      <c r="C18" s="1" t="s">
        <v>20</v>
      </c>
      <c r="D18" s="1"/>
      <c r="E18" s="1"/>
      <c r="F18" s="1"/>
      <c r="G18" s="1"/>
      <c r="H18" s="1"/>
      <c r="I18" s="4"/>
      <c r="J18" s="1"/>
      <c r="K18" s="1"/>
      <c r="L18" s="1"/>
      <c r="M18" s="1"/>
      <c r="N18" s="1"/>
      <c r="O18" s="1"/>
      <c r="P18" s="4"/>
      <c r="Q18" s="4" t="s">
        <v>8</v>
      </c>
      <c r="R18" s="1"/>
      <c r="S18" s="970" t="e">
        <f>'Rekap1 +tunjangan'!#REF!</f>
        <v>#REF!</v>
      </c>
      <c r="T18" s="971"/>
      <c r="U18" s="971"/>
      <c r="V18" s="971"/>
      <c r="W18" s="971"/>
      <c r="X18" s="972"/>
      <c r="Y18" s="108"/>
      <c r="Z18" s="1"/>
      <c r="AA18" s="1"/>
      <c r="AB18" s="1" t="s">
        <v>109</v>
      </c>
      <c r="AC18" s="1"/>
      <c r="AD18" s="1"/>
      <c r="AE18" s="1"/>
      <c r="AF18" s="4"/>
      <c r="AG18" s="5" t="s">
        <v>19</v>
      </c>
      <c r="AH18" s="67"/>
      <c r="AI18" s="73"/>
      <c r="AJ18" s="990">
        <v>0</v>
      </c>
      <c r="AK18" s="1005"/>
      <c r="AL18" s="16"/>
      <c r="AM18" s="72" t="s">
        <v>132</v>
      </c>
      <c r="AN18" s="67"/>
      <c r="AO18" s="74"/>
      <c r="AP18" s="990">
        <v>0</v>
      </c>
      <c r="AQ18" s="1005"/>
      <c r="AR18" s="107"/>
      <c r="AS18" s="1"/>
      <c r="AT18" s="1" t="s">
        <v>8</v>
      </c>
      <c r="AU18" s="970" t="e">
        <f>'Rekap1 +tunjangan'!#REF!</f>
        <v>#REF!</v>
      </c>
      <c r="AV18" s="971"/>
      <c r="AW18" s="971"/>
      <c r="AX18" s="971"/>
      <c r="AY18" s="971"/>
      <c r="AZ18" s="972"/>
    </row>
    <row r="19" spans="1:55" ht="3" customHeight="1" x14ac:dyDescent="0.25">
      <c r="A19" s="1"/>
      <c r="B19" s="1"/>
      <c r="C19" s="1"/>
      <c r="D19" s="1"/>
      <c r="E19" s="1"/>
      <c r="F19" s="1"/>
      <c r="G19" s="1"/>
      <c r="H19" s="1"/>
      <c r="I19" s="4"/>
      <c r="J19" s="1"/>
      <c r="K19" s="1"/>
      <c r="L19" s="1"/>
      <c r="M19" s="15"/>
      <c r="N19" s="15"/>
      <c r="O19" s="1"/>
      <c r="P19" s="4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39"/>
      <c r="AG19" s="1"/>
      <c r="AH19" s="1"/>
      <c r="AI19" s="1"/>
      <c r="AJ19" s="1">
        <v>0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>
        <v>0</v>
      </c>
      <c r="AX19" s="1"/>
      <c r="AY19" s="1"/>
      <c r="AZ19" s="1"/>
    </row>
    <row r="20" spans="1:55" ht="15.75" x14ac:dyDescent="0.25">
      <c r="A20" s="1"/>
      <c r="B20" s="1"/>
      <c r="C20" s="1" t="s">
        <v>495</v>
      </c>
      <c r="D20" s="1"/>
      <c r="E20" s="1"/>
      <c r="F20" s="1"/>
      <c r="G20" s="1"/>
      <c r="H20" s="1"/>
      <c r="I20" s="4"/>
      <c r="J20" s="1"/>
      <c r="K20" s="1"/>
      <c r="L20" s="1"/>
      <c r="M20" s="1"/>
      <c r="N20" s="1"/>
      <c r="O20" s="1"/>
      <c r="P20" s="4"/>
      <c r="Q20" s="4" t="s">
        <v>8</v>
      </c>
      <c r="R20" s="1"/>
      <c r="S20" s="970" t="e">
        <f>'Rekap1 +tunjangan'!#REF!</f>
        <v>#REF!</v>
      </c>
      <c r="T20" s="971"/>
      <c r="U20" s="971"/>
      <c r="V20" s="971"/>
      <c r="W20" s="971"/>
      <c r="X20" s="972"/>
      <c r="Y20" s="108"/>
      <c r="Z20" s="1"/>
      <c r="AA20" s="1"/>
      <c r="AB20" s="1" t="s">
        <v>550</v>
      </c>
      <c r="AC20" s="1"/>
      <c r="AD20" s="1"/>
      <c r="AE20" s="1"/>
      <c r="AF20" s="4"/>
      <c r="AG20" s="15"/>
      <c r="AH20" s="16"/>
      <c r="AI20" s="16"/>
      <c r="AJ20" s="992"/>
      <c r="AK20" s="992"/>
      <c r="AL20" s="16"/>
      <c r="AM20" s="16"/>
      <c r="AN20" s="16"/>
      <c r="AO20" s="15"/>
      <c r="AP20" s="992"/>
      <c r="AQ20" s="992"/>
      <c r="AR20" s="119"/>
      <c r="AS20" s="1"/>
      <c r="AT20" s="1" t="s">
        <v>8</v>
      </c>
      <c r="AU20" s="970" t="e">
        <f>'Rekap1 +tunjangan'!#REF!</f>
        <v>#REF!</v>
      </c>
      <c r="AV20" s="971"/>
      <c r="AW20" s="971"/>
      <c r="AX20" s="971"/>
      <c r="AY20" s="971"/>
      <c r="AZ20" s="972"/>
    </row>
    <row r="21" spans="1:55" ht="3" customHeight="1" x14ac:dyDescent="0.25">
      <c r="A21" s="1"/>
      <c r="B21" s="1"/>
      <c r="C21" s="1"/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39"/>
      <c r="Q21" s="39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39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5" ht="15.75" x14ac:dyDescent="0.25">
      <c r="A22" s="1"/>
      <c r="B22" s="1"/>
      <c r="C22" s="1" t="s">
        <v>21</v>
      </c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4"/>
      <c r="Q22" s="4" t="s">
        <v>8</v>
      </c>
      <c r="R22" s="1"/>
      <c r="S22" s="970" t="e">
        <f>'Rekap1 +tunjangan'!#REF!</f>
        <v>#REF!</v>
      </c>
      <c r="T22" s="971"/>
      <c r="U22" s="971"/>
      <c r="V22" s="971"/>
      <c r="W22" s="971"/>
      <c r="X22" s="972"/>
      <c r="Y22" s="108"/>
      <c r="Z22" s="1"/>
      <c r="AA22" s="1"/>
      <c r="AB22" s="1" t="s">
        <v>88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 t="s">
        <v>8</v>
      </c>
      <c r="AU22" s="970" t="e">
        <f>'Rekap1 +tunjangan'!#REF!</f>
        <v>#REF!</v>
      </c>
      <c r="AV22" s="971"/>
      <c r="AW22" s="971"/>
      <c r="AX22" s="971"/>
      <c r="AY22" s="971"/>
      <c r="AZ22" s="972"/>
    </row>
    <row r="23" spans="1:55" ht="3" customHeight="1" x14ac:dyDescent="0.25">
      <c r="A23" s="1"/>
      <c r="B23" s="1"/>
      <c r="C23" s="1"/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4"/>
      <c r="Q23" s="4"/>
      <c r="R23" s="1"/>
      <c r="S23" s="108"/>
      <c r="T23" s="108"/>
      <c r="U23" s="108"/>
      <c r="V23" s="108"/>
      <c r="W23" s="108"/>
      <c r="X23" s="108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5" ht="15.75" x14ac:dyDescent="0.25">
      <c r="A24" s="1"/>
      <c r="B24" s="1"/>
      <c r="C24" s="1" t="s">
        <v>442</v>
      </c>
      <c r="D24" s="1"/>
      <c r="E24" s="1"/>
      <c r="F24" s="1"/>
      <c r="G24" s="1"/>
      <c r="H24" s="1"/>
      <c r="I24" s="4"/>
      <c r="J24" s="1"/>
      <c r="K24" s="1"/>
      <c r="L24" s="1"/>
      <c r="M24" s="107"/>
      <c r="N24" s="107"/>
      <c r="O24" s="1"/>
      <c r="P24" s="39"/>
      <c r="Q24" s="39" t="s">
        <v>8</v>
      </c>
      <c r="R24" s="1"/>
      <c r="S24" s="970" t="e">
        <f>'Rekap1 +tunjangan'!#REF!</f>
        <v>#REF!</v>
      </c>
      <c r="T24" s="971"/>
      <c r="U24" s="971"/>
      <c r="V24" s="971"/>
      <c r="W24" s="971"/>
      <c r="X24" s="972"/>
      <c r="Y24" s="108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013"/>
      <c r="AV24" s="1013"/>
      <c r="AW24" s="1013"/>
      <c r="AX24" s="1013"/>
      <c r="AY24" s="1013"/>
      <c r="AZ24" s="1013"/>
    </row>
    <row r="25" spans="1:55" ht="3" customHeight="1" x14ac:dyDescent="0.25">
      <c r="A25" s="1"/>
      <c r="B25" s="1"/>
      <c r="C25" s="1"/>
      <c r="D25" s="1"/>
      <c r="E25" s="1"/>
      <c r="F25" s="1"/>
      <c r="G25" s="1"/>
      <c r="H25" s="1"/>
      <c r="I25" s="4"/>
      <c r="J25" s="1"/>
      <c r="K25" s="1"/>
      <c r="L25" s="1"/>
      <c r="M25" s="1"/>
      <c r="N25" s="1"/>
      <c r="O25" s="1"/>
      <c r="P25" s="39"/>
      <c r="Q25" s="39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39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5" ht="15.75" x14ac:dyDescent="0.25">
      <c r="A26" s="1"/>
      <c r="B26" s="1"/>
      <c r="C26" s="1" t="s">
        <v>1</v>
      </c>
      <c r="D26" s="1"/>
      <c r="E26" s="1"/>
      <c r="F26" s="1"/>
      <c r="G26" s="1"/>
      <c r="H26" s="1"/>
      <c r="I26" s="4"/>
      <c r="J26" s="1"/>
      <c r="K26" s="122">
        <v>0</v>
      </c>
      <c r="L26" s="123"/>
      <c r="M26" s="125" t="s">
        <v>31</v>
      </c>
      <c r="N26" s="107"/>
      <c r="O26" s="1"/>
      <c r="P26" s="4"/>
      <c r="Q26" s="4" t="s">
        <v>8</v>
      </c>
      <c r="R26" s="1"/>
      <c r="S26" s="970" t="e">
        <f>'Rekap1 +tunjangan'!#REF!</f>
        <v>#REF!</v>
      </c>
      <c r="T26" s="971"/>
      <c r="U26" s="971"/>
      <c r="V26" s="971"/>
      <c r="W26" s="971"/>
      <c r="X26" s="972"/>
      <c r="Y26" s="108"/>
      <c r="Z26" s="1"/>
      <c r="AA26" s="1"/>
      <c r="AB26" s="1" t="s">
        <v>551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5" ht="3" customHeight="1" x14ac:dyDescent="0.25">
      <c r="A27" s="1"/>
      <c r="B27" s="1"/>
      <c r="C27" s="1"/>
      <c r="D27" s="1"/>
      <c r="E27" s="1"/>
      <c r="F27" s="1"/>
      <c r="G27" s="1"/>
      <c r="H27" s="1"/>
      <c r="I27" s="4"/>
      <c r="J27" s="1"/>
      <c r="K27" s="1"/>
      <c r="L27" s="1"/>
      <c r="M27" s="3"/>
      <c r="N27" s="1"/>
      <c r="O27" s="1"/>
      <c r="P27" s="4"/>
      <c r="Q27" s="4"/>
      <c r="R27" s="1"/>
      <c r="S27" s="108"/>
      <c r="T27" s="108"/>
      <c r="U27" s="108"/>
      <c r="V27" s="108"/>
      <c r="W27" s="108"/>
      <c r="X27" s="108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5" ht="15.75" x14ac:dyDescent="0.25">
      <c r="A28" s="1"/>
      <c r="B28" s="1"/>
      <c r="C28" s="1" t="s">
        <v>2</v>
      </c>
      <c r="D28" s="1"/>
      <c r="E28" s="1"/>
      <c r="F28" s="1"/>
      <c r="G28" s="1"/>
      <c r="H28" s="1"/>
      <c r="I28" s="4"/>
      <c r="J28" s="1"/>
      <c r="K28" s="122">
        <v>0</v>
      </c>
      <c r="L28" s="123"/>
      <c r="M28" s="125" t="s">
        <v>31</v>
      </c>
      <c r="N28" s="107"/>
      <c r="O28" s="1"/>
      <c r="P28" s="4"/>
      <c r="Q28" s="4" t="s">
        <v>8</v>
      </c>
      <c r="R28" s="1"/>
      <c r="S28" s="970" t="e">
        <f>'Rekap1 +tunjangan'!#REF!</f>
        <v>#REF!</v>
      </c>
      <c r="T28" s="971"/>
      <c r="U28" s="971"/>
      <c r="V28" s="971"/>
      <c r="W28" s="971"/>
      <c r="X28" s="972"/>
      <c r="Y28" s="108"/>
      <c r="Z28" s="1"/>
      <c r="AA28" s="1"/>
      <c r="AB28" s="1" t="s">
        <v>128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969">
        <v>0.02</v>
      </c>
      <c r="AN28" s="969"/>
      <c r="AO28" s="969"/>
      <c r="AP28" s="88"/>
      <c r="AQ28" s="1"/>
      <c r="AR28" s="1"/>
      <c r="AS28" s="1"/>
      <c r="AT28" s="1" t="s">
        <v>8</v>
      </c>
      <c r="AU28" s="970" t="e">
        <f>'BPJS Ketenagakerjaan'!#REF!</f>
        <v>#REF!</v>
      </c>
      <c r="AV28" s="971"/>
      <c r="AW28" s="971"/>
      <c r="AX28" s="971"/>
      <c r="AY28" s="971"/>
      <c r="AZ28" s="972"/>
    </row>
    <row r="29" spans="1:55" ht="3" customHeight="1" x14ac:dyDescent="0.25">
      <c r="A29" s="1"/>
      <c r="B29" s="1"/>
      <c r="C29" s="1"/>
      <c r="D29" s="1"/>
      <c r="E29" s="1"/>
      <c r="F29" s="1"/>
      <c r="G29" s="1"/>
      <c r="H29" s="1"/>
      <c r="I29" s="4"/>
      <c r="J29" s="1"/>
      <c r="K29" s="1"/>
      <c r="L29" s="1"/>
      <c r="M29" s="1"/>
      <c r="N29" s="1"/>
      <c r="O29" s="1"/>
      <c r="P29" s="4"/>
      <c r="Q29" s="4"/>
      <c r="R29" s="1"/>
      <c r="S29" s="108"/>
      <c r="T29" s="108"/>
      <c r="U29" s="108"/>
      <c r="V29" s="108"/>
      <c r="W29" s="108"/>
      <c r="X29" s="108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5" ht="15.75" x14ac:dyDescent="0.25">
      <c r="A30" s="1"/>
      <c r="B30" s="1"/>
      <c r="C30" s="1" t="s">
        <v>195</v>
      </c>
      <c r="D30" s="1"/>
      <c r="E30" s="1"/>
      <c r="F30" s="1"/>
      <c r="G30" s="1"/>
      <c r="H30" s="1"/>
      <c r="I30" s="4"/>
      <c r="J30" s="1"/>
      <c r="K30" s="1"/>
      <c r="L30" s="1"/>
      <c r="M30" s="107"/>
      <c r="N30" s="107"/>
      <c r="O30" s="1"/>
      <c r="P30" s="39"/>
      <c r="Q30" s="39" t="s">
        <v>8</v>
      </c>
      <c r="R30" s="1"/>
      <c r="S30" s="970" t="e">
        <f>'Rekap1 +tunjangan'!#REF!</f>
        <v>#REF!</v>
      </c>
      <c r="T30" s="971"/>
      <c r="U30" s="971"/>
      <c r="V30" s="971"/>
      <c r="W30" s="971"/>
      <c r="X30" s="972"/>
      <c r="Y30" s="108"/>
      <c r="Z30" s="1"/>
      <c r="AA30" s="1"/>
      <c r="AB30" s="1" t="s">
        <v>172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013"/>
      <c r="AV30" s="1013"/>
      <c r="AW30" s="1013"/>
      <c r="AX30" s="1013"/>
      <c r="AY30" s="1013"/>
      <c r="AZ30" s="1013"/>
    </row>
    <row r="31" spans="1:55" ht="3" customHeight="1" x14ac:dyDescent="0.25">
      <c r="A31" s="1"/>
      <c r="B31" s="1"/>
      <c r="C31" s="1"/>
      <c r="D31" s="1"/>
      <c r="E31" s="1"/>
      <c r="F31" s="1"/>
      <c r="G31" s="1"/>
      <c r="H31" s="1"/>
      <c r="I31" s="4"/>
      <c r="J31" s="1"/>
      <c r="K31" s="1"/>
      <c r="L31" s="1"/>
      <c r="M31" s="1"/>
      <c r="N31" s="1"/>
      <c r="O31" s="1"/>
      <c r="P31" s="39"/>
      <c r="Q31" s="39"/>
      <c r="R31" s="1"/>
      <c r="S31" s="1"/>
      <c r="T31" s="1"/>
      <c r="U31" s="1"/>
      <c r="V31" s="1"/>
      <c r="W31" s="1"/>
      <c r="X31" s="1"/>
      <c r="Y31" s="108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5" ht="15.75" x14ac:dyDescent="0.25">
      <c r="A32" s="1"/>
      <c r="B32" s="1"/>
      <c r="C32" s="1" t="s">
        <v>105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39"/>
      <c r="Q32" s="39" t="s">
        <v>8</v>
      </c>
      <c r="R32" s="1"/>
      <c r="S32" s="970" t="e">
        <f>'Rekap1 +tunjangan'!#REF!</f>
        <v>#REF!</v>
      </c>
      <c r="T32" s="971"/>
      <c r="U32" s="971"/>
      <c r="V32" s="971"/>
      <c r="W32" s="971"/>
      <c r="X32" s="972"/>
      <c r="Y32" s="108"/>
      <c r="Z32" s="1"/>
      <c r="AA32" s="1"/>
      <c r="AB32" s="1" t="s">
        <v>174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970" t="e">
        <f>KOPERASI!#REF!</f>
        <v>#REF!</v>
      </c>
      <c r="AV32" s="971"/>
      <c r="AW32" s="971"/>
      <c r="AX32" s="971"/>
      <c r="AY32" s="971"/>
      <c r="AZ32" s="972"/>
      <c r="BB32" s="1"/>
      <c r="BC32" s="1"/>
    </row>
    <row r="33" spans="1:52" ht="3" customHeight="1" x14ac:dyDescent="0.25">
      <c r="A33" s="1"/>
      <c r="B33" s="1"/>
      <c r="C33" s="1"/>
      <c r="D33" s="1"/>
      <c r="E33" s="1"/>
      <c r="F33" s="1"/>
      <c r="G33" s="1"/>
      <c r="H33" s="1"/>
      <c r="I33" s="4"/>
      <c r="J33" s="1"/>
      <c r="K33" s="1"/>
      <c r="L33" s="1"/>
      <c r="M33" s="1"/>
      <c r="N33" s="1"/>
      <c r="O33" s="1"/>
      <c r="P33" s="39"/>
      <c r="Q33" s="39"/>
      <c r="R33" s="1"/>
      <c r="S33" s="108"/>
      <c r="T33" s="108"/>
      <c r="U33" s="108"/>
      <c r="V33" s="108"/>
      <c r="W33" s="108"/>
      <c r="X33" s="108"/>
      <c r="Y33" s="108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x14ac:dyDescent="0.25">
      <c r="A34" s="1"/>
      <c r="B34" s="1"/>
      <c r="C34" s="1" t="s">
        <v>106</v>
      </c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4"/>
      <c r="Q34" s="4" t="s">
        <v>8</v>
      </c>
      <c r="R34" s="1"/>
      <c r="S34" s="970" t="e">
        <f>'Rekap1 +tunjangan'!#REF!</f>
        <v>#REF!</v>
      </c>
      <c r="T34" s="971"/>
      <c r="U34" s="971"/>
      <c r="V34" s="971"/>
      <c r="W34" s="971"/>
      <c r="X34" s="972"/>
      <c r="Y34" s="108"/>
      <c r="Z34" s="1"/>
      <c r="AA34" s="1"/>
      <c r="AB34" s="1" t="s">
        <v>173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970" t="e">
        <f>KOPERASI!#REF!</f>
        <v>#REF!</v>
      </c>
      <c r="AV34" s="971"/>
      <c r="AW34" s="971"/>
      <c r="AX34" s="971"/>
      <c r="AY34" s="971"/>
      <c r="AZ34" s="972"/>
    </row>
    <row r="35" spans="1:52" ht="3" customHeight="1" x14ac:dyDescent="0.25">
      <c r="A35" s="1"/>
      <c r="B35" s="1"/>
      <c r="C35" s="1"/>
      <c r="D35" s="1"/>
      <c r="E35" s="1"/>
      <c r="F35" s="1"/>
      <c r="G35" s="1"/>
      <c r="H35" s="1"/>
      <c r="I35" s="4"/>
      <c r="J35" s="1"/>
      <c r="K35" s="1"/>
      <c r="L35" s="1"/>
      <c r="M35" s="1"/>
      <c r="N35" s="1"/>
      <c r="O35" s="1"/>
      <c r="P35" s="4"/>
      <c r="Q35" s="4"/>
      <c r="R35" s="1"/>
      <c r="S35" s="108"/>
      <c r="T35" s="108"/>
      <c r="U35" s="108"/>
      <c r="V35" s="108"/>
      <c r="W35" s="108"/>
      <c r="X35" s="108"/>
      <c r="Y35" s="1"/>
      <c r="Z35" s="1"/>
      <c r="AA35" s="1"/>
      <c r="AB35" s="1"/>
      <c r="AC35" s="1"/>
      <c r="AD35" s="1"/>
      <c r="AE35" s="1"/>
      <c r="AF35" s="39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x14ac:dyDescent="0.25">
      <c r="A36" s="1"/>
      <c r="B36" s="1"/>
      <c r="C36" s="1" t="s">
        <v>183</v>
      </c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39"/>
      <c r="Q36" s="39" t="s">
        <v>8</v>
      </c>
      <c r="R36" s="1"/>
      <c r="S36" s="970" t="e">
        <f>'Rekap1 +tunjangan'!#REF!</f>
        <v>#REF!</v>
      </c>
      <c r="T36" s="971"/>
      <c r="U36" s="971"/>
      <c r="V36" s="971"/>
      <c r="W36" s="971"/>
      <c r="X36" s="972"/>
      <c r="Y36" s="108"/>
      <c r="Z36" s="1"/>
      <c r="AA36" s="1"/>
      <c r="AB36" s="1" t="s">
        <v>175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970" t="e">
        <f>KOPERASI!#REF!</f>
        <v>#REF!</v>
      </c>
      <c r="AV36" s="971"/>
      <c r="AW36" s="971"/>
      <c r="AX36" s="971"/>
      <c r="AY36" s="971"/>
      <c r="AZ36" s="972"/>
    </row>
    <row r="37" spans="1:52" ht="3" customHeight="1" x14ac:dyDescent="0.25">
      <c r="A37" s="1"/>
      <c r="B37" s="1"/>
      <c r="C37" s="1"/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4"/>
      <c r="P37" s="4"/>
      <c r="Q37" s="4"/>
      <c r="R37" s="1"/>
      <c r="S37" s="108"/>
      <c r="T37" s="108"/>
      <c r="U37" s="108"/>
      <c r="V37" s="108"/>
      <c r="W37" s="108"/>
      <c r="X37" s="108"/>
      <c r="Y37" s="108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x14ac:dyDescent="0.25">
      <c r="A38" s="1"/>
      <c r="B38" s="1"/>
      <c r="C38" s="1" t="s">
        <v>187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39" t="s">
        <v>8</v>
      </c>
      <c r="R38" s="1"/>
      <c r="S38" s="970" t="e">
        <f>'Rekap1 +tunjangan'!#REF!</f>
        <v>#REF!</v>
      </c>
      <c r="T38" s="971"/>
      <c r="U38" s="971"/>
      <c r="V38" s="971"/>
      <c r="W38" s="971"/>
      <c r="X38" s="972"/>
      <c r="Y38" s="108"/>
      <c r="Z38" s="1"/>
      <c r="AA38" s="1"/>
      <c r="AB38" s="1" t="s">
        <v>471</v>
      </c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983"/>
      <c r="AS38" s="983"/>
      <c r="AT38" s="1" t="s">
        <v>8</v>
      </c>
      <c r="AU38" s="970">
        <v>0</v>
      </c>
      <c r="AV38" s="971"/>
      <c r="AW38" s="971"/>
      <c r="AX38" s="971"/>
      <c r="AY38" s="971"/>
      <c r="AZ38" s="972"/>
    </row>
    <row r="39" spans="1:52" ht="3" customHeight="1" x14ac:dyDescent="0.25">
      <c r="A39" s="1"/>
      <c r="B39" s="1"/>
      <c r="Y39" s="108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x14ac:dyDescent="0.25">
      <c r="A40" s="1"/>
      <c r="B40" s="1"/>
      <c r="C40" s="15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107"/>
      <c r="R40" s="15"/>
      <c r="S40" s="1013"/>
      <c r="T40" s="1013"/>
      <c r="U40" s="1013"/>
      <c r="V40" s="1013"/>
      <c r="W40" s="1013"/>
      <c r="X40" s="1013"/>
      <c r="Y40" s="108"/>
      <c r="Z40" s="1"/>
      <c r="AA40" s="1"/>
      <c r="AB40" s="1" t="s">
        <v>200</v>
      </c>
      <c r="AC40" s="1"/>
      <c r="AD40" s="1"/>
      <c r="AE40" s="1"/>
      <c r="AF40" s="1"/>
      <c r="AG40" s="5" t="s">
        <v>19</v>
      </c>
      <c r="AH40" s="67"/>
      <c r="AI40" s="73"/>
      <c r="AJ40" s="990" t="e">
        <f>KOPERASI!#REF!</f>
        <v>#REF!</v>
      </c>
      <c r="AK40" s="991"/>
      <c r="AL40" s="16"/>
      <c r="AM40" s="72" t="s">
        <v>132</v>
      </c>
      <c r="AN40" s="67"/>
      <c r="AO40" s="74"/>
      <c r="AP40" s="990">
        <v>0</v>
      </c>
      <c r="AQ40" s="991"/>
      <c r="AR40" s="119"/>
      <c r="AS40" s="1"/>
      <c r="AT40" s="1" t="s">
        <v>8</v>
      </c>
      <c r="AU40" s="970" t="e">
        <f>KOPERASI!#REF!</f>
        <v>#REF!</v>
      </c>
      <c r="AV40" s="971"/>
      <c r="AW40" s="971"/>
      <c r="AX40" s="971"/>
      <c r="AY40" s="971"/>
      <c r="AZ40" s="972"/>
    </row>
    <row r="41" spans="1:52" ht="3" customHeight="1" x14ac:dyDescent="0.25">
      <c r="A41" s="1"/>
      <c r="B41" s="1"/>
      <c r="Y41" s="108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x14ac:dyDescent="0.25">
      <c r="A42" s="1"/>
      <c r="B42" s="1"/>
      <c r="Y42" s="108"/>
      <c r="Z42" s="1"/>
      <c r="AA42" s="1"/>
      <c r="AB42" s="1" t="s">
        <v>171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983">
        <v>0.4</v>
      </c>
      <c r="AS42" s="983"/>
      <c r="AT42" s="1" t="s">
        <v>8</v>
      </c>
      <c r="AU42" s="970">
        <v>0</v>
      </c>
      <c r="AV42" s="971"/>
      <c r="AW42" s="971"/>
      <c r="AX42" s="971"/>
      <c r="AY42" s="971"/>
      <c r="AZ42" s="972"/>
    </row>
    <row r="43" spans="1:52" ht="3" customHeight="1" x14ac:dyDescent="0.25">
      <c r="A43" s="1"/>
      <c r="B43" s="1"/>
      <c r="C43" s="1"/>
      <c r="D43" s="1"/>
      <c r="E43" s="1"/>
      <c r="F43" s="1"/>
      <c r="G43" s="1"/>
      <c r="H43" s="1"/>
      <c r="I43" s="4"/>
      <c r="J43" s="1"/>
      <c r="K43" s="1"/>
      <c r="L43" s="1"/>
      <c r="M43" s="1"/>
      <c r="N43" s="1"/>
      <c r="O43" s="4"/>
      <c r="P43" s="4"/>
      <c r="Q43" s="4"/>
      <c r="R43" s="1"/>
      <c r="S43" s="108"/>
      <c r="T43" s="108"/>
      <c r="U43" s="108"/>
      <c r="V43" s="108"/>
      <c r="W43" s="108"/>
      <c r="X43" s="108"/>
      <c r="Y43" s="108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x14ac:dyDescent="0.25">
      <c r="A44" s="1"/>
      <c r="B44" s="1" t="s">
        <v>154</v>
      </c>
      <c r="C44" s="1" t="s">
        <v>126</v>
      </c>
      <c r="D44" s="1"/>
      <c r="E44" s="1"/>
      <c r="F44" s="1"/>
      <c r="G44" s="1"/>
      <c r="H44" s="1"/>
      <c r="I44" s="4"/>
      <c r="J44" s="1"/>
      <c r="K44" s="1"/>
      <c r="L44" s="1"/>
      <c r="M44" s="1"/>
      <c r="N44" s="1"/>
      <c r="O44" s="1"/>
      <c r="P44" s="4"/>
      <c r="Q44" s="4" t="s">
        <v>8</v>
      </c>
      <c r="R44" s="1"/>
      <c r="S44" s="970" t="e">
        <f>'Rekap1 +tunjangan'!#REF!</f>
        <v>#REF!</v>
      </c>
      <c r="T44" s="971"/>
      <c r="U44" s="971"/>
      <c r="V44" s="971"/>
      <c r="W44" s="971"/>
      <c r="X44" s="972"/>
      <c r="Y44" s="108"/>
      <c r="Z44" s="1"/>
      <c r="AA44" s="1" t="s">
        <v>169</v>
      </c>
      <c r="AB44" s="1" t="s">
        <v>129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 t="s">
        <v>8</v>
      </c>
      <c r="AU44" s="970" t="e">
        <f>'Rekap1 +tunjangan'!#REF!</f>
        <v>#REF!</v>
      </c>
      <c r="AV44" s="971"/>
      <c r="AW44" s="971"/>
      <c r="AX44" s="971"/>
      <c r="AY44" s="971"/>
      <c r="AZ44" s="972"/>
    </row>
    <row r="45" spans="1:52" ht="3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08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3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08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x14ac:dyDescent="0.25">
      <c r="A48" s="1"/>
      <c r="B48" s="1"/>
      <c r="C48" s="9" t="s">
        <v>4</v>
      </c>
      <c r="D48" s="1"/>
      <c r="E48" s="1"/>
      <c r="F48" s="1"/>
      <c r="G48" s="1"/>
      <c r="H48" s="1"/>
      <c r="I48" s="4"/>
      <c r="J48" s="1"/>
      <c r="K48" s="1"/>
      <c r="L48" s="1"/>
      <c r="M48" s="1"/>
      <c r="N48" s="1"/>
      <c r="O48" s="4"/>
      <c r="P48" s="4"/>
      <c r="Q48" s="39" t="s">
        <v>8</v>
      </c>
      <c r="R48" s="1"/>
      <c r="S48" s="985" t="e">
        <f>SUM(S14:X45)</f>
        <v>#REF!</v>
      </c>
      <c r="T48" s="986"/>
      <c r="U48" s="986"/>
      <c r="V48" s="986"/>
      <c r="W48" s="986"/>
      <c r="X48" s="987"/>
      <c r="Y48" s="89"/>
      <c r="Z48" s="1"/>
      <c r="AA48" s="9" t="s">
        <v>4</v>
      </c>
      <c r="AB48" s="1"/>
      <c r="AC48" s="1"/>
      <c r="AD48" s="1"/>
      <c r="AE48" s="1"/>
      <c r="AF48" s="4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 t="s">
        <v>8</v>
      </c>
      <c r="AU48" s="985" t="e">
        <f>SUM(AU16:AZ44)</f>
        <v>#REF!</v>
      </c>
      <c r="AV48" s="986"/>
      <c r="AW48" s="986"/>
      <c r="AX48" s="986"/>
      <c r="AY48" s="986"/>
      <c r="AZ48" s="987"/>
    </row>
    <row r="49" spans="1:62" ht="16.5" thickBot="1" x14ac:dyDescent="0.3">
      <c r="A49" s="1"/>
      <c r="B49" s="1"/>
      <c r="C49" s="1"/>
      <c r="D49" s="1"/>
      <c r="E49" s="1"/>
      <c r="F49" s="1"/>
      <c r="G49" s="1"/>
      <c r="H49" s="1"/>
      <c r="I49" s="3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39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62" ht="21" thickTop="1" x14ac:dyDescent="0.3">
      <c r="A50" s="19"/>
      <c r="B50" s="973"/>
      <c r="C50" s="974"/>
      <c r="D50" s="974"/>
      <c r="E50" s="974"/>
      <c r="F50" s="974"/>
      <c r="G50" s="977" t="s">
        <v>130</v>
      </c>
      <c r="H50" s="977"/>
      <c r="I50" s="977"/>
      <c r="J50" s="977"/>
      <c r="K50" s="977"/>
      <c r="L50" s="977"/>
      <c r="M50" s="977"/>
      <c r="N50" s="977"/>
      <c r="O50" s="977"/>
      <c r="P50" s="977"/>
      <c r="Q50" s="977"/>
      <c r="R50" s="977"/>
      <c r="S50" s="977"/>
      <c r="T50" s="977"/>
      <c r="U50" s="977"/>
      <c r="V50" s="977"/>
      <c r="W50" s="977"/>
      <c r="X50" s="974"/>
      <c r="Y50" s="111"/>
      <c r="Z50" s="979" t="s">
        <v>8</v>
      </c>
      <c r="AA50" s="974"/>
      <c r="AB50" s="981" t="e">
        <f>SUM(S48-AU48)</f>
        <v>#REF!</v>
      </c>
      <c r="AC50" s="981"/>
      <c r="AD50" s="981"/>
      <c r="AE50" s="981"/>
      <c r="AF50" s="981"/>
      <c r="AG50" s="981"/>
      <c r="AH50" s="981"/>
      <c r="AI50" s="981"/>
      <c r="AJ50" s="981"/>
      <c r="AK50" s="981"/>
      <c r="AL50" s="981"/>
      <c r="AM50" s="981"/>
      <c r="AN50" s="981"/>
      <c r="AO50" s="981"/>
      <c r="AP50" s="112"/>
      <c r="AQ50" s="112"/>
      <c r="AR50" s="112"/>
      <c r="AS50" s="113"/>
      <c r="AT50" s="113"/>
      <c r="AU50" s="113"/>
      <c r="AV50" s="113"/>
      <c r="AW50" s="113"/>
      <c r="AX50" s="113"/>
      <c r="AY50" s="113"/>
      <c r="AZ50" s="114"/>
      <c r="BD50" s="1012"/>
      <c r="BE50" s="989"/>
      <c r="BF50" s="989"/>
      <c r="BG50" s="989"/>
      <c r="BH50" s="989"/>
      <c r="BI50" s="989"/>
      <c r="BJ50" s="989"/>
    </row>
    <row r="51" spans="1:62" ht="21" thickBot="1" x14ac:dyDescent="0.35">
      <c r="A51" s="34"/>
      <c r="B51" s="975"/>
      <c r="C51" s="976"/>
      <c r="D51" s="976"/>
      <c r="E51" s="976"/>
      <c r="F51" s="976"/>
      <c r="G51" s="978"/>
      <c r="H51" s="978"/>
      <c r="I51" s="978"/>
      <c r="J51" s="978"/>
      <c r="K51" s="978"/>
      <c r="L51" s="978"/>
      <c r="M51" s="978"/>
      <c r="N51" s="978"/>
      <c r="O51" s="978"/>
      <c r="P51" s="978"/>
      <c r="Q51" s="978"/>
      <c r="R51" s="978"/>
      <c r="S51" s="978"/>
      <c r="T51" s="978"/>
      <c r="U51" s="978"/>
      <c r="V51" s="978"/>
      <c r="W51" s="978"/>
      <c r="X51" s="976"/>
      <c r="Y51" s="115"/>
      <c r="Z51" s="980"/>
      <c r="AA51" s="976"/>
      <c r="AB51" s="982"/>
      <c r="AC51" s="982"/>
      <c r="AD51" s="982"/>
      <c r="AE51" s="982"/>
      <c r="AF51" s="982"/>
      <c r="AG51" s="982"/>
      <c r="AH51" s="982"/>
      <c r="AI51" s="982"/>
      <c r="AJ51" s="982"/>
      <c r="AK51" s="982"/>
      <c r="AL51" s="982"/>
      <c r="AM51" s="982"/>
      <c r="AN51" s="982"/>
      <c r="AO51" s="982"/>
      <c r="AP51" s="116"/>
      <c r="AQ51" s="116"/>
      <c r="AR51" s="116"/>
      <c r="AS51" s="117"/>
      <c r="AT51" s="117"/>
      <c r="AU51" s="117"/>
      <c r="AV51" s="117"/>
      <c r="AW51" s="117"/>
      <c r="AX51" s="117"/>
      <c r="AY51" s="117"/>
      <c r="AZ51" s="118"/>
    </row>
    <row r="52" spans="1:62" ht="16.5" thickTop="1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62" ht="15.75" x14ac:dyDescent="0.25">
      <c r="B53" s="1" t="s">
        <v>170</v>
      </c>
      <c r="C53" s="1" t="s">
        <v>155</v>
      </c>
      <c r="D53" s="1"/>
      <c r="E53" s="1"/>
      <c r="F53" s="1"/>
      <c r="G53" s="1"/>
      <c r="H53" s="1"/>
      <c r="I53" s="4"/>
      <c r="J53" s="1"/>
      <c r="K53" s="1"/>
      <c r="L53" s="1"/>
      <c r="M53" s="1"/>
      <c r="N53" s="1"/>
      <c r="O53" s="4"/>
      <c r="P53" s="4"/>
      <c r="Q53" s="4"/>
      <c r="R53" s="1"/>
      <c r="S53" s="108"/>
      <c r="T53" s="108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62" ht="15.75" x14ac:dyDescent="0.25">
      <c r="B54" s="1">
        <v>1</v>
      </c>
      <c r="C54" s="1" t="s">
        <v>107</v>
      </c>
      <c r="D54" s="1"/>
      <c r="E54" s="1"/>
      <c r="F54" s="1"/>
      <c r="G54" s="1"/>
      <c r="H54" s="1"/>
      <c r="I54" s="4"/>
      <c r="J54" s="1"/>
      <c r="K54" s="1"/>
      <c r="L54" s="1"/>
      <c r="M54" s="1"/>
      <c r="N54" s="1"/>
      <c r="O54" s="4"/>
      <c r="P54" s="4"/>
      <c r="Q54" s="4"/>
      <c r="R54" s="1"/>
      <c r="S54" s="613"/>
      <c r="T54" s="613"/>
      <c r="U54" s="613"/>
      <c r="V54" s="613"/>
      <c r="W54" s="613"/>
      <c r="X54" s="613"/>
      <c r="Y54" s="1"/>
      <c r="Z54" s="1"/>
      <c r="AA54" s="1">
        <v>2</v>
      </c>
      <c r="AB54" s="1" t="s">
        <v>171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983">
        <v>0.6</v>
      </c>
      <c r="AS54" s="983"/>
      <c r="AT54" s="1" t="s">
        <v>8</v>
      </c>
      <c r="AU54" s="970">
        <v>0</v>
      </c>
      <c r="AV54" s="971"/>
      <c r="AW54" s="971"/>
      <c r="AX54" s="971"/>
      <c r="AY54" s="971"/>
      <c r="AZ54" s="972"/>
    </row>
    <row r="55" spans="1:62" ht="3" customHeight="1" x14ac:dyDescent="0.25">
      <c r="B55" s="1"/>
      <c r="C55" s="1"/>
      <c r="D55" s="1"/>
      <c r="E55" s="1"/>
      <c r="F55" s="1"/>
      <c r="G55" s="1"/>
      <c r="H55" s="1"/>
      <c r="I55" s="4"/>
      <c r="J55" s="1"/>
      <c r="K55" s="1"/>
      <c r="L55" s="1"/>
      <c r="M55" s="1"/>
      <c r="N55" s="1"/>
      <c r="O55" s="4"/>
      <c r="P55" s="4"/>
      <c r="Q55" s="4"/>
      <c r="R55" s="1"/>
      <c r="S55" s="613"/>
      <c r="T55" s="613"/>
      <c r="U55" s="613"/>
      <c r="V55" s="613"/>
      <c r="W55" s="613"/>
      <c r="X55" s="613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62" ht="15.75" x14ac:dyDescent="0.25">
      <c r="B56" s="1"/>
      <c r="C56" s="1" t="s">
        <v>127</v>
      </c>
      <c r="D56" s="1"/>
      <c r="E56" s="1"/>
      <c r="F56" s="1"/>
      <c r="G56" s="1"/>
      <c r="H56" s="1"/>
      <c r="I56" s="4"/>
      <c r="J56" s="1"/>
      <c r="K56" s="1"/>
      <c r="L56" s="1"/>
      <c r="M56" s="1"/>
      <c r="N56" s="1"/>
      <c r="O56" s="969">
        <v>3.0000000000000001E-3</v>
      </c>
      <c r="P56" s="969"/>
      <c r="Q56" s="4" t="s">
        <v>8</v>
      </c>
      <c r="R56" s="1"/>
      <c r="S56" s="970" t="e">
        <f>'BPJS Ketenagakerjaan'!#REF!</f>
        <v>#REF!</v>
      </c>
      <c r="T56" s="971"/>
      <c r="U56" s="971"/>
      <c r="V56" s="971"/>
      <c r="W56" s="971"/>
      <c r="X56" s="972"/>
      <c r="Y56" s="1"/>
      <c r="Z56" s="1"/>
      <c r="AA56" s="1">
        <v>3</v>
      </c>
      <c r="AB56" s="1" t="s">
        <v>186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983">
        <v>0.05</v>
      </c>
      <c r="AN56" s="983"/>
      <c r="AO56" s="1"/>
      <c r="AP56" s="1"/>
      <c r="AQ56" s="1"/>
      <c r="AR56" s="1"/>
      <c r="AS56" s="1"/>
      <c r="AT56" s="1" t="s">
        <v>8</v>
      </c>
      <c r="AU56" s="970">
        <v>0</v>
      </c>
      <c r="AV56" s="971"/>
      <c r="AW56" s="971"/>
      <c r="AX56" s="971"/>
      <c r="AY56" s="971"/>
      <c r="AZ56" s="972"/>
    </row>
    <row r="57" spans="1:62" ht="3" customHeight="1" x14ac:dyDescent="0.25">
      <c r="B57" s="1"/>
      <c r="C57" s="1"/>
      <c r="D57" s="1"/>
      <c r="E57" s="1"/>
      <c r="F57" s="1"/>
      <c r="G57" s="1"/>
      <c r="H57" s="1"/>
      <c r="I57" s="4"/>
      <c r="J57" s="1"/>
      <c r="K57" s="1"/>
      <c r="L57" s="1"/>
      <c r="M57" s="1"/>
      <c r="N57" s="1"/>
      <c r="O57" s="609"/>
      <c r="P57" s="609"/>
      <c r="Q57" s="4"/>
      <c r="R57" s="1"/>
      <c r="S57" s="610"/>
      <c r="T57" s="610"/>
      <c r="U57" s="610"/>
      <c r="V57" s="610"/>
      <c r="W57" s="610"/>
      <c r="X57" s="610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62" ht="15.75" x14ac:dyDescent="0.25">
      <c r="B58" s="1"/>
      <c r="C58" s="1" t="s">
        <v>131</v>
      </c>
      <c r="D58" s="1"/>
      <c r="E58" s="1"/>
      <c r="F58" s="1"/>
      <c r="G58" s="1"/>
      <c r="H58" s="1"/>
      <c r="I58" s="4"/>
      <c r="J58" s="1"/>
      <c r="K58" s="1"/>
      <c r="L58" s="1"/>
      <c r="M58" s="1"/>
      <c r="N58" s="1"/>
      <c r="O58" s="969">
        <v>8.8999999999999999E-3</v>
      </c>
      <c r="P58" s="969"/>
      <c r="Q58" s="4" t="s">
        <v>8</v>
      </c>
      <c r="R58" s="1"/>
      <c r="S58" s="970" t="e">
        <f>'BPJS Ketenagakerjaan'!#REF!</f>
        <v>#REF!</v>
      </c>
      <c r="T58" s="971"/>
      <c r="U58" s="971"/>
      <c r="V58" s="971"/>
      <c r="W58" s="971"/>
      <c r="X58" s="972"/>
      <c r="Y58" s="1"/>
      <c r="Z58" s="1"/>
      <c r="AA58" s="1">
        <v>4</v>
      </c>
      <c r="AB58" s="1" t="s">
        <v>554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 t="s">
        <v>8</v>
      </c>
      <c r="AU58" s="970" t="e">
        <f>'BPJS Kesehatan'!#REF!</f>
        <v>#REF!</v>
      </c>
      <c r="AV58" s="971"/>
      <c r="AW58" s="971"/>
      <c r="AX58" s="971"/>
      <c r="AY58" s="971"/>
      <c r="AZ58" s="972"/>
    </row>
    <row r="59" spans="1:62" ht="3" customHeight="1" x14ac:dyDescent="0.25">
      <c r="B59" s="1"/>
      <c r="C59" s="1"/>
      <c r="D59" s="1"/>
      <c r="E59" s="1"/>
      <c r="F59" s="1"/>
      <c r="G59" s="1"/>
      <c r="H59" s="1"/>
      <c r="I59" s="4"/>
      <c r="J59" s="1"/>
      <c r="K59" s="1"/>
      <c r="L59" s="1"/>
      <c r="M59" s="1"/>
      <c r="N59" s="1"/>
      <c r="O59" s="609"/>
      <c r="P59" s="609"/>
      <c r="Q59" s="4"/>
      <c r="R59" s="1"/>
      <c r="S59" s="610"/>
      <c r="T59" s="610"/>
      <c r="U59" s="610"/>
      <c r="V59" s="610"/>
      <c r="W59" s="610"/>
      <c r="X59" s="610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62" ht="15.75" x14ac:dyDescent="0.25">
      <c r="B60" s="1"/>
      <c r="C60" s="1" t="s">
        <v>156</v>
      </c>
      <c r="D60" s="1"/>
      <c r="E60" s="1"/>
      <c r="F60" s="1"/>
      <c r="G60" s="1"/>
      <c r="H60" s="1"/>
      <c r="I60" s="4"/>
      <c r="J60" s="1"/>
      <c r="K60" s="1"/>
      <c r="L60" s="1"/>
      <c r="M60" s="1"/>
      <c r="N60" s="1"/>
      <c r="O60" s="969">
        <v>3.6999999999999998E-2</v>
      </c>
      <c r="P60" s="969"/>
      <c r="Q60" s="4" t="s">
        <v>8</v>
      </c>
      <c r="R60" s="1"/>
      <c r="S60" s="970" t="e">
        <f>'BPJS Ketenagakerjaan'!#REF!</f>
        <v>#REF!</v>
      </c>
      <c r="T60" s="971"/>
      <c r="U60" s="971"/>
      <c r="V60" s="971"/>
      <c r="W60" s="971"/>
      <c r="X60" s="972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62" ht="15.75" x14ac:dyDescent="0.25">
      <c r="B61" s="1"/>
    </row>
    <row r="62" spans="1:62" x14ac:dyDescent="0.2">
      <c r="A62" t="s">
        <v>439</v>
      </c>
    </row>
    <row r="63" spans="1:62" x14ac:dyDescent="0.2">
      <c r="A63" s="392">
        <v>1</v>
      </c>
      <c r="B63" t="s">
        <v>455</v>
      </c>
    </row>
    <row r="67" spans="1:52" ht="15.7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8.75" x14ac:dyDescent="0.3">
      <c r="A68" s="1"/>
      <c r="B68" s="1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 t="s">
        <v>350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1"/>
      <c r="AZ68" s="1"/>
    </row>
    <row r="69" spans="1:52" ht="15.75" x14ac:dyDescent="0.25">
      <c r="A69" s="1"/>
      <c r="B69" s="1"/>
      <c r="C69" s="1"/>
      <c r="D69" s="1"/>
      <c r="E69" s="1"/>
      <c r="F69" s="1"/>
      <c r="G69" s="1"/>
      <c r="H69" s="1"/>
      <c r="I69" s="3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22.5" x14ac:dyDescent="0.3">
      <c r="A70" s="1"/>
      <c r="B70" s="1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1" t="s">
        <v>15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1"/>
      <c r="AZ70" s="1"/>
    </row>
    <row r="71" spans="1:52" ht="15.75" x14ac:dyDescent="0.25">
      <c r="A71" s="1"/>
      <c r="B71" s="1"/>
      <c r="C71" s="1"/>
      <c r="D71" s="1"/>
      <c r="E71" s="1"/>
      <c r="F71" s="1"/>
      <c r="G71" s="1"/>
      <c r="H71" s="1"/>
      <c r="I71" s="3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x14ac:dyDescent="0.25">
      <c r="A72" s="1"/>
      <c r="B72" s="5"/>
      <c r="C72" s="6" t="s">
        <v>7</v>
      </c>
      <c r="D72" s="7"/>
      <c r="E72" s="7"/>
      <c r="F72" s="7"/>
      <c r="G72" s="7"/>
      <c r="H72" s="7"/>
      <c r="I72" s="11" t="s">
        <v>8</v>
      </c>
      <c r="J72" s="7"/>
      <c r="K72" s="994" t="str">
        <f>'Rekap1 +tunjangan'!B16</f>
        <v>SUWONO</v>
      </c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6"/>
      <c r="Y72" s="90"/>
      <c r="Z72" s="1"/>
      <c r="AA72" s="8" t="s">
        <v>11</v>
      </c>
      <c r="AB72" s="7"/>
      <c r="AC72" s="7"/>
      <c r="AD72" s="7"/>
      <c r="AE72" s="7"/>
      <c r="AF72" s="11" t="s">
        <v>8</v>
      </c>
      <c r="AG72" s="7"/>
      <c r="AH72" s="994" t="str">
        <f>AH6</f>
        <v>PEMANDUAN DAN PENUNDAAN</v>
      </c>
      <c r="AI72" s="994"/>
      <c r="AJ72" s="994"/>
      <c r="AK72" s="994"/>
      <c r="AL72" s="994"/>
      <c r="AM72" s="994"/>
      <c r="AN72" s="994"/>
      <c r="AO72" s="994"/>
      <c r="AP72" s="994"/>
      <c r="AQ72" s="994"/>
      <c r="AR72" s="994"/>
      <c r="AS72" s="994"/>
      <c r="AT72" s="994"/>
      <c r="AU72" s="994"/>
      <c r="AV72" s="994"/>
      <c r="AW72" s="994"/>
      <c r="AX72" s="994"/>
      <c r="AY72" s="994"/>
      <c r="AZ72" s="1004"/>
    </row>
    <row r="73" spans="1:52" ht="3" customHeight="1" x14ac:dyDescent="0.25">
      <c r="A73" s="1"/>
      <c r="B73" s="1"/>
      <c r="C73" s="1"/>
      <c r="D73" s="1"/>
      <c r="E73" s="1"/>
      <c r="F73" s="1"/>
      <c r="G73" s="1"/>
      <c r="H73" s="1"/>
      <c r="I73" s="10"/>
      <c r="J73" s="1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1"/>
      <c r="AA73" s="2"/>
      <c r="AB73" s="1"/>
      <c r="AC73" s="1"/>
      <c r="AD73" s="1"/>
      <c r="AE73" s="1"/>
      <c r="AF73" s="12"/>
      <c r="AG73" s="1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1"/>
      <c r="AZ73" s="1"/>
    </row>
    <row r="74" spans="1:52" ht="15.75" x14ac:dyDescent="0.25">
      <c r="A74" s="1"/>
      <c r="B74" s="5"/>
      <c r="C74" s="6" t="s">
        <v>21</v>
      </c>
      <c r="D74" s="7"/>
      <c r="E74" s="7"/>
      <c r="F74" s="7"/>
      <c r="G74" s="7"/>
      <c r="H74" s="7"/>
      <c r="I74" s="11" t="s">
        <v>8</v>
      </c>
      <c r="J74" s="7"/>
      <c r="K74" s="994" t="s">
        <v>157</v>
      </c>
      <c r="L74" s="995"/>
      <c r="M74" s="995"/>
      <c r="N74" s="995"/>
      <c r="O74" s="995"/>
      <c r="P74" s="995"/>
      <c r="Q74" s="995"/>
      <c r="R74" s="995"/>
      <c r="S74" s="995"/>
      <c r="T74" s="995"/>
      <c r="U74" s="995"/>
      <c r="V74" s="995"/>
      <c r="W74" s="995"/>
      <c r="X74" s="996"/>
      <c r="Y74" s="90"/>
      <c r="Z74" s="1"/>
      <c r="AA74" s="8" t="s">
        <v>12</v>
      </c>
      <c r="AB74" s="7"/>
      <c r="AC74" s="7"/>
      <c r="AD74" s="7"/>
      <c r="AE74" s="7"/>
      <c r="AF74" s="11" t="s">
        <v>8</v>
      </c>
      <c r="AG74" s="7"/>
      <c r="AH74" s="998">
        <f>AH8</f>
        <v>42659</v>
      </c>
      <c r="AI74" s="998"/>
      <c r="AJ74" s="998"/>
      <c r="AK74" s="998"/>
      <c r="AL74" s="998"/>
      <c r="AM74" s="67" t="s">
        <v>18</v>
      </c>
      <c r="AN74" s="7"/>
      <c r="AO74" s="998">
        <f>AO8</f>
        <v>42689</v>
      </c>
      <c r="AP74" s="998"/>
      <c r="AQ74" s="998"/>
      <c r="AR74" s="998"/>
      <c r="AS74" s="998"/>
      <c r="AT74" s="998"/>
      <c r="AU74" s="68"/>
      <c r="AV74" s="68"/>
      <c r="AW74" s="68"/>
      <c r="AX74" s="68"/>
      <c r="AY74" s="7"/>
      <c r="AZ74" s="74"/>
    </row>
    <row r="75" spans="1:52" ht="3" customHeight="1" x14ac:dyDescent="0.25">
      <c r="A75" s="1"/>
      <c r="B75" s="1"/>
      <c r="C75" s="1"/>
      <c r="D75" s="1"/>
      <c r="E75" s="1"/>
      <c r="F75" s="1"/>
      <c r="G75" s="1"/>
      <c r="H75" s="1"/>
      <c r="I75" s="10"/>
      <c r="J75" s="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1"/>
      <c r="AA75" s="2"/>
      <c r="AB75" s="1"/>
      <c r="AC75" s="1"/>
      <c r="AD75" s="1"/>
      <c r="AE75" s="1"/>
      <c r="AF75" s="12"/>
      <c r="AG75" s="1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1"/>
      <c r="AZ75" s="1"/>
    </row>
    <row r="76" spans="1:52" ht="15.75" x14ac:dyDescent="0.25">
      <c r="A76" s="1"/>
      <c r="B76" s="5"/>
      <c r="C76" s="6" t="s">
        <v>6</v>
      </c>
      <c r="D76" s="7"/>
      <c r="E76" s="7"/>
      <c r="F76" s="7"/>
      <c r="G76" s="7"/>
      <c r="H76" s="7"/>
      <c r="I76" s="11" t="s">
        <v>8</v>
      </c>
      <c r="J76" s="7"/>
      <c r="K76" s="1000" t="s">
        <v>831</v>
      </c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1"/>
      <c r="Y76" s="91"/>
      <c r="Z76" s="1"/>
      <c r="AA76" s="8" t="s">
        <v>13</v>
      </c>
      <c r="AB76" s="7"/>
      <c r="AC76" s="7"/>
      <c r="AD76" s="7"/>
      <c r="AE76" s="7"/>
      <c r="AF76" s="11" t="s">
        <v>8</v>
      </c>
      <c r="AG76" s="7"/>
      <c r="AH76" s="1002">
        <f>'Rekap1 +tunjangan'!C16</f>
        <v>39995</v>
      </c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7"/>
      <c r="AZ76" s="74"/>
    </row>
    <row r="77" spans="1:52" ht="3" customHeight="1" x14ac:dyDescent="0.25">
      <c r="A77" s="1"/>
      <c r="B77" s="1"/>
      <c r="C77" s="1"/>
      <c r="D77" s="1"/>
      <c r="E77" s="1"/>
      <c r="F77" s="1"/>
      <c r="G77" s="1"/>
      <c r="H77" s="1"/>
      <c r="I77" s="10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1"/>
      <c r="AA77" s="2"/>
      <c r="AB77" s="1"/>
      <c r="AC77" s="1"/>
      <c r="AD77" s="1"/>
      <c r="AE77" s="1"/>
      <c r="AF77" s="12"/>
      <c r="AG77" s="1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1"/>
      <c r="AZ77" s="1"/>
    </row>
    <row r="78" spans="1:52" ht="15.75" x14ac:dyDescent="0.25">
      <c r="A78" s="1"/>
      <c r="B78" s="5"/>
      <c r="C78" s="6" t="s">
        <v>104</v>
      </c>
      <c r="D78" s="7"/>
      <c r="E78" s="7"/>
      <c r="F78" s="7"/>
      <c r="G78" s="7"/>
      <c r="H78" s="7"/>
      <c r="I78" s="87" t="s">
        <v>8</v>
      </c>
      <c r="J78" s="7"/>
      <c r="K78" s="994" t="s">
        <v>158</v>
      </c>
      <c r="L78" s="995"/>
      <c r="M78" s="995"/>
      <c r="N78" s="995"/>
      <c r="O78" s="995"/>
      <c r="P78" s="995"/>
      <c r="Q78" s="995"/>
      <c r="R78" s="995"/>
      <c r="S78" s="995"/>
      <c r="T78" s="995"/>
      <c r="U78" s="995"/>
      <c r="V78" s="995"/>
      <c r="W78" s="995"/>
      <c r="X78" s="996"/>
      <c r="Y78" s="90"/>
      <c r="Z78" s="1"/>
      <c r="AA78" s="8" t="s">
        <v>14</v>
      </c>
      <c r="AB78" s="7"/>
      <c r="AC78" s="7"/>
      <c r="AD78" s="7"/>
      <c r="AE78" s="7"/>
      <c r="AF78" s="11" t="s">
        <v>8</v>
      </c>
      <c r="AG78" s="7"/>
      <c r="AH78" s="1061" t="s">
        <v>456</v>
      </c>
      <c r="AI78" s="1062"/>
      <c r="AJ78" s="1062"/>
      <c r="AK78" s="1062"/>
      <c r="AL78" s="1062"/>
      <c r="AM78" s="1062"/>
      <c r="AN78" s="67" t="s">
        <v>161</v>
      </c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7"/>
      <c r="AZ78" s="74"/>
    </row>
    <row r="79" spans="1:52" ht="15.75" x14ac:dyDescent="0.25">
      <c r="A79" s="1"/>
      <c r="B79" s="1"/>
      <c r="C79" s="1"/>
      <c r="D79" s="1"/>
      <c r="E79" s="1"/>
      <c r="F79" s="1"/>
      <c r="G79" s="1"/>
      <c r="H79" s="1"/>
      <c r="I79" s="3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x14ac:dyDescent="0.25">
      <c r="A80" s="1"/>
      <c r="B80" s="1" t="s">
        <v>167</v>
      </c>
      <c r="C80" s="1" t="s">
        <v>0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4"/>
      <c r="Q80" s="4" t="s">
        <v>8</v>
      </c>
      <c r="R80" s="1"/>
      <c r="S80" s="970">
        <f>'Rekap1 +tunjangan'!E16</f>
        <v>6721850</v>
      </c>
      <c r="T80" s="971"/>
      <c r="U80" s="971"/>
      <c r="V80" s="971"/>
      <c r="W80" s="971"/>
      <c r="X80" s="972"/>
      <c r="Y80" s="108"/>
      <c r="Z80" s="1"/>
      <c r="AA80" s="1" t="s">
        <v>166</v>
      </c>
      <c r="AB80" s="1" t="s">
        <v>153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3" customHeight="1" x14ac:dyDescent="0.25">
      <c r="A81" s="1"/>
      <c r="B81" s="1"/>
      <c r="C81" s="1"/>
      <c r="D81" s="1"/>
      <c r="E81" s="1"/>
      <c r="F81" s="1"/>
      <c r="G81" s="1"/>
      <c r="H81" s="1"/>
      <c r="I81" s="39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x14ac:dyDescent="0.25">
      <c r="A82" s="1"/>
      <c r="B82" s="1" t="s">
        <v>168</v>
      </c>
      <c r="C82" s="1" t="s">
        <v>125</v>
      </c>
      <c r="D82" s="1"/>
      <c r="E82" s="1"/>
      <c r="F82" s="1"/>
      <c r="G82" s="1"/>
      <c r="H82" s="1"/>
      <c r="I82" s="1"/>
      <c r="J82" s="1"/>
      <c r="K82" s="16"/>
      <c r="L82" s="16"/>
      <c r="M82" s="16"/>
      <c r="N82" s="16"/>
      <c r="O82" s="1"/>
      <c r="P82" s="4"/>
      <c r="Q82" s="4"/>
      <c r="R82" s="1"/>
      <c r="S82" s="1"/>
      <c r="T82" s="1"/>
      <c r="U82" s="1"/>
      <c r="V82" s="1"/>
      <c r="W82" s="1"/>
      <c r="X82" s="1"/>
      <c r="Y82" s="1"/>
      <c r="Z82" s="1"/>
      <c r="AA82" s="1"/>
      <c r="AB82" s="1" t="s">
        <v>108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 t="s">
        <v>8</v>
      </c>
      <c r="AU82" s="970">
        <v>0</v>
      </c>
      <c r="AV82" s="971"/>
      <c r="AW82" s="971"/>
      <c r="AX82" s="971"/>
      <c r="AY82" s="971"/>
      <c r="AZ82" s="972"/>
    </row>
    <row r="83" spans="1:52" ht="3" customHeight="1" x14ac:dyDescent="0.25">
      <c r="A83" s="1"/>
      <c r="B83" s="1"/>
      <c r="C83" s="1"/>
      <c r="D83" s="1"/>
      <c r="E83" s="1"/>
      <c r="F83" s="1"/>
      <c r="G83" s="1"/>
      <c r="H83" s="1"/>
      <c r="I83" s="4"/>
      <c r="J83" s="1"/>
      <c r="K83" s="39"/>
      <c r="L83" s="39"/>
      <c r="M83" s="39"/>
      <c r="N83" s="39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39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x14ac:dyDescent="0.25">
      <c r="A84" s="1"/>
      <c r="B84" s="1"/>
      <c r="C84" s="1" t="s">
        <v>20</v>
      </c>
      <c r="D84" s="1"/>
      <c r="E84" s="1"/>
      <c r="F84" s="1"/>
      <c r="G84" s="1"/>
      <c r="H84" s="1"/>
      <c r="I84" s="4"/>
      <c r="J84" s="1"/>
      <c r="K84" s="1"/>
      <c r="L84" s="1"/>
      <c r="M84" s="1"/>
      <c r="N84" s="1"/>
      <c r="O84" s="1"/>
      <c r="P84" s="4"/>
      <c r="Q84" s="4" t="s">
        <v>8</v>
      </c>
      <c r="R84" s="1"/>
      <c r="S84" s="970">
        <f>'Rekap1 +tunjangan'!G16</f>
        <v>2200000</v>
      </c>
      <c r="T84" s="971"/>
      <c r="U84" s="971"/>
      <c r="V84" s="971"/>
      <c r="W84" s="971"/>
      <c r="X84" s="972"/>
      <c r="Y84" s="108"/>
      <c r="Z84" s="1"/>
      <c r="AA84" s="1"/>
      <c r="AB84" s="1" t="s">
        <v>109</v>
      </c>
      <c r="AC84" s="1"/>
      <c r="AD84" s="1"/>
      <c r="AE84" s="1"/>
      <c r="AF84" s="4"/>
      <c r="AG84" s="5" t="s">
        <v>19</v>
      </c>
      <c r="AH84" s="67"/>
      <c r="AI84" s="73"/>
      <c r="AJ84" s="990">
        <v>0</v>
      </c>
      <c r="AK84" s="1005"/>
      <c r="AL84" s="16"/>
      <c r="AM84" s="72" t="s">
        <v>132</v>
      </c>
      <c r="AN84" s="67"/>
      <c r="AO84" s="74"/>
      <c r="AP84" s="990">
        <v>0</v>
      </c>
      <c r="AQ84" s="1005"/>
      <c r="AR84" s="107"/>
      <c r="AS84" s="1"/>
      <c r="AT84" s="1" t="s">
        <v>8</v>
      </c>
      <c r="AU84" s="970">
        <f>'Rekap1 +tunjangan'!AB16</f>
        <v>0</v>
      </c>
      <c r="AV84" s="971"/>
      <c r="AW84" s="971"/>
      <c r="AX84" s="971"/>
      <c r="AY84" s="971"/>
      <c r="AZ84" s="972"/>
    </row>
    <row r="85" spans="1:52" ht="3" customHeight="1" x14ac:dyDescent="0.25">
      <c r="A85" s="1"/>
      <c r="B85" s="1"/>
      <c r="C85" s="1"/>
      <c r="D85" s="1"/>
      <c r="E85" s="1"/>
      <c r="F85" s="1"/>
      <c r="G85" s="1"/>
      <c r="H85" s="1"/>
      <c r="I85" s="4"/>
      <c r="J85" s="1"/>
      <c r="K85" s="1"/>
      <c r="L85" s="1"/>
      <c r="M85" s="15"/>
      <c r="N85" s="15"/>
      <c r="O85" s="1"/>
      <c r="P85" s="4"/>
      <c r="Q85" s="4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39"/>
      <c r="AG85" s="1"/>
      <c r="AH85" s="1"/>
      <c r="AI85" s="1"/>
      <c r="AJ85" s="1">
        <v>0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>
        <v>0</v>
      </c>
      <c r="AX85" s="1"/>
      <c r="AY85" s="1"/>
      <c r="AZ85" s="1"/>
    </row>
    <row r="86" spans="1:52" ht="15.75" x14ac:dyDescent="0.25">
      <c r="A86" s="1"/>
      <c r="B86" s="1"/>
      <c r="C86" s="1" t="s">
        <v>495</v>
      </c>
      <c r="D86" s="1"/>
      <c r="E86" s="1"/>
      <c r="F86" s="1"/>
      <c r="G86" s="1"/>
      <c r="H86" s="1"/>
      <c r="I86" s="4"/>
      <c r="J86" s="1"/>
      <c r="K86" s="1"/>
      <c r="L86" s="1"/>
      <c r="M86" s="1"/>
      <c r="N86" s="1"/>
      <c r="O86" s="1"/>
      <c r="P86" s="4"/>
      <c r="Q86" s="4" t="s">
        <v>8</v>
      </c>
      <c r="R86" s="1"/>
      <c r="S86" s="970">
        <f>'Rekap1 +tunjangan'!K16</f>
        <v>3200000</v>
      </c>
      <c r="T86" s="971"/>
      <c r="U86" s="971"/>
      <c r="V86" s="971"/>
      <c r="W86" s="971"/>
      <c r="X86" s="972"/>
      <c r="Y86" s="108"/>
      <c r="Z86" s="1"/>
      <c r="AA86" s="1"/>
      <c r="AB86" s="1" t="s">
        <v>550</v>
      </c>
      <c r="AC86" s="1"/>
      <c r="AD86" s="1"/>
      <c r="AE86" s="1"/>
      <c r="AF86" s="4"/>
      <c r="AG86" s="15"/>
      <c r="AH86" s="16"/>
      <c r="AI86" s="16"/>
      <c r="AJ86" s="992"/>
      <c r="AK86" s="992"/>
      <c r="AL86" s="16"/>
      <c r="AM86" s="16"/>
      <c r="AN86" s="16"/>
      <c r="AO86" s="15"/>
      <c r="AP86" s="992"/>
      <c r="AQ86" s="992"/>
      <c r="AR86" s="119"/>
      <c r="AS86" s="1"/>
      <c r="AT86" s="1" t="s">
        <v>8</v>
      </c>
      <c r="AU86" s="970">
        <f>'Rekap1 +tunjangan'!AM16</f>
        <v>80000</v>
      </c>
      <c r="AV86" s="971"/>
      <c r="AW86" s="971"/>
      <c r="AX86" s="971"/>
      <c r="AY86" s="971"/>
      <c r="AZ86" s="972"/>
    </row>
    <row r="87" spans="1:52" ht="3" customHeight="1" x14ac:dyDescent="0.25">
      <c r="A87" s="1"/>
      <c r="B87" s="1"/>
      <c r="C87" s="1"/>
      <c r="D87" s="1"/>
      <c r="E87" s="1"/>
      <c r="F87" s="1"/>
      <c r="G87" s="1"/>
      <c r="H87" s="1"/>
      <c r="I87" s="4"/>
      <c r="J87" s="1"/>
      <c r="K87" s="1"/>
      <c r="L87" s="1"/>
      <c r="M87" s="1"/>
      <c r="N87" s="1"/>
      <c r="O87" s="1"/>
      <c r="P87" s="39"/>
      <c r="Q87" s="39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39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x14ac:dyDescent="0.25">
      <c r="A88" s="1"/>
      <c r="B88" s="1"/>
      <c r="C88" s="1" t="s">
        <v>21</v>
      </c>
      <c r="D88" s="1"/>
      <c r="E88" s="1"/>
      <c r="F88" s="1"/>
      <c r="G88" s="1"/>
      <c r="H88" s="1"/>
      <c r="I88" s="4"/>
      <c r="J88" s="1"/>
      <c r="K88" s="1"/>
      <c r="L88" s="1"/>
      <c r="M88" s="1"/>
      <c r="N88" s="1"/>
      <c r="O88" s="1"/>
      <c r="P88" s="4"/>
      <c r="Q88" s="4" t="s">
        <v>8</v>
      </c>
      <c r="R88" s="1"/>
      <c r="S88" s="970">
        <f>'Rekap1 +tunjangan'!I16</f>
        <v>0</v>
      </c>
      <c r="T88" s="971"/>
      <c r="U88" s="971"/>
      <c r="V88" s="971"/>
      <c r="W88" s="971"/>
      <c r="X88" s="972"/>
      <c r="Y88" s="108"/>
      <c r="Z88" s="1"/>
      <c r="AA88" s="1"/>
      <c r="AB88" s="1" t="s">
        <v>88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 t="s">
        <v>8</v>
      </c>
      <c r="AU88" s="970">
        <f>'Rekap1 +tunjangan'!AF16</f>
        <v>168046.25</v>
      </c>
      <c r="AV88" s="971"/>
      <c r="AW88" s="971"/>
      <c r="AX88" s="971"/>
      <c r="AY88" s="971"/>
      <c r="AZ88" s="972"/>
    </row>
    <row r="89" spans="1:52" ht="3" customHeight="1" x14ac:dyDescent="0.25">
      <c r="A89" s="1"/>
      <c r="B89" s="1"/>
      <c r="C89" s="1"/>
      <c r="D89" s="1"/>
      <c r="E89" s="1"/>
      <c r="F89" s="1"/>
      <c r="G89" s="1"/>
      <c r="H89" s="1"/>
      <c r="I89" s="4"/>
      <c r="J89" s="1"/>
      <c r="K89" s="1"/>
      <c r="L89" s="1"/>
      <c r="M89" s="1"/>
      <c r="N89" s="1"/>
      <c r="O89" s="1"/>
      <c r="P89" s="39"/>
      <c r="Q89" s="39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9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x14ac:dyDescent="0.25">
      <c r="A90" s="1"/>
      <c r="B90" s="1"/>
      <c r="C90" s="1" t="s">
        <v>442</v>
      </c>
      <c r="D90" s="1"/>
      <c r="E90" s="1"/>
      <c r="F90" s="1"/>
      <c r="G90" s="1"/>
      <c r="H90" s="1"/>
      <c r="I90" s="4"/>
      <c r="J90" s="1"/>
      <c r="K90" s="1"/>
      <c r="L90" s="1"/>
      <c r="M90" s="1"/>
      <c r="N90" s="1"/>
      <c r="O90" s="1"/>
      <c r="P90" s="4"/>
      <c r="Q90" s="4" t="s">
        <v>8</v>
      </c>
      <c r="R90" s="1"/>
      <c r="S90" s="970">
        <f>'Rekap1 +tunjangan'!J16</f>
        <v>5500000</v>
      </c>
      <c r="T90" s="971"/>
      <c r="U90" s="971"/>
      <c r="V90" s="971"/>
      <c r="W90" s="971"/>
      <c r="X90" s="972"/>
      <c r="Y90" s="108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3" customHeight="1" x14ac:dyDescent="0.25">
      <c r="A91" s="1"/>
      <c r="B91" s="1"/>
      <c r="C91" s="1"/>
      <c r="D91" s="1"/>
      <c r="E91" s="1"/>
      <c r="F91" s="1"/>
      <c r="G91" s="1"/>
      <c r="H91" s="1"/>
      <c r="I91" s="4"/>
      <c r="J91" s="1"/>
      <c r="K91" s="1"/>
      <c r="L91" s="1"/>
      <c r="M91" s="1"/>
      <c r="N91" s="1"/>
      <c r="O91" s="1"/>
      <c r="P91" s="39"/>
      <c r="Q91" s="39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39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x14ac:dyDescent="0.25">
      <c r="A92" s="1"/>
      <c r="B92" s="1"/>
      <c r="C92" s="1" t="s">
        <v>1</v>
      </c>
      <c r="D92" s="1"/>
      <c r="E92" s="1"/>
      <c r="F92" s="1"/>
      <c r="G92" s="1"/>
      <c r="H92" s="1"/>
      <c r="I92" s="4"/>
      <c r="J92" s="1"/>
      <c r="K92" s="122">
        <v>0</v>
      </c>
      <c r="L92" s="123"/>
      <c r="M92" s="125" t="s">
        <v>31</v>
      </c>
      <c r="N92" s="107"/>
      <c r="O92" s="1"/>
      <c r="P92" s="4"/>
      <c r="Q92" s="4" t="s">
        <v>8</v>
      </c>
      <c r="R92" s="1"/>
      <c r="S92" s="970">
        <f>'Rekap1 +tunjangan'!AY16</f>
        <v>1200000</v>
      </c>
      <c r="T92" s="971"/>
      <c r="U92" s="971"/>
      <c r="V92" s="971"/>
      <c r="W92" s="971"/>
      <c r="X92" s="972"/>
      <c r="Y92" s="108"/>
      <c r="Z92" s="1"/>
      <c r="AA92" s="1"/>
      <c r="AB92" s="1" t="s">
        <v>551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3" customHeight="1" x14ac:dyDescent="0.25">
      <c r="A93" s="1"/>
      <c r="B93" s="1"/>
      <c r="C93" s="1"/>
      <c r="D93" s="1"/>
      <c r="E93" s="1"/>
      <c r="F93" s="1"/>
      <c r="G93" s="1"/>
      <c r="H93" s="1"/>
      <c r="I93" s="4"/>
      <c r="J93" s="1"/>
      <c r="K93" s="1"/>
      <c r="L93" s="1"/>
      <c r="M93" s="3"/>
      <c r="N93" s="1"/>
      <c r="O93" s="1"/>
      <c r="P93" s="4"/>
      <c r="Q93" s="4"/>
      <c r="R93" s="1"/>
      <c r="S93" s="108"/>
      <c r="T93" s="108"/>
      <c r="U93" s="108"/>
      <c r="V93" s="108"/>
      <c r="W93" s="108"/>
      <c r="X93" s="108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x14ac:dyDescent="0.25">
      <c r="A94" s="1"/>
      <c r="B94" s="1"/>
      <c r="C94" s="1" t="s">
        <v>2</v>
      </c>
      <c r="D94" s="1"/>
      <c r="E94" s="1"/>
      <c r="F94" s="1"/>
      <c r="G94" s="1"/>
      <c r="H94" s="1"/>
      <c r="I94" s="4"/>
      <c r="J94" s="1"/>
      <c r="K94" s="122">
        <v>0</v>
      </c>
      <c r="L94" s="123"/>
      <c r="M94" s="125" t="s">
        <v>31</v>
      </c>
      <c r="N94" s="107"/>
      <c r="O94" s="1"/>
      <c r="P94" s="4"/>
      <c r="Q94" s="4" t="s">
        <v>8</v>
      </c>
      <c r="R94" s="1"/>
      <c r="S94" s="970">
        <f>'Rekap1 +tunjangan'!AZ16</f>
        <v>2500000</v>
      </c>
      <c r="T94" s="971"/>
      <c r="U94" s="971"/>
      <c r="V94" s="971"/>
      <c r="W94" s="971"/>
      <c r="X94" s="972"/>
      <c r="Y94" s="108"/>
      <c r="Z94" s="1"/>
      <c r="AA94" s="1"/>
      <c r="AB94" s="1" t="s">
        <v>128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969">
        <v>0.02</v>
      </c>
      <c r="AN94" s="969"/>
      <c r="AO94" s="969"/>
      <c r="AP94" s="88"/>
      <c r="AQ94" s="1"/>
      <c r="AR94" s="1"/>
      <c r="AS94" s="1"/>
      <c r="AT94" s="1" t="s">
        <v>8</v>
      </c>
      <c r="AU94" s="970">
        <f>'BPJS Ketenagakerjaan'!K13</f>
        <v>252437</v>
      </c>
      <c r="AV94" s="971"/>
      <c r="AW94" s="971"/>
      <c r="AX94" s="971"/>
      <c r="AY94" s="971"/>
      <c r="AZ94" s="972"/>
    </row>
    <row r="95" spans="1:52" ht="3" customHeight="1" x14ac:dyDescent="0.25">
      <c r="A95" s="1"/>
      <c r="B95" s="1"/>
      <c r="C95" s="1"/>
      <c r="D95" s="1"/>
      <c r="E95" s="1"/>
      <c r="F95" s="1"/>
      <c r="G95" s="1"/>
      <c r="H95" s="1"/>
      <c r="I95" s="4"/>
      <c r="J95" s="1"/>
      <c r="K95" s="1"/>
      <c r="L95" s="1"/>
      <c r="M95" s="1"/>
      <c r="N95" s="1"/>
      <c r="O95" s="1"/>
      <c r="P95" s="4"/>
      <c r="Q95" s="4"/>
      <c r="R95" s="1"/>
      <c r="S95" s="108"/>
      <c r="T95" s="108"/>
      <c r="U95" s="108"/>
      <c r="V95" s="108"/>
      <c r="W95" s="108"/>
      <c r="X95" s="108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x14ac:dyDescent="0.25">
      <c r="A96" s="1"/>
      <c r="B96" s="1"/>
      <c r="C96" s="1" t="s">
        <v>195</v>
      </c>
      <c r="D96" s="1"/>
      <c r="E96" s="1"/>
      <c r="F96" s="1"/>
      <c r="G96" s="1"/>
      <c r="H96" s="1"/>
      <c r="I96" s="4"/>
      <c r="J96" s="1"/>
      <c r="K96" s="1"/>
      <c r="L96" s="1"/>
      <c r="M96" s="107"/>
      <c r="N96" s="107"/>
      <c r="O96" s="1"/>
      <c r="P96" s="39"/>
      <c r="Q96" s="39" t="s">
        <v>8</v>
      </c>
      <c r="R96" s="1"/>
      <c r="S96" s="970">
        <f>'Rekap1 +tunjangan'!V16</f>
        <v>0</v>
      </c>
      <c r="T96" s="971"/>
      <c r="U96" s="971"/>
      <c r="V96" s="971"/>
      <c r="W96" s="971"/>
      <c r="X96" s="972"/>
      <c r="Y96" s="108"/>
      <c r="Z96" s="1"/>
      <c r="AA96" s="1"/>
      <c r="AB96" s="1" t="s">
        <v>172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013"/>
      <c r="AV96" s="1013"/>
      <c r="AW96" s="1013"/>
      <c r="AX96" s="1013"/>
      <c r="AY96" s="1013"/>
      <c r="AZ96" s="1013"/>
    </row>
    <row r="97" spans="1:55" ht="3" customHeight="1" x14ac:dyDescent="0.25">
      <c r="A97" s="1"/>
      <c r="B97" s="1"/>
      <c r="C97" s="1"/>
      <c r="D97" s="1"/>
      <c r="E97" s="1"/>
      <c r="F97" s="1"/>
      <c r="G97" s="1"/>
      <c r="H97" s="1"/>
      <c r="I97" s="4"/>
      <c r="J97" s="1"/>
      <c r="K97" s="1"/>
      <c r="L97" s="1"/>
      <c r="M97" s="1"/>
      <c r="N97" s="1"/>
      <c r="O97" s="1"/>
      <c r="P97" s="39"/>
      <c r="Q97" s="39"/>
      <c r="R97" s="1"/>
      <c r="S97" s="1"/>
      <c r="T97" s="1"/>
      <c r="U97" s="1"/>
      <c r="V97" s="1"/>
      <c r="W97" s="1"/>
      <c r="X97" s="1"/>
      <c r="Y97" s="108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5" ht="15.75" x14ac:dyDescent="0.25">
      <c r="A98" s="1"/>
      <c r="B98" s="1"/>
      <c r="C98" s="1" t="s">
        <v>105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39"/>
      <c r="Q98" s="39" t="s">
        <v>8</v>
      </c>
      <c r="R98" s="1"/>
      <c r="S98" s="970">
        <f>'Rekap1 +tunjangan'!R16</f>
        <v>0</v>
      </c>
      <c r="T98" s="971"/>
      <c r="U98" s="971"/>
      <c r="V98" s="971"/>
      <c r="W98" s="971"/>
      <c r="X98" s="972"/>
      <c r="Y98" s="108"/>
      <c r="Z98" s="1"/>
      <c r="AA98" s="1"/>
      <c r="AB98" s="1" t="s">
        <v>174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970">
        <f>KOPERASI!C9</f>
        <v>0</v>
      </c>
      <c r="AV98" s="971"/>
      <c r="AW98" s="971"/>
      <c r="AX98" s="971"/>
      <c r="AY98" s="971"/>
      <c r="AZ98" s="972"/>
      <c r="BB98" s="1"/>
      <c r="BC98" s="1"/>
    </row>
    <row r="99" spans="1:55" ht="3" customHeight="1" x14ac:dyDescent="0.25">
      <c r="A99" s="1"/>
      <c r="B99" s="1"/>
      <c r="C99" s="1"/>
      <c r="D99" s="1"/>
      <c r="E99" s="1"/>
      <c r="F99" s="1"/>
      <c r="G99" s="1"/>
      <c r="H99" s="1"/>
      <c r="I99" s="4"/>
      <c r="J99" s="1"/>
      <c r="K99" s="1"/>
      <c r="L99" s="1"/>
      <c r="M99" s="1"/>
      <c r="N99" s="1"/>
      <c r="O99" s="1"/>
      <c r="P99" s="39"/>
      <c r="Q99" s="39"/>
      <c r="R99" s="1"/>
      <c r="S99" s="108"/>
      <c r="T99" s="108"/>
      <c r="U99" s="108"/>
      <c r="V99" s="108"/>
      <c r="W99" s="108"/>
      <c r="X99" s="108"/>
      <c r="Y99" s="108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5" ht="15.75" x14ac:dyDescent="0.25">
      <c r="A100" s="1"/>
      <c r="B100" s="1"/>
      <c r="C100" s="1" t="s">
        <v>106</v>
      </c>
      <c r="D100" s="1"/>
      <c r="E100" s="1"/>
      <c r="F100" s="1"/>
      <c r="G100" s="1"/>
      <c r="H100" s="1"/>
      <c r="I100" s="4"/>
      <c r="J100" s="1"/>
      <c r="K100" s="1"/>
      <c r="L100" s="1"/>
      <c r="M100" s="1"/>
      <c r="N100" s="1"/>
      <c r="O100" s="1"/>
      <c r="P100" s="4"/>
      <c r="Q100" s="4" t="s">
        <v>8</v>
      </c>
      <c r="R100" s="1"/>
      <c r="S100" s="970">
        <f>'Rekap1 +tunjangan'!T16</f>
        <v>0</v>
      </c>
      <c r="T100" s="971"/>
      <c r="U100" s="971"/>
      <c r="V100" s="971"/>
      <c r="W100" s="971"/>
      <c r="X100" s="972"/>
      <c r="Y100" s="108"/>
      <c r="Z100" s="1"/>
      <c r="AA100" s="1"/>
      <c r="AB100" s="1" t="s">
        <v>173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970">
        <f>KOPERASI!D9</f>
        <v>100000</v>
      </c>
      <c r="AV100" s="971"/>
      <c r="AW100" s="971"/>
      <c r="AX100" s="971"/>
      <c r="AY100" s="971"/>
      <c r="AZ100" s="972"/>
    </row>
    <row r="101" spans="1:55" ht="3" customHeight="1" x14ac:dyDescent="0.25">
      <c r="A101" s="1"/>
      <c r="B101" s="1"/>
      <c r="C101" s="1"/>
      <c r="D101" s="1"/>
      <c r="E101" s="1"/>
      <c r="F101" s="1"/>
      <c r="G101" s="1"/>
      <c r="H101" s="1"/>
      <c r="I101" s="4"/>
      <c r="J101" s="1"/>
      <c r="K101" s="1"/>
      <c r="L101" s="1"/>
      <c r="M101" s="1"/>
      <c r="N101" s="1"/>
      <c r="O101" s="1"/>
      <c r="P101" s="4"/>
      <c r="Q101" s="4"/>
      <c r="R101" s="1"/>
      <c r="S101" s="108"/>
      <c r="T101" s="108"/>
      <c r="U101" s="108"/>
      <c r="V101" s="108"/>
      <c r="W101" s="108"/>
      <c r="X101" s="108"/>
      <c r="Y101" s="1"/>
      <c r="Z101" s="1"/>
      <c r="AA101" s="1"/>
      <c r="AB101" s="1"/>
      <c r="AC101" s="1"/>
      <c r="AD101" s="1"/>
      <c r="AE101" s="1"/>
      <c r="AF101" s="39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5" ht="15.75" x14ac:dyDescent="0.25">
      <c r="A102" s="1"/>
      <c r="B102" s="1"/>
      <c r="C102" s="1" t="s">
        <v>183</v>
      </c>
      <c r="D102" s="1"/>
      <c r="E102" s="1"/>
      <c r="F102" s="1"/>
      <c r="G102" s="1"/>
      <c r="H102" s="1"/>
      <c r="I102" s="4"/>
      <c r="J102" s="1"/>
      <c r="K102" s="1"/>
      <c r="L102" s="1"/>
      <c r="M102" s="1"/>
      <c r="N102" s="1"/>
      <c r="O102" s="1"/>
      <c r="P102" s="39"/>
      <c r="Q102" s="39" t="s">
        <v>8</v>
      </c>
      <c r="R102" s="1"/>
      <c r="S102" s="970">
        <f>'Rekap1 +tunjangan'!U16</f>
        <v>0</v>
      </c>
      <c r="T102" s="971"/>
      <c r="U102" s="971"/>
      <c r="V102" s="971"/>
      <c r="W102" s="971"/>
      <c r="X102" s="972"/>
      <c r="Y102" s="108"/>
      <c r="Z102" s="1"/>
      <c r="AA102" s="1"/>
      <c r="AB102" s="1" t="s">
        <v>175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970">
        <f>KOPERASI!E9</f>
        <v>0</v>
      </c>
      <c r="AV102" s="971"/>
      <c r="AW102" s="971"/>
      <c r="AX102" s="971"/>
      <c r="AY102" s="971"/>
      <c r="AZ102" s="972"/>
    </row>
    <row r="103" spans="1:55" ht="3" customHeight="1" x14ac:dyDescent="0.25">
      <c r="A103" s="1"/>
      <c r="B103" s="1"/>
      <c r="C103" s="1"/>
      <c r="D103" s="1"/>
      <c r="E103" s="1"/>
      <c r="F103" s="1"/>
      <c r="G103" s="1"/>
      <c r="H103" s="1"/>
      <c r="I103" s="4"/>
      <c r="J103" s="1"/>
      <c r="K103" s="1"/>
      <c r="L103" s="1"/>
      <c r="M103" s="1"/>
      <c r="N103" s="1"/>
      <c r="O103" s="4"/>
      <c r="P103" s="4"/>
      <c r="Q103" s="4"/>
      <c r="R103" s="1"/>
      <c r="S103" s="108"/>
      <c r="T103" s="108"/>
      <c r="U103" s="108"/>
      <c r="V103" s="108"/>
      <c r="W103" s="108"/>
      <c r="X103" s="108"/>
      <c r="Y103" s="108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5" ht="15.75" x14ac:dyDescent="0.25">
      <c r="A104" s="1"/>
      <c r="B104" s="1"/>
      <c r="C104" s="1" t="s">
        <v>187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39" t="s">
        <v>8</v>
      </c>
      <c r="R104" s="1"/>
      <c r="S104" s="970">
        <f>'Rekap1 +tunjangan'!W16</f>
        <v>0</v>
      </c>
      <c r="T104" s="971"/>
      <c r="U104" s="971"/>
      <c r="V104" s="971"/>
      <c r="W104" s="971"/>
      <c r="X104" s="972"/>
      <c r="Y104" s="108"/>
      <c r="Z104" s="1"/>
      <c r="AA104" s="1"/>
      <c r="AB104" s="1" t="s">
        <v>471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983"/>
      <c r="AS104" s="983"/>
      <c r="AT104" s="1" t="s">
        <v>8</v>
      </c>
      <c r="AU104" s="970">
        <v>0</v>
      </c>
      <c r="AV104" s="971"/>
      <c r="AW104" s="971"/>
      <c r="AX104" s="971"/>
      <c r="AY104" s="971"/>
      <c r="AZ104" s="972"/>
    </row>
    <row r="105" spans="1:55" ht="3" customHeight="1" x14ac:dyDescent="0.25">
      <c r="A105" s="1"/>
      <c r="B105" s="1"/>
      <c r="Y105" s="108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5" ht="15.75" x14ac:dyDescent="0.25">
      <c r="A106" s="1"/>
      <c r="B106" s="1"/>
      <c r="C106" s="15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107"/>
      <c r="R106" s="15"/>
      <c r="S106" s="1013"/>
      <c r="T106" s="1013"/>
      <c r="U106" s="1013"/>
      <c r="V106" s="1013"/>
      <c r="W106" s="1013"/>
      <c r="X106" s="1013"/>
      <c r="Y106" s="108"/>
      <c r="Z106" s="1"/>
      <c r="AA106" s="1"/>
      <c r="AB106" s="1" t="s">
        <v>171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983">
        <v>0.4</v>
      </c>
      <c r="AS106" s="983"/>
      <c r="AT106" s="1" t="s">
        <v>8</v>
      </c>
      <c r="AU106" s="970">
        <v>0</v>
      </c>
      <c r="AV106" s="971"/>
      <c r="AW106" s="971"/>
      <c r="AX106" s="971"/>
      <c r="AY106" s="971"/>
      <c r="AZ106" s="972"/>
    </row>
    <row r="107" spans="1:55" ht="3" customHeight="1" x14ac:dyDescent="0.25">
      <c r="A107" s="1"/>
      <c r="B107" s="1"/>
      <c r="Y107" s="108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5" ht="15.75" x14ac:dyDescent="0.25">
      <c r="A108" s="1"/>
      <c r="B108" s="1"/>
      <c r="C108" s="15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107"/>
      <c r="R108" s="15"/>
      <c r="S108" s="1013"/>
      <c r="T108" s="1013"/>
      <c r="U108" s="1013"/>
      <c r="V108" s="1013"/>
      <c r="W108" s="1013"/>
      <c r="X108" s="1013"/>
      <c r="Y108" s="108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5" ht="3" customHeight="1" x14ac:dyDescent="0.25">
      <c r="A109" s="1"/>
      <c r="B109" s="1"/>
      <c r="Y109" s="108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5" ht="15.75" x14ac:dyDescent="0.25">
      <c r="A110" s="1"/>
      <c r="B110" s="1"/>
      <c r="Y110" s="108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5" ht="3" customHeight="1" x14ac:dyDescent="0.25">
      <c r="A111" s="1"/>
      <c r="B111" s="1"/>
      <c r="C111" s="1"/>
      <c r="D111" s="1"/>
      <c r="E111" s="1"/>
      <c r="F111" s="1"/>
      <c r="G111" s="1"/>
      <c r="H111" s="1"/>
      <c r="I111" s="4"/>
      <c r="J111" s="1"/>
      <c r="K111" s="1"/>
      <c r="L111" s="1"/>
      <c r="M111" s="1"/>
      <c r="N111" s="1"/>
      <c r="O111" s="4"/>
      <c r="P111" s="4"/>
      <c r="Q111" s="4"/>
      <c r="R111" s="1"/>
      <c r="S111" s="108"/>
      <c r="T111" s="108"/>
      <c r="U111" s="108"/>
      <c r="V111" s="108"/>
      <c r="W111" s="108"/>
      <c r="X111" s="108"/>
      <c r="Y111" s="108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5" ht="15.75" x14ac:dyDescent="0.25">
      <c r="A112" s="1"/>
      <c r="B112" s="1" t="s">
        <v>154</v>
      </c>
      <c r="C112" s="1" t="s">
        <v>126</v>
      </c>
      <c r="D112" s="1"/>
      <c r="E112" s="1"/>
      <c r="F112" s="1"/>
      <c r="G112" s="1"/>
      <c r="H112" s="1"/>
      <c r="I112" s="4"/>
      <c r="J112" s="1"/>
      <c r="K112" s="1"/>
      <c r="L112" s="1"/>
      <c r="M112" s="1"/>
      <c r="N112" s="1"/>
      <c r="O112" s="1"/>
      <c r="P112" s="4"/>
      <c r="Q112" s="4" t="s">
        <v>8</v>
      </c>
      <c r="R112" s="1"/>
      <c r="S112" s="970">
        <f>'Rekap1 +tunjangan'!S16</f>
        <v>0</v>
      </c>
      <c r="T112" s="971"/>
      <c r="U112" s="971"/>
      <c r="V112" s="971"/>
      <c r="W112" s="971"/>
      <c r="X112" s="972"/>
      <c r="Y112" s="108"/>
      <c r="Z112" s="1"/>
      <c r="AA112" s="1" t="s">
        <v>169</v>
      </c>
      <c r="AB112" s="1" t="s">
        <v>129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 t="s">
        <v>8</v>
      </c>
      <c r="AU112" s="970">
        <f>'Rekap1 +tunjangan'!AG16</f>
        <v>0</v>
      </c>
      <c r="AV112" s="971"/>
      <c r="AW112" s="971"/>
      <c r="AX112" s="971"/>
      <c r="AY112" s="971"/>
      <c r="AZ112" s="972"/>
    </row>
    <row r="113" spans="1:62" ht="3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08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62" ht="15.7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62" ht="3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08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62" ht="15.75" x14ac:dyDescent="0.25">
      <c r="A116" s="1"/>
      <c r="B116" s="1"/>
      <c r="C116" s="9" t="s">
        <v>4</v>
      </c>
      <c r="D116" s="1"/>
      <c r="E116" s="1"/>
      <c r="F116" s="1"/>
      <c r="G116" s="1"/>
      <c r="H116" s="1"/>
      <c r="I116" s="4"/>
      <c r="J116" s="1"/>
      <c r="K116" s="1"/>
      <c r="L116" s="1"/>
      <c r="M116" s="1"/>
      <c r="N116" s="1"/>
      <c r="O116" s="4"/>
      <c r="P116" s="4"/>
      <c r="Q116" s="39" t="s">
        <v>8</v>
      </c>
      <c r="R116" s="1"/>
      <c r="S116" s="985">
        <f>SUM(S80:X112)</f>
        <v>21321850</v>
      </c>
      <c r="T116" s="986"/>
      <c r="U116" s="986"/>
      <c r="V116" s="986"/>
      <c r="W116" s="986"/>
      <c r="X116" s="987"/>
      <c r="Y116" s="89"/>
      <c r="Z116" s="1"/>
      <c r="AA116" s="9" t="s">
        <v>4</v>
      </c>
      <c r="AB116" s="1"/>
      <c r="AC116" s="1"/>
      <c r="AD116" s="1"/>
      <c r="AE116" s="1"/>
      <c r="AF116" s="4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 t="s">
        <v>8</v>
      </c>
      <c r="AU116" s="985">
        <f>SUM(AU82:AZ112)</f>
        <v>600483.25</v>
      </c>
      <c r="AV116" s="986"/>
      <c r="AW116" s="986"/>
      <c r="AX116" s="986"/>
      <c r="AY116" s="986"/>
      <c r="AZ116" s="987"/>
    </row>
    <row r="117" spans="1:62" ht="16.5" thickBot="1" x14ac:dyDescent="0.3">
      <c r="A117" s="1"/>
      <c r="B117" s="1"/>
      <c r="C117" s="1"/>
      <c r="D117" s="1"/>
      <c r="E117" s="1"/>
      <c r="F117" s="1"/>
      <c r="G117" s="1"/>
      <c r="H117" s="1"/>
      <c r="I117" s="39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39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62" ht="21" thickTop="1" x14ac:dyDescent="0.3">
      <c r="A118" s="19"/>
      <c r="B118" s="973"/>
      <c r="C118" s="974"/>
      <c r="D118" s="974"/>
      <c r="E118" s="974"/>
      <c r="F118" s="974"/>
      <c r="G118" s="1006" t="s">
        <v>130</v>
      </c>
      <c r="H118" s="1006"/>
      <c r="I118" s="1006"/>
      <c r="J118" s="1006"/>
      <c r="K118" s="1006"/>
      <c r="L118" s="1006"/>
      <c r="M118" s="1006"/>
      <c r="N118" s="1006"/>
      <c r="O118" s="1006"/>
      <c r="P118" s="1006"/>
      <c r="Q118" s="1006"/>
      <c r="R118" s="1006"/>
      <c r="S118" s="1006"/>
      <c r="T118" s="1006"/>
      <c r="U118" s="1006"/>
      <c r="V118" s="1006"/>
      <c r="W118" s="1006"/>
      <c r="X118" s="1008"/>
      <c r="Y118" s="126"/>
      <c r="Z118" s="1010" t="s">
        <v>8</v>
      </c>
      <c r="AA118" s="1008"/>
      <c r="AB118" s="981">
        <f>SUM(S116-AU116)</f>
        <v>20721366.75</v>
      </c>
      <c r="AC118" s="981"/>
      <c r="AD118" s="981"/>
      <c r="AE118" s="981"/>
      <c r="AF118" s="981"/>
      <c r="AG118" s="981"/>
      <c r="AH118" s="981"/>
      <c r="AI118" s="981"/>
      <c r="AJ118" s="981"/>
      <c r="AK118" s="981"/>
      <c r="AL118" s="981"/>
      <c r="AM118" s="981"/>
      <c r="AN118" s="981"/>
      <c r="AO118" s="981"/>
      <c r="AP118" s="112"/>
      <c r="AQ118" s="112"/>
      <c r="AR118" s="112"/>
      <c r="AS118" s="113"/>
      <c r="AT118" s="113"/>
      <c r="AU118" s="113"/>
      <c r="AV118" s="113"/>
      <c r="AW118" s="113"/>
      <c r="AX118" s="113"/>
      <c r="AY118" s="113"/>
      <c r="AZ118" s="114"/>
      <c r="BD118" s="1012"/>
      <c r="BE118" s="989"/>
      <c r="BF118" s="989"/>
      <c r="BG118" s="989"/>
      <c r="BH118" s="989"/>
      <c r="BI118" s="989"/>
      <c r="BJ118" s="989"/>
    </row>
    <row r="119" spans="1:62" ht="21" thickBot="1" x14ac:dyDescent="0.35">
      <c r="A119" s="34"/>
      <c r="B119" s="975"/>
      <c r="C119" s="976"/>
      <c r="D119" s="976"/>
      <c r="E119" s="976"/>
      <c r="F119" s="976"/>
      <c r="G119" s="1007"/>
      <c r="H119" s="1007"/>
      <c r="I119" s="1007"/>
      <c r="J119" s="1007"/>
      <c r="K119" s="1007"/>
      <c r="L119" s="1007"/>
      <c r="M119" s="1007"/>
      <c r="N119" s="1007"/>
      <c r="O119" s="1007"/>
      <c r="P119" s="1007"/>
      <c r="Q119" s="1007"/>
      <c r="R119" s="1007"/>
      <c r="S119" s="1007"/>
      <c r="T119" s="1007"/>
      <c r="U119" s="1007"/>
      <c r="V119" s="1007"/>
      <c r="W119" s="1007"/>
      <c r="X119" s="1009"/>
      <c r="Y119" s="128"/>
      <c r="Z119" s="1011"/>
      <c r="AA119" s="1009"/>
      <c r="AB119" s="982"/>
      <c r="AC119" s="982"/>
      <c r="AD119" s="982"/>
      <c r="AE119" s="982"/>
      <c r="AF119" s="982"/>
      <c r="AG119" s="982"/>
      <c r="AH119" s="982"/>
      <c r="AI119" s="982"/>
      <c r="AJ119" s="982"/>
      <c r="AK119" s="982"/>
      <c r="AL119" s="982"/>
      <c r="AM119" s="982"/>
      <c r="AN119" s="982"/>
      <c r="AO119" s="982"/>
      <c r="AP119" s="116"/>
      <c r="AQ119" s="116"/>
      <c r="AR119" s="116"/>
      <c r="AS119" s="117"/>
      <c r="AT119" s="117"/>
      <c r="AU119" s="117"/>
      <c r="AV119" s="117"/>
      <c r="AW119" s="117"/>
      <c r="AX119" s="117"/>
      <c r="AY119" s="117"/>
      <c r="AZ119" s="118"/>
    </row>
    <row r="120" spans="1:62" ht="16.5" thickTop="1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62" ht="15.75" x14ac:dyDescent="0.25">
      <c r="B121" s="1" t="s">
        <v>170</v>
      </c>
      <c r="C121" s="1" t="s">
        <v>155</v>
      </c>
      <c r="D121" s="1"/>
      <c r="E121" s="1"/>
      <c r="F121" s="1"/>
      <c r="G121" s="1"/>
      <c r="H121" s="1"/>
      <c r="I121" s="4"/>
      <c r="J121" s="1"/>
      <c r="K121" s="1"/>
      <c r="L121" s="1"/>
      <c r="M121" s="1"/>
      <c r="N121" s="1"/>
      <c r="O121" s="4"/>
      <c r="P121" s="4"/>
      <c r="Q121" s="4"/>
      <c r="R121" s="1"/>
      <c r="S121" s="108"/>
      <c r="T121" s="108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62" ht="15.75" x14ac:dyDescent="0.25">
      <c r="B122" s="1">
        <v>1</v>
      </c>
      <c r="C122" s="1" t="s">
        <v>107</v>
      </c>
      <c r="D122" s="1"/>
      <c r="E122" s="1"/>
      <c r="F122" s="1"/>
      <c r="G122" s="1"/>
      <c r="H122" s="1"/>
      <c r="I122" s="4"/>
      <c r="J122" s="1"/>
      <c r="K122" s="1"/>
      <c r="L122" s="1"/>
      <c r="M122" s="1"/>
      <c r="N122" s="1"/>
      <c r="O122" s="4"/>
      <c r="P122" s="4"/>
      <c r="Q122" s="4"/>
      <c r="R122" s="1"/>
      <c r="S122" s="613"/>
      <c r="T122" s="613"/>
      <c r="U122" s="613"/>
      <c r="V122" s="613"/>
      <c r="W122" s="613"/>
      <c r="X122" s="613"/>
      <c r="Y122" s="1"/>
      <c r="Z122" s="1"/>
      <c r="AA122" s="1">
        <v>2</v>
      </c>
      <c r="AB122" s="1" t="s">
        <v>171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983">
        <v>0.6</v>
      </c>
      <c r="AS122" s="983"/>
      <c r="AT122" s="1" t="s">
        <v>8</v>
      </c>
      <c r="AU122" s="970">
        <v>0</v>
      </c>
      <c r="AV122" s="971"/>
      <c r="AW122" s="971"/>
      <c r="AX122" s="971"/>
      <c r="AY122" s="971"/>
      <c r="AZ122" s="972"/>
    </row>
    <row r="123" spans="1:62" ht="3" customHeight="1" x14ac:dyDescent="0.25">
      <c r="B123" s="1"/>
      <c r="C123" s="1"/>
      <c r="D123" s="1"/>
      <c r="E123" s="1"/>
      <c r="F123" s="1"/>
      <c r="G123" s="1"/>
      <c r="H123" s="1"/>
      <c r="I123" s="4"/>
      <c r="J123" s="1"/>
      <c r="K123" s="1"/>
      <c r="L123" s="1"/>
      <c r="M123" s="1"/>
      <c r="N123" s="1"/>
      <c r="O123" s="4"/>
      <c r="P123" s="4"/>
      <c r="Q123" s="4"/>
      <c r="R123" s="1"/>
      <c r="S123" s="613"/>
      <c r="T123" s="613"/>
      <c r="U123" s="613"/>
      <c r="V123" s="613"/>
      <c r="W123" s="613"/>
      <c r="X123" s="613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62" ht="15.75" x14ac:dyDescent="0.25">
      <c r="B124" s="1"/>
      <c r="C124" s="1" t="s">
        <v>127</v>
      </c>
      <c r="D124" s="1"/>
      <c r="E124" s="1"/>
      <c r="F124" s="1"/>
      <c r="G124" s="1"/>
      <c r="H124" s="1"/>
      <c r="I124" s="4"/>
      <c r="J124" s="1"/>
      <c r="K124" s="1"/>
      <c r="L124" s="1"/>
      <c r="M124" s="1"/>
      <c r="N124" s="1"/>
      <c r="O124" s="969">
        <v>3.0000000000000001E-3</v>
      </c>
      <c r="P124" s="969"/>
      <c r="Q124" s="4" t="s">
        <v>8</v>
      </c>
      <c r="R124" s="1"/>
      <c r="S124" s="970">
        <f>'BPJS Ketenagakerjaan'!F13</f>
        <v>37865.550000000003</v>
      </c>
      <c r="T124" s="971"/>
      <c r="U124" s="971"/>
      <c r="V124" s="971"/>
      <c r="W124" s="971"/>
      <c r="X124" s="972"/>
      <c r="Y124" s="1"/>
      <c r="Z124" s="1"/>
      <c r="AA124" s="1">
        <v>3</v>
      </c>
      <c r="AB124" s="1" t="s">
        <v>186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983">
        <v>0.05</v>
      </c>
      <c r="AN124" s="983"/>
      <c r="AO124" s="1"/>
      <c r="AP124" s="1"/>
      <c r="AQ124" s="1"/>
      <c r="AR124" s="1"/>
      <c r="AS124" s="1"/>
      <c r="AT124" s="1" t="s">
        <v>8</v>
      </c>
      <c r="AU124" s="970">
        <v>0</v>
      </c>
      <c r="AV124" s="971"/>
      <c r="AW124" s="971"/>
      <c r="AX124" s="971"/>
      <c r="AY124" s="971"/>
      <c r="AZ124" s="972"/>
    </row>
    <row r="125" spans="1:62" ht="3" customHeight="1" x14ac:dyDescent="0.25">
      <c r="B125" s="1"/>
      <c r="C125" s="1"/>
      <c r="D125" s="1"/>
      <c r="E125" s="1"/>
      <c r="F125" s="1"/>
      <c r="G125" s="1"/>
      <c r="H125" s="1"/>
      <c r="I125" s="4"/>
      <c r="J125" s="1"/>
      <c r="K125" s="1"/>
      <c r="L125" s="1"/>
      <c r="M125" s="1"/>
      <c r="N125" s="1"/>
      <c r="O125" s="609"/>
      <c r="P125" s="609"/>
      <c r="Q125" s="4"/>
      <c r="R125" s="1"/>
      <c r="S125" s="610"/>
      <c r="T125" s="610"/>
      <c r="U125" s="610"/>
      <c r="V125" s="610"/>
      <c r="W125" s="610"/>
      <c r="X125" s="610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62" ht="15.75" x14ac:dyDescent="0.25">
      <c r="B126" s="1"/>
      <c r="C126" s="1" t="s">
        <v>131</v>
      </c>
      <c r="D126" s="1"/>
      <c r="E126" s="1"/>
      <c r="F126" s="1"/>
      <c r="G126" s="1"/>
      <c r="H126" s="1"/>
      <c r="I126" s="4"/>
      <c r="J126" s="1"/>
      <c r="K126" s="1"/>
      <c r="L126" s="1"/>
      <c r="M126" s="1"/>
      <c r="N126" s="1"/>
      <c r="O126" s="969">
        <v>8.8999999999999999E-3</v>
      </c>
      <c r="P126" s="969"/>
      <c r="Q126" s="4" t="s">
        <v>8</v>
      </c>
      <c r="R126" s="1"/>
      <c r="S126" s="970">
        <f>'BPJS Ketenagakerjaan'!H13</f>
        <v>112334.465</v>
      </c>
      <c r="T126" s="971"/>
      <c r="U126" s="971"/>
      <c r="V126" s="971"/>
      <c r="W126" s="971"/>
      <c r="X126" s="972"/>
      <c r="Y126" s="1"/>
      <c r="Z126" s="1"/>
      <c r="AA126" s="1">
        <v>4</v>
      </c>
      <c r="AB126" s="1" t="s">
        <v>554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 t="s">
        <v>8</v>
      </c>
      <c r="AU126" s="970">
        <f>'BPJS Kesehatan'!G16</f>
        <v>320000</v>
      </c>
      <c r="AV126" s="971"/>
      <c r="AW126" s="971"/>
      <c r="AX126" s="971"/>
      <c r="AY126" s="971"/>
      <c r="AZ126" s="972"/>
    </row>
    <row r="127" spans="1:62" ht="3" customHeight="1" x14ac:dyDescent="0.25">
      <c r="B127" s="1"/>
      <c r="C127" s="1"/>
      <c r="D127" s="1"/>
      <c r="E127" s="1"/>
      <c r="F127" s="1"/>
      <c r="G127" s="1"/>
      <c r="H127" s="1"/>
      <c r="I127" s="4"/>
      <c r="J127" s="1"/>
      <c r="K127" s="1"/>
      <c r="L127" s="1"/>
      <c r="M127" s="1"/>
      <c r="N127" s="1"/>
      <c r="O127" s="609"/>
      <c r="P127" s="609"/>
      <c r="Q127" s="4"/>
      <c r="R127" s="1"/>
      <c r="S127" s="610"/>
      <c r="T127" s="610"/>
      <c r="U127" s="610"/>
      <c r="V127" s="610"/>
      <c r="W127" s="610"/>
      <c r="X127" s="610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62" ht="15.75" x14ac:dyDescent="0.25">
      <c r="B128" s="1"/>
      <c r="C128" s="1" t="s">
        <v>156</v>
      </c>
      <c r="D128" s="1"/>
      <c r="E128" s="1"/>
      <c r="F128" s="1"/>
      <c r="G128" s="1"/>
      <c r="H128" s="1"/>
      <c r="I128" s="4"/>
      <c r="J128" s="1"/>
      <c r="K128" s="1"/>
      <c r="L128" s="1"/>
      <c r="M128" s="1"/>
      <c r="N128" s="1"/>
      <c r="O128" s="969">
        <v>3.6999999999999998E-2</v>
      </c>
      <c r="P128" s="969"/>
      <c r="Q128" s="4" t="s">
        <v>8</v>
      </c>
      <c r="R128" s="1"/>
      <c r="S128" s="970">
        <f>'BPJS Ketenagakerjaan'!M13</f>
        <v>467008.44999999995</v>
      </c>
      <c r="T128" s="971"/>
      <c r="U128" s="971"/>
      <c r="V128" s="971"/>
      <c r="W128" s="971"/>
      <c r="X128" s="972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30" spans="1:52" x14ac:dyDescent="0.2">
      <c r="A130" t="s">
        <v>439</v>
      </c>
    </row>
    <row r="131" spans="1:52" x14ac:dyDescent="0.2">
      <c r="A131" s="392">
        <v>1</v>
      </c>
      <c r="B131" t="s">
        <v>455</v>
      </c>
    </row>
    <row r="135" spans="1:52" ht="15.7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8.75" x14ac:dyDescent="0.3">
      <c r="A136" s="1"/>
      <c r="B136" s="1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 t="s">
        <v>350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1"/>
      <c r="AZ136" s="1"/>
    </row>
    <row r="137" spans="1:52" ht="15.75" x14ac:dyDescent="0.25">
      <c r="A137" s="1"/>
      <c r="B137" s="1"/>
      <c r="C137" s="1"/>
      <c r="D137" s="1"/>
      <c r="E137" s="1"/>
      <c r="F137" s="1"/>
      <c r="G137" s="1"/>
      <c r="H137" s="1"/>
      <c r="I137" s="39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22.5" x14ac:dyDescent="0.3">
      <c r="A138" s="1"/>
      <c r="B138" s="1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1" t="s">
        <v>15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1"/>
      <c r="AZ138" s="1"/>
    </row>
    <row r="139" spans="1:52" ht="15.75" x14ac:dyDescent="0.25">
      <c r="A139" s="1"/>
      <c r="B139" s="1"/>
      <c r="C139" s="1"/>
      <c r="D139" s="1"/>
      <c r="E139" s="1"/>
      <c r="F139" s="1"/>
      <c r="G139" s="1"/>
      <c r="H139" s="1"/>
      <c r="I139" s="39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x14ac:dyDescent="0.25">
      <c r="A140" s="1"/>
      <c r="B140" s="5"/>
      <c r="C140" s="6" t="s">
        <v>7</v>
      </c>
      <c r="D140" s="7"/>
      <c r="E140" s="7"/>
      <c r="F140" s="7"/>
      <c r="G140" s="7"/>
      <c r="H140" s="7"/>
      <c r="I140" s="11" t="s">
        <v>8</v>
      </c>
      <c r="J140" s="7"/>
      <c r="K140" s="994" t="str">
        <f>'Rekap1 +tunjangan'!B17</f>
        <v>HERI HERMANSJAH</v>
      </c>
      <c r="L140" s="995"/>
      <c r="M140" s="995"/>
      <c r="N140" s="995"/>
      <c r="O140" s="995"/>
      <c r="P140" s="995"/>
      <c r="Q140" s="995"/>
      <c r="R140" s="995"/>
      <c r="S140" s="995"/>
      <c r="T140" s="995"/>
      <c r="U140" s="995"/>
      <c r="V140" s="995"/>
      <c r="W140" s="995"/>
      <c r="X140" s="996"/>
      <c r="Y140" s="90"/>
      <c r="Z140" s="1"/>
      <c r="AA140" s="8" t="s">
        <v>11</v>
      </c>
      <c r="AB140" s="7"/>
      <c r="AC140" s="7"/>
      <c r="AD140" s="7"/>
      <c r="AE140" s="7"/>
      <c r="AF140" s="11" t="s">
        <v>8</v>
      </c>
      <c r="AG140" s="7"/>
      <c r="AH140" s="994" t="str">
        <f>AH6</f>
        <v>PEMANDUAN DAN PENUNDAAN</v>
      </c>
      <c r="AI140" s="994"/>
      <c r="AJ140" s="994"/>
      <c r="AK140" s="994"/>
      <c r="AL140" s="994"/>
      <c r="AM140" s="994"/>
      <c r="AN140" s="994"/>
      <c r="AO140" s="994"/>
      <c r="AP140" s="994"/>
      <c r="AQ140" s="994"/>
      <c r="AR140" s="994"/>
      <c r="AS140" s="994"/>
      <c r="AT140" s="994"/>
      <c r="AU140" s="994"/>
      <c r="AV140" s="994"/>
      <c r="AW140" s="994"/>
      <c r="AX140" s="994"/>
      <c r="AY140" s="994"/>
      <c r="AZ140" s="1004"/>
    </row>
    <row r="141" spans="1:52" ht="3" customHeight="1" x14ac:dyDescent="0.25">
      <c r="A141" s="1"/>
      <c r="B141" s="1"/>
      <c r="C141" s="1"/>
      <c r="D141" s="1"/>
      <c r="E141" s="1"/>
      <c r="F141" s="1"/>
      <c r="G141" s="1"/>
      <c r="H141" s="1"/>
      <c r="I141" s="10"/>
      <c r="J141" s="1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1"/>
      <c r="AA141" s="2"/>
      <c r="AB141" s="1"/>
      <c r="AC141" s="1"/>
      <c r="AD141" s="1"/>
      <c r="AE141" s="1"/>
      <c r="AF141" s="12"/>
      <c r="AG141" s="1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1"/>
      <c r="AZ141" s="1"/>
    </row>
    <row r="142" spans="1:52" ht="15.75" x14ac:dyDescent="0.25">
      <c r="A142" s="1"/>
      <c r="B142" s="5"/>
      <c r="C142" s="6" t="s">
        <v>21</v>
      </c>
      <c r="D142" s="7"/>
      <c r="E142" s="7"/>
      <c r="F142" s="7"/>
      <c r="G142" s="7"/>
      <c r="H142" s="7"/>
      <c r="I142" s="11" t="s">
        <v>8</v>
      </c>
      <c r="J142" s="7"/>
      <c r="K142" s="994" t="s">
        <v>157</v>
      </c>
      <c r="L142" s="995"/>
      <c r="M142" s="995"/>
      <c r="N142" s="995"/>
      <c r="O142" s="995"/>
      <c r="P142" s="995"/>
      <c r="Q142" s="995"/>
      <c r="R142" s="995"/>
      <c r="S142" s="995"/>
      <c r="T142" s="995"/>
      <c r="U142" s="995"/>
      <c r="V142" s="995"/>
      <c r="W142" s="995"/>
      <c r="X142" s="996"/>
      <c r="Y142" s="90"/>
      <c r="Z142" s="1"/>
      <c r="AA142" s="8" t="s">
        <v>12</v>
      </c>
      <c r="AB142" s="7"/>
      <c r="AC142" s="7"/>
      <c r="AD142" s="7"/>
      <c r="AE142" s="7"/>
      <c r="AF142" s="11" t="s">
        <v>8</v>
      </c>
      <c r="AG142" s="7"/>
      <c r="AH142" s="998">
        <f>AH8</f>
        <v>42659</v>
      </c>
      <c r="AI142" s="998"/>
      <c r="AJ142" s="998"/>
      <c r="AK142" s="998"/>
      <c r="AL142" s="998"/>
      <c r="AM142" s="67" t="s">
        <v>18</v>
      </c>
      <c r="AN142" s="7"/>
      <c r="AO142" s="998">
        <f>AO8</f>
        <v>42689</v>
      </c>
      <c r="AP142" s="998"/>
      <c r="AQ142" s="998"/>
      <c r="AR142" s="998"/>
      <c r="AS142" s="998"/>
      <c r="AT142" s="998"/>
      <c r="AU142" s="68"/>
      <c r="AV142" s="68"/>
      <c r="AW142" s="68"/>
      <c r="AX142" s="68"/>
      <c r="AY142" s="7"/>
      <c r="AZ142" s="74"/>
    </row>
    <row r="143" spans="1:52" ht="3" customHeight="1" x14ac:dyDescent="0.25">
      <c r="A143" s="1"/>
      <c r="B143" s="1"/>
      <c r="C143" s="1"/>
      <c r="D143" s="1"/>
      <c r="E143" s="1"/>
      <c r="F143" s="1"/>
      <c r="G143" s="1"/>
      <c r="H143" s="1"/>
      <c r="I143" s="10"/>
      <c r="J143" s="1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1"/>
      <c r="AA143" s="2"/>
      <c r="AB143" s="1"/>
      <c r="AC143" s="1"/>
      <c r="AD143" s="1"/>
      <c r="AE143" s="1"/>
      <c r="AF143" s="12"/>
      <c r="AG143" s="1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1"/>
      <c r="AZ143" s="1"/>
    </row>
    <row r="144" spans="1:52" ht="15.75" x14ac:dyDescent="0.25">
      <c r="A144" s="1"/>
      <c r="B144" s="5"/>
      <c r="C144" s="6" t="s">
        <v>6</v>
      </c>
      <c r="D144" s="7"/>
      <c r="E144" s="7"/>
      <c r="F144" s="7"/>
      <c r="G144" s="7"/>
      <c r="H144" s="7"/>
      <c r="I144" s="11" t="s">
        <v>8</v>
      </c>
      <c r="J144" s="7"/>
      <c r="K144" s="1000" t="s">
        <v>832</v>
      </c>
      <c r="L144" s="1000"/>
      <c r="M144" s="1000"/>
      <c r="N144" s="1000"/>
      <c r="O144" s="1000"/>
      <c r="P144" s="1000"/>
      <c r="Q144" s="1000"/>
      <c r="R144" s="1000"/>
      <c r="S144" s="1000"/>
      <c r="T144" s="1000"/>
      <c r="U144" s="1000"/>
      <c r="V144" s="1000"/>
      <c r="W144" s="1000"/>
      <c r="X144" s="1001"/>
      <c r="Y144" s="91"/>
      <c r="Z144" s="1"/>
      <c r="AA144" s="8" t="s">
        <v>13</v>
      </c>
      <c r="AB144" s="7"/>
      <c r="AC144" s="7"/>
      <c r="AD144" s="7"/>
      <c r="AE144" s="7"/>
      <c r="AF144" s="11" t="s">
        <v>8</v>
      </c>
      <c r="AG144" s="7"/>
      <c r="AH144" s="1002">
        <f>'Rekap1 +tunjangan'!C17</f>
        <v>39997</v>
      </c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7"/>
      <c r="AZ144" s="74"/>
    </row>
    <row r="145" spans="1:52" ht="3" customHeight="1" x14ac:dyDescent="0.25">
      <c r="A145" s="1"/>
      <c r="B145" s="1"/>
      <c r="C145" s="1"/>
      <c r="D145" s="1"/>
      <c r="E145" s="1"/>
      <c r="F145" s="1"/>
      <c r="G145" s="1"/>
      <c r="H145" s="1"/>
      <c r="I145" s="10"/>
      <c r="J145" s="1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1"/>
      <c r="AA145" s="2"/>
      <c r="AB145" s="1"/>
      <c r="AC145" s="1"/>
      <c r="AD145" s="1"/>
      <c r="AE145" s="1"/>
      <c r="AF145" s="12"/>
      <c r="AG145" s="1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1"/>
      <c r="AZ145" s="1"/>
    </row>
    <row r="146" spans="1:52" ht="15.75" x14ac:dyDescent="0.25">
      <c r="A146" s="1"/>
      <c r="B146" s="5"/>
      <c r="C146" s="6" t="s">
        <v>104</v>
      </c>
      <c r="D146" s="7"/>
      <c r="E146" s="7"/>
      <c r="F146" s="7"/>
      <c r="G146" s="7"/>
      <c r="H146" s="7"/>
      <c r="I146" s="87" t="s">
        <v>8</v>
      </c>
      <c r="J146" s="7"/>
      <c r="K146" s="994" t="s">
        <v>158</v>
      </c>
      <c r="L146" s="995"/>
      <c r="M146" s="995"/>
      <c r="N146" s="995"/>
      <c r="O146" s="995"/>
      <c r="P146" s="995"/>
      <c r="Q146" s="995"/>
      <c r="R146" s="995"/>
      <c r="S146" s="995"/>
      <c r="T146" s="995"/>
      <c r="U146" s="995"/>
      <c r="V146" s="995"/>
      <c r="W146" s="995"/>
      <c r="X146" s="996"/>
      <c r="Y146" s="90"/>
      <c r="Z146" s="1"/>
      <c r="AA146" s="8" t="s">
        <v>14</v>
      </c>
      <c r="AB146" s="7"/>
      <c r="AC146" s="7"/>
      <c r="AD146" s="7"/>
      <c r="AE146" s="7"/>
      <c r="AF146" s="11" t="s">
        <v>8</v>
      </c>
      <c r="AG146" s="7"/>
      <c r="AH146" s="1061" t="s">
        <v>457</v>
      </c>
      <c r="AI146" s="1062"/>
      <c r="AJ146" s="1062"/>
      <c r="AK146" s="1062"/>
      <c r="AL146" s="1062"/>
      <c r="AM146" s="1062"/>
      <c r="AN146" s="67" t="s">
        <v>161</v>
      </c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7"/>
      <c r="AZ146" s="74"/>
    </row>
    <row r="147" spans="1:52" ht="15.75" x14ac:dyDescent="0.25">
      <c r="A147" s="1"/>
      <c r="B147" s="1"/>
      <c r="C147" s="1"/>
      <c r="D147" s="1"/>
      <c r="E147" s="1"/>
      <c r="F147" s="1"/>
      <c r="G147" s="1"/>
      <c r="H147" s="1"/>
      <c r="I147" s="39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x14ac:dyDescent="0.25">
      <c r="A148" s="1"/>
      <c r="B148" s="1" t="s">
        <v>167</v>
      </c>
      <c r="C148" s="1" t="s">
        <v>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4"/>
      <c r="Q148" s="4" t="s">
        <v>8</v>
      </c>
      <c r="R148" s="1"/>
      <c r="S148" s="970">
        <f>'Rekap1 +tunjangan'!E17</f>
        <v>6721850</v>
      </c>
      <c r="T148" s="971"/>
      <c r="U148" s="971"/>
      <c r="V148" s="971"/>
      <c r="W148" s="971"/>
      <c r="X148" s="972"/>
      <c r="Y148" s="108"/>
      <c r="Z148" s="1"/>
      <c r="AA148" s="1" t="s">
        <v>166</v>
      </c>
      <c r="AB148" s="1" t="s">
        <v>153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3" customHeight="1" x14ac:dyDescent="0.25">
      <c r="A149" s="1"/>
      <c r="B149" s="1"/>
      <c r="C149" s="1"/>
      <c r="D149" s="1"/>
      <c r="E149" s="1"/>
      <c r="F149" s="1"/>
      <c r="G149" s="1"/>
      <c r="H149" s="1"/>
      <c r="I149" s="39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x14ac:dyDescent="0.25">
      <c r="A150" s="1"/>
      <c r="B150" s="1" t="s">
        <v>168</v>
      </c>
      <c r="C150" s="1" t="s">
        <v>125</v>
      </c>
      <c r="D150" s="1"/>
      <c r="E150" s="1"/>
      <c r="F150" s="1"/>
      <c r="G150" s="1"/>
      <c r="H150" s="1"/>
      <c r="I150" s="1"/>
      <c r="J150" s="1"/>
      <c r="K150" s="16"/>
      <c r="L150" s="16"/>
      <c r="M150" s="16"/>
      <c r="N150" s="16"/>
      <c r="O150" s="1"/>
      <c r="P150" s="4"/>
      <c r="Q150" s="4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 t="s">
        <v>108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 t="s">
        <v>8</v>
      </c>
      <c r="AU150" s="970">
        <v>0</v>
      </c>
      <c r="AV150" s="971"/>
      <c r="AW150" s="971"/>
      <c r="AX150" s="971"/>
      <c r="AY150" s="971"/>
      <c r="AZ150" s="972"/>
    </row>
    <row r="151" spans="1:52" ht="3" customHeight="1" x14ac:dyDescent="0.25">
      <c r="A151" s="1"/>
      <c r="B151" s="1"/>
      <c r="C151" s="1"/>
      <c r="D151" s="1"/>
      <c r="E151" s="1"/>
      <c r="F151" s="1"/>
      <c r="G151" s="1"/>
      <c r="H151" s="1"/>
      <c r="I151" s="4"/>
      <c r="J151" s="1"/>
      <c r="K151" s="39"/>
      <c r="L151" s="39"/>
      <c r="M151" s="39"/>
      <c r="N151" s="39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39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x14ac:dyDescent="0.25">
      <c r="A152" s="1"/>
      <c r="B152" s="1"/>
      <c r="C152" s="1" t="s">
        <v>20</v>
      </c>
      <c r="D152" s="1"/>
      <c r="E152" s="1"/>
      <c r="F152" s="1"/>
      <c r="G152" s="1"/>
      <c r="H152" s="1"/>
      <c r="I152" s="4"/>
      <c r="J152" s="1"/>
      <c r="K152" s="1"/>
      <c r="L152" s="1"/>
      <c r="M152" s="1"/>
      <c r="N152" s="1"/>
      <c r="O152" s="1"/>
      <c r="P152" s="4"/>
      <c r="Q152" s="4" t="s">
        <v>8</v>
      </c>
      <c r="R152" s="1"/>
      <c r="S152" s="970">
        <f>'Rekap1 +tunjangan'!G17</f>
        <v>2200000</v>
      </c>
      <c r="T152" s="971"/>
      <c r="U152" s="971"/>
      <c r="V152" s="971"/>
      <c r="W152" s="971"/>
      <c r="X152" s="972"/>
      <c r="Y152" s="108"/>
      <c r="Z152" s="1"/>
      <c r="AA152" s="1"/>
      <c r="AB152" s="1" t="s">
        <v>109</v>
      </c>
      <c r="AC152" s="1"/>
      <c r="AD152" s="1"/>
      <c r="AE152" s="1"/>
      <c r="AF152" s="4"/>
      <c r="AG152" s="5" t="s">
        <v>19</v>
      </c>
      <c r="AH152" s="67"/>
      <c r="AI152" s="73"/>
      <c r="AJ152" s="990">
        <v>0</v>
      </c>
      <c r="AK152" s="1005"/>
      <c r="AL152" s="16"/>
      <c r="AM152" s="72" t="s">
        <v>132</v>
      </c>
      <c r="AN152" s="67"/>
      <c r="AO152" s="74"/>
      <c r="AP152" s="990">
        <v>0</v>
      </c>
      <c r="AQ152" s="1005"/>
      <c r="AR152" s="107"/>
      <c r="AS152" s="1"/>
      <c r="AT152" s="1" t="s">
        <v>8</v>
      </c>
      <c r="AU152" s="970">
        <f>'Rekap1 +tunjangan'!AB17</f>
        <v>0</v>
      </c>
      <c r="AV152" s="971"/>
      <c r="AW152" s="971"/>
      <c r="AX152" s="971"/>
      <c r="AY152" s="971"/>
      <c r="AZ152" s="972"/>
    </row>
    <row r="153" spans="1:52" ht="3" customHeight="1" x14ac:dyDescent="0.25">
      <c r="A153" s="1"/>
      <c r="B153" s="1"/>
      <c r="C153" s="1"/>
      <c r="D153" s="1"/>
      <c r="E153" s="1"/>
      <c r="F153" s="1"/>
      <c r="G153" s="1"/>
      <c r="H153" s="1"/>
      <c r="I153" s="4"/>
      <c r="J153" s="1"/>
      <c r="K153" s="1"/>
      <c r="L153" s="1"/>
      <c r="M153" s="15"/>
      <c r="N153" s="15"/>
      <c r="O153" s="1"/>
      <c r="P153" s="4"/>
      <c r="Q153" s="4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39"/>
      <c r="AG153" s="1"/>
      <c r="AH153" s="1"/>
      <c r="AI153" s="1"/>
      <c r="AJ153" s="1">
        <v>0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>
        <v>0</v>
      </c>
      <c r="AX153" s="1"/>
      <c r="AY153" s="1"/>
      <c r="AZ153" s="1"/>
    </row>
    <row r="154" spans="1:52" ht="15.75" x14ac:dyDescent="0.25">
      <c r="A154" s="1"/>
      <c r="B154" s="1"/>
      <c r="C154" s="1" t="s">
        <v>495</v>
      </c>
      <c r="D154" s="1"/>
      <c r="E154" s="1"/>
      <c r="F154" s="1"/>
      <c r="G154" s="1"/>
      <c r="H154" s="1"/>
      <c r="I154" s="4"/>
      <c r="J154" s="1"/>
      <c r="K154" s="1"/>
      <c r="L154" s="1"/>
      <c r="M154" s="1"/>
      <c r="N154" s="1"/>
      <c r="O154" s="1"/>
      <c r="P154" s="4"/>
      <c r="Q154" s="4" t="s">
        <v>8</v>
      </c>
      <c r="R154" s="1"/>
      <c r="S154" s="970">
        <f>'Rekap1 +tunjangan'!K17</f>
        <v>3200000</v>
      </c>
      <c r="T154" s="971"/>
      <c r="U154" s="971"/>
      <c r="V154" s="971"/>
      <c r="W154" s="971"/>
      <c r="X154" s="972"/>
      <c r="Y154" s="108"/>
      <c r="Z154" s="1"/>
      <c r="AA154" s="1"/>
      <c r="AB154" s="1" t="s">
        <v>550</v>
      </c>
      <c r="AC154" s="1"/>
      <c r="AD154" s="1"/>
      <c r="AE154" s="1"/>
      <c r="AF154" s="4"/>
      <c r="AG154" s="15"/>
      <c r="AH154" s="16"/>
      <c r="AI154" s="16"/>
      <c r="AJ154" s="992"/>
      <c r="AK154" s="992"/>
      <c r="AL154" s="16"/>
      <c r="AM154" s="16"/>
      <c r="AN154" s="16"/>
      <c r="AO154" s="15"/>
      <c r="AP154" s="992"/>
      <c r="AQ154" s="992"/>
      <c r="AR154" s="119"/>
      <c r="AS154" s="1"/>
      <c r="AT154" s="1" t="s">
        <v>8</v>
      </c>
      <c r="AU154" s="970">
        <f>'Rekap1 +tunjangan'!AM17</f>
        <v>80000</v>
      </c>
      <c r="AV154" s="971"/>
      <c r="AW154" s="971"/>
      <c r="AX154" s="971"/>
      <c r="AY154" s="971"/>
      <c r="AZ154" s="972"/>
    </row>
    <row r="155" spans="1:52" ht="3" customHeight="1" x14ac:dyDescent="0.25">
      <c r="A155" s="1"/>
      <c r="B155" s="1"/>
      <c r="C155" s="1"/>
      <c r="D155" s="1"/>
      <c r="E155" s="1"/>
      <c r="F155" s="1"/>
      <c r="G155" s="1"/>
      <c r="H155" s="1"/>
      <c r="I155" s="4"/>
      <c r="J155" s="1"/>
      <c r="K155" s="1"/>
      <c r="L155" s="1"/>
      <c r="M155" s="1"/>
      <c r="N155" s="1"/>
      <c r="O155" s="1"/>
      <c r="P155" s="39"/>
      <c r="Q155" s="39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39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x14ac:dyDescent="0.25">
      <c r="A156" s="1"/>
      <c r="B156" s="1"/>
      <c r="C156" s="1" t="s">
        <v>21</v>
      </c>
      <c r="D156" s="1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1"/>
      <c r="P156" s="4"/>
      <c r="Q156" s="4" t="s">
        <v>8</v>
      </c>
      <c r="R156" s="1"/>
      <c r="S156" s="970">
        <f>'Rekap1 +tunjangan'!I17</f>
        <v>0</v>
      </c>
      <c r="T156" s="971"/>
      <c r="U156" s="971"/>
      <c r="V156" s="971"/>
      <c r="W156" s="971"/>
      <c r="X156" s="972"/>
      <c r="Y156" s="108"/>
      <c r="Z156" s="1"/>
      <c r="AA156" s="1"/>
      <c r="AB156" s="1" t="s">
        <v>88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 t="s">
        <v>8</v>
      </c>
      <c r="AU156" s="970">
        <f>'Rekap1 +tunjangan'!AF17</f>
        <v>168046.25</v>
      </c>
      <c r="AV156" s="971"/>
      <c r="AW156" s="971"/>
      <c r="AX156" s="971"/>
      <c r="AY156" s="971"/>
      <c r="AZ156" s="972"/>
    </row>
    <row r="157" spans="1:52" ht="3" customHeight="1" x14ac:dyDescent="0.25">
      <c r="A157" s="1"/>
      <c r="B157" s="1"/>
      <c r="C157" s="1"/>
      <c r="D157" s="1"/>
      <c r="E157" s="1"/>
      <c r="F157" s="1"/>
      <c r="G157" s="1"/>
      <c r="H157" s="1"/>
      <c r="I157" s="4"/>
      <c r="J157" s="1"/>
      <c r="K157" s="1"/>
      <c r="L157" s="1"/>
      <c r="M157" s="1"/>
      <c r="N157" s="1"/>
      <c r="O157" s="1"/>
      <c r="P157" s="39"/>
      <c r="Q157" s="39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39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x14ac:dyDescent="0.25">
      <c r="A158" s="1"/>
      <c r="B158" s="1"/>
      <c r="C158" s="1" t="s">
        <v>442</v>
      </c>
      <c r="D158" s="1"/>
      <c r="E158" s="1"/>
      <c r="F158" s="1"/>
      <c r="G158" s="1"/>
      <c r="H158" s="1"/>
      <c r="I158" s="4"/>
      <c r="J158" s="1"/>
      <c r="K158" s="1"/>
      <c r="L158" s="1"/>
      <c r="M158" s="1"/>
      <c r="N158" s="1"/>
      <c r="O158" s="1"/>
      <c r="P158" s="4"/>
      <c r="Q158" s="4" t="s">
        <v>8</v>
      </c>
      <c r="R158" s="1"/>
      <c r="S158" s="970">
        <f>'Rekap1 +tunjangan'!J17</f>
        <v>5500000</v>
      </c>
      <c r="T158" s="971"/>
      <c r="U158" s="971"/>
      <c r="V158" s="971"/>
      <c r="W158" s="971"/>
      <c r="X158" s="972"/>
      <c r="Y158" s="108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3" customHeight="1" x14ac:dyDescent="0.25">
      <c r="A159" s="1"/>
      <c r="B159" s="1"/>
      <c r="C159" s="1"/>
      <c r="D159" s="1"/>
      <c r="E159" s="1"/>
      <c r="F159" s="1"/>
      <c r="G159" s="1"/>
      <c r="H159" s="1"/>
      <c r="I159" s="4"/>
      <c r="J159" s="1"/>
      <c r="K159" s="1"/>
      <c r="L159" s="1"/>
      <c r="M159" s="1"/>
      <c r="N159" s="1"/>
      <c r="O159" s="1"/>
      <c r="P159" s="39"/>
      <c r="Q159" s="39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39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x14ac:dyDescent="0.25">
      <c r="A160" s="1"/>
      <c r="B160" s="1"/>
      <c r="C160" s="1" t="s">
        <v>1</v>
      </c>
      <c r="D160" s="1"/>
      <c r="E160" s="1"/>
      <c r="F160" s="1"/>
      <c r="G160" s="1"/>
      <c r="H160" s="1"/>
      <c r="I160" s="4"/>
      <c r="J160" s="1"/>
      <c r="K160" s="122">
        <v>0</v>
      </c>
      <c r="L160" s="123"/>
      <c r="M160" s="125" t="s">
        <v>31</v>
      </c>
      <c r="N160" s="107"/>
      <c r="O160" s="1"/>
      <c r="P160" s="4"/>
      <c r="Q160" s="4" t="s">
        <v>8</v>
      </c>
      <c r="R160" s="1"/>
      <c r="S160" s="970">
        <f>'Rekap1 +tunjangan'!AY17</f>
        <v>1200000</v>
      </c>
      <c r="T160" s="971"/>
      <c r="U160" s="971"/>
      <c r="V160" s="971"/>
      <c r="W160" s="971"/>
      <c r="X160" s="972"/>
      <c r="Y160" s="108"/>
      <c r="Z160" s="1"/>
      <c r="AA160" s="1"/>
      <c r="AB160" s="1" t="s">
        <v>551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5" ht="3" customHeight="1" x14ac:dyDescent="0.25">
      <c r="A161" s="1"/>
      <c r="B161" s="1"/>
      <c r="C161" s="1"/>
      <c r="D161" s="1"/>
      <c r="E161" s="1"/>
      <c r="F161" s="1"/>
      <c r="G161" s="1"/>
      <c r="H161" s="1"/>
      <c r="I161" s="4"/>
      <c r="J161" s="1"/>
      <c r="K161" s="1"/>
      <c r="L161" s="1"/>
      <c r="M161" s="3"/>
      <c r="N161" s="1"/>
      <c r="O161" s="1"/>
      <c r="P161" s="4"/>
      <c r="Q161" s="4"/>
      <c r="R161" s="1"/>
      <c r="S161" s="108"/>
      <c r="T161" s="108"/>
      <c r="U161" s="108"/>
      <c r="V161" s="108"/>
      <c r="W161" s="108"/>
      <c r="X161" s="108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5" ht="15.75" x14ac:dyDescent="0.25">
      <c r="A162" s="1"/>
      <c r="B162" s="1"/>
      <c r="C162" s="1" t="s">
        <v>2</v>
      </c>
      <c r="D162" s="1"/>
      <c r="E162" s="1"/>
      <c r="F162" s="1"/>
      <c r="G162" s="1"/>
      <c r="H162" s="1"/>
      <c r="I162" s="4"/>
      <c r="J162" s="1"/>
      <c r="K162" s="122">
        <v>0</v>
      </c>
      <c r="L162" s="123"/>
      <c r="M162" s="125" t="s">
        <v>31</v>
      </c>
      <c r="N162" s="107"/>
      <c r="O162" s="1"/>
      <c r="P162" s="4"/>
      <c r="Q162" s="4" t="s">
        <v>8</v>
      </c>
      <c r="R162" s="1"/>
      <c r="S162" s="970">
        <f>'Rekap1 +tunjangan'!AZ17</f>
        <v>2500000</v>
      </c>
      <c r="T162" s="971"/>
      <c r="U162" s="971"/>
      <c r="V162" s="971"/>
      <c r="W162" s="971"/>
      <c r="X162" s="972"/>
      <c r="Y162" s="108"/>
      <c r="Z162" s="1"/>
      <c r="AA162" s="1"/>
      <c r="AB162" s="1" t="s">
        <v>128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969">
        <v>0.02</v>
      </c>
      <c r="AN162" s="969"/>
      <c r="AO162" s="969"/>
      <c r="AP162" s="88"/>
      <c r="AQ162" s="1"/>
      <c r="AR162" s="1"/>
      <c r="AS162" s="1"/>
      <c r="AT162" s="1" t="s">
        <v>8</v>
      </c>
      <c r="AU162" s="970">
        <f>'BPJS Ketenagakerjaan'!P14</f>
        <v>0</v>
      </c>
      <c r="AV162" s="971"/>
      <c r="AW162" s="971"/>
      <c r="AX162" s="971"/>
      <c r="AY162" s="971"/>
      <c r="AZ162" s="972"/>
    </row>
    <row r="163" spans="1:55" ht="3" customHeight="1" x14ac:dyDescent="0.25">
      <c r="A163" s="1"/>
      <c r="B163" s="1"/>
      <c r="C163" s="1"/>
      <c r="D163" s="1"/>
      <c r="E163" s="1"/>
      <c r="F163" s="1"/>
      <c r="G163" s="1"/>
      <c r="H163" s="1"/>
      <c r="I163" s="4"/>
      <c r="J163" s="1"/>
      <c r="K163" s="1"/>
      <c r="L163" s="1"/>
      <c r="M163" s="1"/>
      <c r="N163" s="1"/>
      <c r="O163" s="1"/>
      <c r="P163" s="4"/>
      <c r="Q163" s="4"/>
      <c r="R163" s="1"/>
      <c r="S163" s="108"/>
      <c r="T163" s="108"/>
      <c r="U163" s="108"/>
      <c r="V163" s="108"/>
      <c r="W163" s="108"/>
      <c r="X163" s="108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5" ht="15.75" x14ac:dyDescent="0.25">
      <c r="A164" s="1"/>
      <c r="B164" s="1"/>
      <c r="C164" s="1" t="s">
        <v>195</v>
      </c>
      <c r="D164" s="1"/>
      <c r="E164" s="1"/>
      <c r="F164" s="1"/>
      <c r="G164" s="1"/>
      <c r="H164" s="1"/>
      <c r="I164" s="4"/>
      <c r="J164" s="1"/>
      <c r="K164" s="1"/>
      <c r="L164" s="1"/>
      <c r="M164" s="107"/>
      <c r="N164" s="107"/>
      <c r="O164" s="1"/>
      <c r="P164" s="39"/>
      <c r="Q164" s="39" t="s">
        <v>8</v>
      </c>
      <c r="R164" s="1"/>
      <c r="S164" s="970">
        <f>'Rekap1 +tunjangan'!V17</f>
        <v>0</v>
      </c>
      <c r="T164" s="971"/>
      <c r="U164" s="971"/>
      <c r="V164" s="971"/>
      <c r="W164" s="971"/>
      <c r="X164" s="972"/>
      <c r="Y164" s="108"/>
      <c r="Z164" s="1"/>
      <c r="AA164" s="1"/>
      <c r="AB164" s="1" t="s">
        <v>172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013"/>
      <c r="AV164" s="1013"/>
      <c r="AW164" s="1013"/>
      <c r="AX164" s="1013"/>
      <c r="AY164" s="1013"/>
      <c r="AZ164" s="1013"/>
    </row>
    <row r="165" spans="1:55" ht="3" customHeight="1" x14ac:dyDescent="0.25">
      <c r="A165" s="1"/>
      <c r="B165" s="1"/>
      <c r="C165" s="1"/>
      <c r="D165" s="1"/>
      <c r="E165" s="1"/>
      <c r="F165" s="1"/>
      <c r="G165" s="1"/>
      <c r="H165" s="1"/>
      <c r="I165" s="4"/>
      <c r="J165" s="1"/>
      <c r="K165" s="1"/>
      <c r="L165" s="1"/>
      <c r="M165" s="1"/>
      <c r="N165" s="1"/>
      <c r="O165" s="1"/>
      <c r="P165" s="39"/>
      <c r="Q165" s="39"/>
      <c r="R165" s="1"/>
      <c r="S165" s="1"/>
      <c r="T165" s="1"/>
      <c r="U165" s="1"/>
      <c r="V165" s="1"/>
      <c r="W165" s="1"/>
      <c r="X165" s="1"/>
      <c r="Y165" s="108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5" ht="15.75" x14ac:dyDescent="0.25">
      <c r="A166" s="1"/>
      <c r="B166" s="1"/>
      <c r="C166" s="1" t="s">
        <v>105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39"/>
      <c r="Q166" s="39" t="s">
        <v>8</v>
      </c>
      <c r="R166" s="1"/>
      <c r="S166" s="970">
        <f>'Rekap1 +tunjangan'!R17</f>
        <v>0</v>
      </c>
      <c r="T166" s="971"/>
      <c r="U166" s="971"/>
      <c r="V166" s="971"/>
      <c r="W166" s="971"/>
      <c r="X166" s="972"/>
      <c r="Y166" s="108"/>
      <c r="Z166" s="1"/>
      <c r="AA166" s="1"/>
      <c r="AB166" s="1" t="s">
        <v>174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970">
        <f>KOPERASI!C10</f>
        <v>0</v>
      </c>
      <c r="AV166" s="971"/>
      <c r="AW166" s="971"/>
      <c r="AX166" s="971"/>
      <c r="AY166" s="971"/>
      <c r="AZ166" s="972"/>
      <c r="BB166" s="1"/>
      <c r="BC166" s="1"/>
    </row>
    <row r="167" spans="1:55" ht="3" customHeight="1" x14ac:dyDescent="0.25">
      <c r="A167" s="1"/>
      <c r="B167" s="1"/>
      <c r="C167" s="1"/>
      <c r="D167" s="1"/>
      <c r="E167" s="1"/>
      <c r="F167" s="1"/>
      <c r="G167" s="1"/>
      <c r="H167" s="1"/>
      <c r="I167" s="4"/>
      <c r="J167" s="1"/>
      <c r="K167" s="1"/>
      <c r="L167" s="1"/>
      <c r="M167" s="1"/>
      <c r="N167" s="1"/>
      <c r="O167" s="1"/>
      <c r="P167" s="39"/>
      <c r="Q167" s="39"/>
      <c r="R167" s="1"/>
      <c r="S167" s="108"/>
      <c r="T167" s="108"/>
      <c r="U167" s="108"/>
      <c r="V167" s="108"/>
      <c r="W167" s="108"/>
      <c r="X167" s="108"/>
      <c r="Y167" s="108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5" ht="15.75" x14ac:dyDescent="0.25">
      <c r="A168" s="1"/>
      <c r="B168" s="1"/>
      <c r="C168" s="1" t="s">
        <v>106</v>
      </c>
      <c r="D168" s="1"/>
      <c r="E168" s="1"/>
      <c r="F168" s="1"/>
      <c r="G168" s="1"/>
      <c r="H168" s="1"/>
      <c r="I168" s="4"/>
      <c r="J168" s="1"/>
      <c r="K168" s="1"/>
      <c r="L168" s="1"/>
      <c r="M168" s="1"/>
      <c r="N168" s="1"/>
      <c r="O168" s="1"/>
      <c r="P168" s="4"/>
      <c r="Q168" s="4" t="s">
        <v>8</v>
      </c>
      <c r="R168" s="1"/>
      <c r="S168" s="970">
        <f>'Rekap1 +tunjangan'!T17</f>
        <v>0</v>
      </c>
      <c r="T168" s="971"/>
      <c r="U168" s="971"/>
      <c r="V168" s="971"/>
      <c r="W168" s="971"/>
      <c r="X168" s="972"/>
      <c r="Y168" s="108"/>
      <c r="Z168" s="1"/>
      <c r="AA168" s="1"/>
      <c r="AB168" s="1" t="s">
        <v>173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970">
        <f>KOPERASI!D10</f>
        <v>100000</v>
      </c>
      <c r="AV168" s="971"/>
      <c r="AW168" s="971"/>
      <c r="AX168" s="971"/>
      <c r="AY168" s="971"/>
      <c r="AZ168" s="972"/>
    </row>
    <row r="169" spans="1:55" ht="3" customHeight="1" x14ac:dyDescent="0.25">
      <c r="A169" s="1"/>
      <c r="B169" s="1"/>
      <c r="C169" s="1"/>
      <c r="D169" s="1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1"/>
      <c r="P169" s="4"/>
      <c r="Q169" s="4"/>
      <c r="R169" s="1"/>
      <c r="S169" s="108"/>
      <c r="T169" s="108"/>
      <c r="U169" s="108"/>
      <c r="V169" s="108"/>
      <c r="W169" s="108"/>
      <c r="X169" s="108"/>
      <c r="Y169" s="1"/>
      <c r="Z169" s="1"/>
      <c r="AA169" s="1"/>
      <c r="AB169" s="1"/>
      <c r="AC169" s="1"/>
      <c r="AD169" s="1"/>
      <c r="AE169" s="1"/>
      <c r="AF169" s="39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5" ht="15.75" x14ac:dyDescent="0.25">
      <c r="A170" s="1"/>
      <c r="B170" s="1"/>
      <c r="C170" s="1" t="s">
        <v>183</v>
      </c>
      <c r="D170" s="1"/>
      <c r="E170" s="1"/>
      <c r="F170" s="1"/>
      <c r="G170" s="1"/>
      <c r="H170" s="1"/>
      <c r="I170" s="4"/>
      <c r="J170" s="1"/>
      <c r="K170" s="1"/>
      <c r="L170" s="1"/>
      <c r="M170" s="1"/>
      <c r="N170" s="1"/>
      <c r="O170" s="1"/>
      <c r="P170" s="39"/>
      <c r="Q170" s="39" t="s">
        <v>8</v>
      </c>
      <c r="R170" s="1"/>
      <c r="S170" s="970">
        <f>'Rekap1 +tunjangan'!U17</f>
        <v>0</v>
      </c>
      <c r="T170" s="971"/>
      <c r="U170" s="971"/>
      <c r="V170" s="971"/>
      <c r="W170" s="971"/>
      <c r="X170" s="972"/>
      <c r="Y170" s="108"/>
      <c r="Z170" s="1"/>
      <c r="AA170" s="1"/>
      <c r="AB170" s="1" t="s">
        <v>175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970">
        <f>KOPERASI!E10</f>
        <v>0</v>
      </c>
      <c r="AV170" s="971"/>
      <c r="AW170" s="971"/>
      <c r="AX170" s="971"/>
      <c r="AY170" s="971"/>
      <c r="AZ170" s="972"/>
    </row>
    <row r="171" spans="1:55" ht="3" customHeight="1" x14ac:dyDescent="0.25">
      <c r="A171" s="1"/>
      <c r="B171" s="1"/>
      <c r="C171" s="1"/>
      <c r="D171" s="1"/>
      <c r="E171" s="1"/>
      <c r="F171" s="1"/>
      <c r="G171" s="1"/>
      <c r="H171" s="1"/>
      <c r="I171" s="4"/>
      <c r="J171" s="1"/>
      <c r="K171" s="1"/>
      <c r="L171" s="1"/>
      <c r="M171" s="1"/>
      <c r="N171" s="1"/>
      <c r="O171" s="4"/>
      <c r="P171" s="4"/>
      <c r="Q171" s="4"/>
      <c r="R171" s="1"/>
      <c r="S171" s="108"/>
      <c r="T171" s="108"/>
      <c r="U171" s="108"/>
      <c r="V171" s="108"/>
      <c r="W171" s="108"/>
      <c r="X171" s="108"/>
      <c r="Y171" s="108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5" ht="15.75" x14ac:dyDescent="0.25">
      <c r="A172" s="1"/>
      <c r="B172" s="1"/>
      <c r="C172" s="1" t="s">
        <v>187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39" t="s">
        <v>8</v>
      </c>
      <c r="R172" s="1"/>
      <c r="S172" s="970">
        <f>'Rekap1 +tunjangan'!W17</f>
        <v>0</v>
      </c>
      <c r="T172" s="971"/>
      <c r="U172" s="971"/>
      <c r="V172" s="971"/>
      <c r="W172" s="971"/>
      <c r="X172" s="972"/>
      <c r="Y172" s="108"/>
      <c r="Z172" s="1"/>
      <c r="AA172" s="1"/>
      <c r="AB172" s="1" t="s">
        <v>200</v>
      </c>
      <c r="AC172" s="1"/>
      <c r="AD172" s="1"/>
      <c r="AE172" s="1"/>
      <c r="AF172" s="1"/>
      <c r="AG172" s="5" t="s">
        <v>19</v>
      </c>
      <c r="AH172" s="67"/>
      <c r="AI172" s="73"/>
      <c r="AJ172" s="990">
        <f>KOPERASI!J9</f>
        <v>3</v>
      </c>
      <c r="AK172" s="991"/>
      <c r="AL172" s="16"/>
      <c r="AM172" s="72" t="s">
        <v>132</v>
      </c>
      <c r="AN172" s="67"/>
      <c r="AO172" s="74"/>
      <c r="AP172" s="990">
        <f>12-AJ172</f>
        <v>9</v>
      </c>
      <c r="AQ172" s="991"/>
      <c r="AR172" s="119"/>
      <c r="AS172" s="1"/>
      <c r="AT172" s="1" t="s">
        <v>8</v>
      </c>
      <c r="AU172" s="970">
        <f>KOPERASI!H9</f>
        <v>916666</v>
      </c>
      <c r="AV172" s="971"/>
      <c r="AW172" s="971"/>
      <c r="AX172" s="971"/>
      <c r="AY172" s="971"/>
      <c r="AZ172" s="972"/>
    </row>
    <row r="173" spans="1:55" ht="3" customHeight="1" x14ac:dyDescent="0.25">
      <c r="A173" s="1"/>
      <c r="B173" s="1"/>
      <c r="Y173" s="108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5" ht="15.75" x14ac:dyDescent="0.25">
      <c r="A174" s="1"/>
      <c r="B174" s="1"/>
      <c r="C174" s="15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107"/>
      <c r="R174" s="15"/>
      <c r="S174" s="1013"/>
      <c r="T174" s="1013"/>
      <c r="U174" s="1013"/>
      <c r="V174" s="1013"/>
      <c r="W174" s="1013"/>
      <c r="X174" s="1013"/>
      <c r="Y174" s="108"/>
      <c r="Z174" s="1"/>
      <c r="AA174" s="1"/>
      <c r="AB174" s="1" t="s">
        <v>471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983"/>
      <c r="AS174" s="983"/>
      <c r="AT174" s="1" t="s">
        <v>8</v>
      </c>
      <c r="AU174" s="970">
        <v>0</v>
      </c>
      <c r="AV174" s="971"/>
      <c r="AW174" s="971"/>
      <c r="AX174" s="971"/>
      <c r="AY174" s="971"/>
      <c r="AZ174" s="972"/>
    </row>
    <row r="175" spans="1:55" ht="3" customHeight="1" x14ac:dyDescent="0.25">
      <c r="A175" s="1"/>
      <c r="B175" s="1"/>
      <c r="Y175" s="108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5" ht="15.75" x14ac:dyDescent="0.25">
      <c r="A176" s="1"/>
      <c r="B176" s="1"/>
      <c r="Y176" s="108"/>
      <c r="Z176" s="1"/>
      <c r="AA176" s="1"/>
      <c r="AB176" s="1" t="s">
        <v>171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983">
        <v>0.4</v>
      </c>
      <c r="AS176" s="983"/>
      <c r="AT176" s="1" t="s">
        <v>8</v>
      </c>
      <c r="AU176" s="970">
        <v>0</v>
      </c>
      <c r="AV176" s="971"/>
      <c r="AW176" s="971"/>
      <c r="AX176" s="971"/>
      <c r="AY176" s="971"/>
      <c r="AZ176" s="972"/>
    </row>
    <row r="177" spans="1:62" ht="3" customHeight="1" x14ac:dyDescent="0.25">
      <c r="A177" s="1"/>
      <c r="B177" s="1"/>
      <c r="C177" s="1"/>
      <c r="D177" s="1"/>
      <c r="E177" s="1"/>
      <c r="F177" s="1"/>
      <c r="G177" s="1"/>
      <c r="H177" s="1"/>
      <c r="I177" s="4"/>
      <c r="J177" s="1"/>
      <c r="K177" s="1"/>
      <c r="L177" s="1"/>
      <c r="M177" s="1"/>
      <c r="N177" s="1"/>
      <c r="O177" s="4"/>
      <c r="P177" s="4"/>
      <c r="Q177" s="4"/>
      <c r="R177" s="1"/>
      <c r="S177" s="108"/>
      <c r="T177" s="108"/>
      <c r="U177" s="108"/>
      <c r="V177" s="108"/>
      <c r="W177" s="108"/>
      <c r="X177" s="108"/>
      <c r="Y177" s="108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62" ht="3" customHeight="1" x14ac:dyDescent="0.25">
      <c r="A178" s="1"/>
      <c r="B178" s="1"/>
      <c r="Y178" s="108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62" ht="15.75" x14ac:dyDescent="0.25">
      <c r="A179" s="1"/>
      <c r="B179" s="1"/>
      <c r="Y179" s="108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62" ht="3" customHeight="1" x14ac:dyDescent="0.25">
      <c r="A180" s="1"/>
      <c r="B180" s="1"/>
      <c r="C180" s="1"/>
      <c r="D180" s="1"/>
      <c r="E180" s="1"/>
      <c r="F180" s="1"/>
      <c r="G180" s="1"/>
      <c r="H180" s="1"/>
      <c r="I180" s="4"/>
      <c r="J180" s="1"/>
      <c r="K180" s="1"/>
      <c r="L180" s="1"/>
      <c r="M180" s="1"/>
      <c r="N180" s="1"/>
      <c r="O180" s="4"/>
      <c r="P180" s="4"/>
      <c r="Q180" s="4"/>
      <c r="R180" s="1"/>
      <c r="S180" s="108"/>
      <c r="T180" s="108"/>
      <c r="U180" s="108"/>
      <c r="V180" s="108"/>
      <c r="W180" s="108"/>
      <c r="X180" s="108"/>
      <c r="Y180" s="108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62" ht="15.75" x14ac:dyDescent="0.25">
      <c r="A181" s="1"/>
      <c r="B181" s="1" t="s">
        <v>154</v>
      </c>
      <c r="C181" s="1" t="s">
        <v>126</v>
      </c>
      <c r="D181" s="1"/>
      <c r="E181" s="1"/>
      <c r="F181" s="1"/>
      <c r="G181" s="1"/>
      <c r="H181" s="1"/>
      <c r="I181" s="4"/>
      <c r="J181" s="1"/>
      <c r="K181" s="1"/>
      <c r="L181" s="1"/>
      <c r="M181" s="1"/>
      <c r="N181" s="1"/>
      <c r="O181" s="1"/>
      <c r="P181" s="4"/>
      <c r="Q181" s="4" t="s">
        <v>8</v>
      </c>
      <c r="R181" s="1"/>
      <c r="S181" s="970">
        <f>'Rekap1 +tunjangan'!S17</f>
        <v>0</v>
      </c>
      <c r="T181" s="971"/>
      <c r="U181" s="971"/>
      <c r="V181" s="971"/>
      <c r="W181" s="971"/>
      <c r="X181" s="972"/>
      <c r="Y181" s="108"/>
      <c r="Z181" s="1"/>
      <c r="AA181" s="1" t="s">
        <v>169</v>
      </c>
      <c r="AB181" s="1" t="s">
        <v>129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 t="s">
        <v>8</v>
      </c>
      <c r="AU181" s="970">
        <f>'Rekap1 +tunjangan'!AG17</f>
        <v>0</v>
      </c>
      <c r="AV181" s="971"/>
      <c r="AW181" s="971"/>
      <c r="AX181" s="971"/>
      <c r="AY181" s="971"/>
      <c r="AZ181" s="972"/>
    </row>
    <row r="182" spans="1:62" ht="3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08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62" ht="15.7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62" ht="3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08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62" ht="15.75" x14ac:dyDescent="0.25">
      <c r="A185" s="1"/>
      <c r="B185" s="1"/>
      <c r="C185" s="9" t="s">
        <v>4</v>
      </c>
      <c r="D185" s="1"/>
      <c r="E185" s="1"/>
      <c r="F185" s="1"/>
      <c r="G185" s="1"/>
      <c r="H185" s="1"/>
      <c r="I185" s="4"/>
      <c r="J185" s="1"/>
      <c r="K185" s="1"/>
      <c r="L185" s="1"/>
      <c r="M185" s="1"/>
      <c r="N185" s="1"/>
      <c r="O185" s="4"/>
      <c r="P185" s="4"/>
      <c r="Q185" s="39" t="s">
        <v>8</v>
      </c>
      <c r="R185" s="1"/>
      <c r="S185" s="985">
        <f>SUM(S148:X181)</f>
        <v>21321850</v>
      </c>
      <c r="T185" s="986"/>
      <c r="U185" s="986"/>
      <c r="V185" s="986"/>
      <c r="W185" s="986"/>
      <c r="X185" s="987"/>
      <c r="Y185" s="89"/>
      <c r="Z185" s="1"/>
      <c r="AA185" s="9" t="s">
        <v>4</v>
      </c>
      <c r="AB185" s="1"/>
      <c r="AC185" s="1"/>
      <c r="AD185" s="1"/>
      <c r="AE185" s="1"/>
      <c r="AF185" s="4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 t="s">
        <v>8</v>
      </c>
      <c r="AU185" s="985">
        <f>SUM(AU150:AZ181)</f>
        <v>1264712.25</v>
      </c>
      <c r="AV185" s="986"/>
      <c r="AW185" s="986"/>
      <c r="AX185" s="986"/>
      <c r="AY185" s="986"/>
      <c r="AZ185" s="987"/>
    </row>
    <row r="186" spans="1:62" ht="16.5" thickBot="1" x14ac:dyDescent="0.3">
      <c r="A186" s="1"/>
      <c r="B186" s="1"/>
      <c r="C186" s="1"/>
      <c r="D186" s="1"/>
      <c r="E186" s="1"/>
      <c r="F186" s="1"/>
      <c r="G186" s="1"/>
      <c r="H186" s="1"/>
      <c r="I186" s="3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39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62" ht="21" thickTop="1" x14ac:dyDescent="0.3">
      <c r="A187" s="19"/>
      <c r="B187" s="973"/>
      <c r="C187" s="974"/>
      <c r="D187" s="974"/>
      <c r="E187" s="974"/>
      <c r="F187" s="974"/>
      <c r="G187" s="1006" t="s">
        <v>130</v>
      </c>
      <c r="H187" s="1006"/>
      <c r="I187" s="1006"/>
      <c r="J187" s="1006"/>
      <c r="K187" s="1006"/>
      <c r="L187" s="1006"/>
      <c r="M187" s="1006"/>
      <c r="N187" s="1006"/>
      <c r="O187" s="1006"/>
      <c r="P187" s="1006"/>
      <c r="Q187" s="1006"/>
      <c r="R187" s="1006"/>
      <c r="S187" s="1006"/>
      <c r="T187" s="1006"/>
      <c r="U187" s="1006"/>
      <c r="V187" s="1006"/>
      <c r="W187" s="1006"/>
      <c r="X187" s="1008"/>
      <c r="Y187" s="126"/>
      <c r="Z187" s="1010" t="s">
        <v>8</v>
      </c>
      <c r="AA187" s="974"/>
      <c r="AB187" s="981">
        <f>SUM(S185-AU185)</f>
        <v>20057137.75</v>
      </c>
      <c r="AC187" s="981"/>
      <c r="AD187" s="981"/>
      <c r="AE187" s="981"/>
      <c r="AF187" s="981"/>
      <c r="AG187" s="981"/>
      <c r="AH187" s="981"/>
      <c r="AI187" s="981"/>
      <c r="AJ187" s="981"/>
      <c r="AK187" s="981"/>
      <c r="AL187" s="981"/>
      <c r="AM187" s="981"/>
      <c r="AN187" s="981"/>
      <c r="AO187" s="981"/>
      <c r="AP187" s="112"/>
      <c r="AQ187" s="112"/>
      <c r="AR187" s="112"/>
      <c r="AS187" s="113"/>
      <c r="AT187" s="113"/>
      <c r="AU187" s="113"/>
      <c r="AV187" s="113"/>
      <c r="AW187" s="113"/>
      <c r="AX187" s="113"/>
      <c r="AY187" s="113"/>
      <c r="AZ187" s="114"/>
      <c r="BD187" s="1012"/>
      <c r="BE187" s="989"/>
      <c r="BF187" s="989"/>
      <c r="BG187" s="989"/>
      <c r="BH187" s="989"/>
      <c r="BI187" s="989"/>
      <c r="BJ187" s="989"/>
    </row>
    <row r="188" spans="1:62" ht="21" thickBot="1" x14ac:dyDescent="0.35">
      <c r="A188" s="34"/>
      <c r="B188" s="975"/>
      <c r="C188" s="976"/>
      <c r="D188" s="976"/>
      <c r="E188" s="976"/>
      <c r="F188" s="976"/>
      <c r="G188" s="1007"/>
      <c r="H188" s="1007"/>
      <c r="I188" s="1007"/>
      <c r="J188" s="1007"/>
      <c r="K188" s="1007"/>
      <c r="L188" s="1007"/>
      <c r="M188" s="1007"/>
      <c r="N188" s="1007"/>
      <c r="O188" s="1007"/>
      <c r="P188" s="1007"/>
      <c r="Q188" s="1007"/>
      <c r="R188" s="1007"/>
      <c r="S188" s="1007"/>
      <c r="T188" s="1007"/>
      <c r="U188" s="1007"/>
      <c r="V188" s="1007"/>
      <c r="W188" s="1007"/>
      <c r="X188" s="1009"/>
      <c r="Y188" s="128"/>
      <c r="Z188" s="1011"/>
      <c r="AA188" s="976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116"/>
      <c r="AQ188" s="116"/>
      <c r="AR188" s="116"/>
      <c r="AS188" s="117"/>
      <c r="AT188" s="117"/>
      <c r="AU188" s="117"/>
      <c r="AV188" s="117"/>
      <c r="AW188" s="117"/>
      <c r="AX188" s="117"/>
      <c r="AY188" s="117"/>
      <c r="AZ188" s="118"/>
    </row>
    <row r="189" spans="1:62" ht="16.5" thickTop="1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62" ht="15.75" x14ac:dyDescent="0.25">
      <c r="B190" s="1" t="s">
        <v>170</v>
      </c>
      <c r="C190" s="1" t="s">
        <v>155</v>
      </c>
      <c r="D190" s="1"/>
      <c r="E190" s="1"/>
      <c r="F190" s="1"/>
      <c r="G190" s="1"/>
      <c r="H190" s="1"/>
      <c r="I190" s="4"/>
      <c r="J190" s="1"/>
      <c r="K190" s="1"/>
      <c r="L190" s="1"/>
      <c r="M190" s="1"/>
      <c r="N190" s="1"/>
      <c r="O190" s="4"/>
      <c r="P190" s="4"/>
      <c r="Q190" s="4"/>
      <c r="R190" s="1"/>
      <c r="S190" s="108"/>
      <c r="T190" s="108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62" ht="15.75" x14ac:dyDescent="0.25">
      <c r="B191" s="1">
        <v>1</v>
      </c>
      <c r="C191" s="1" t="s">
        <v>107</v>
      </c>
      <c r="D191" s="1"/>
      <c r="E191" s="1"/>
      <c r="F191" s="1"/>
      <c r="G191" s="1"/>
      <c r="H191" s="1"/>
      <c r="I191" s="4"/>
      <c r="J191" s="1"/>
      <c r="K191" s="1"/>
      <c r="L191" s="1"/>
      <c r="M191" s="1"/>
      <c r="N191" s="1"/>
      <c r="O191" s="4"/>
      <c r="P191" s="4"/>
      <c r="Q191" s="4"/>
      <c r="R191" s="1"/>
      <c r="S191" s="613"/>
      <c r="T191" s="613"/>
      <c r="U191" s="613"/>
      <c r="V191" s="613"/>
      <c r="W191" s="613"/>
      <c r="X191" s="613"/>
      <c r="Y191" s="1"/>
      <c r="Z191" s="1"/>
      <c r="AA191" s="1">
        <v>2</v>
      </c>
      <c r="AB191" s="1" t="s">
        <v>171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983">
        <v>0.6</v>
      </c>
      <c r="AS191" s="983"/>
      <c r="AT191" s="1" t="s">
        <v>8</v>
      </c>
      <c r="AU191" s="970">
        <v>0</v>
      </c>
      <c r="AV191" s="971"/>
      <c r="AW191" s="971"/>
      <c r="AX191" s="971"/>
      <c r="AY191" s="971"/>
      <c r="AZ191" s="972"/>
    </row>
    <row r="192" spans="1:62" ht="3" customHeight="1" x14ac:dyDescent="0.25">
      <c r="B192" s="1"/>
      <c r="C192" s="1"/>
      <c r="D192" s="1"/>
      <c r="E192" s="1"/>
      <c r="F192" s="1"/>
      <c r="G192" s="1"/>
      <c r="H192" s="1"/>
      <c r="I192" s="4"/>
      <c r="J192" s="1"/>
      <c r="K192" s="1"/>
      <c r="L192" s="1"/>
      <c r="M192" s="1"/>
      <c r="N192" s="1"/>
      <c r="O192" s="4"/>
      <c r="P192" s="4"/>
      <c r="Q192" s="4"/>
      <c r="R192" s="1"/>
      <c r="S192" s="613"/>
      <c r="T192" s="613"/>
      <c r="U192" s="613"/>
      <c r="V192" s="613"/>
      <c r="W192" s="613"/>
      <c r="X192" s="613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x14ac:dyDescent="0.25">
      <c r="B193" s="1"/>
      <c r="C193" s="1" t="s">
        <v>127</v>
      </c>
      <c r="D193" s="1"/>
      <c r="E193" s="1"/>
      <c r="F193" s="1"/>
      <c r="G193" s="1"/>
      <c r="H193" s="1"/>
      <c r="I193" s="4"/>
      <c r="J193" s="1"/>
      <c r="K193" s="1"/>
      <c r="L193" s="1"/>
      <c r="M193" s="1"/>
      <c r="N193" s="1"/>
      <c r="O193" s="969">
        <v>3.0000000000000001E-3</v>
      </c>
      <c r="P193" s="969"/>
      <c r="Q193" s="4" t="s">
        <v>8</v>
      </c>
      <c r="R193" s="1"/>
      <c r="S193" s="970">
        <f>'BPJS Ketenagakerjaan'!F14</f>
        <v>37865.550000000003</v>
      </c>
      <c r="T193" s="971"/>
      <c r="U193" s="971"/>
      <c r="V193" s="971"/>
      <c r="W193" s="971"/>
      <c r="X193" s="972"/>
      <c r="Y193" s="1"/>
      <c r="Z193" s="1"/>
      <c r="AA193" s="1">
        <v>3</v>
      </c>
      <c r="AB193" s="1" t="s">
        <v>186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983">
        <v>0.05</v>
      </c>
      <c r="AO193" s="983"/>
      <c r="AP193" s="1"/>
      <c r="AQ193" s="1"/>
      <c r="AR193" s="1"/>
      <c r="AS193" s="1"/>
      <c r="AT193" s="1" t="s">
        <v>8</v>
      </c>
      <c r="AU193" s="970">
        <v>0</v>
      </c>
      <c r="AV193" s="971"/>
      <c r="AW193" s="971"/>
      <c r="AX193" s="971"/>
      <c r="AY193" s="971"/>
      <c r="AZ193" s="972"/>
    </row>
    <row r="194" spans="1:52" ht="3" customHeight="1" x14ac:dyDescent="0.25">
      <c r="B194" s="1"/>
      <c r="C194" s="1"/>
      <c r="D194" s="1"/>
      <c r="E194" s="1"/>
      <c r="F194" s="1"/>
      <c r="G194" s="1"/>
      <c r="H194" s="1"/>
      <c r="I194" s="4"/>
      <c r="J194" s="1"/>
      <c r="K194" s="1"/>
      <c r="L194" s="1"/>
      <c r="M194" s="1"/>
      <c r="N194" s="1"/>
      <c r="O194" s="609"/>
      <c r="P194" s="609"/>
      <c r="Q194" s="4"/>
      <c r="R194" s="1"/>
      <c r="S194" s="610"/>
      <c r="T194" s="610"/>
      <c r="U194" s="610"/>
      <c r="V194" s="610"/>
      <c r="W194" s="610"/>
      <c r="X194" s="610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x14ac:dyDescent="0.25">
      <c r="B195" s="1"/>
      <c r="C195" s="1" t="s">
        <v>131</v>
      </c>
      <c r="D195" s="1"/>
      <c r="E195" s="1"/>
      <c r="F195" s="1"/>
      <c r="G195" s="1"/>
      <c r="H195" s="1"/>
      <c r="I195" s="4"/>
      <c r="J195" s="1"/>
      <c r="K195" s="1"/>
      <c r="L195" s="1"/>
      <c r="M195" s="1"/>
      <c r="N195" s="1"/>
      <c r="O195" s="969">
        <v>8.8999999999999999E-3</v>
      </c>
      <c r="P195" s="969"/>
      <c r="Q195" s="4" t="s">
        <v>8</v>
      </c>
      <c r="R195" s="1"/>
      <c r="S195" s="970">
        <f>'BPJS Ketenagakerjaan'!H14</f>
        <v>112334.465</v>
      </c>
      <c r="T195" s="971"/>
      <c r="U195" s="971"/>
      <c r="V195" s="971"/>
      <c r="W195" s="971"/>
      <c r="X195" s="972"/>
      <c r="Y195" s="1"/>
      <c r="Z195" s="1"/>
      <c r="AA195" s="1">
        <v>4</v>
      </c>
      <c r="AB195" s="1" t="s">
        <v>554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 t="s">
        <v>8</v>
      </c>
      <c r="AU195" s="970">
        <f>'BPJS Kesehatan'!G17</f>
        <v>320000</v>
      </c>
      <c r="AV195" s="971"/>
      <c r="AW195" s="971"/>
      <c r="AX195" s="971"/>
      <c r="AY195" s="971"/>
      <c r="AZ195" s="972"/>
    </row>
    <row r="196" spans="1:52" ht="3" customHeight="1" x14ac:dyDescent="0.25">
      <c r="B196" s="1"/>
      <c r="C196" s="1"/>
      <c r="D196" s="1"/>
      <c r="E196" s="1"/>
      <c r="F196" s="1"/>
      <c r="G196" s="1"/>
      <c r="H196" s="1"/>
      <c r="I196" s="4"/>
      <c r="J196" s="1"/>
      <c r="K196" s="1"/>
      <c r="L196" s="1"/>
      <c r="M196" s="1"/>
      <c r="N196" s="1"/>
      <c r="O196" s="609"/>
      <c r="P196" s="609"/>
      <c r="Q196" s="4"/>
      <c r="R196" s="1"/>
      <c r="S196" s="610"/>
      <c r="T196" s="610"/>
      <c r="U196" s="610"/>
      <c r="V196" s="610"/>
      <c r="W196" s="610"/>
      <c r="X196" s="610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x14ac:dyDescent="0.25">
      <c r="B197" s="1"/>
      <c r="C197" s="1" t="s">
        <v>156</v>
      </c>
      <c r="D197" s="1"/>
      <c r="E197" s="1"/>
      <c r="F197" s="1"/>
      <c r="G197" s="1"/>
      <c r="H197" s="1"/>
      <c r="I197" s="4"/>
      <c r="J197" s="1"/>
      <c r="K197" s="1"/>
      <c r="L197" s="1"/>
      <c r="M197" s="1"/>
      <c r="N197" s="1"/>
      <c r="O197" s="969">
        <v>3.6999999999999998E-2</v>
      </c>
      <c r="P197" s="969"/>
      <c r="Q197" s="4" t="s">
        <v>8</v>
      </c>
      <c r="R197" s="1"/>
      <c r="S197" s="970">
        <f>'BPJS Ketenagakerjaan'!M14</f>
        <v>467008.44999999995</v>
      </c>
      <c r="T197" s="971"/>
      <c r="U197" s="971"/>
      <c r="V197" s="971"/>
      <c r="W197" s="971"/>
      <c r="X197" s="972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x14ac:dyDescent="0.25">
      <c r="B198" s="1"/>
      <c r="C198" s="1"/>
      <c r="D198" s="1"/>
      <c r="E198" s="1"/>
      <c r="F198" s="1"/>
      <c r="G198" s="1"/>
      <c r="H198" s="1"/>
      <c r="I198" s="4"/>
      <c r="J198" s="1"/>
      <c r="K198" s="1"/>
      <c r="L198" s="1"/>
      <c r="M198" s="1"/>
      <c r="N198" s="1"/>
      <c r="O198" s="609"/>
      <c r="P198" s="609"/>
      <c r="Q198" s="4"/>
      <c r="R198" s="1"/>
      <c r="S198" s="613"/>
      <c r="T198" s="613"/>
      <c r="U198" s="613"/>
      <c r="V198" s="613"/>
      <c r="W198" s="613"/>
      <c r="X198" s="613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2">
      <c r="A199" t="s">
        <v>439</v>
      </c>
    </row>
    <row r="200" spans="1:52" x14ac:dyDescent="0.2">
      <c r="A200" s="392">
        <v>1</v>
      </c>
      <c r="B200" t="s">
        <v>455</v>
      </c>
    </row>
    <row r="204" spans="1:52" ht="15.7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8.75" x14ac:dyDescent="0.3">
      <c r="A205" s="246"/>
      <c r="B205" s="246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247" t="s">
        <v>350</v>
      </c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  <c r="AF205" s="247"/>
      <c r="AG205" s="247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47"/>
      <c r="AS205" s="247"/>
      <c r="AT205" s="247"/>
      <c r="AU205" s="247"/>
      <c r="AV205" s="247"/>
      <c r="AW205" s="247"/>
      <c r="AX205" s="247"/>
      <c r="AY205" s="246"/>
      <c r="AZ205" s="246"/>
    </row>
    <row r="206" spans="1:52" ht="15.75" x14ac:dyDescent="0.25">
      <c r="A206" s="246"/>
      <c r="B206" s="246"/>
      <c r="C206" s="246"/>
      <c r="D206" s="246"/>
      <c r="E206" s="246"/>
      <c r="F206" s="246"/>
      <c r="G206" s="246"/>
      <c r="H206" s="246"/>
      <c r="I206" s="248"/>
      <c r="J206" s="246"/>
      <c r="K206" s="246"/>
      <c r="L206" s="246"/>
      <c r="M206" s="246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  <c r="AF206" s="246"/>
      <c r="AG206" s="246"/>
      <c r="AH206" s="246"/>
      <c r="AI206" s="246"/>
      <c r="AJ206" s="246"/>
      <c r="AK206" s="246"/>
      <c r="AL206" s="246"/>
      <c r="AM206" s="246"/>
      <c r="AN206" s="246"/>
      <c r="AO206" s="246"/>
      <c r="AP206" s="246"/>
      <c r="AQ206" s="246"/>
      <c r="AR206" s="246"/>
      <c r="AS206" s="246"/>
      <c r="AT206" s="246"/>
      <c r="AU206" s="246"/>
      <c r="AV206" s="246"/>
      <c r="AW206" s="246"/>
      <c r="AX206" s="246"/>
      <c r="AY206" s="246"/>
      <c r="AZ206" s="246"/>
    </row>
    <row r="207" spans="1:52" ht="22.5" x14ac:dyDescent="0.3">
      <c r="A207" s="246"/>
      <c r="B207" s="246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249" t="s">
        <v>15</v>
      </c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  <c r="AF207" s="247"/>
      <c r="AG207" s="247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47"/>
      <c r="AS207" s="247"/>
      <c r="AT207" s="247"/>
      <c r="AU207" s="247"/>
      <c r="AV207" s="247"/>
      <c r="AW207" s="247"/>
      <c r="AX207" s="247"/>
      <c r="AY207" s="246"/>
      <c r="AZ207" s="246"/>
    </row>
    <row r="208" spans="1:52" ht="15.75" x14ac:dyDescent="0.25">
      <c r="A208" s="246"/>
      <c r="B208" s="246"/>
      <c r="C208" s="246"/>
      <c r="D208" s="246"/>
      <c r="E208" s="246"/>
      <c r="F208" s="246"/>
      <c r="G208" s="246"/>
      <c r="H208" s="246"/>
      <c r="I208" s="248"/>
      <c r="J208" s="246"/>
      <c r="K208" s="246"/>
      <c r="L208" s="246"/>
      <c r="M208" s="246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246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</row>
    <row r="209" spans="1:52" ht="15.75" x14ac:dyDescent="0.25">
      <c r="A209" s="246"/>
      <c r="B209" s="250"/>
      <c r="C209" s="251" t="s">
        <v>7</v>
      </c>
      <c r="D209" s="252"/>
      <c r="E209" s="252"/>
      <c r="F209" s="252"/>
      <c r="G209" s="252"/>
      <c r="H209" s="252"/>
      <c r="I209" s="253" t="s">
        <v>8</v>
      </c>
      <c r="J209" s="252"/>
      <c r="K209" s="1035" t="str">
        <f>'Rekap1 +tunjangan'!B18</f>
        <v>BASUKI SUPANGKAT</v>
      </c>
      <c r="L209" s="1035"/>
      <c r="M209" s="1035"/>
      <c r="N209" s="1035"/>
      <c r="O209" s="1035"/>
      <c r="P209" s="1035"/>
      <c r="Q209" s="1035"/>
      <c r="R209" s="1035"/>
      <c r="S209" s="1035"/>
      <c r="T209" s="1035"/>
      <c r="U209" s="1035"/>
      <c r="V209" s="1035"/>
      <c r="W209" s="1035"/>
      <c r="X209" s="1060"/>
      <c r="Y209" s="254"/>
      <c r="Z209" s="246"/>
      <c r="AA209" s="255" t="s">
        <v>11</v>
      </c>
      <c r="AB209" s="252"/>
      <c r="AC209" s="252"/>
      <c r="AD209" s="252"/>
      <c r="AE209" s="252"/>
      <c r="AF209" s="253" t="s">
        <v>8</v>
      </c>
      <c r="AG209" s="252"/>
      <c r="AH209" s="1035" t="str">
        <f>AH6</f>
        <v>PEMANDUAN DAN PENUNDAAN</v>
      </c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60"/>
    </row>
    <row r="210" spans="1:52" ht="3" customHeight="1" x14ac:dyDescent="0.25">
      <c r="A210" s="246"/>
      <c r="B210" s="246"/>
      <c r="C210" s="246"/>
      <c r="D210" s="246"/>
      <c r="E210" s="246"/>
      <c r="F210" s="246"/>
      <c r="G210" s="246"/>
      <c r="H210" s="246"/>
      <c r="I210" s="256"/>
      <c r="J210" s="246"/>
      <c r="K210" s="257"/>
      <c r="L210" s="257"/>
      <c r="M210" s="257"/>
      <c r="N210" s="257"/>
      <c r="O210" s="257"/>
      <c r="P210" s="257"/>
      <c r="Q210" s="257"/>
      <c r="R210" s="257"/>
      <c r="S210" s="257"/>
      <c r="T210" s="257"/>
      <c r="U210" s="257"/>
      <c r="V210" s="257"/>
      <c r="W210" s="257"/>
      <c r="X210" s="257"/>
      <c r="Y210" s="257"/>
      <c r="Z210" s="246"/>
      <c r="AA210" s="258"/>
      <c r="AB210" s="246"/>
      <c r="AC210" s="246"/>
      <c r="AD210" s="246"/>
      <c r="AE210" s="246"/>
      <c r="AF210" s="259"/>
      <c r="AG210" s="246"/>
      <c r="AH210" s="257"/>
      <c r="AI210" s="257"/>
      <c r="AJ210" s="257"/>
      <c r="AK210" s="257"/>
      <c r="AL210" s="257"/>
      <c r="AM210" s="257"/>
      <c r="AN210" s="257"/>
      <c r="AO210" s="257"/>
      <c r="AP210" s="257"/>
      <c r="AQ210" s="257"/>
      <c r="AR210" s="257"/>
      <c r="AS210" s="257"/>
      <c r="AT210" s="257"/>
      <c r="AU210" s="257"/>
      <c r="AV210" s="257"/>
      <c r="AW210" s="257"/>
      <c r="AX210" s="257"/>
      <c r="AY210" s="246"/>
      <c r="AZ210" s="246"/>
    </row>
    <row r="211" spans="1:52" ht="15.75" x14ac:dyDescent="0.25">
      <c r="A211" s="246"/>
      <c r="B211" s="250"/>
      <c r="C211" s="251" t="s">
        <v>21</v>
      </c>
      <c r="D211" s="252"/>
      <c r="E211" s="252"/>
      <c r="F211" s="252"/>
      <c r="G211" s="252"/>
      <c r="H211" s="252"/>
      <c r="I211" s="253" t="s">
        <v>8</v>
      </c>
      <c r="J211" s="252"/>
      <c r="K211" s="1035" t="s">
        <v>157</v>
      </c>
      <c r="L211" s="1036"/>
      <c r="M211" s="1036"/>
      <c r="N211" s="1036"/>
      <c r="O211" s="1036"/>
      <c r="P211" s="1036"/>
      <c r="Q211" s="1036"/>
      <c r="R211" s="1036"/>
      <c r="S211" s="1036"/>
      <c r="T211" s="1036"/>
      <c r="U211" s="1036"/>
      <c r="V211" s="1036"/>
      <c r="W211" s="1036"/>
      <c r="X211" s="1037"/>
      <c r="Y211" s="254"/>
      <c r="Z211" s="246"/>
      <c r="AA211" s="255" t="s">
        <v>12</v>
      </c>
      <c r="AB211" s="252"/>
      <c r="AC211" s="252"/>
      <c r="AD211" s="252"/>
      <c r="AE211" s="252"/>
      <c r="AF211" s="253" t="s">
        <v>8</v>
      </c>
      <c r="AG211" s="252"/>
      <c r="AH211" s="1029">
        <f>AH8</f>
        <v>42659</v>
      </c>
      <c r="AI211" s="1029"/>
      <c r="AJ211" s="1029"/>
      <c r="AK211" s="1029"/>
      <c r="AL211" s="1029"/>
      <c r="AM211" s="260" t="s">
        <v>18</v>
      </c>
      <c r="AN211" s="252"/>
      <c r="AO211" s="1029">
        <f>AO8</f>
        <v>42689</v>
      </c>
      <c r="AP211" s="1029"/>
      <c r="AQ211" s="1029"/>
      <c r="AR211" s="1029"/>
      <c r="AS211" s="1029"/>
      <c r="AT211" s="1029"/>
      <c r="AU211" s="261"/>
      <c r="AV211" s="261"/>
      <c r="AW211" s="261"/>
      <c r="AX211" s="261"/>
      <c r="AY211" s="252"/>
      <c r="AZ211" s="262"/>
    </row>
    <row r="212" spans="1:52" ht="3" customHeight="1" x14ac:dyDescent="0.25">
      <c r="A212" s="246"/>
      <c r="B212" s="246"/>
      <c r="C212" s="246"/>
      <c r="D212" s="246"/>
      <c r="E212" s="246"/>
      <c r="F212" s="246"/>
      <c r="G212" s="246"/>
      <c r="H212" s="246"/>
      <c r="I212" s="256"/>
      <c r="J212" s="246"/>
      <c r="K212" s="257"/>
      <c r="L212" s="257"/>
      <c r="M212" s="257"/>
      <c r="N212" s="257"/>
      <c r="O212" s="257"/>
      <c r="P212" s="257"/>
      <c r="Q212" s="257"/>
      <c r="R212" s="257"/>
      <c r="S212" s="257"/>
      <c r="T212" s="257"/>
      <c r="U212" s="257"/>
      <c r="V212" s="257"/>
      <c r="W212" s="257"/>
      <c r="X212" s="257"/>
      <c r="Y212" s="257"/>
      <c r="Z212" s="246"/>
      <c r="AA212" s="258"/>
      <c r="AB212" s="246"/>
      <c r="AC212" s="246"/>
      <c r="AD212" s="246"/>
      <c r="AE212" s="246"/>
      <c r="AF212" s="259"/>
      <c r="AG212" s="246"/>
      <c r="AH212" s="257"/>
      <c r="AI212" s="257"/>
      <c r="AJ212" s="257"/>
      <c r="AK212" s="257"/>
      <c r="AL212" s="257"/>
      <c r="AM212" s="257"/>
      <c r="AN212" s="257"/>
      <c r="AO212" s="257"/>
      <c r="AP212" s="257"/>
      <c r="AQ212" s="257"/>
      <c r="AR212" s="257"/>
      <c r="AS212" s="257"/>
      <c r="AT212" s="257"/>
      <c r="AU212" s="257"/>
      <c r="AV212" s="257"/>
      <c r="AW212" s="257"/>
      <c r="AX212" s="257"/>
      <c r="AY212" s="246"/>
      <c r="AZ212" s="246"/>
    </row>
    <row r="213" spans="1:52" ht="15.75" x14ac:dyDescent="0.25">
      <c r="A213" s="246"/>
      <c r="B213" s="250"/>
      <c r="C213" s="251" t="s">
        <v>6</v>
      </c>
      <c r="D213" s="252"/>
      <c r="E213" s="252"/>
      <c r="F213" s="252"/>
      <c r="G213" s="252"/>
      <c r="H213" s="252"/>
      <c r="I213" s="253" t="s">
        <v>8</v>
      </c>
      <c r="J213" s="252"/>
      <c r="K213" s="1058" t="s">
        <v>833</v>
      </c>
      <c r="L213" s="1058"/>
      <c r="M213" s="1058"/>
      <c r="N213" s="1058"/>
      <c r="O213" s="1058"/>
      <c r="P213" s="1058"/>
      <c r="Q213" s="1058"/>
      <c r="R213" s="1058"/>
      <c r="S213" s="1058"/>
      <c r="T213" s="1058"/>
      <c r="U213" s="1058"/>
      <c r="V213" s="1058"/>
      <c r="W213" s="1058"/>
      <c r="X213" s="1059"/>
      <c r="Y213" s="263"/>
      <c r="Z213" s="246"/>
      <c r="AA213" s="255" t="s">
        <v>13</v>
      </c>
      <c r="AB213" s="252"/>
      <c r="AC213" s="252"/>
      <c r="AD213" s="252"/>
      <c r="AE213" s="252"/>
      <c r="AF213" s="253" t="s">
        <v>8</v>
      </c>
      <c r="AG213" s="252"/>
      <c r="AH213" s="1033">
        <f>'Rekap1 +tunjangan'!C18</f>
        <v>40794</v>
      </c>
      <c r="AI213" s="1034"/>
      <c r="AJ213" s="1034"/>
      <c r="AK213" s="1034"/>
      <c r="AL213" s="1034"/>
      <c r="AM213" s="1034"/>
      <c r="AN213" s="1034"/>
      <c r="AO213" s="1034"/>
      <c r="AP213" s="1034"/>
      <c r="AQ213" s="1034"/>
      <c r="AR213" s="1034"/>
      <c r="AS213" s="1034"/>
      <c r="AT213" s="1034"/>
      <c r="AU213" s="1034"/>
      <c r="AV213" s="1034"/>
      <c r="AW213" s="1034"/>
      <c r="AX213" s="1034"/>
      <c r="AY213" s="252"/>
      <c r="AZ213" s="262"/>
    </row>
    <row r="214" spans="1:52" ht="3" customHeight="1" x14ac:dyDescent="0.25">
      <c r="A214" s="246"/>
      <c r="B214" s="246"/>
      <c r="C214" s="246"/>
      <c r="D214" s="246"/>
      <c r="E214" s="246"/>
      <c r="F214" s="246"/>
      <c r="G214" s="246"/>
      <c r="H214" s="246"/>
      <c r="I214" s="256"/>
      <c r="J214" s="246"/>
      <c r="K214" s="257"/>
      <c r="L214" s="257"/>
      <c r="M214" s="257"/>
      <c r="N214" s="257"/>
      <c r="O214" s="257"/>
      <c r="P214" s="257"/>
      <c r="Q214" s="257"/>
      <c r="R214" s="257"/>
      <c r="S214" s="257"/>
      <c r="T214" s="257"/>
      <c r="U214" s="257"/>
      <c r="V214" s="257"/>
      <c r="W214" s="257"/>
      <c r="X214" s="257"/>
      <c r="Y214" s="257"/>
      <c r="Z214" s="246"/>
      <c r="AA214" s="258"/>
      <c r="AB214" s="246"/>
      <c r="AC214" s="246"/>
      <c r="AD214" s="246"/>
      <c r="AE214" s="246"/>
      <c r="AF214" s="259"/>
      <c r="AG214" s="246"/>
      <c r="AH214" s="257"/>
      <c r="AI214" s="257"/>
      <c r="AJ214" s="257"/>
      <c r="AK214" s="257"/>
      <c r="AL214" s="257"/>
      <c r="AM214" s="257"/>
      <c r="AN214" s="257"/>
      <c r="AO214" s="257"/>
      <c r="AP214" s="257"/>
      <c r="AQ214" s="257"/>
      <c r="AR214" s="257"/>
      <c r="AS214" s="257"/>
      <c r="AT214" s="257"/>
      <c r="AU214" s="257"/>
      <c r="AV214" s="257"/>
      <c r="AW214" s="257"/>
      <c r="AX214" s="257"/>
      <c r="AY214" s="246"/>
      <c r="AZ214" s="246"/>
    </row>
    <row r="215" spans="1:52" ht="15.75" x14ac:dyDescent="0.25">
      <c r="A215" s="246"/>
      <c r="B215" s="250"/>
      <c r="C215" s="251" t="s">
        <v>104</v>
      </c>
      <c r="D215" s="252"/>
      <c r="E215" s="252"/>
      <c r="F215" s="252"/>
      <c r="G215" s="252"/>
      <c r="H215" s="252"/>
      <c r="I215" s="264" t="s">
        <v>8</v>
      </c>
      <c r="J215" s="252"/>
      <c r="K215" s="1035" t="s">
        <v>158</v>
      </c>
      <c r="L215" s="1036"/>
      <c r="M215" s="1036"/>
      <c r="N215" s="1036"/>
      <c r="O215" s="1036"/>
      <c r="P215" s="1036"/>
      <c r="Q215" s="1036"/>
      <c r="R215" s="1036"/>
      <c r="S215" s="1036"/>
      <c r="T215" s="1036"/>
      <c r="U215" s="1036"/>
      <c r="V215" s="1036"/>
      <c r="W215" s="1036"/>
      <c r="X215" s="1037"/>
      <c r="Y215" s="254"/>
      <c r="Z215" s="246"/>
      <c r="AA215" s="255" t="s">
        <v>14</v>
      </c>
      <c r="AB215" s="252"/>
      <c r="AC215" s="252"/>
      <c r="AD215" s="252"/>
      <c r="AE215" s="252"/>
      <c r="AF215" s="253" t="s">
        <v>8</v>
      </c>
      <c r="AG215" s="252"/>
      <c r="AH215" s="1038" t="s">
        <v>258</v>
      </c>
      <c r="AI215" s="1039"/>
      <c r="AJ215" s="1039"/>
      <c r="AK215" s="1039"/>
      <c r="AL215" s="1039"/>
      <c r="AM215" s="1039"/>
      <c r="AN215" s="260" t="s">
        <v>161</v>
      </c>
      <c r="AO215" s="260"/>
      <c r="AP215" s="260"/>
      <c r="AQ215" s="260"/>
      <c r="AR215" s="260"/>
      <c r="AS215" s="260"/>
      <c r="AT215" s="260"/>
      <c r="AU215" s="260"/>
      <c r="AV215" s="260"/>
      <c r="AW215" s="260"/>
      <c r="AX215" s="260"/>
      <c r="AY215" s="252"/>
      <c r="AZ215" s="262"/>
    </row>
    <row r="216" spans="1:52" ht="15.75" x14ac:dyDescent="0.25">
      <c r="A216" s="246"/>
      <c r="B216" s="246"/>
      <c r="C216" s="246"/>
      <c r="D216" s="246"/>
      <c r="E216" s="246"/>
      <c r="F216" s="246"/>
      <c r="G216" s="246"/>
      <c r="H216" s="246"/>
      <c r="I216" s="248"/>
      <c r="J216" s="246"/>
      <c r="K216" s="246"/>
      <c r="L216" s="246"/>
      <c r="M216" s="246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  <c r="AF216" s="246"/>
      <c r="AG216" s="246"/>
      <c r="AH216" s="246"/>
      <c r="AI216" s="246"/>
      <c r="AJ216" s="246"/>
      <c r="AK216" s="246"/>
      <c r="AL216" s="246"/>
      <c r="AM216" s="246"/>
      <c r="AN216" s="246"/>
      <c r="AO216" s="246"/>
      <c r="AP216" s="246"/>
      <c r="AQ216" s="246"/>
      <c r="AR216" s="246"/>
      <c r="AS216" s="246"/>
      <c r="AT216" s="246"/>
      <c r="AU216" s="246"/>
      <c r="AV216" s="246"/>
      <c r="AW216" s="246"/>
      <c r="AX216" s="246"/>
      <c r="AY216" s="246"/>
      <c r="AZ216" s="246"/>
    </row>
    <row r="217" spans="1:52" ht="15.75" x14ac:dyDescent="0.25">
      <c r="A217" s="246"/>
      <c r="B217" s="246" t="s">
        <v>167</v>
      </c>
      <c r="C217" s="246" t="s">
        <v>0</v>
      </c>
      <c r="D217" s="246"/>
      <c r="E217" s="246"/>
      <c r="F217" s="246"/>
      <c r="G217" s="246"/>
      <c r="H217" s="246"/>
      <c r="I217" s="246"/>
      <c r="J217" s="246"/>
      <c r="K217" s="246"/>
      <c r="L217" s="246"/>
      <c r="M217" s="246"/>
      <c r="N217" s="246"/>
      <c r="O217" s="246"/>
      <c r="P217" s="265"/>
      <c r="Q217" s="265" t="s">
        <v>8</v>
      </c>
      <c r="R217" s="246"/>
      <c r="S217" s="1025">
        <f>'Rekap1 +tunjangan'!E18</f>
        <v>6770500</v>
      </c>
      <c r="T217" s="1026"/>
      <c r="U217" s="1026"/>
      <c r="V217" s="1026"/>
      <c r="W217" s="1026"/>
      <c r="X217" s="1027"/>
      <c r="Y217" s="266"/>
      <c r="Z217" s="246"/>
      <c r="AA217" s="246" t="s">
        <v>166</v>
      </c>
      <c r="AB217" s="246" t="s">
        <v>153</v>
      </c>
      <c r="AC217" s="246"/>
      <c r="AD217" s="246"/>
      <c r="AE217" s="246"/>
      <c r="AF217" s="246"/>
      <c r="AG217" s="246"/>
      <c r="AH217" s="246"/>
      <c r="AI217" s="246"/>
      <c r="AJ217" s="246"/>
      <c r="AK217" s="246"/>
      <c r="AL217" s="246"/>
      <c r="AM217" s="246"/>
      <c r="AN217" s="246"/>
      <c r="AO217" s="246"/>
      <c r="AP217" s="246"/>
      <c r="AQ217" s="246"/>
      <c r="AR217" s="246"/>
      <c r="AS217" s="246"/>
      <c r="AT217" s="246"/>
      <c r="AU217" s="246"/>
      <c r="AV217" s="246"/>
      <c r="AW217" s="246"/>
      <c r="AX217" s="246"/>
      <c r="AY217" s="246"/>
      <c r="AZ217" s="246"/>
    </row>
    <row r="218" spans="1:52" ht="3" customHeight="1" x14ac:dyDescent="0.25">
      <c r="A218" s="246"/>
      <c r="B218" s="246"/>
      <c r="C218" s="246"/>
      <c r="D218" s="246"/>
      <c r="E218" s="246"/>
      <c r="F218" s="246"/>
      <c r="G218" s="246"/>
      <c r="H218" s="246"/>
      <c r="I218" s="248"/>
      <c r="J218" s="246"/>
      <c r="K218" s="246"/>
      <c r="L218" s="246"/>
      <c r="M218" s="246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  <c r="AF218" s="246"/>
      <c r="AG218" s="246"/>
      <c r="AH218" s="246"/>
      <c r="AI218" s="246"/>
      <c r="AJ218" s="246"/>
      <c r="AK218" s="246"/>
      <c r="AL218" s="246"/>
      <c r="AM218" s="246"/>
      <c r="AN218" s="246"/>
      <c r="AO218" s="246"/>
      <c r="AP218" s="246"/>
      <c r="AQ218" s="246"/>
      <c r="AR218" s="246"/>
      <c r="AS218" s="246"/>
      <c r="AT218" s="246"/>
      <c r="AU218" s="246"/>
      <c r="AV218" s="246"/>
      <c r="AW218" s="246"/>
      <c r="AX218" s="246"/>
      <c r="AY218" s="246"/>
      <c r="AZ218" s="246"/>
    </row>
    <row r="219" spans="1:52" ht="15.75" x14ac:dyDescent="0.25">
      <c r="A219" s="246"/>
      <c r="B219" s="246" t="s">
        <v>168</v>
      </c>
      <c r="C219" s="246" t="s">
        <v>125</v>
      </c>
      <c r="D219" s="246"/>
      <c r="E219" s="246"/>
      <c r="F219" s="246"/>
      <c r="G219" s="246"/>
      <c r="H219" s="246"/>
      <c r="I219" s="246"/>
      <c r="J219" s="246"/>
      <c r="K219" s="267"/>
      <c r="L219" s="267"/>
      <c r="M219" s="267"/>
      <c r="N219" s="267"/>
      <c r="O219" s="246"/>
      <c r="P219" s="265"/>
      <c r="Q219" s="265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 t="s">
        <v>108</v>
      </c>
      <c r="AC219" s="246"/>
      <c r="AD219" s="246"/>
      <c r="AE219" s="246"/>
      <c r="AF219" s="246"/>
      <c r="AG219" s="246"/>
      <c r="AH219" s="246"/>
      <c r="AI219" s="246"/>
      <c r="AJ219" s="246"/>
      <c r="AK219" s="246"/>
      <c r="AL219" s="246"/>
      <c r="AM219" s="246"/>
      <c r="AN219" s="246"/>
      <c r="AO219" s="246"/>
      <c r="AP219" s="246"/>
      <c r="AQ219" s="246"/>
      <c r="AR219" s="246"/>
      <c r="AS219" s="246"/>
      <c r="AT219" s="246" t="s">
        <v>8</v>
      </c>
      <c r="AU219" s="1025">
        <v>0</v>
      </c>
      <c r="AV219" s="1026"/>
      <c r="AW219" s="1026"/>
      <c r="AX219" s="1026"/>
      <c r="AY219" s="1026"/>
      <c r="AZ219" s="1027"/>
    </row>
    <row r="220" spans="1:52" ht="3" customHeight="1" x14ac:dyDescent="0.25">
      <c r="A220" s="246"/>
      <c r="B220" s="246"/>
      <c r="C220" s="246"/>
      <c r="D220" s="246"/>
      <c r="E220" s="246"/>
      <c r="F220" s="246"/>
      <c r="G220" s="246"/>
      <c r="H220" s="246"/>
      <c r="I220" s="265"/>
      <c r="J220" s="246"/>
      <c r="K220" s="248"/>
      <c r="L220" s="248"/>
      <c r="M220" s="248"/>
      <c r="N220" s="248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  <c r="AF220" s="248"/>
      <c r="AG220" s="246"/>
      <c r="AH220" s="246"/>
      <c r="AI220" s="246"/>
      <c r="AJ220" s="246"/>
      <c r="AK220" s="246"/>
      <c r="AL220" s="246"/>
      <c r="AM220" s="246"/>
      <c r="AN220" s="246"/>
      <c r="AO220" s="246"/>
      <c r="AP220" s="246"/>
      <c r="AQ220" s="246"/>
      <c r="AR220" s="246"/>
      <c r="AS220" s="246"/>
      <c r="AT220" s="246"/>
      <c r="AU220" s="246"/>
      <c r="AV220" s="246"/>
      <c r="AW220" s="246"/>
      <c r="AX220" s="246"/>
      <c r="AY220" s="246"/>
      <c r="AZ220" s="246"/>
    </row>
    <row r="221" spans="1:52" ht="15.75" x14ac:dyDescent="0.25">
      <c r="A221" s="246"/>
      <c r="B221" s="246"/>
      <c r="C221" s="246" t="s">
        <v>20</v>
      </c>
      <c r="D221" s="246"/>
      <c r="E221" s="246"/>
      <c r="F221" s="246"/>
      <c r="G221" s="246"/>
      <c r="H221" s="246"/>
      <c r="I221" s="265"/>
      <c r="J221" s="246"/>
      <c r="K221" s="246"/>
      <c r="L221" s="246"/>
      <c r="M221" s="246"/>
      <c r="N221" s="246"/>
      <c r="O221" s="246"/>
      <c r="P221" s="265"/>
      <c r="Q221" s="265" t="s">
        <v>8</v>
      </c>
      <c r="R221" s="246"/>
      <c r="S221" s="1025">
        <f>'Rekap1 +tunjangan'!G18</f>
        <v>2200000</v>
      </c>
      <c r="T221" s="1026"/>
      <c r="U221" s="1026"/>
      <c r="V221" s="1026"/>
      <c r="W221" s="1026"/>
      <c r="X221" s="1027"/>
      <c r="Y221" s="266"/>
      <c r="Z221" s="246"/>
      <c r="AA221" s="246"/>
      <c r="AB221" s="246" t="s">
        <v>109</v>
      </c>
      <c r="AC221" s="246"/>
      <c r="AD221" s="246"/>
      <c r="AE221" s="246"/>
      <c r="AF221" s="265"/>
      <c r="AG221" s="250" t="s">
        <v>19</v>
      </c>
      <c r="AH221" s="260"/>
      <c r="AI221" s="268"/>
      <c r="AJ221" s="1031">
        <v>0</v>
      </c>
      <c r="AK221" s="1032"/>
      <c r="AL221" s="267"/>
      <c r="AM221" s="269" t="s">
        <v>132</v>
      </c>
      <c r="AN221" s="260"/>
      <c r="AO221" s="262"/>
      <c r="AP221" s="1031">
        <v>0</v>
      </c>
      <c r="AQ221" s="1032"/>
      <c r="AR221" s="270"/>
      <c r="AS221" s="246"/>
      <c r="AT221" s="246" t="s">
        <v>8</v>
      </c>
      <c r="AU221" s="1025">
        <v>0</v>
      </c>
      <c r="AV221" s="1026"/>
      <c r="AW221" s="1026"/>
      <c r="AX221" s="1026"/>
      <c r="AY221" s="1026"/>
      <c r="AZ221" s="1027"/>
    </row>
    <row r="222" spans="1:52" ht="3" customHeight="1" x14ac:dyDescent="0.25">
      <c r="A222" s="246"/>
      <c r="B222" s="246"/>
      <c r="C222" s="246"/>
      <c r="D222" s="246"/>
      <c r="E222" s="246"/>
      <c r="F222" s="246"/>
      <c r="G222" s="246"/>
      <c r="H222" s="246"/>
      <c r="I222" s="265"/>
      <c r="J222" s="246"/>
      <c r="K222" s="246"/>
      <c r="L222" s="246"/>
      <c r="M222" s="271"/>
      <c r="N222" s="271"/>
      <c r="O222" s="246"/>
      <c r="P222" s="265"/>
      <c r="Q222" s="265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  <c r="AF222" s="248"/>
      <c r="AG222" s="246"/>
      <c r="AH222" s="246"/>
      <c r="AI222" s="246"/>
      <c r="AJ222" s="246">
        <v>0</v>
      </c>
      <c r="AK222" s="246"/>
      <c r="AL222" s="246"/>
      <c r="AM222" s="246"/>
      <c r="AN222" s="246"/>
      <c r="AO222" s="246"/>
      <c r="AP222" s="246"/>
      <c r="AQ222" s="246"/>
      <c r="AR222" s="246"/>
      <c r="AS222" s="246"/>
      <c r="AT222" s="246"/>
      <c r="AU222" s="246"/>
      <c r="AV222" s="246"/>
      <c r="AW222" s="246">
        <v>0</v>
      </c>
      <c r="AX222" s="246"/>
      <c r="AY222" s="246"/>
      <c r="AZ222" s="246"/>
    </row>
    <row r="223" spans="1:52" ht="15.75" x14ac:dyDescent="0.25">
      <c r="A223" s="246"/>
      <c r="B223" s="246"/>
      <c r="C223" s="246" t="s">
        <v>495</v>
      </c>
      <c r="D223" s="246"/>
      <c r="E223" s="246"/>
      <c r="F223" s="246"/>
      <c r="G223" s="246"/>
      <c r="H223" s="246"/>
      <c r="I223" s="265"/>
      <c r="J223" s="246"/>
      <c r="K223" s="246"/>
      <c r="L223" s="246"/>
      <c r="M223" s="246"/>
      <c r="N223" s="246"/>
      <c r="O223" s="246"/>
      <c r="P223" s="265"/>
      <c r="Q223" s="265" t="s">
        <v>8</v>
      </c>
      <c r="R223" s="246"/>
      <c r="S223" s="1025">
        <f>'Rekap1 +tunjangan'!K18</f>
        <v>3000000</v>
      </c>
      <c r="T223" s="1026"/>
      <c r="U223" s="1026"/>
      <c r="V223" s="1026"/>
      <c r="W223" s="1026"/>
      <c r="X223" s="1027"/>
      <c r="Y223" s="266"/>
      <c r="Z223" s="246"/>
      <c r="AA223" s="246"/>
      <c r="AB223" s="246" t="s">
        <v>550</v>
      </c>
      <c r="AC223" s="246"/>
      <c r="AD223" s="246"/>
      <c r="AE223" s="246"/>
      <c r="AF223" s="265"/>
      <c r="AG223" s="271"/>
      <c r="AH223" s="267"/>
      <c r="AI223" s="267"/>
      <c r="AJ223" s="1056"/>
      <c r="AK223" s="1056"/>
      <c r="AL223" s="267"/>
      <c r="AM223" s="267"/>
      <c r="AN223" s="267"/>
      <c r="AO223" s="271"/>
      <c r="AP223" s="1056"/>
      <c r="AQ223" s="1056"/>
      <c r="AR223" s="272"/>
      <c r="AS223" s="246"/>
      <c r="AT223" s="246" t="s">
        <v>8</v>
      </c>
      <c r="AU223" s="1025">
        <f>'Rekap1 +tunjangan'!AM18</f>
        <v>80000</v>
      </c>
      <c r="AV223" s="1026"/>
      <c r="AW223" s="1026"/>
      <c r="AX223" s="1026"/>
      <c r="AY223" s="1026"/>
      <c r="AZ223" s="1027"/>
    </row>
    <row r="224" spans="1:52" ht="3" customHeight="1" x14ac:dyDescent="0.25">
      <c r="A224" s="246"/>
      <c r="B224" s="246"/>
      <c r="C224" s="246"/>
      <c r="D224" s="246"/>
      <c r="E224" s="246"/>
      <c r="F224" s="246"/>
      <c r="G224" s="246"/>
      <c r="H224" s="246"/>
      <c r="I224" s="265"/>
      <c r="J224" s="246"/>
      <c r="K224" s="246"/>
      <c r="L224" s="246"/>
      <c r="M224" s="246"/>
      <c r="N224" s="246"/>
      <c r="O224" s="246"/>
      <c r="P224" s="248"/>
      <c r="Q224" s="248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  <c r="AF224" s="248"/>
      <c r="AG224" s="246"/>
      <c r="AH224" s="246"/>
      <c r="AI224" s="246"/>
      <c r="AJ224" s="246"/>
      <c r="AK224" s="246"/>
      <c r="AL224" s="246"/>
      <c r="AM224" s="246"/>
      <c r="AN224" s="246"/>
      <c r="AO224" s="246"/>
      <c r="AP224" s="246"/>
      <c r="AQ224" s="246"/>
      <c r="AR224" s="246"/>
      <c r="AS224" s="246"/>
      <c r="AT224" s="246"/>
      <c r="AU224" s="246"/>
      <c r="AV224" s="246"/>
      <c r="AW224" s="246"/>
      <c r="AX224" s="246"/>
      <c r="AY224" s="246"/>
      <c r="AZ224" s="246"/>
    </row>
    <row r="225" spans="1:55" ht="15.75" x14ac:dyDescent="0.25">
      <c r="A225" s="246"/>
      <c r="B225" s="246"/>
      <c r="C225" s="246" t="s">
        <v>21</v>
      </c>
      <c r="D225" s="246"/>
      <c r="E225" s="246"/>
      <c r="F225" s="246"/>
      <c r="G225" s="246"/>
      <c r="H225" s="246"/>
      <c r="I225" s="265"/>
      <c r="J225" s="246"/>
      <c r="K225" s="246"/>
      <c r="L225" s="246"/>
      <c r="M225" s="246"/>
      <c r="N225" s="246"/>
      <c r="O225" s="246"/>
      <c r="P225" s="265"/>
      <c r="Q225" s="265" t="s">
        <v>8</v>
      </c>
      <c r="R225" s="246"/>
      <c r="S225" s="1025">
        <f>'Rekap1 +tunjangan'!I18</f>
        <v>0</v>
      </c>
      <c r="T225" s="1026"/>
      <c r="U225" s="1026"/>
      <c r="V225" s="1026"/>
      <c r="W225" s="1026"/>
      <c r="X225" s="1027"/>
      <c r="Y225" s="266"/>
      <c r="Z225" s="246"/>
      <c r="AA225" s="246"/>
      <c r="AB225" s="246" t="s">
        <v>88</v>
      </c>
      <c r="AC225" s="246"/>
      <c r="AD225" s="246"/>
      <c r="AE225" s="246"/>
      <c r="AF225" s="246"/>
      <c r="AG225" s="246"/>
      <c r="AH225" s="246"/>
      <c r="AI225" s="246"/>
      <c r="AJ225" s="246"/>
      <c r="AK225" s="246"/>
      <c r="AL225" s="246"/>
      <c r="AM225" s="246"/>
      <c r="AN225" s="246"/>
      <c r="AO225" s="246"/>
      <c r="AP225" s="246"/>
      <c r="AQ225" s="246"/>
      <c r="AR225" s="246"/>
      <c r="AS225" s="246"/>
      <c r="AT225" s="246" t="s">
        <v>8</v>
      </c>
      <c r="AU225" s="1025">
        <f>'Rekap1 +tunjangan'!AF18</f>
        <v>169262.5</v>
      </c>
      <c r="AV225" s="1026"/>
      <c r="AW225" s="1026"/>
      <c r="AX225" s="1026"/>
      <c r="AY225" s="1026"/>
      <c r="AZ225" s="1027"/>
    </row>
    <row r="226" spans="1:55" ht="3" customHeight="1" x14ac:dyDescent="0.25">
      <c r="A226" s="246"/>
      <c r="B226" s="246"/>
      <c r="C226" s="246"/>
      <c r="D226" s="246"/>
      <c r="E226" s="246"/>
      <c r="F226" s="246"/>
      <c r="G226" s="246"/>
      <c r="H226" s="246"/>
      <c r="I226" s="265"/>
      <c r="J226" s="246"/>
      <c r="K226" s="246"/>
      <c r="L226" s="246"/>
      <c r="M226" s="246"/>
      <c r="N226" s="246"/>
      <c r="O226" s="246"/>
      <c r="P226" s="248"/>
      <c r="Q226" s="248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  <c r="AF226" s="248"/>
      <c r="AG226" s="246"/>
      <c r="AH226" s="246"/>
      <c r="AI226" s="246"/>
      <c r="AJ226" s="246"/>
      <c r="AK226" s="246"/>
      <c r="AL226" s="246"/>
      <c r="AM226" s="246"/>
      <c r="AN226" s="246"/>
      <c r="AO226" s="246"/>
      <c r="AP226" s="246"/>
      <c r="AQ226" s="246"/>
      <c r="AR226" s="246"/>
      <c r="AS226" s="246"/>
      <c r="AT226" s="246"/>
      <c r="AU226" s="246"/>
      <c r="AV226" s="246"/>
      <c r="AW226" s="246"/>
      <c r="AX226" s="246"/>
      <c r="AY226" s="246"/>
      <c r="AZ226" s="246"/>
    </row>
    <row r="227" spans="1:55" ht="15.75" x14ac:dyDescent="0.25">
      <c r="A227" s="246"/>
      <c r="B227" s="246"/>
      <c r="C227" s="246" t="s">
        <v>442</v>
      </c>
      <c r="D227" s="246"/>
      <c r="E227" s="246"/>
      <c r="F227" s="246"/>
      <c r="G227" s="246"/>
      <c r="H227" s="246"/>
      <c r="I227" s="265"/>
      <c r="J227" s="246"/>
      <c r="K227" s="246"/>
      <c r="L227" s="246"/>
      <c r="M227" s="246"/>
      <c r="N227" s="246"/>
      <c r="O227" s="246"/>
      <c r="P227" s="265"/>
      <c r="Q227" s="265" t="s">
        <v>8</v>
      </c>
      <c r="R227" s="246"/>
      <c r="S227" s="1025">
        <f>'Rekap1 +tunjangan'!J18</f>
        <v>5500000</v>
      </c>
      <c r="T227" s="1026"/>
      <c r="U227" s="1026"/>
      <c r="V227" s="1026"/>
      <c r="W227" s="1026"/>
      <c r="X227" s="1027"/>
      <c r="Y227" s="266"/>
      <c r="Z227" s="246"/>
      <c r="AA227" s="246"/>
      <c r="AB227" s="246"/>
      <c r="AC227" s="246"/>
      <c r="AD227" s="246"/>
      <c r="AE227" s="246"/>
      <c r="AF227" s="246"/>
      <c r="AG227" s="246"/>
      <c r="AH227" s="246"/>
      <c r="AI227" s="246"/>
      <c r="AJ227" s="246"/>
      <c r="AK227" s="246"/>
      <c r="AL227" s="246"/>
      <c r="AM227" s="246"/>
      <c r="AN227" s="246"/>
      <c r="AO227" s="246"/>
      <c r="AP227" s="246"/>
      <c r="AQ227" s="246"/>
      <c r="AR227" s="246"/>
      <c r="AS227" s="246"/>
      <c r="AT227" s="246"/>
      <c r="AU227" s="246"/>
      <c r="AV227" s="246"/>
      <c r="AW227" s="246"/>
      <c r="AX227" s="246"/>
      <c r="AY227" s="246"/>
      <c r="AZ227" s="246"/>
    </row>
    <row r="228" spans="1:55" ht="3" customHeight="1" x14ac:dyDescent="0.25">
      <c r="A228" s="246"/>
      <c r="B228" s="246"/>
      <c r="C228" s="246"/>
      <c r="D228" s="246"/>
      <c r="E228" s="246"/>
      <c r="F228" s="246"/>
      <c r="G228" s="246"/>
      <c r="H228" s="246"/>
      <c r="I228" s="265"/>
      <c r="J228" s="246"/>
      <c r="K228" s="246"/>
      <c r="L228" s="246"/>
      <c r="M228" s="246"/>
      <c r="N228" s="246"/>
      <c r="O228" s="246"/>
      <c r="P228" s="248"/>
      <c r="Q228" s="248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  <c r="AF228" s="248"/>
      <c r="AG228" s="246"/>
      <c r="AH228" s="246"/>
      <c r="AI228" s="246"/>
      <c r="AJ228" s="246"/>
      <c r="AK228" s="246"/>
      <c r="AL228" s="246"/>
      <c r="AM228" s="246"/>
      <c r="AN228" s="246"/>
      <c r="AO228" s="246"/>
      <c r="AP228" s="246"/>
      <c r="AQ228" s="246"/>
      <c r="AR228" s="246"/>
      <c r="AS228" s="246"/>
      <c r="AT228" s="246"/>
      <c r="AU228" s="246"/>
      <c r="AV228" s="246"/>
      <c r="AW228" s="246"/>
      <c r="AX228" s="246"/>
      <c r="AY228" s="246"/>
      <c r="AZ228" s="246"/>
    </row>
    <row r="229" spans="1:55" ht="15.75" x14ac:dyDescent="0.25">
      <c r="A229" s="246"/>
      <c r="B229" s="246"/>
      <c r="C229" s="246" t="s">
        <v>1</v>
      </c>
      <c r="D229" s="246"/>
      <c r="E229" s="246"/>
      <c r="F229" s="246"/>
      <c r="G229" s="246"/>
      <c r="H229" s="246"/>
      <c r="I229" s="265"/>
      <c r="J229" s="246"/>
      <c r="K229" s="273">
        <v>0</v>
      </c>
      <c r="L229" s="274"/>
      <c r="M229" s="270" t="s">
        <v>31</v>
      </c>
      <c r="N229" s="270"/>
      <c r="O229" s="246"/>
      <c r="P229" s="265"/>
      <c r="Q229" s="265" t="s">
        <v>8</v>
      </c>
      <c r="R229" s="246"/>
      <c r="S229" s="1025">
        <f>'Rekap1 +tunjangan'!AY18</f>
        <v>1200000</v>
      </c>
      <c r="T229" s="1026"/>
      <c r="U229" s="1026"/>
      <c r="V229" s="1026"/>
      <c r="W229" s="1026"/>
      <c r="X229" s="1027"/>
      <c r="Y229" s="266"/>
      <c r="Z229" s="246"/>
      <c r="AA229" s="246"/>
      <c r="AB229" s="246" t="s">
        <v>551</v>
      </c>
      <c r="AC229" s="246"/>
      <c r="AD229" s="246"/>
      <c r="AE229" s="246"/>
      <c r="AF229" s="246"/>
      <c r="AG229" s="246"/>
      <c r="AH229" s="246"/>
      <c r="AI229" s="246"/>
      <c r="AJ229" s="246"/>
      <c r="AK229" s="246"/>
      <c r="AL229" s="246"/>
      <c r="AM229" s="246"/>
      <c r="AN229" s="246"/>
      <c r="AO229" s="246"/>
      <c r="AP229" s="246"/>
      <c r="AQ229" s="246"/>
      <c r="AR229" s="246"/>
      <c r="AS229" s="246"/>
      <c r="AT229" s="246"/>
      <c r="AU229" s="246"/>
      <c r="AV229" s="246"/>
      <c r="AW229" s="246"/>
      <c r="AX229" s="246"/>
      <c r="AY229" s="246"/>
      <c r="AZ229" s="246"/>
    </row>
    <row r="230" spans="1:55" ht="3" customHeight="1" x14ac:dyDescent="0.25">
      <c r="A230" s="246"/>
      <c r="B230" s="246"/>
      <c r="C230" s="246"/>
      <c r="D230" s="246"/>
      <c r="E230" s="246"/>
      <c r="F230" s="246"/>
      <c r="G230" s="246"/>
      <c r="H230" s="246"/>
      <c r="I230" s="265"/>
      <c r="J230" s="246"/>
      <c r="K230" s="246"/>
      <c r="L230" s="246"/>
      <c r="M230" s="246"/>
      <c r="N230" s="246"/>
      <c r="O230" s="246"/>
      <c r="P230" s="265"/>
      <c r="Q230" s="265"/>
      <c r="R230" s="246"/>
      <c r="S230" s="266"/>
      <c r="T230" s="266"/>
      <c r="U230" s="266"/>
      <c r="V230" s="266"/>
      <c r="W230" s="266"/>
      <c r="X230" s="266"/>
      <c r="Y230" s="246"/>
      <c r="Z230" s="246"/>
      <c r="AA230" s="246"/>
      <c r="AB230" s="246"/>
      <c r="AC230" s="246"/>
      <c r="AD230" s="246"/>
      <c r="AE230" s="246"/>
      <c r="AF230" s="246"/>
      <c r="AG230" s="246"/>
      <c r="AH230" s="246"/>
      <c r="AI230" s="246"/>
      <c r="AJ230" s="246"/>
      <c r="AK230" s="246"/>
      <c r="AL230" s="246"/>
      <c r="AM230" s="246"/>
      <c r="AN230" s="246"/>
      <c r="AO230" s="246"/>
      <c r="AP230" s="246"/>
      <c r="AQ230" s="246"/>
      <c r="AR230" s="246"/>
      <c r="AS230" s="246"/>
      <c r="AT230" s="246"/>
      <c r="AU230" s="246"/>
      <c r="AV230" s="246"/>
      <c r="AW230" s="246"/>
      <c r="AX230" s="246"/>
      <c r="AY230" s="246"/>
      <c r="AZ230" s="246"/>
    </row>
    <row r="231" spans="1:55" ht="15.75" x14ac:dyDescent="0.25">
      <c r="A231" s="246"/>
      <c r="B231" s="246"/>
      <c r="C231" s="246" t="s">
        <v>2</v>
      </c>
      <c r="D231" s="246"/>
      <c r="E231" s="246"/>
      <c r="F231" s="246"/>
      <c r="G231" s="246"/>
      <c r="H231" s="246"/>
      <c r="I231" s="265"/>
      <c r="J231" s="246"/>
      <c r="K231" s="273">
        <v>0</v>
      </c>
      <c r="L231" s="274"/>
      <c r="M231" s="270" t="s">
        <v>31</v>
      </c>
      <c r="N231" s="270"/>
      <c r="O231" s="246"/>
      <c r="P231" s="265"/>
      <c r="Q231" s="265" t="s">
        <v>8</v>
      </c>
      <c r="R231" s="246"/>
      <c r="S231" s="1025">
        <f>'Rekap1 +tunjangan'!AZ18</f>
        <v>2500000</v>
      </c>
      <c r="T231" s="1026"/>
      <c r="U231" s="1026"/>
      <c r="V231" s="1026"/>
      <c r="W231" s="1026"/>
      <c r="X231" s="1027"/>
      <c r="Y231" s="266"/>
      <c r="Z231" s="246"/>
      <c r="AA231" s="246"/>
      <c r="AB231" s="246" t="s">
        <v>128</v>
      </c>
      <c r="AC231" s="246"/>
      <c r="AD231" s="246"/>
      <c r="AE231" s="246"/>
      <c r="AF231" s="246"/>
      <c r="AG231" s="246"/>
      <c r="AH231" s="246"/>
      <c r="AI231" s="246"/>
      <c r="AJ231" s="246"/>
      <c r="AK231" s="246"/>
      <c r="AL231" s="246"/>
      <c r="AM231" s="1030">
        <v>0.02</v>
      </c>
      <c r="AN231" s="1030"/>
      <c r="AO231" s="1030"/>
      <c r="AP231" s="275"/>
      <c r="AQ231" s="246"/>
      <c r="AR231" s="246"/>
      <c r="AS231" s="246"/>
      <c r="AT231" s="246" t="s">
        <v>8</v>
      </c>
      <c r="AU231" s="1025">
        <f>'BPJS Ketenagakerjaan'!P15</f>
        <v>0</v>
      </c>
      <c r="AV231" s="1026"/>
      <c r="AW231" s="1026"/>
      <c r="AX231" s="1026"/>
      <c r="AY231" s="1026"/>
      <c r="AZ231" s="1027"/>
    </row>
    <row r="232" spans="1:55" ht="3" customHeight="1" x14ac:dyDescent="0.25">
      <c r="A232" s="246"/>
      <c r="B232" s="246"/>
      <c r="C232" s="246"/>
      <c r="D232" s="246"/>
      <c r="E232" s="246"/>
      <c r="F232" s="246"/>
      <c r="G232" s="246"/>
      <c r="H232" s="246"/>
      <c r="I232" s="265"/>
      <c r="J232" s="246"/>
      <c r="K232" s="246"/>
      <c r="L232" s="246"/>
      <c r="M232" s="246"/>
      <c r="N232" s="246"/>
      <c r="O232" s="246"/>
      <c r="P232" s="265"/>
      <c r="Q232" s="265"/>
      <c r="R232" s="246"/>
      <c r="S232" s="266"/>
      <c r="T232" s="266"/>
      <c r="U232" s="266"/>
      <c r="V232" s="266"/>
      <c r="W232" s="266"/>
      <c r="X232" s="266"/>
      <c r="Y232" s="246"/>
      <c r="Z232" s="246"/>
      <c r="AA232" s="246"/>
      <c r="AB232" s="246"/>
      <c r="AC232" s="246"/>
      <c r="AD232" s="246"/>
      <c r="AE232" s="246"/>
      <c r="AF232" s="246"/>
      <c r="AG232" s="246"/>
      <c r="AH232" s="246"/>
      <c r="AI232" s="246"/>
      <c r="AJ232" s="246"/>
      <c r="AK232" s="246"/>
      <c r="AL232" s="246"/>
      <c r="AM232" s="246"/>
      <c r="AN232" s="246"/>
      <c r="AO232" s="246"/>
      <c r="AP232" s="246"/>
      <c r="AQ232" s="246"/>
      <c r="AR232" s="246"/>
      <c r="AS232" s="246"/>
      <c r="AT232" s="246"/>
      <c r="AU232" s="246"/>
      <c r="AV232" s="246"/>
      <c r="AW232" s="246"/>
      <c r="AX232" s="246"/>
      <c r="AY232" s="246"/>
      <c r="AZ232" s="246"/>
    </row>
    <row r="233" spans="1:55" ht="15.75" x14ac:dyDescent="0.25">
      <c r="A233" s="246"/>
      <c r="B233" s="246"/>
      <c r="C233" s="246" t="s">
        <v>195</v>
      </c>
      <c r="D233" s="246"/>
      <c r="E233" s="246"/>
      <c r="F233" s="246"/>
      <c r="G233" s="246"/>
      <c r="H233" s="246"/>
      <c r="I233" s="265"/>
      <c r="J233" s="246"/>
      <c r="K233" s="246"/>
      <c r="L233" s="246"/>
      <c r="M233" s="270"/>
      <c r="N233" s="270"/>
      <c r="O233" s="246"/>
      <c r="P233" s="248"/>
      <c r="Q233" s="248" t="s">
        <v>8</v>
      </c>
      <c r="R233" s="246"/>
      <c r="S233" s="1025">
        <f>'Rekap1 +tunjangan'!V18</f>
        <v>0</v>
      </c>
      <c r="T233" s="1026"/>
      <c r="U233" s="1026"/>
      <c r="V233" s="1026"/>
      <c r="W233" s="1026"/>
      <c r="X233" s="1027"/>
      <c r="Y233" s="266"/>
      <c r="Z233" s="246"/>
      <c r="AA233" s="246"/>
      <c r="AB233" s="246" t="s">
        <v>172</v>
      </c>
      <c r="AC233" s="246"/>
      <c r="AD233" s="246"/>
      <c r="AE233" s="246"/>
      <c r="AF233" s="246"/>
      <c r="AG233" s="246"/>
      <c r="AH233" s="246"/>
      <c r="AI233" s="246"/>
      <c r="AJ233" s="246"/>
      <c r="AK233" s="246"/>
      <c r="AL233" s="246"/>
      <c r="AM233" s="246"/>
      <c r="AN233" s="246"/>
      <c r="AO233" s="246"/>
      <c r="AP233" s="246"/>
      <c r="AQ233" s="246"/>
      <c r="AR233" s="246"/>
      <c r="AS233" s="246"/>
      <c r="AT233" s="246"/>
      <c r="AU233" s="1024"/>
      <c r="AV233" s="1024"/>
      <c r="AW233" s="1024"/>
      <c r="AX233" s="1024"/>
      <c r="AY233" s="1024"/>
      <c r="AZ233" s="1024"/>
    </row>
    <row r="234" spans="1:55" ht="3" customHeight="1" x14ac:dyDescent="0.25">
      <c r="A234" s="246"/>
      <c r="B234" s="246"/>
      <c r="C234" s="246"/>
      <c r="D234" s="246"/>
      <c r="E234" s="246"/>
      <c r="F234" s="246"/>
      <c r="G234" s="246"/>
      <c r="H234" s="246"/>
      <c r="I234" s="265"/>
      <c r="J234" s="246"/>
      <c r="K234" s="246"/>
      <c r="L234" s="246"/>
      <c r="M234" s="246"/>
      <c r="N234" s="246"/>
      <c r="O234" s="246"/>
      <c r="P234" s="248"/>
      <c r="Q234" s="248"/>
      <c r="R234" s="246"/>
      <c r="S234" s="246"/>
      <c r="T234" s="246" t="s">
        <v>199</v>
      </c>
      <c r="U234" s="246"/>
      <c r="V234" s="246"/>
      <c r="W234" s="246"/>
      <c r="X234" s="246"/>
      <c r="Y234" s="266"/>
      <c r="Z234" s="246"/>
      <c r="AA234" s="246"/>
      <c r="AB234" s="246"/>
      <c r="AC234" s="246"/>
      <c r="AD234" s="246"/>
      <c r="AE234" s="246"/>
      <c r="AF234" s="246"/>
      <c r="AG234" s="246"/>
      <c r="AH234" s="246"/>
      <c r="AI234" s="246"/>
      <c r="AJ234" s="246"/>
      <c r="AK234" s="246"/>
      <c r="AL234" s="246"/>
      <c r="AM234" s="246"/>
      <c r="AN234" s="246"/>
      <c r="AO234" s="246"/>
      <c r="AP234" s="246"/>
      <c r="AQ234" s="246"/>
      <c r="AR234" s="246"/>
      <c r="AS234" s="246"/>
      <c r="AT234" s="246"/>
      <c r="AU234" s="246"/>
      <c r="AV234" s="246"/>
      <c r="AW234" s="246"/>
      <c r="AX234" s="246"/>
      <c r="AY234" s="246"/>
      <c r="AZ234" s="246"/>
    </row>
    <row r="235" spans="1:55" ht="15.75" x14ac:dyDescent="0.25">
      <c r="A235" s="246"/>
      <c r="B235" s="246"/>
      <c r="C235" s="246" t="s">
        <v>105</v>
      </c>
      <c r="D235" s="246"/>
      <c r="E235" s="246"/>
      <c r="F235" s="246"/>
      <c r="G235" s="246"/>
      <c r="H235" s="246"/>
      <c r="I235" s="246"/>
      <c r="J235" s="246"/>
      <c r="K235" s="246"/>
      <c r="L235" s="246"/>
      <c r="M235" s="246"/>
      <c r="N235" s="246"/>
      <c r="O235" s="246"/>
      <c r="P235" s="248"/>
      <c r="Q235" s="248" t="s">
        <v>8</v>
      </c>
      <c r="R235" s="246"/>
      <c r="S235" s="1025">
        <f>'Rekap1 +tunjangan'!R18</f>
        <v>0</v>
      </c>
      <c r="T235" s="1026"/>
      <c r="U235" s="1026"/>
      <c r="V235" s="1026"/>
      <c r="W235" s="1026"/>
      <c r="X235" s="1027"/>
      <c r="Y235" s="266"/>
      <c r="Z235" s="246"/>
      <c r="AA235" s="246"/>
      <c r="AB235" s="246" t="s">
        <v>174</v>
      </c>
      <c r="AC235" s="246"/>
      <c r="AD235" s="246"/>
      <c r="AE235" s="246"/>
      <c r="AF235" s="246"/>
      <c r="AG235" s="246"/>
      <c r="AH235" s="246"/>
      <c r="AI235" s="246"/>
      <c r="AJ235" s="246"/>
      <c r="AK235" s="246"/>
      <c r="AL235" s="246"/>
      <c r="AM235" s="246"/>
      <c r="AN235" s="246"/>
      <c r="AO235" s="246"/>
      <c r="AP235" s="246"/>
      <c r="AQ235" s="246"/>
      <c r="AR235" s="246"/>
      <c r="AS235" s="246"/>
      <c r="AT235" s="246"/>
      <c r="AU235" s="1025">
        <v>0</v>
      </c>
      <c r="AV235" s="1026"/>
      <c r="AW235" s="1026"/>
      <c r="AX235" s="1026"/>
      <c r="AY235" s="1026"/>
      <c r="AZ235" s="1027"/>
      <c r="BB235" s="1"/>
      <c r="BC235" s="1"/>
    </row>
    <row r="236" spans="1:55" ht="3" customHeight="1" x14ac:dyDescent="0.25">
      <c r="A236" s="246"/>
      <c r="B236" s="246"/>
      <c r="C236" s="246"/>
      <c r="D236" s="246"/>
      <c r="E236" s="246"/>
      <c r="F236" s="246"/>
      <c r="G236" s="246"/>
      <c r="H236" s="246"/>
      <c r="I236" s="265"/>
      <c r="J236" s="246"/>
      <c r="K236" s="246"/>
      <c r="L236" s="246"/>
      <c r="M236" s="246"/>
      <c r="N236" s="246"/>
      <c r="O236" s="246"/>
      <c r="P236" s="248"/>
      <c r="Q236" s="248"/>
      <c r="R236" s="246"/>
      <c r="S236" s="266"/>
      <c r="T236" s="266"/>
      <c r="U236" s="266"/>
      <c r="V236" s="266"/>
      <c r="W236" s="266"/>
      <c r="X236" s="266"/>
      <c r="Y236" s="266"/>
      <c r="Z236" s="246"/>
      <c r="AA236" s="246"/>
      <c r="AB236" s="246"/>
      <c r="AC236" s="246"/>
      <c r="AD236" s="246"/>
      <c r="AE236" s="246"/>
      <c r="AF236" s="246"/>
      <c r="AG236" s="246"/>
      <c r="AH236" s="246"/>
      <c r="AI236" s="246"/>
      <c r="AJ236" s="246"/>
      <c r="AK236" s="246"/>
      <c r="AL236" s="246"/>
      <c r="AM236" s="246"/>
      <c r="AN236" s="246"/>
      <c r="AO236" s="246"/>
      <c r="AP236" s="246"/>
      <c r="AQ236" s="246"/>
      <c r="AR236" s="246"/>
      <c r="AS236" s="246"/>
      <c r="AT236" s="246"/>
      <c r="AU236" s="246"/>
      <c r="AV236" s="246"/>
      <c r="AW236" s="246"/>
      <c r="AX236" s="246"/>
      <c r="AY236" s="246"/>
      <c r="AZ236" s="246"/>
    </row>
    <row r="237" spans="1:55" ht="15.75" x14ac:dyDescent="0.25">
      <c r="A237" s="246"/>
      <c r="B237" s="246"/>
      <c r="C237" s="246" t="s">
        <v>106</v>
      </c>
      <c r="D237" s="246"/>
      <c r="E237" s="246"/>
      <c r="F237" s="246"/>
      <c r="G237" s="246"/>
      <c r="H237" s="246"/>
      <c r="I237" s="265"/>
      <c r="J237" s="246"/>
      <c r="K237" s="246"/>
      <c r="L237" s="246"/>
      <c r="M237" s="246"/>
      <c r="N237" s="246"/>
      <c r="O237" s="246"/>
      <c r="P237" s="265"/>
      <c r="Q237" s="265" t="s">
        <v>8</v>
      </c>
      <c r="R237" s="246"/>
      <c r="S237" s="1025">
        <f>'Rekap1 +tunjangan'!T18</f>
        <v>0</v>
      </c>
      <c r="T237" s="1026"/>
      <c r="U237" s="1026"/>
      <c r="V237" s="1026"/>
      <c r="W237" s="1026"/>
      <c r="X237" s="1027"/>
      <c r="Y237" s="266"/>
      <c r="Z237" s="246"/>
      <c r="AA237" s="246"/>
      <c r="AB237" s="246" t="s">
        <v>173</v>
      </c>
      <c r="AC237" s="246"/>
      <c r="AD237" s="246"/>
      <c r="AE237" s="246"/>
      <c r="AF237" s="246"/>
      <c r="AG237" s="246"/>
      <c r="AH237" s="246"/>
      <c r="AI237" s="246"/>
      <c r="AJ237" s="246"/>
      <c r="AK237" s="246"/>
      <c r="AL237" s="246"/>
      <c r="AM237" s="246"/>
      <c r="AN237" s="246"/>
      <c r="AO237" s="246"/>
      <c r="AP237" s="246"/>
      <c r="AQ237" s="246"/>
      <c r="AR237" s="246"/>
      <c r="AS237" s="246"/>
      <c r="AT237" s="246"/>
      <c r="AU237" s="1025">
        <f>KOPERASI!D11</f>
        <v>100000</v>
      </c>
      <c r="AV237" s="1026"/>
      <c r="AW237" s="1026"/>
      <c r="AX237" s="1026"/>
      <c r="AY237" s="1026"/>
      <c r="AZ237" s="1027"/>
    </row>
    <row r="238" spans="1:55" ht="3" customHeight="1" x14ac:dyDescent="0.25">
      <c r="A238" s="246"/>
      <c r="B238" s="246"/>
      <c r="C238" s="246"/>
      <c r="D238" s="246"/>
      <c r="E238" s="246"/>
      <c r="F238" s="246"/>
      <c r="G238" s="246"/>
      <c r="H238" s="246"/>
      <c r="I238" s="265"/>
      <c r="J238" s="246"/>
      <c r="K238" s="246"/>
      <c r="L238" s="246"/>
      <c r="M238" s="246"/>
      <c r="N238" s="246"/>
      <c r="O238" s="246"/>
      <c r="P238" s="265"/>
      <c r="Q238" s="265"/>
      <c r="R238" s="246"/>
      <c r="S238" s="266"/>
      <c r="T238" s="266"/>
      <c r="U238" s="266"/>
      <c r="V238" s="266"/>
      <c r="W238" s="266"/>
      <c r="X238" s="266"/>
      <c r="Y238" s="246"/>
      <c r="Z238" s="246"/>
      <c r="AA238" s="246"/>
      <c r="AB238" s="246"/>
      <c r="AC238" s="246"/>
      <c r="AD238" s="246"/>
      <c r="AE238" s="246"/>
      <c r="AF238" s="248"/>
      <c r="AG238" s="246"/>
      <c r="AH238" s="246"/>
      <c r="AI238" s="246"/>
      <c r="AJ238" s="246"/>
      <c r="AK238" s="246"/>
      <c r="AL238" s="246"/>
      <c r="AM238" s="246"/>
      <c r="AN238" s="246"/>
      <c r="AO238" s="246"/>
      <c r="AP238" s="246"/>
      <c r="AQ238" s="246"/>
      <c r="AR238" s="246"/>
      <c r="AS238" s="246"/>
      <c r="AT238" s="246"/>
      <c r="AU238" s="246"/>
      <c r="AV238" s="246"/>
      <c r="AW238" s="246"/>
      <c r="AX238" s="246"/>
      <c r="AY238" s="246"/>
      <c r="AZ238" s="246"/>
    </row>
    <row r="239" spans="1:55" ht="15.75" x14ac:dyDescent="0.25">
      <c r="A239" s="246"/>
      <c r="B239" s="246"/>
      <c r="C239" s="246" t="s">
        <v>183</v>
      </c>
      <c r="D239" s="246"/>
      <c r="E239" s="246"/>
      <c r="F239" s="246"/>
      <c r="G239" s="246"/>
      <c r="H239" s="246"/>
      <c r="I239" s="265"/>
      <c r="J239" s="246"/>
      <c r="K239" s="246"/>
      <c r="L239" s="246"/>
      <c r="M239" s="246"/>
      <c r="N239" s="246"/>
      <c r="O239" s="246"/>
      <c r="P239" s="248"/>
      <c r="Q239" s="248" t="s">
        <v>8</v>
      </c>
      <c r="R239" s="246"/>
      <c r="S239" s="1025">
        <f>'Rekap1 +tunjangan'!U18</f>
        <v>0</v>
      </c>
      <c r="T239" s="1026"/>
      <c r="U239" s="1026"/>
      <c r="V239" s="1026"/>
      <c r="W239" s="1026"/>
      <c r="X239" s="1027"/>
      <c r="Y239" s="266"/>
      <c r="Z239" s="246"/>
      <c r="AA239" s="246"/>
      <c r="AB239" s="246" t="s">
        <v>175</v>
      </c>
      <c r="AC239" s="246"/>
      <c r="AD239" s="246"/>
      <c r="AE239" s="246"/>
      <c r="AF239" s="246"/>
      <c r="AG239" s="246"/>
      <c r="AH239" s="246"/>
      <c r="AI239" s="246"/>
      <c r="AJ239" s="246"/>
      <c r="AK239" s="246"/>
      <c r="AL239" s="246"/>
      <c r="AM239" s="246"/>
      <c r="AN239" s="246"/>
      <c r="AO239" s="246"/>
      <c r="AP239" s="246"/>
      <c r="AQ239" s="246"/>
      <c r="AR239" s="246"/>
      <c r="AS239" s="246"/>
      <c r="AT239" s="246"/>
      <c r="AU239" s="1025">
        <v>0</v>
      </c>
      <c r="AV239" s="1026"/>
      <c r="AW239" s="1026"/>
      <c r="AX239" s="1026"/>
      <c r="AY239" s="1026"/>
      <c r="AZ239" s="1027"/>
    </row>
    <row r="240" spans="1:55" ht="3" customHeight="1" x14ac:dyDescent="0.25">
      <c r="A240" s="246"/>
      <c r="B240" s="246"/>
      <c r="C240" s="246"/>
      <c r="D240" s="246"/>
      <c r="E240" s="246"/>
      <c r="F240" s="246"/>
      <c r="G240" s="246"/>
      <c r="H240" s="246"/>
      <c r="I240" s="265"/>
      <c r="J240" s="246"/>
      <c r="K240" s="246"/>
      <c r="L240" s="246"/>
      <c r="M240" s="246"/>
      <c r="N240" s="246"/>
      <c r="O240" s="265"/>
      <c r="P240" s="265"/>
      <c r="Q240" s="265"/>
      <c r="R240" s="246"/>
      <c r="S240" s="266"/>
      <c r="T240" s="266"/>
      <c r="U240" s="266"/>
      <c r="V240" s="266"/>
      <c r="W240" s="266"/>
      <c r="X240" s="266"/>
      <c r="Y240" s="266"/>
      <c r="Z240" s="246"/>
      <c r="AA240" s="246"/>
      <c r="AB240" s="246"/>
      <c r="AC240" s="246"/>
      <c r="AD240" s="246"/>
      <c r="AE240" s="246"/>
      <c r="AF240" s="246"/>
      <c r="AG240" s="246"/>
      <c r="AH240" s="246"/>
      <c r="AI240" s="246"/>
      <c r="AJ240" s="246"/>
      <c r="AK240" s="246"/>
      <c r="AL240" s="246"/>
      <c r="AM240" s="246"/>
      <c r="AN240" s="246"/>
      <c r="AO240" s="246"/>
      <c r="AP240" s="246"/>
      <c r="AQ240" s="246"/>
      <c r="AR240" s="246"/>
      <c r="AS240" s="246"/>
      <c r="AT240" s="246"/>
      <c r="AU240" s="246"/>
      <c r="AV240" s="246"/>
      <c r="AW240" s="246"/>
      <c r="AX240" s="246"/>
      <c r="AY240" s="246"/>
      <c r="AZ240" s="246"/>
    </row>
    <row r="241" spans="1:62" ht="15.75" x14ac:dyDescent="0.25">
      <c r="A241" s="246"/>
      <c r="B241" s="246"/>
      <c r="C241" s="246" t="s">
        <v>187</v>
      </c>
      <c r="D241" s="246"/>
      <c r="E241" s="246"/>
      <c r="F241" s="246"/>
      <c r="G241" s="246"/>
      <c r="H241" s="246"/>
      <c r="I241" s="246"/>
      <c r="J241" s="246"/>
      <c r="K241" s="246"/>
      <c r="L241" s="246"/>
      <c r="M241" s="246"/>
      <c r="N241" s="246"/>
      <c r="O241" s="246"/>
      <c r="P241" s="246"/>
      <c r="Q241" s="248" t="s">
        <v>8</v>
      </c>
      <c r="R241" s="246"/>
      <c r="S241" s="1025">
        <f>'Rekap1 +tunjangan'!W18</f>
        <v>0</v>
      </c>
      <c r="T241" s="1026"/>
      <c r="U241" s="1026"/>
      <c r="V241" s="1026"/>
      <c r="W241" s="1026"/>
      <c r="X241" s="1027"/>
      <c r="Y241" s="266"/>
      <c r="Z241" s="246"/>
      <c r="AA241" s="246"/>
      <c r="AB241" s="246" t="s">
        <v>471</v>
      </c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246"/>
      <c r="AO241" s="246"/>
      <c r="AP241" s="246"/>
      <c r="AQ241" s="246"/>
      <c r="AR241" s="1028"/>
      <c r="AS241" s="1028"/>
      <c r="AT241" s="246" t="s">
        <v>8</v>
      </c>
      <c r="AU241" s="1025">
        <v>0</v>
      </c>
      <c r="AV241" s="1026"/>
      <c r="AW241" s="1026"/>
      <c r="AX241" s="1026"/>
      <c r="AY241" s="1026"/>
      <c r="AZ241" s="1027"/>
    </row>
    <row r="242" spans="1:62" ht="3" customHeight="1" x14ac:dyDescent="0.25">
      <c r="A242" s="246"/>
      <c r="B242" s="24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6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246"/>
      <c r="AL242" s="246"/>
      <c r="AM242" s="246"/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</row>
    <row r="243" spans="1:62" ht="15.75" x14ac:dyDescent="0.25">
      <c r="A243" s="246"/>
      <c r="B243" s="246"/>
      <c r="C243" s="271"/>
      <c r="D243" s="277"/>
      <c r="E243" s="277"/>
      <c r="F243" s="277"/>
      <c r="G243" s="277"/>
      <c r="H243" s="277"/>
      <c r="I243" s="277"/>
      <c r="J243" s="277"/>
      <c r="K243" s="277"/>
      <c r="L243" s="277"/>
      <c r="M243" s="277"/>
      <c r="N243" s="277"/>
      <c r="O243" s="277"/>
      <c r="P243" s="277"/>
      <c r="Q243" s="270"/>
      <c r="R243" s="271"/>
      <c r="S243" s="1024"/>
      <c r="T243" s="1024"/>
      <c r="U243" s="1024"/>
      <c r="V243" s="1024"/>
      <c r="W243" s="1024"/>
      <c r="X243" s="1024"/>
      <c r="Y243" s="266"/>
      <c r="Z243" s="246"/>
      <c r="AA243" s="246"/>
      <c r="AB243" s="1" t="s">
        <v>200</v>
      </c>
      <c r="AC243" s="1"/>
      <c r="AD243" s="1"/>
      <c r="AE243" s="1"/>
      <c r="AF243" s="1"/>
      <c r="AG243" s="5" t="s">
        <v>19</v>
      </c>
      <c r="AH243" s="67"/>
      <c r="AI243" s="73"/>
      <c r="AJ243" s="990">
        <f>KOPERASI!J10</f>
        <v>2</v>
      </c>
      <c r="AK243" s="991"/>
      <c r="AL243" s="16"/>
      <c r="AM243" s="72" t="s">
        <v>132</v>
      </c>
      <c r="AN243" s="67"/>
      <c r="AO243" s="74"/>
      <c r="AP243" s="990">
        <f>12-AJ243</f>
        <v>10</v>
      </c>
      <c r="AQ243" s="991"/>
      <c r="AR243" s="119"/>
      <c r="AS243" s="1"/>
      <c r="AT243" s="1" t="s">
        <v>8</v>
      </c>
      <c r="AU243" s="970">
        <f>KOPERASI!H10</f>
        <v>916666</v>
      </c>
      <c r="AV243" s="971"/>
      <c r="AW243" s="971"/>
      <c r="AX243" s="971"/>
      <c r="AY243" s="971"/>
      <c r="AZ243" s="972"/>
    </row>
    <row r="244" spans="1:62" ht="3" customHeight="1" x14ac:dyDescent="0.25">
      <c r="A244" s="246"/>
      <c r="B244" s="24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66"/>
      <c r="Z244" s="246"/>
      <c r="AA244" s="246"/>
      <c r="AB244" s="246"/>
      <c r="AC244" s="246"/>
      <c r="AD244" s="246"/>
      <c r="AE244" s="246"/>
      <c r="AF244" s="246"/>
      <c r="AG244" s="246"/>
      <c r="AH244" s="246"/>
      <c r="AI244" s="246"/>
      <c r="AJ244" s="246"/>
      <c r="AK244" s="246"/>
      <c r="AL244" s="246"/>
      <c r="AM244" s="246"/>
      <c r="AN244" s="246"/>
      <c r="AO244" s="246"/>
      <c r="AP244" s="246"/>
      <c r="AQ244" s="246"/>
      <c r="AR244" s="246"/>
      <c r="AS244" s="246"/>
      <c r="AT244" s="246"/>
      <c r="AU244" s="246"/>
      <c r="AV244" s="246"/>
      <c r="AW244" s="246"/>
      <c r="AX244" s="246"/>
      <c r="AY244" s="246"/>
      <c r="AZ244" s="246"/>
    </row>
    <row r="245" spans="1:62" ht="15.75" x14ac:dyDescent="0.25">
      <c r="A245" s="246"/>
      <c r="B245" s="246"/>
      <c r="C245" s="271"/>
      <c r="D245" s="277"/>
      <c r="E245" s="277"/>
      <c r="F245" s="277"/>
      <c r="G245" s="277"/>
      <c r="H245" s="277"/>
      <c r="I245" s="277"/>
      <c r="J245" s="277"/>
      <c r="K245" s="277"/>
      <c r="L245" s="277"/>
      <c r="M245" s="277"/>
      <c r="N245" s="277"/>
      <c r="O245" s="277"/>
      <c r="P245" s="277"/>
      <c r="Q245" s="270"/>
      <c r="R245" s="271"/>
      <c r="S245" s="1024"/>
      <c r="T245" s="1024"/>
      <c r="U245" s="1024"/>
      <c r="V245" s="1024"/>
      <c r="W245" s="1024"/>
      <c r="X245" s="1024"/>
      <c r="Y245" s="266"/>
      <c r="Z245" s="246"/>
      <c r="AA245" s="246"/>
      <c r="AB245" s="246" t="s">
        <v>171</v>
      </c>
      <c r="AC245" s="246"/>
      <c r="AD245" s="246"/>
      <c r="AE245" s="246"/>
      <c r="AF245" s="246"/>
      <c r="AG245" s="246"/>
      <c r="AH245" s="246"/>
      <c r="AI245" s="246"/>
      <c r="AJ245" s="246"/>
      <c r="AK245" s="246"/>
      <c r="AL245" s="246"/>
      <c r="AM245" s="246"/>
      <c r="AN245" s="246"/>
      <c r="AO245" s="246"/>
      <c r="AP245" s="246"/>
      <c r="AQ245" s="246"/>
      <c r="AR245" s="1028">
        <v>0.4</v>
      </c>
      <c r="AS245" s="1028"/>
      <c r="AT245" s="246" t="s">
        <v>8</v>
      </c>
      <c r="AU245" s="1025">
        <v>0</v>
      </c>
      <c r="AV245" s="1026"/>
      <c r="AW245" s="1026"/>
      <c r="AX245" s="1026"/>
      <c r="AY245" s="1026"/>
      <c r="AZ245" s="1027"/>
    </row>
    <row r="246" spans="1:62" ht="3" customHeight="1" x14ac:dyDescent="0.25">
      <c r="A246" s="246"/>
      <c r="B246" s="24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66"/>
      <c r="Z246" s="246"/>
      <c r="AA246" s="246"/>
      <c r="AB246" s="246"/>
      <c r="AC246" s="246"/>
      <c r="AD246" s="246"/>
      <c r="AE246" s="246"/>
      <c r="AF246" s="246"/>
      <c r="AG246" s="246"/>
      <c r="AH246" s="246"/>
      <c r="AI246" s="246"/>
      <c r="AJ246" s="246"/>
      <c r="AK246" s="246"/>
      <c r="AL246" s="246"/>
      <c r="AM246" s="246"/>
      <c r="AN246" s="246"/>
      <c r="AO246" s="246"/>
      <c r="AP246" s="246"/>
      <c r="AQ246" s="246"/>
      <c r="AR246" s="246"/>
      <c r="AS246" s="246"/>
      <c r="AT246" s="246"/>
      <c r="AU246" s="246"/>
      <c r="AV246" s="246"/>
      <c r="AW246" s="246"/>
      <c r="AX246" s="246"/>
      <c r="AY246" s="246"/>
      <c r="AZ246" s="246"/>
    </row>
    <row r="247" spans="1:62" ht="15.75" x14ac:dyDescent="0.25">
      <c r="A247" s="246"/>
      <c r="B247" s="24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6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246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246"/>
      <c r="AZ247" s="246"/>
    </row>
    <row r="248" spans="1:62" ht="3" customHeight="1" x14ac:dyDescent="0.25">
      <c r="A248" s="246"/>
      <c r="B248" s="246"/>
      <c r="C248" s="246"/>
      <c r="D248" s="246"/>
      <c r="E248" s="246"/>
      <c r="F248" s="246"/>
      <c r="G248" s="246"/>
      <c r="H248" s="246"/>
      <c r="I248" s="265"/>
      <c r="J248" s="246"/>
      <c r="K248" s="246"/>
      <c r="L248" s="246"/>
      <c r="M248" s="246"/>
      <c r="N248" s="246"/>
      <c r="O248" s="265"/>
      <c r="P248" s="265"/>
      <c r="Q248" s="265"/>
      <c r="R248" s="246"/>
      <c r="S248" s="266"/>
      <c r="T248" s="266"/>
      <c r="U248" s="266"/>
      <c r="V248" s="266"/>
      <c r="W248" s="266"/>
      <c r="X248" s="266"/>
      <c r="Y248" s="266"/>
      <c r="Z248" s="246"/>
      <c r="AA248" s="246"/>
      <c r="AB248" s="246"/>
      <c r="AC248" s="246"/>
      <c r="AD248" s="246"/>
      <c r="AE248" s="246"/>
      <c r="AF248" s="246"/>
      <c r="AG248" s="246"/>
      <c r="AH248" s="246"/>
      <c r="AI248" s="246"/>
      <c r="AJ248" s="246"/>
      <c r="AK248" s="246"/>
      <c r="AL248" s="246"/>
      <c r="AM248" s="246"/>
      <c r="AN248" s="246"/>
      <c r="AO248" s="246"/>
      <c r="AP248" s="246"/>
      <c r="AQ248" s="246"/>
      <c r="AR248" s="246"/>
      <c r="AS248" s="246"/>
      <c r="AT248" s="246"/>
      <c r="AU248" s="246"/>
      <c r="AV248" s="246"/>
      <c r="AW248" s="246"/>
      <c r="AX248" s="246"/>
      <c r="AY248" s="246"/>
      <c r="AZ248" s="246"/>
    </row>
    <row r="249" spans="1:62" ht="15.75" x14ac:dyDescent="0.25">
      <c r="A249" s="246"/>
      <c r="B249" s="246" t="s">
        <v>154</v>
      </c>
      <c r="C249" s="246" t="s">
        <v>126</v>
      </c>
      <c r="D249" s="246"/>
      <c r="E249" s="246"/>
      <c r="F249" s="246"/>
      <c r="G249" s="246"/>
      <c r="H249" s="246"/>
      <c r="I249" s="265"/>
      <c r="J249" s="246"/>
      <c r="K249" s="246"/>
      <c r="L249" s="246"/>
      <c r="M249" s="246"/>
      <c r="N249" s="246"/>
      <c r="O249" s="246"/>
      <c r="P249" s="265"/>
      <c r="Q249" s="265" t="s">
        <v>8</v>
      </c>
      <c r="R249" s="246"/>
      <c r="S249" s="1025">
        <f>'Rekap1 +tunjangan'!S18</f>
        <v>887097</v>
      </c>
      <c r="T249" s="1026"/>
      <c r="U249" s="1026"/>
      <c r="V249" s="1026"/>
      <c r="W249" s="1026"/>
      <c r="X249" s="1027"/>
      <c r="Y249" s="266"/>
      <c r="Z249" s="246"/>
      <c r="AA249" s="246" t="s">
        <v>169</v>
      </c>
      <c r="AB249" s="246" t="s">
        <v>129</v>
      </c>
      <c r="AC249" s="246"/>
      <c r="AD249" s="246"/>
      <c r="AE249" s="246"/>
      <c r="AF249" s="246"/>
      <c r="AG249" s="246"/>
      <c r="AH249" s="246"/>
      <c r="AI249" s="246"/>
      <c r="AJ249" s="246"/>
      <c r="AK249" s="246"/>
      <c r="AL249" s="246"/>
      <c r="AM249" s="246"/>
      <c r="AN249" s="246"/>
      <c r="AO249" s="246"/>
      <c r="AP249" s="246"/>
      <c r="AQ249" s="246"/>
      <c r="AR249" s="246"/>
      <c r="AS249" s="246"/>
      <c r="AT249" s="246" t="s">
        <v>8</v>
      </c>
      <c r="AU249" s="1025">
        <f>0</f>
        <v>0</v>
      </c>
      <c r="AV249" s="1026"/>
      <c r="AW249" s="1026"/>
      <c r="AX249" s="1026"/>
      <c r="AY249" s="1026"/>
      <c r="AZ249" s="1027"/>
    </row>
    <row r="250" spans="1:62" ht="3" customHeight="1" x14ac:dyDescent="0.25">
      <c r="A250" s="246"/>
      <c r="B250" s="246"/>
      <c r="C250" s="246"/>
      <c r="D250" s="246"/>
      <c r="E250" s="246"/>
      <c r="F250" s="246"/>
      <c r="G250" s="246"/>
      <c r="H250" s="246"/>
      <c r="I250" s="246"/>
      <c r="J250" s="246"/>
      <c r="K250" s="246"/>
      <c r="L250" s="246"/>
      <c r="M250" s="246"/>
      <c r="N250" s="246"/>
      <c r="O250" s="246"/>
      <c r="P250" s="246"/>
      <c r="Q250" s="246"/>
      <c r="R250" s="246"/>
      <c r="S250" s="246"/>
      <c r="T250" s="246"/>
      <c r="U250" s="246"/>
      <c r="V250" s="246"/>
      <c r="W250" s="246"/>
      <c r="X250" s="246"/>
      <c r="Y250" s="266"/>
      <c r="Z250" s="246"/>
      <c r="AA250" s="246"/>
      <c r="AB250" s="246"/>
      <c r="AC250" s="246"/>
      <c r="AD250" s="246"/>
      <c r="AE250" s="246"/>
      <c r="AF250" s="246"/>
      <c r="AG250" s="246"/>
      <c r="AH250" s="246"/>
      <c r="AI250" s="246"/>
      <c r="AJ250" s="246"/>
      <c r="AK250" s="246"/>
      <c r="AL250" s="246"/>
      <c r="AM250" s="246"/>
      <c r="AN250" s="246"/>
      <c r="AO250" s="246"/>
      <c r="AP250" s="246"/>
      <c r="AQ250" s="246"/>
      <c r="AR250" s="246"/>
      <c r="AS250" s="246"/>
      <c r="AT250" s="246"/>
      <c r="AU250" s="246"/>
      <c r="AV250" s="246"/>
      <c r="AW250" s="246"/>
      <c r="AX250" s="246"/>
      <c r="AY250" s="246"/>
      <c r="AZ250" s="246"/>
    </row>
    <row r="251" spans="1:62" ht="15.75" x14ac:dyDescent="0.25">
      <c r="A251" s="246"/>
      <c r="B251" s="246"/>
      <c r="C251" s="246"/>
      <c r="D251" s="246"/>
      <c r="E251" s="246"/>
      <c r="F251" s="246"/>
      <c r="G251" s="246"/>
      <c r="H251" s="246"/>
      <c r="I251" s="246"/>
      <c r="J251" s="246"/>
      <c r="K251" s="246"/>
      <c r="L251" s="246"/>
      <c r="M251" s="246"/>
      <c r="N251" s="246"/>
      <c r="O251" s="246"/>
      <c r="P251" s="246"/>
      <c r="Q251" s="246"/>
      <c r="R251" s="246"/>
      <c r="S251" s="246"/>
      <c r="T251" s="246"/>
      <c r="U251" s="246"/>
      <c r="V251" s="246"/>
      <c r="W251" s="246"/>
      <c r="X251" s="246"/>
      <c r="Y251" s="246"/>
      <c r="Z251" s="246"/>
      <c r="AA251" s="246"/>
      <c r="AB251" s="246"/>
      <c r="AC251" s="246"/>
      <c r="AD251" s="246"/>
      <c r="AE251" s="246"/>
      <c r="AF251" s="246"/>
      <c r="AG251" s="246"/>
      <c r="AH251" s="246"/>
      <c r="AI251" s="246"/>
      <c r="AJ251" s="246"/>
      <c r="AK251" s="246"/>
      <c r="AL251" s="246"/>
      <c r="AM251" s="246"/>
      <c r="AN251" s="246"/>
      <c r="AO251" s="246"/>
      <c r="AP251" s="246"/>
      <c r="AQ251" s="246"/>
      <c r="AR251" s="246"/>
      <c r="AS251" s="246"/>
      <c r="AT251" s="246"/>
      <c r="AU251" s="246"/>
      <c r="AV251" s="246"/>
      <c r="AW251" s="246"/>
      <c r="AX251" s="246"/>
      <c r="AY251" s="246"/>
      <c r="AZ251" s="246"/>
    </row>
    <row r="252" spans="1:62" ht="3" customHeight="1" x14ac:dyDescent="0.25">
      <c r="A252" s="246"/>
      <c r="B252" s="246"/>
      <c r="C252" s="246"/>
      <c r="D252" s="246"/>
      <c r="E252" s="246"/>
      <c r="F252" s="246"/>
      <c r="G252" s="246"/>
      <c r="H252" s="246"/>
      <c r="I252" s="246"/>
      <c r="J252" s="246"/>
      <c r="K252" s="246"/>
      <c r="L252" s="246"/>
      <c r="M252" s="246"/>
      <c r="N252" s="246"/>
      <c r="O252" s="246"/>
      <c r="P252" s="246"/>
      <c r="Q252" s="246"/>
      <c r="R252" s="246"/>
      <c r="S252" s="246"/>
      <c r="T252" s="246"/>
      <c r="U252" s="246"/>
      <c r="V252" s="246"/>
      <c r="W252" s="246"/>
      <c r="X252" s="246"/>
      <c r="Y252" s="266"/>
      <c r="Z252" s="246"/>
      <c r="AA252" s="246"/>
      <c r="AB252" s="246"/>
      <c r="AC252" s="246"/>
      <c r="AD252" s="246"/>
      <c r="AE252" s="246"/>
      <c r="AF252" s="246"/>
      <c r="AG252" s="246"/>
      <c r="AH252" s="246"/>
      <c r="AI252" s="246"/>
      <c r="AJ252" s="246"/>
      <c r="AK252" s="246"/>
      <c r="AL252" s="246"/>
      <c r="AM252" s="246"/>
      <c r="AN252" s="246"/>
      <c r="AO252" s="246"/>
      <c r="AP252" s="246"/>
      <c r="AQ252" s="246"/>
      <c r="AR252" s="246"/>
      <c r="AS252" s="246"/>
      <c r="AT252" s="246"/>
      <c r="AU252" s="246"/>
      <c r="AV252" s="246"/>
      <c r="AW252" s="246"/>
      <c r="AX252" s="246"/>
      <c r="AY252" s="246"/>
      <c r="AZ252" s="246"/>
    </row>
    <row r="253" spans="1:62" ht="15.75" x14ac:dyDescent="0.25">
      <c r="A253" s="246"/>
      <c r="B253" s="246"/>
      <c r="C253" s="278" t="s">
        <v>4</v>
      </c>
      <c r="D253" s="246"/>
      <c r="E253" s="246"/>
      <c r="F253" s="246"/>
      <c r="G253" s="246"/>
      <c r="H253" s="246"/>
      <c r="I253" s="265"/>
      <c r="J253" s="246"/>
      <c r="K253" s="246"/>
      <c r="L253" s="246"/>
      <c r="M253" s="246"/>
      <c r="N253" s="246"/>
      <c r="O253" s="265"/>
      <c r="P253" s="265"/>
      <c r="Q253" s="248" t="s">
        <v>8</v>
      </c>
      <c r="R253" s="246"/>
      <c r="S253" s="1040">
        <f>SUM(S217:X249)</f>
        <v>22057597</v>
      </c>
      <c r="T253" s="1041"/>
      <c r="U253" s="1041"/>
      <c r="V253" s="1041"/>
      <c r="W253" s="1041"/>
      <c r="X253" s="1042"/>
      <c r="Y253" s="279"/>
      <c r="Z253" s="246"/>
      <c r="AA253" s="278" t="s">
        <v>4</v>
      </c>
      <c r="AB253" s="246"/>
      <c r="AC253" s="246"/>
      <c r="AD253" s="246"/>
      <c r="AE253" s="246"/>
      <c r="AF253" s="265"/>
      <c r="AG253" s="246"/>
      <c r="AH253" s="246"/>
      <c r="AI253" s="246"/>
      <c r="AJ253" s="246"/>
      <c r="AK253" s="246"/>
      <c r="AL253" s="246"/>
      <c r="AM253" s="246"/>
      <c r="AN253" s="246"/>
      <c r="AO253" s="246"/>
      <c r="AP253" s="246"/>
      <c r="AQ253" s="246"/>
      <c r="AR253" s="246"/>
      <c r="AS253" s="246"/>
      <c r="AT253" s="246" t="s">
        <v>8</v>
      </c>
      <c r="AU253" s="1040">
        <f>SUM(AU219:AZ249)</f>
        <v>1265928.5</v>
      </c>
      <c r="AV253" s="1041"/>
      <c r="AW253" s="1041"/>
      <c r="AX253" s="1041"/>
      <c r="AY253" s="1041"/>
      <c r="AZ253" s="1042"/>
    </row>
    <row r="254" spans="1:62" ht="16.5" thickBot="1" x14ac:dyDescent="0.3">
      <c r="A254" s="246"/>
      <c r="B254" s="246"/>
      <c r="C254" s="246"/>
      <c r="D254" s="246"/>
      <c r="E254" s="246"/>
      <c r="F254" s="246"/>
      <c r="G254" s="246"/>
      <c r="H254" s="246"/>
      <c r="I254" s="248"/>
      <c r="J254" s="246"/>
      <c r="K254" s="246"/>
      <c r="L254" s="246"/>
      <c r="M254" s="246"/>
      <c r="N254" s="246"/>
      <c r="O254" s="246"/>
      <c r="P254" s="246"/>
      <c r="Q254" s="246"/>
      <c r="R254" s="246"/>
      <c r="S254" s="246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8"/>
      <c r="AG254" s="246"/>
      <c r="AH254" s="246"/>
      <c r="AI254" s="246"/>
      <c r="AJ254" s="246"/>
      <c r="AK254" s="246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</row>
    <row r="255" spans="1:62" ht="21" thickTop="1" x14ac:dyDescent="0.3">
      <c r="A255" s="280"/>
      <c r="B255" s="1048"/>
      <c r="C255" s="1049"/>
      <c r="D255" s="1049"/>
      <c r="E255" s="1049"/>
      <c r="F255" s="1049"/>
      <c r="G255" s="1052" t="s">
        <v>130</v>
      </c>
      <c r="H255" s="1052"/>
      <c r="I255" s="1052"/>
      <c r="J255" s="1052"/>
      <c r="K255" s="1052"/>
      <c r="L255" s="1052"/>
      <c r="M255" s="1052"/>
      <c r="N255" s="1052"/>
      <c r="O255" s="1052"/>
      <c r="P255" s="1052"/>
      <c r="Q255" s="1052"/>
      <c r="R255" s="1052"/>
      <c r="S255" s="1052"/>
      <c r="T255" s="1052"/>
      <c r="U255" s="1052"/>
      <c r="V255" s="1052"/>
      <c r="W255" s="1052"/>
      <c r="X255" s="1044"/>
      <c r="Y255" s="281"/>
      <c r="Z255" s="1054" t="s">
        <v>8</v>
      </c>
      <c r="AA255" s="1044"/>
      <c r="AB255" s="1046">
        <f>SUM(S253-AU253)</f>
        <v>20791668.5</v>
      </c>
      <c r="AC255" s="1046"/>
      <c r="AD255" s="1046"/>
      <c r="AE255" s="1046"/>
      <c r="AF255" s="1046"/>
      <c r="AG255" s="1046"/>
      <c r="AH255" s="1046"/>
      <c r="AI255" s="1046"/>
      <c r="AJ255" s="1046"/>
      <c r="AK255" s="1046"/>
      <c r="AL255" s="1046"/>
      <c r="AM255" s="1046"/>
      <c r="AN255" s="1046"/>
      <c r="AO255" s="1046"/>
      <c r="AP255" s="282"/>
      <c r="AQ255" s="282"/>
      <c r="AR255" s="282"/>
      <c r="AS255" s="283"/>
      <c r="AT255" s="283"/>
      <c r="AU255" s="283"/>
      <c r="AV255" s="283"/>
      <c r="AW255" s="283"/>
      <c r="AX255" s="283"/>
      <c r="AY255" s="283"/>
      <c r="AZ255" s="284"/>
      <c r="BD255" s="1012"/>
      <c r="BE255" s="989"/>
      <c r="BF255" s="989"/>
      <c r="BG255" s="989"/>
      <c r="BH255" s="989"/>
      <c r="BI255" s="989"/>
      <c r="BJ255" s="989"/>
    </row>
    <row r="256" spans="1:62" ht="21" thickBot="1" x14ac:dyDescent="0.35">
      <c r="A256" s="285"/>
      <c r="B256" s="1050"/>
      <c r="C256" s="1051"/>
      <c r="D256" s="1051"/>
      <c r="E256" s="1051"/>
      <c r="F256" s="1051"/>
      <c r="G256" s="1053"/>
      <c r="H256" s="1053"/>
      <c r="I256" s="1053"/>
      <c r="J256" s="1053"/>
      <c r="K256" s="1053"/>
      <c r="L256" s="1053"/>
      <c r="M256" s="1053"/>
      <c r="N256" s="1053"/>
      <c r="O256" s="1053"/>
      <c r="P256" s="1053"/>
      <c r="Q256" s="1053"/>
      <c r="R256" s="1053"/>
      <c r="S256" s="1053"/>
      <c r="T256" s="1053"/>
      <c r="U256" s="1053"/>
      <c r="V256" s="1053"/>
      <c r="W256" s="1053"/>
      <c r="X256" s="1045"/>
      <c r="Y256" s="286"/>
      <c r="Z256" s="1055"/>
      <c r="AA256" s="1045"/>
      <c r="AB256" s="1047"/>
      <c r="AC256" s="1047"/>
      <c r="AD256" s="1047"/>
      <c r="AE256" s="1047"/>
      <c r="AF256" s="1047"/>
      <c r="AG256" s="1047"/>
      <c r="AH256" s="1047"/>
      <c r="AI256" s="1047"/>
      <c r="AJ256" s="1047"/>
      <c r="AK256" s="1047"/>
      <c r="AL256" s="1047"/>
      <c r="AM256" s="1047"/>
      <c r="AN256" s="1047"/>
      <c r="AO256" s="1047"/>
      <c r="AP256" s="287"/>
      <c r="AQ256" s="287"/>
      <c r="AR256" s="287"/>
      <c r="AS256" s="288"/>
      <c r="AT256" s="288"/>
      <c r="AU256" s="288"/>
      <c r="AV256" s="288"/>
      <c r="AW256" s="288"/>
      <c r="AX256" s="288"/>
      <c r="AY256" s="288"/>
      <c r="AZ256" s="289"/>
    </row>
    <row r="257" spans="1:52" ht="16.5" thickTop="1" x14ac:dyDescent="0.25">
      <c r="A257" s="276"/>
      <c r="B257" s="246"/>
      <c r="C257" s="246"/>
      <c r="D257" s="246"/>
      <c r="E257" s="246"/>
      <c r="F257" s="246"/>
      <c r="G257" s="246"/>
      <c r="H257" s="246"/>
      <c r="I257" s="246"/>
      <c r="J257" s="246"/>
      <c r="K257" s="246"/>
      <c r="L257" s="246"/>
      <c r="M257" s="246"/>
      <c r="N257" s="246"/>
      <c r="O257" s="246"/>
      <c r="P257" s="246"/>
      <c r="Q257" s="246"/>
      <c r="R257" s="246"/>
      <c r="S257" s="246"/>
      <c r="T257" s="246"/>
      <c r="U257" s="246"/>
      <c r="V257" s="246"/>
      <c r="W257" s="246"/>
      <c r="X257" s="246"/>
      <c r="Y257" s="246"/>
      <c r="Z257" s="246"/>
      <c r="AA257" s="246"/>
      <c r="AB257" s="246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  <c r="AM257" s="246"/>
      <c r="AN257" s="246"/>
      <c r="AO257" s="246"/>
      <c r="AP257" s="246"/>
      <c r="AQ257" s="246"/>
      <c r="AR257" s="246"/>
      <c r="AS257" s="246"/>
      <c r="AT257" s="246"/>
      <c r="AU257" s="246"/>
      <c r="AV257" s="246"/>
      <c r="AW257" s="246"/>
      <c r="AX257" s="246"/>
      <c r="AY257" s="246"/>
      <c r="AZ257" s="246"/>
    </row>
    <row r="258" spans="1:52" ht="15.75" x14ac:dyDescent="0.25">
      <c r="A258" s="276"/>
      <c r="B258" s="246" t="s">
        <v>170</v>
      </c>
      <c r="C258" s="246" t="s">
        <v>155</v>
      </c>
      <c r="D258" s="246"/>
      <c r="E258" s="246"/>
      <c r="F258" s="246"/>
      <c r="G258" s="246"/>
      <c r="H258" s="246"/>
      <c r="I258" s="265"/>
      <c r="J258" s="246"/>
      <c r="K258" s="246"/>
      <c r="L258" s="246"/>
      <c r="M258" s="246"/>
      <c r="N258" s="246"/>
      <c r="O258" s="265"/>
      <c r="P258" s="265"/>
      <c r="Q258" s="265"/>
      <c r="R258" s="246"/>
      <c r="S258" s="266"/>
      <c r="T258" s="26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246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</row>
    <row r="259" spans="1:52" ht="15.75" x14ac:dyDescent="0.25">
      <c r="A259" s="276"/>
      <c r="B259" s="246">
        <v>1</v>
      </c>
      <c r="C259" s="246" t="s">
        <v>107</v>
      </c>
      <c r="D259" s="246"/>
      <c r="E259" s="246"/>
      <c r="F259" s="246"/>
      <c r="G259" s="246"/>
      <c r="H259" s="246"/>
      <c r="I259" s="265"/>
      <c r="J259" s="246"/>
      <c r="K259" s="246"/>
      <c r="L259" s="246"/>
      <c r="M259" s="246"/>
      <c r="N259" s="246"/>
      <c r="O259" s="265"/>
      <c r="P259" s="265"/>
      <c r="Q259" s="265"/>
      <c r="R259" s="246"/>
      <c r="S259" s="616"/>
      <c r="T259" s="616"/>
      <c r="U259" s="616"/>
      <c r="V259" s="616"/>
      <c r="W259" s="616"/>
      <c r="X259" s="616"/>
      <c r="Y259" s="246"/>
      <c r="Z259" s="246"/>
      <c r="AA259" s="246">
        <v>2</v>
      </c>
      <c r="AB259" s="246" t="s">
        <v>171</v>
      </c>
      <c r="AC259" s="246"/>
      <c r="AD259" s="246"/>
      <c r="AE259" s="246"/>
      <c r="AF259" s="246"/>
      <c r="AG259" s="246"/>
      <c r="AH259" s="246"/>
      <c r="AI259" s="246"/>
      <c r="AJ259" s="246"/>
      <c r="AK259" s="246"/>
      <c r="AL259" s="246"/>
      <c r="AM259" s="246"/>
      <c r="AN259" s="246"/>
      <c r="AO259" s="246"/>
      <c r="AP259" s="246"/>
      <c r="AQ259" s="246"/>
      <c r="AR259" s="1028">
        <v>0.6</v>
      </c>
      <c r="AS259" s="1028"/>
      <c r="AT259" s="246" t="s">
        <v>8</v>
      </c>
      <c r="AU259" s="1025">
        <v>0</v>
      </c>
      <c r="AV259" s="1026"/>
      <c r="AW259" s="1026"/>
      <c r="AX259" s="1026"/>
      <c r="AY259" s="1026"/>
      <c r="AZ259" s="1027"/>
    </row>
    <row r="260" spans="1:52" ht="3" customHeight="1" x14ac:dyDescent="0.25">
      <c r="A260" s="276"/>
      <c r="B260" s="246"/>
      <c r="C260" s="246"/>
      <c r="D260" s="246"/>
      <c r="E260" s="246"/>
      <c r="F260" s="246"/>
      <c r="G260" s="246"/>
      <c r="H260" s="246"/>
      <c r="I260" s="265"/>
      <c r="J260" s="246"/>
      <c r="K260" s="246"/>
      <c r="L260" s="246"/>
      <c r="M260" s="246"/>
      <c r="N260" s="246"/>
      <c r="O260" s="265"/>
      <c r="P260" s="265"/>
      <c r="Q260" s="265"/>
      <c r="R260" s="246"/>
      <c r="S260" s="616"/>
      <c r="T260" s="616"/>
      <c r="U260" s="616"/>
      <c r="V260" s="616"/>
      <c r="W260" s="616"/>
      <c r="X260" s="616"/>
      <c r="Y260" s="246"/>
      <c r="Z260" s="246"/>
      <c r="AA260" s="246"/>
      <c r="AB260" s="246"/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  <c r="AM260" s="246"/>
      <c r="AN260" s="246"/>
      <c r="AO260" s="246"/>
      <c r="AP260" s="246"/>
      <c r="AQ260" s="246"/>
      <c r="AR260" s="246"/>
      <c r="AS260" s="246"/>
      <c r="AT260" s="246"/>
      <c r="AU260" s="246"/>
      <c r="AV260" s="246"/>
      <c r="AW260" s="246"/>
      <c r="AX260" s="246"/>
      <c r="AY260" s="246"/>
      <c r="AZ260" s="246"/>
    </row>
    <row r="261" spans="1:52" ht="15.75" x14ac:dyDescent="0.25">
      <c r="A261" s="276"/>
      <c r="B261" s="246"/>
      <c r="C261" s="246" t="s">
        <v>127</v>
      </c>
      <c r="D261" s="246"/>
      <c r="E261" s="246"/>
      <c r="F261" s="246"/>
      <c r="G261" s="246"/>
      <c r="H261" s="246"/>
      <c r="I261" s="265"/>
      <c r="J261" s="246"/>
      <c r="K261" s="246"/>
      <c r="L261" s="246"/>
      <c r="M261" s="246"/>
      <c r="N261" s="246"/>
      <c r="O261" s="1030">
        <v>3.0000000000000001E-3</v>
      </c>
      <c r="P261" s="1030"/>
      <c r="Q261" s="265" t="s">
        <v>8</v>
      </c>
      <c r="R261" s="246"/>
      <c r="S261" s="1025">
        <f>'BPJS Ketenagakerjaan'!F15</f>
        <v>38011.5</v>
      </c>
      <c r="T261" s="1026"/>
      <c r="U261" s="1026"/>
      <c r="V261" s="1026"/>
      <c r="W261" s="1026"/>
      <c r="X261" s="1027"/>
      <c r="Y261" s="246"/>
      <c r="Z261" s="246"/>
      <c r="AA261" s="246">
        <v>3</v>
      </c>
      <c r="AB261" s="246" t="s">
        <v>186</v>
      </c>
      <c r="AC261" s="246"/>
      <c r="AD261" s="246"/>
      <c r="AE261" s="246"/>
      <c r="AF261" s="246"/>
      <c r="AG261" s="246"/>
      <c r="AH261" s="246"/>
      <c r="AI261" s="246"/>
      <c r="AJ261" s="246"/>
      <c r="AK261" s="246"/>
      <c r="AL261" s="246"/>
      <c r="AM261" s="1028">
        <v>0.05</v>
      </c>
      <c r="AN261" s="1028"/>
      <c r="AO261" s="246"/>
      <c r="AP261" s="246"/>
      <c r="AQ261" s="246"/>
      <c r="AR261" s="246"/>
      <c r="AS261" s="246"/>
      <c r="AT261" s="246" t="s">
        <v>8</v>
      </c>
      <c r="AU261" s="1025">
        <v>0</v>
      </c>
      <c r="AV261" s="1026"/>
      <c r="AW261" s="1026"/>
      <c r="AX261" s="1026"/>
      <c r="AY261" s="1026"/>
      <c r="AZ261" s="1027"/>
    </row>
    <row r="262" spans="1:52" ht="3" customHeight="1" x14ac:dyDescent="0.25">
      <c r="A262" s="276"/>
      <c r="B262" s="246"/>
      <c r="C262" s="246"/>
      <c r="D262" s="246"/>
      <c r="E262" s="246"/>
      <c r="F262" s="246"/>
      <c r="G262" s="246"/>
      <c r="H262" s="246"/>
      <c r="I262" s="265"/>
      <c r="J262" s="246"/>
      <c r="K262" s="246"/>
      <c r="L262" s="246"/>
      <c r="M262" s="246"/>
      <c r="N262" s="246"/>
      <c r="O262" s="614"/>
      <c r="P262" s="614"/>
      <c r="Q262" s="265"/>
      <c r="R262" s="246"/>
      <c r="S262" s="615"/>
      <c r="T262" s="615"/>
      <c r="U262" s="615"/>
      <c r="V262" s="615"/>
      <c r="W262" s="615"/>
      <c r="X262" s="615"/>
      <c r="Y262" s="246"/>
      <c r="Z262" s="246"/>
      <c r="AA262" s="246"/>
      <c r="AB262" s="246"/>
      <c r="AC262" s="246"/>
      <c r="AD262" s="246"/>
      <c r="AE262" s="246"/>
      <c r="AF262" s="246"/>
      <c r="AG262" s="246"/>
      <c r="AH262" s="246"/>
      <c r="AI262" s="246"/>
      <c r="AJ262" s="246"/>
      <c r="AK262" s="246"/>
      <c r="AL262" s="246"/>
      <c r="AM262" s="246"/>
      <c r="AN262" s="246"/>
      <c r="AO262" s="246"/>
      <c r="AP262" s="246"/>
      <c r="AQ262" s="246"/>
      <c r="AR262" s="246"/>
      <c r="AS262" s="246"/>
      <c r="AT262" s="246"/>
      <c r="AU262" s="246"/>
      <c r="AV262" s="246"/>
      <c r="AW262" s="246"/>
      <c r="AX262" s="246"/>
      <c r="AY262" s="246"/>
      <c r="AZ262" s="246"/>
    </row>
    <row r="263" spans="1:52" ht="15.75" x14ac:dyDescent="0.25">
      <c r="A263" s="276"/>
      <c r="B263" s="246"/>
      <c r="C263" s="246" t="s">
        <v>131</v>
      </c>
      <c r="D263" s="246"/>
      <c r="E263" s="246"/>
      <c r="F263" s="246"/>
      <c r="G263" s="246"/>
      <c r="H263" s="246"/>
      <c r="I263" s="265"/>
      <c r="J263" s="246"/>
      <c r="K263" s="246"/>
      <c r="L263" s="246"/>
      <c r="M263" s="246"/>
      <c r="N263" s="246"/>
      <c r="O263" s="1030">
        <v>8.8999999999999999E-3</v>
      </c>
      <c r="P263" s="1030"/>
      <c r="Q263" s="265" t="s">
        <v>8</v>
      </c>
      <c r="R263" s="246"/>
      <c r="S263" s="1025">
        <f>'BPJS Ketenagakerjaan'!H15</f>
        <v>112767.45</v>
      </c>
      <c r="T263" s="1026"/>
      <c r="U263" s="1026"/>
      <c r="V263" s="1026"/>
      <c r="W263" s="1026"/>
      <c r="X263" s="1027"/>
      <c r="Y263" s="246"/>
      <c r="Z263" s="246"/>
      <c r="AA263" s="1">
        <v>4</v>
      </c>
      <c r="AB263" s="1" t="s">
        <v>554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 t="s">
        <v>8</v>
      </c>
      <c r="AU263" s="970">
        <f>'BPJS Kesehatan'!G18</f>
        <v>320000</v>
      </c>
      <c r="AV263" s="971"/>
      <c r="AW263" s="971"/>
      <c r="AX263" s="971"/>
      <c r="AY263" s="971"/>
      <c r="AZ263" s="972"/>
    </row>
    <row r="264" spans="1:52" ht="3" customHeight="1" x14ac:dyDescent="0.25">
      <c r="A264" s="276"/>
      <c r="B264" s="246"/>
      <c r="C264" s="246"/>
      <c r="D264" s="246"/>
      <c r="E264" s="246"/>
      <c r="F264" s="246"/>
      <c r="G264" s="246"/>
      <c r="H264" s="246"/>
      <c r="I264" s="265"/>
      <c r="J264" s="246"/>
      <c r="K264" s="246"/>
      <c r="L264" s="246"/>
      <c r="M264" s="246"/>
      <c r="N264" s="246"/>
      <c r="O264" s="614"/>
      <c r="P264" s="614"/>
      <c r="Q264" s="265"/>
      <c r="R264" s="246"/>
      <c r="S264" s="615"/>
      <c r="T264" s="615"/>
      <c r="U264" s="615"/>
      <c r="V264" s="615"/>
      <c r="W264" s="615"/>
      <c r="X264" s="615"/>
      <c r="Y264" s="246"/>
      <c r="Z264" s="246"/>
      <c r="AA264" s="246"/>
      <c r="AB264" s="246"/>
      <c r="AC264" s="246"/>
      <c r="AD264" s="246"/>
      <c r="AE264" s="246"/>
      <c r="AF264" s="246"/>
      <c r="AG264" s="246"/>
      <c r="AH264" s="246"/>
      <c r="AI264" s="246"/>
      <c r="AJ264" s="246"/>
      <c r="AK264" s="246"/>
      <c r="AL264" s="246"/>
      <c r="AM264" s="246"/>
      <c r="AN264" s="246"/>
      <c r="AO264" s="246"/>
      <c r="AP264" s="246"/>
      <c r="AQ264" s="246"/>
      <c r="AR264" s="246"/>
      <c r="AS264" s="246"/>
      <c r="AT264" s="246"/>
      <c r="AU264" s="246"/>
      <c r="AV264" s="246"/>
      <c r="AW264" s="246"/>
      <c r="AX264" s="246"/>
      <c r="AY264" s="246"/>
      <c r="AZ264" s="246"/>
    </row>
    <row r="265" spans="1:52" ht="15.75" x14ac:dyDescent="0.25">
      <c r="A265" s="276"/>
      <c r="B265" s="246"/>
      <c r="C265" s="246" t="s">
        <v>156</v>
      </c>
      <c r="D265" s="246"/>
      <c r="E265" s="246"/>
      <c r="F265" s="246"/>
      <c r="G265" s="246"/>
      <c r="H265" s="246"/>
      <c r="I265" s="265"/>
      <c r="J265" s="246"/>
      <c r="K265" s="246"/>
      <c r="L265" s="246"/>
      <c r="M265" s="246"/>
      <c r="N265" s="246"/>
      <c r="O265" s="1030">
        <v>3.6999999999999998E-2</v>
      </c>
      <c r="P265" s="1030"/>
      <c r="Q265" s="265" t="s">
        <v>8</v>
      </c>
      <c r="R265" s="246"/>
      <c r="S265" s="1025">
        <f>'BPJS Ketenagakerjaan'!M15</f>
        <v>468808.5</v>
      </c>
      <c r="T265" s="1026"/>
      <c r="U265" s="1026"/>
      <c r="V265" s="1026"/>
      <c r="W265" s="1026"/>
      <c r="X265" s="1027"/>
      <c r="Y265" s="246"/>
      <c r="Z265" s="246"/>
      <c r="AA265" s="246"/>
      <c r="AB265" s="246"/>
      <c r="AC265" s="246"/>
      <c r="AD265" s="246"/>
      <c r="AE265" s="246"/>
      <c r="AF265" s="246"/>
      <c r="AG265" s="246"/>
      <c r="AH265" s="246"/>
      <c r="AI265" s="246"/>
      <c r="AJ265" s="246"/>
      <c r="AK265" s="246"/>
      <c r="AL265" s="246"/>
      <c r="AM265" s="246"/>
      <c r="AN265" s="246"/>
      <c r="AO265" s="246"/>
      <c r="AP265" s="246"/>
      <c r="AQ265" s="246"/>
      <c r="AR265" s="246"/>
      <c r="AS265" s="246"/>
      <c r="AT265" s="246"/>
      <c r="AU265" s="246"/>
      <c r="AV265" s="246"/>
      <c r="AW265" s="246"/>
      <c r="AX265" s="246"/>
      <c r="AY265" s="246"/>
      <c r="AZ265" s="246"/>
    </row>
    <row r="266" spans="1:52" x14ac:dyDescent="0.2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  <c r="AA266" s="276"/>
      <c r="AB266" s="276"/>
      <c r="AC266" s="276"/>
      <c r="AD266" s="276"/>
      <c r="AE266" s="276"/>
      <c r="AF266" s="276"/>
      <c r="AG266" s="276"/>
      <c r="AH266" s="276"/>
      <c r="AI266" s="276"/>
      <c r="AJ266" s="276"/>
      <c r="AK266" s="276"/>
      <c r="AL266" s="276"/>
      <c r="AM266" s="276"/>
      <c r="AN266" s="276"/>
      <c r="AO266" s="276"/>
      <c r="AP266" s="276"/>
      <c r="AQ266" s="276"/>
      <c r="AR266" s="276"/>
      <c r="AS266" s="276"/>
      <c r="AT266" s="276"/>
      <c r="AU266" s="276"/>
      <c r="AV266" s="276"/>
      <c r="AW266" s="276"/>
      <c r="AX266" s="276"/>
      <c r="AY266" s="276"/>
      <c r="AZ266" s="276"/>
    </row>
    <row r="267" spans="1:52" x14ac:dyDescent="0.2">
      <c r="A267" t="s">
        <v>439</v>
      </c>
    </row>
    <row r="268" spans="1:52" x14ac:dyDescent="0.2">
      <c r="A268" s="392" t="s">
        <v>314</v>
      </c>
      <c r="B268" t="s">
        <v>455</v>
      </c>
    </row>
    <row r="269" spans="1:52" x14ac:dyDescent="0.2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  <c r="AA269" s="276"/>
      <c r="AB269" s="276"/>
      <c r="AC269" s="276"/>
      <c r="AD269" s="276"/>
      <c r="AE269" s="276"/>
      <c r="AF269" s="276"/>
      <c r="AG269" s="276"/>
      <c r="AH269" s="276"/>
      <c r="AI269" s="276"/>
      <c r="AJ269" s="276"/>
      <c r="AK269" s="276"/>
      <c r="AL269" s="276"/>
      <c r="AM269" s="276"/>
      <c r="AN269" s="276"/>
      <c r="AO269" s="276"/>
      <c r="AP269" s="276"/>
      <c r="AQ269" s="276"/>
      <c r="AR269" s="276"/>
      <c r="AS269" s="276"/>
      <c r="AT269" s="276"/>
      <c r="AU269" s="276"/>
      <c r="AV269" s="276"/>
      <c r="AW269" s="276"/>
      <c r="AX269" s="276"/>
      <c r="AY269" s="276"/>
      <c r="AZ269" s="276"/>
    </row>
    <row r="271" spans="1:52" ht="15.7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8.75" x14ac:dyDescent="0.3">
      <c r="A272" s="246"/>
      <c r="B272" s="246"/>
      <c r="C272" s="247"/>
      <c r="D272" s="247"/>
      <c r="E272" s="247"/>
      <c r="F272" s="247"/>
      <c r="G272" s="247"/>
      <c r="H272" s="247"/>
      <c r="I272" s="247"/>
      <c r="J272" s="247"/>
      <c r="K272" s="247"/>
      <c r="L272" s="247"/>
      <c r="M272" s="247" t="s">
        <v>350</v>
      </c>
      <c r="N272" s="247"/>
      <c r="O272" s="247"/>
      <c r="P272" s="247"/>
      <c r="Q272" s="247"/>
      <c r="R272" s="247"/>
      <c r="S272" s="247"/>
      <c r="T272" s="247"/>
      <c r="U272" s="247"/>
      <c r="V272" s="247"/>
      <c r="W272" s="247"/>
      <c r="X272" s="247"/>
      <c r="Y272" s="247"/>
      <c r="Z272" s="247"/>
      <c r="AA272" s="247"/>
      <c r="AB272" s="247"/>
      <c r="AC272" s="247"/>
      <c r="AD272" s="247"/>
      <c r="AE272" s="247"/>
      <c r="AF272" s="247"/>
      <c r="AG272" s="247"/>
      <c r="AH272" s="247"/>
      <c r="AI272" s="247"/>
      <c r="AJ272" s="247"/>
      <c r="AK272" s="247"/>
      <c r="AL272" s="247"/>
      <c r="AM272" s="247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47"/>
      <c r="AY272" s="246"/>
      <c r="AZ272" s="246"/>
    </row>
    <row r="273" spans="1:52" ht="15.75" x14ac:dyDescent="0.25">
      <c r="A273" s="246"/>
      <c r="B273" s="246"/>
      <c r="C273" s="246"/>
      <c r="D273" s="246"/>
      <c r="E273" s="246"/>
      <c r="F273" s="246"/>
      <c r="G273" s="246"/>
      <c r="H273" s="246"/>
      <c r="I273" s="248"/>
      <c r="J273" s="246"/>
      <c r="K273" s="246"/>
      <c r="L273" s="246"/>
      <c r="M273" s="246"/>
      <c r="N273" s="246"/>
      <c r="O273" s="246"/>
      <c r="P273" s="246"/>
      <c r="Q273" s="246"/>
      <c r="R273" s="246"/>
      <c r="S273" s="246"/>
      <c r="T273" s="246"/>
      <c r="U273" s="246"/>
      <c r="V273" s="246"/>
      <c r="W273" s="246"/>
      <c r="X273" s="246"/>
      <c r="Y273" s="246"/>
      <c r="Z273" s="246"/>
      <c r="AA273" s="246"/>
      <c r="AB273" s="246"/>
      <c r="AC273" s="246"/>
      <c r="AD273" s="246"/>
      <c r="AE273" s="246"/>
      <c r="AF273" s="246"/>
      <c r="AG273" s="246"/>
      <c r="AH273" s="246"/>
      <c r="AI273" s="246"/>
      <c r="AJ273" s="246"/>
      <c r="AK273" s="246"/>
      <c r="AL273" s="246"/>
      <c r="AM273" s="246"/>
      <c r="AN273" s="246"/>
      <c r="AO273" s="246"/>
      <c r="AP273" s="246"/>
      <c r="AQ273" s="246"/>
      <c r="AR273" s="246"/>
      <c r="AS273" s="246"/>
      <c r="AT273" s="246"/>
      <c r="AU273" s="246"/>
      <c r="AV273" s="246"/>
      <c r="AW273" s="246"/>
      <c r="AX273" s="246"/>
      <c r="AY273" s="246"/>
      <c r="AZ273" s="246"/>
    </row>
    <row r="274" spans="1:52" ht="22.5" x14ac:dyDescent="0.3">
      <c r="A274" s="246"/>
      <c r="B274" s="246"/>
      <c r="C274" s="247"/>
      <c r="D274" s="247"/>
      <c r="E274" s="247"/>
      <c r="F274" s="247"/>
      <c r="G274" s="247"/>
      <c r="H274" s="247"/>
      <c r="I274" s="247"/>
      <c r="J274" s="247"/>
      <c r="K274" s="247"/>
      <c r="L274" s="247"/>
      <c r="M274" s="249" t="s">
        <v>15</v>
      </c>
      <c r="N274" s="247"/>
      <c r="O274" s="247"/>
      <c r="P274" s="247"/>
      <c r="Q274" s="247"/>
      <c r="R274" s="247"/>
      <c r="S274" s="247"/>
      <c r="T274" s="247"/>
      <c r="U274" s="247"/>
      <c r="V274" s="247"/>
      <c r="W274" s="247"/>
      <c r="X274" s="247"/>
      <c r="Y274" s="247"/>
      <c r="Z274" s="247"/>
      <c r="AA274" s="247"/>
      <c r="AB274" s="247"/>
      <c r="AC274" s="247"/>
      <c r="AD274" s="247"/>
      <c r="AE274" s="247"/>
      <c r="AF274" s="247"/>
      <c r="AG274" s="247"/>
      <c r="AH274" s="247"/>
      <c r="AI274" s="247"/>
      <c r="AJ274" s="247"/>
      <c r="AK274" s="247"/>
      <c r="AL274" s="247"/>
      <c r="AM274" s="247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47"/>
      <c r="AY274" s="246"/>
      <c r="AZ274" s="246"/>
    </row>
    <row r="275" spans="1:52" ht="15.75" x14ac:dyDescent="0.25">
      <c r="A275" s="246"/>
      <c r="B275" s="246"/>
      <c r="C275" s="246"/>
      <c r="D275" s="246"/>
      <c r="E275" s="246"/>
      <c r="F275" s="246"/>
      <c r="G275" s="246"/>
      <c r="H275" s="246"/>
      <c r="I275" s="248"/>
      <c r="J275" s="246"/>
      <c r="K275" s="246"/>
      <c r="L275" s="246"/>
      <c r="M275" s="246"/>
      <c r="N275" s="246"/>
      <c r="O275" s="246"/>
      <c r="P275" s="246"/>
      <c r="Q275" s="246"/>
      <c r="R275" s="246"/>
      <c r="S275" s="246"/>
      <c r="T275" s="246"/>
      <c r="U275" s="246"/>
      <c r="V275" s="246"/>
      <c r="W275" s="246"/>
      <c r="X275" s="246"/>
      <c r="Y275" s="246"/>
      <c r="Z275" s="246"/>
      <c r="AA275" s="246"/>
      <c r="AB275" s="246"/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246"/>
      <c r="AN275" s="246"/>
      <c r="AO275" s="246"/>
      <c r="AP275" s="246"/>
      <c r="AQ275" s="246"/>
      <c r="AR275" s="246"/>
      <c r="AS275" s="246"/>
      <c r="AT275" s="246"/>
      <c r="AU275" s="246"/>
      <c r="AV275" s="246"/>
      <c r="AW275" s="246"/>
      <c r="AX275" s="246"/>
      <c r="AY275" s="246"/>
      <c r="AZ275" s="246"/>
    </row>
    <row r="276" spans="1:52" ht="15.75" x14ac:dyDescent="0.25">
      <c r="A276" s="246"/>
      <c r="B276" s="250"/>
      <c r="C276" s="251" t="s">
        <v>7</v>
      </c>
      <c r="D276" s="252"/>
      <c r="E276" s="252"/>
      <c r="F276" s="252"/>
      <c r="G276" s="252"/>
      <c r="H276" s="252"/>
      <c r="I276" s="253" t="s">
        <v>8</v>
      </c>
      <c r="J276" s="252"/>
      <c r="K276" s="1035" t="str">
        <f>'Rekap1 +tunjangan'!B19</f>
        <v>SUPARDI</v>
      </c>
      <c r="L276" s="1035"/>
      <c r="M276" s="1035"/>
      <c r="N276" s="1035"/>
      <c r="O276" s="1035"/>
      <c r="P276" s="1035"/>
      <c r="Q276" s="1035"/>
      <c r="R276" s="1035"/>
      <c r="S276" s="1035"/>
      <c r="T276" s="1035"/>
      <c r="U276" s="1035"/>
      <c r="V276" s="1035"/>
      <c r="W276" s="1035"/>
      <c r="X276" s="1060"/>
      <c r="Y276" s="254"/>
      <c r="Z276" s="246"/>
      <c r="AA276" s="255" t="s">
        <v>11</v>
      </c>
      <c r="AB276" s="252"/>
      <c r="AC276" s="252"/>
      <c r="AD276" s="252"/>
      <c r="AE276" s="252"/>
      <c r="AF276" s="253" t="s">
        <v>8</v>
      </c>
      <c r="AG276" s="252"/>
      <c r="AH276" s="1035" t="str">
        <f>AH6</f>
        <v>PEMANDUAN DAN PENUNDAAN</v>
      </c>
      <c r="AI276" s="1035"/>
      <c r="AJ276" s="1035"/>
      <c r="AK276" s="1035"/>
      <c r="AL276" s="1035"/>
      <c r="AM276" s="1035"/>
      <c r="AN276" s="1035"/>
      <c r="AO276" s="1035"/>
      <c r="AP276" s="1035"/>
      <c r="AQ276" s="1035"/>
      <c r="AR276" s="1035"/>
      <c r="AS276" s="1035"/>
      <c r="AT276" s="1035"/>
      <c r="AU276" s="1035"/>
      <c r="AV276" s="1035"/>
      <c r="AW276" s="1035"/>
      <c r="AX276" s="1035"/>
      <c r="AY276" s="1035"/>
      <c r="AZ276" s="1060"/>
    </row>
    <row r="277" spans="1:52" ht="3" customHeight="1" x14ac:dyDescent="0.25">
      <c r="A277" s="246"/>
      <c r="B277" s="246"/>
      <c r="C277" s="246"/>
      <c r="D277" s="246"/>
      <c r="E277" s="246"/>
      <c r="F277" s="246"/>
      <c r="G277" s="246"/>
      <c r="H277" s="246"/>
      <c r="I277" s="256"/>
      <c r="J277" s="246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46"/>
      <c r="AA277" s="258"/>
      <c r="AB277" s="246"/>
      <c r="AC277" s="246"/>
      <c r="AD277" s="246"/>
      <c r="AE277" s="246"/>
      <c r="AF277" s="259"/>
      <c r="AG277" s="246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46"/>
      <c r="AZ277" s="246"/>
    </row>
    <row r="278" spans="1:52" ht="15.75" x14ac:dyDescent="0.25">
      <c r="A278" s="246"/>
      <c r="B278" s="250"/>
      <c r="C278" s="251" t="s">
        <v>21</v>
      </c>
      <c r="D278" s="252"/>
      <c r="E278" s="252"/>
      <c r="F278" s="252"/>
      <c r="G278" s="252"/>
      <c r="H278" s="252"/>
      <c r="I278" s="253" t="s">
        <v>8</v>
      </c>
      <c r="J278" s="252"/>
      <c r="K278" s="1035" t="s">
        <v>157</v>
      </c>
      <c r="L278" s="1036"/>
      <c r="M278" s="1036"/>
      <c r="N278" s="1036"/>
      <c r="O278" s="1036"/>
      <c r="P278" s="1036"/>
      <c r="Q278" s="1036"/>
      <c r="R278" s="1036"/>
      <c r="S278" s="1036"/>
      <c r="T278" s="1036"/>
      <c r="U278" s="1036"/>
      <c r="V278" s="1036"/>
      <c r="W278" s="1036"/>
      <c r="X278" s="1037"/>
      <c r="Y278" s="254"/>
      <c r="Z278" s="246"/>
      <c r="AA278" s="255" t="s">
        <v>12</v>
      </c>
      <c r="AB278" s="252"/>
      <c r="AC278" s="252"/>
      <c r="AD278" s="252"/>
      <c r="AE278" s="252"/>
      <c r="AF278" s="253" t="s">
        <v>8</v>
      </c>
      <c r="AG278" s="252"/>
      <c r="AH278" s="1029">
        <f>AH8</f>
        <v>42659</v>
      </c>
      <c r="AI278" s="1029"/>
      <c r="AJ278" s="1029"/>
      <c r="AK278" s="1029"/>
      <c r="AL278" s="1029"/>
      <c r="AM278" s="260" t="s">
        <v>18</v>
      </c>
      <c r="AN278" s="252"/>
      <c r="AO278" s="1029">
        <f>AO8</f>
        <v>42689</v>
      </c>
      <c r="AP278" s="1029"/>
      <c r="AQ278" s="1029"/>
      <c r="AR278" s="1029"/>
      <c r="AS278" s="1029"/>
      <c r="AT278" s="1029"/>
      <c r="AU278" s="261"/>
      <c r="AV278" s="261"/>
      <c r="AW278" s="261"/>
      <c r="AX278" s="261"/>
      <c r="AY278" s="252"/>
      <c r="AZ278" s="262"/>
    </row>
    <row r="279" spans="1:52" ht="3" customHeight="1" x14ac:dyDescent="0.25">
      <c r="A279" s="246"/>
      <c r="B279" s="246"/>
      <c r="C279" s="246"/>
      <c r="D279" s="246"/>
      <c r="E279" s="246"/>
      <c r="F279" s="246"/>
      <c r="G279" s="246"/>
      <c r="H279" s="246"/>
      <c r="I279" s="256"/>
      <c r="J279" s="246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46"/>
      <c r="AA279" s="258"/>
      <c r="AB279" s="246"/>
      <c r="AC279" s="246"/>
      <c r="AD279" s="246"/>
      <c r="AE279" s="246"/>
      <c r="AF279" s="259"/>
      <c r="AG279" s="246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  <c r="AW279" s="257"/>
      <c r="AX279" s="257"/>
      <c r="AY279" s="246"/>
      <c r="AZ279" s="246"/>
    </row>
    <row r="280" spans="1:52" ht="15.75" x14ac:dyDescent="0.25">
      <c r="A280" s="246"/>
      <c r="B280" s="250"/>
      <c r="C280" s="251" t="s">
        <v>6</v>
      </c>
      <c r="D280" s="252"/>
      <c r="E280" s="252"/>
      <c r="F280" s="252"/>
      <c r="G280" s="252"/>
      <c r="H280" s="252"/>
      <c r="I280" s="253" t="s">
        <v>8</v>
      </c>
      <c r="J280" s="252"/>
      <c r="K280" s="1057"/>
      <c r="L280" s="1058"/>
      <c r="M280" s="1058"/>
      <c r="N280" s="1058"/>
      <c r="O280" s="1058"/>
      <c r="P280" s="1058"/>
      <c r="Q280" s="1058"/>
      <c r="R280" s="1058"/>
      <c r="S280" s="1058"/>
      <c r="T280" s="1058"/>
      <c r="U280" s="1058"/>
      <c r="V280" s="1058"/>
      <c r="W280" s="1058"/>
      <c r="X280" s="1059"/>
      <c r="Y280" s="263"/>
      <c r="Z280" s="246"/>
      <c r="AA280" s="255" t="s">
        <v>13</v>
      </c>
      <c r="AB280" s="252"/>
      <c r="AC280" s="252"/>
      <c r="AD280" s="252"/>
      <c r="AE280" s="252"/>
      <c r="AF280" s="253" t="s">
        <v>8</v>
      </c>
      <c r="AG280" s="252"/>
      <c r="AH280" s="1033">
        <f>'Rekap1 +tunjangan'!C19</f>
        <v>41533</v>
      </c>
      <c r="AI280" s="1034"/>
      <c r="AJ280" s="1034"/>
      <c r="AK280" s="1034"/>
      <c r="AL280" s="1034"/>
      <c r="AM280" s="1034"/>
      <c r="AN280" s="1034"/>
      <c r="AO280" s="1034"/>
      <c r="AP280" s="1034"/>
      <c r="AQ280" s="1034"/>
      <c r="AR280" s="1034"/>
      <c r="AS280" s="1034"/>
      <c r="AT280" s="1034"/>
      <c r="AU280" s="1034"/>
      <c r="AV280" s="1034"/>
      <c r="AW280" s="1034"/>
      <c r="AX280" s="1034"/>
      <c r="AY280" s="252"/>
      <c r="AZ280" s="262"/>
    </row>
    <row r="281" spans="1:52" ht="3" customHeight="1" x14ac:dyDescent="0.25">
      <c r="A281" s="246"/>
      <c r="B281" s="246"/>
      <c r="C281" s="246"/>
      <c r="D281" s="246"/>
      <c r="E281" s="246"/>
      <c r="F281" s="246"/>
      <c r="G281" s="246"/>
      <c r="H281" s="246"/>
      <c r="I281" s="256"/>
      <c r="J281" s="246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46"/>
      <c r="AA281" s="258"/>
      <c r="AB281" s="246"/>
      <c r="AC281" s="246"/>
      <c r="AD281" s="246"/>
      <c r="AE281" s="246"/>
      <c r="AF281" s="259"/>
      <c r="AG281" s="246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  <c r="AW281" s="257"/>
      <c r="AX281" s="257"/>
      <c r="AY281" s="246"/>
      <c r="AZ281" s="246"/>
    </row>
    <row r="282" spans="1:52" ht="15.75" x14ac:dyDescent="0.25">
      <c r="A282" s="246"/>
      <c r="B282" s="250"/>
      <c r="C282" s="251" t="s">
        <v>104</v>
      </c>
      <c r="D282" s="252"/>
      <c r="E282" s="252"/>
      <c r="F282" s="252"/>
      <c r="G282" s="252"/>
      <c r="H282" s="252"/>
      <c r="I282" s="264" t="s">
        <v>8</v>
      </c>
      <c r="J282" s="252"/>
      <c r="K282" s="1035" t="s">
        <v>158</v>
      </c>
      <c r="L282" s="1036"/>
      <c r="M282" s="1036"/>
      <c r="N282" s="1036"/>
      <c r="O282" s="1036"/>
      <c r="P282" s="1036"/>
      <c r="Q282" s="1036"/>
      <c r="R282" s="1036"/>
      <c r="S282" s="1036"/>
      <c r="T282" s="1036"/>
      <c r="U282" s="1036"/>
      <c r="V282" s="1036"/>
      <c r="W282" s="1036"/>
      <c r="X282" s="1037"/>
      <c r="Y282" s="254"/>
      <c r="Z282" s="246"/>
      <c r="AA282" s="255" t="s">
        <v>14</v>
      </c>
      <c r="AB282" s="252"/>
      <c r="AC282" s="252"/>
      <c r="AD282" s="252"/>
      <c r="AE282" s="252"/>
      <c r="AF282" s="253" t="s">
        <v>8</v>
      </c>
      <c r="AG282" s="252"/>
      <c r="AH282" s="1038" t="s">
        <v>490</v>
      </c>
      <c r="AI282" s="1039"/>
      <c r="AJ282" s="1039"/>
      <c r="AK282" s="1039"/>
      <c r="AL282" s="1039"/>
      <c r="AM282" s="1039"/>
      <c r="AN282" s="260" t="s">
        <v>161</v>
      </c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52"/>
      <c r="AZ282" s="262"/>
    </row>
    <row r="283" spans="1:52" ht="15.75" x14ac:dyDescent="0.25">
      <c r="A283" s="246"/>
      <c r="B283" s="246"/>
      <c r="C283" s="246"/>
      <c r="D283" s="246"/>
      <c r="E283" s="246"/>
      <c r="F283" s="246"/>
      <c r="G283" s="246"/>
      <c r="H283" s="246"/>
      <c r="I283" s="248"/>
      <c r="J283" s="246"/>
      <c r="K283" s="246"/>
      <c r="L283" s="246"/>
      <c r="M283" s="246"/>
      <c r="N283" s="246"/>
      <c r="O283" s="246"/>
      <c r="P283" s="246"/>
      <c r="Q283" s="246"/>
      <c r="R283" s="246"/>
      <c r="S283" s="246"/>
      <c r="T283" s="246"/>
      <c r="U283" s="246"/>
      <c r="V283" s="246"/>
      <c r="W283" s="246"/>
      <c r="X283" s="246"/>
      <c r="Y283" s="246"/>
      <c r="Z283" s="246"/>
      <c r="AA283" s="246"/>
      <c r="AB283" s="246"/>
      <c r="AC283" s="246"/>
      <c r="AD283" s="246"/>
      <c r="AE283" s="246"/>
      <c r="AF283" s="246"/>
      <c r="AG283" s="246"/>
      <c r="AH283" s="246"/>
      <c r="AI283" s="246"/>
      <c r="AJ283" s="246"/>
      <c r="AK283" s="246"/>
      <c r="AL283" s="246"/>
      <c r="AM283" s="246"/>
      <c r="AN283" s="246"/>
      <c r="AO283" s="246"/>
      <c r="AP283" s="246"/>
      <c r="AQ283" s="246"/>
      <c r="AR283" s="246"/>
      <c r="AS283" s="246"/>
      <c r="AT283" s="246"/>
      <c r="AU283" s="246"/>
      <c r="AV283" s="246"/>
      <c r="AW283" s="246"/>
      <c r="AX283" s="246"/>
      <c r="AY283" s="246"/>
      <c r="AZ283" s="246"/>
    </row>
    <row r="284" spans="1:52" ht="15.75" x14ac:dyDescent="0.25">
      <c r="A284" s="246"/>
      <c r="B284" s="246" t="s">
        <v>167</v>
      </c>
      <c r="C284" s="246" t="s">
        <v>0</v>
      </c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65"/>
      <c r="Q284" s="265" t="s">
        <v>8</v>
      </c>
      <c r="R284" s="246"/>
      <c r="S284" s="1025">
        <f>'Rekap1 +tunjangan'!E19</f>
        <v>6270500</v>
      </c>
      <c r="T284" s="1026"/>
      <c r="U284" s="1026"/>
      <c r="V284" s="1026"/>
      <c r="W284" s="1026"/>
      <c r="X284" s="1027"/>
      <c r="Y284" s="266"/>
      <c r="Z284" s="246"/>
      <c r="AA284" s="246" t="s">
        <v>166</v>
      </c>
      <c r="AB284" s="246" t="s">
        <v>153</v>
      </c>
      <c r="AC284" s="246"/>
      <c r="AD284" s="246"/>
      <c r="AE284" s="246"/>
      <c r="AF284" s="246"/>
      <c r="AG284" s="246"/>
      <c r="AH284" s="246"/>
      <c r="AI284" s="246"/>
      <c r="AJ284" s="246"/>
      <c r="AK284" s="246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</row>
    <row r="285" spans="1:52" ht="3" customHeight="1" x14ac:dyDescent="0.25">
      <c r="A285" s="246"/>
      <c r="B285" s="246"/>
      <c r="C285" s="246"/>
      <c r="D285" s="246"/>
      <c r="E285" s="246"/>
      <c r="F285" s="246"/>
      <c r="G285" s="246"/>
      <c r="H285" s="246"/>
      <c r="I285" s="248"/>
      <c r="J285" s="246"/>
      <c r="K285" s="246"/>
      <c r="L285" s="246"/>
      <c r="M285" s="246"/>
      <c r="N285" s="246"/>
      <c r="O285" s="246"/>
      <c r="P285" s="246"/>
      <c r="Q285" s="246"/>
      <c r="R285" s="246"/>
      <c r="S285" s="246"/>
      <c r="T285" s="246"/>
      <c r="U285" s="246"/>
      <c r="V285" s="246"/>
      <c r="W285" s="246"/>
      <c r="X285" s="246"/>
      <c r="Y285" s="246"/>
      <c r="Z285" s="246"/>
      <c r="AA285" s="246"/>
      <c r="AB285" s="246"/>
      <c r="AC285" s="246"/>
      <c r="AD285" s="246"/>
      <c r="AE285" s="246"/>
      <c r="AF285" s="246"/>
      <c r="AG285" s="246"/>
      <c r="AH285" s="246"/>
      <c r="AI285" s="246"/>
      <c r="AJ285" s="246"/>
      <c r="AK285" s="246"/>
      <c r="AL285" s="246"/>
      <c r="AM285" s="246"/>
      <c r="AN285" s="246"/>
      <c r="AO285" s="246"/>
      <c r="AP285" s="246"/>
      <c r="AQ285" s="246"/>
      <c r="AR285" s="246"/>
      <c r="AS285" s="246"/>
      <c r="AT285" s="246"/>
      <c r="AU285" s="246"/>
      <c r="AV285" s="246"/>
      <c r="AW285" s="246"/>
      <c r="AX285" s="246"/>
      <c r="AY285" s="246"/>
      <c r="AZ285" s="246"/>
    </row>
    <row r="286" spans="1:52" ht="15.75" x14ac:dyDescent="0.25">
      <c r="A286" s="246"/>
      <c r="B286" s="246" t="s">
        <v>168</v>
      </c>
      <c r="C286" s="246" t="s">
        <v>125</v>
      </c>
      <c r="D286" s="246"/>
      <c r="E286" s="246"/>
      <c r="F286" s="246"/>
      <c r="G286" s="246"/>
      <c r="H286" s="246"/>
      <c r="I286" s="246"/>
      <c r="J286" s="246"/>
      <c r="K286" s="267"/>
      <c r="L286" s="267"/>
      <c r="M286" s="267"/>
      <c r="N286" s="267"/>
      <c r="O286" s="246"/>
      <c r="P286" s="265"/>
      <c r="Q286" s="265"/>
      <c r="R286" s="246"/>
      <c r="S286" s="246"/>
      <c r="T286" s="246"/>
      <c r="U286" s="246"/>
      <c r="V286" s="246"/>
      <c r="W286" s="246"/>
      <c r="X286" s="246"/>
      <c r="Y286" s="246"/>
      <c r="Z286" s="246"/>
      <c r="AA286" s="246"/>
      <c r="AB286" s="246" t="s">
        <v>108</v>
      </c>
      <c r="AC286" s="246"/>
      <c r="AD286" s="246"/>
      <c r="AE286" s="246"/>
      <c r="AF286" s="246"/>
      <c r="AG286" s="246"/>
      <c r="AH286" s="246"/>
      <c r="AI286" s="246"/>
      <c r="AJ286" s="246"/>
      <c r="AK286" s="246"/>
      <c r="AL286" s="246"/>
      <c r="AM286" s="246"/>
      <c r="AN286" s="246"/>
      <c r="AO286" s="246"/>
      <c r="AP286" s="246"/>
      <c r="AQ286" s="246"/>
      <c r="AR286" s="246"/>
      <c r="AS286" s="246"/>
      <c r="AT286" s="246" t="s">
        <v>8</v>
      </c>
      <c r="AU286" s="1025">
        <v>0</v>
      </c>
      <c r="AV286" s="1026"/>
      <c r="AW286" s="1026"/>
      <c r="AX286" s="1026"/>
      <c r="AY286" s="1026"/>
      <c r="AZ286" s="1027"/>
    </row>
    <row r="287" spans="1:52" ht="3" customHeight="1" x14ac:dyDescent="0.25">
      <c r="A287" s="246"/>
      <c r="B287" s="246"/>
      <c r="C287" s="246"/>
      <c r="D287" s="246"/>
      <c r="E287" s="246"/>
      <c r="F287" s="246"/>
      <c r="G287" s="246"/>
      <c r="H287" s="246"/>
      <c r="I287" s="265"/>
      <c r="J287" s="246"/>
      <c r="K287" s="248"/>
      <c r="L287" s="248"/>
      <c r="M287" s="248"/>
      <c r="N287" s="248"/>
      <c r="O287" s="246"/>
      <c r="P287" s="246"/>
      <c r="Q287" s="246"/>
      <c r="R287" s="246"/>
      <c r="S287" s="246"/>
      <c r="T287" s="246"/>
      <c r="U287" s="246"/>
      <c r="V287" s="246"/>
      <c r="W287" s="246"/>
      <c r="X287" s="246"/>
      <c r="Y287" s="246"/>
      <c r="Z287" s="246"/>
      <c r="AA287" s="246"/>
      <c r="AB287" s="246"/>
      <c r="AC287" s="246"/>
      <c r="AD287" s="246"/>
      <c r="AE287" s="246"/>
      <c r="AF287" s="248"/>
      <c r="AG287" s="246"/>
      <c r="AH287" s="246"/>
      <c r="AI287" s="246"/>
      <c r="AJ287" s="246"/>
      <c r="AK287" s="246"/>
      <c r="AL287" s="246"/>
      <c r="AM287" s="246"/>
      <c r="AN287" s="246"/>
      <c r="AO287" s="246"/>
      <c r="AP287" s="246"/>
      <c r="AQ287" s="246"/>
      <c r="AR287" s="246"/>
      <c r="AS287" s="246"/>
      <c r="AT287" s="246"/>
      <c r="AU287" s="246"/>
      <c r="AV287" s="246"/>
      <c r="AW287" s="246"/>
      <c r="AX287" s="246"/>
      <c r="AY287" s="246"/>
      <c r="AZ287" s="246"/>
    </row>
    <row r="288" spans="1:52" ht="15.75" x14ac:dyDescent="0.25">
      <c r="A288" s="246"/>
      <c r="B288" s="246"/>
      <c r="C288" s="246" t="s">
        <v>20</v>
      </c>
      <c r="D288" s="246"/>
      <c r="E288" s="246"/>
      <c r="F288" s="246"/>
      <c r="G288" s="246"/>
      <c r="H288" s="246"/>
      <c r="I288" s="265"/>
      <c r="J288" s="246"/>
      <c r="K288" s="246"/>
      <c r="L288" s="246"/>
      <c r="M288" s="246"/>
      <c r="N288" s="246"/>
      <c r="O288" s="246"/>
      <c r="P288" s="265"/>
      <c r="Q288" s="265" t="s">
        <v>8</v>
      </c>
      <c r="R288" s="246"/>
      <c r="S288" s="1025">
        <f>'Rekap1 +tunjangan'!G19</f>
        <v>2200000</v>
      </c>
      <c r="T288" s="1026"/>
      <c r="U288" s="1026"/>
      <c r="V288" s="1026"/>
      <c r="W288" s="1026"/>
      <c r="X288" s="1027"/>
      <c r="Y288" s="266"/>
      <c r="Z288" s="246"/>
      <c r="AA288" s="246"/>
      <c r="AB288" s="246" t="s">
        <v>109</v>
      </c>
      <c r="AC288" s="246"/>
      <c r="AD288" s="246"/>
      <c r="AE288" s="246"/>
      <c r="AF288" s="265"/>
      <c r="AG288" s="250" t="s">
        <v>19</v>
      </c>
      <c r="AH288" s="260"/>
      <c r="AI288" s="268"/>
      <c r="AJ288" s="1031">
        <v>0</v>
      </c>
      <c r="AK288" s="1032"/>
      <c r="AL288" s="267"/>
      <c r="AM288" s="269" t="s">
        <v>132</v>
      </c>
      <c r="AN288" s="260"/>
      <c r="AO288" s="262"/>
      <c r="AP288" s="1031">
        <v>0</v>
      </c>
      <c r="AQ288" s="1032"/>
      <c r="AR288" s="270"/>
      <c r="AS288" s="246"/>
      <c r="AT288" s="246" t="s">
        <v>8</v>
      </c>
      <c r="AU288" s="1025">
        <v>0</v>
      </c>
      <c r="AV288" s="1026"/>
      <c r="AW288" s="1026"/>
      <c r="AX288" s="1026"/>
      <c r="AY288" s="1026"/>
      <c r="AZ288" s="1027"/>
    </row>
    <row r="289" spans="1:55" ht="3" customHeight="1" x14ac:dyDescent="0.25">
      <c r="A289" s="246"/>
      <c r="B289" s="246"/>
      <c r="C289" s="246"/>
      <c r="D289" s="246"/>
      <c r="E289" s="246"/>
      <c r="F289" s="246"/>
      <c r="G289" s="246"/>
      <c r="H289" s="246"/>
      <c r="I289" s="265"/>
      <c r="J289" s="246"/>
      <c r="K289" s="246"/>
      <c r="L289" s="246"/>
      <c r="M289" s="271"/>
      <c r="N289" s="271"/>
      <c r="O289" s="246"/>
      <c r="P289" s="265"/>
      <c r="Q289" s="265"/>
      <c r="R289" s="246"/>
      <c r="S289" s="246"/>
      <c r="T289" s="246"/>
      <c r="U289" s="246"/>
      <c r="V289" s="246"/>
      <c r="W289" s="246"/>
      <c r="X289" s="246"/>
      <c r="Y289" s="246"/>
      <c r="Z289" s="246"/>
      <c r="AA289" s="246"/>
      <c r="AB289" s="246"/>
      <c r="AC289" s="246"/>
      <c r="AD289" s="246"/>
      <c r="AE289" s="246"/>
      <c r="AF289" s="248"/>
      <c r="AG289" s="246"/>
      <c r="AH289" s="246"/>
      <c r="AI289" s="246"/>
      <c r="AJ289" s="246">
        <v>0</v>
      </c>
      <c r="AK289" s="246"/>
      <c r="AL289" s="246"/>
      <c r="AM289" s="246"/>
      <c r="AN289" s="246"/>
      <c r="AO289" s="246"/>
      <c r="AP289" s="246"/>
      <c r="AQ289" s="246"/>
      <c r="AR289" s="246"/>
      <c r="AS289" s="246"/>
      <c r="AT289" s="246"/>
      <c r="AU289" s="246"/>
      <c r="AV289" s="246"/>
      <c r="AW289" s="246">
        <v>0</v>
      </c>
      <c r="AX289" s="246"/>
      <c r="AY289" s="246"/>
      <c r="AZ289" s="246"/>
    </row>
    <row r="290" spans="1:55" ht="15.75" x14ac:dyDescent="0.25">
      <c r="A290" s="246"/>
      <c r="B290" s="246"/>
      <c r="C290" s="246" t="s">
        <v>495</v>
      </c>
      <c r="D290" s="246"/>
      <c r="E290" s="246"/>
      <c r="F290" s="246"/>
      <c r="G290" s="246"/>
      <c r="H290" s="246"/>
      <c r="I290" s="265"/>
      <c r="J290" s="246"/>
      <c r="K290" s="246"/>
      <c r="L290" s="246"/>
      <c r="M290" s="246"/>
      <c r="N290" s="246"/>
      <c r="O290" s="246"/>
      <c r="P290" s="265"/>
      <c r="Q290" s="265" t="s">
        <v>8</v>
      </c>
      <c r="R290" s="246"/>
      <c r="S290" s="1025">
        <f>'Rekap1 +tunjangan'!K19</f>
        <v>3000000</v>
      </c>
      <c r="T290" s="1026"/>
      <c r="U290" s="1026"/>
      <c r="V290" s="1026"/>
      <c r="W290" s="1026"/>
      <c r="X290" s="1027"/>
      <c r="Y290" s="266"/>
      <c r="Z290" s="246"/>
      <c r="AA290" s="246"/>
      <c r="AB290" s="246" t="s">
        <v>550</v>
      </c>
      <c r="AC290" s="246"/>
      <c r="AD290" s="246"/>
      <c r="AE290" s="246"/>
      <c r="AF290" s="265"/>
      <c r="AG290" s="271"/>
      <c r="AH290" s="267"/>
      <c r="AI290" s="267"/>
      <c r="AJ290" s="1056"/>
      <c r="AK290" s="1056"/>
      <c r="AL290" s="267"/>
      <c r="AM290" s="267"/>
      <c r="AN290" s="267"/>
      <c r="AO290" s="271"/>
      <c r="AP290" s="1056"/>
      <c r="AQ290" s="1056"/>
      <c r="AR290" s="272"/>
      <c r="AS290" s="246"/>
      <c r="AT290" s="246" t="s">
        <v>8</v>
      </c>
      <c r="AU290" s="1025">
        <f>'Rekap1 +tunjangan'!AM19</f>
        <v>80000</v>
      </c>
      <c r="AV290" s="1026"/>
      <c r="AW290" s="1026"/>
      <c r="AX290" s="1026"/>
      <c r="AY290" s="1026"/>
      <c r="AZ290" s="1027"/>
    </row>
    <row r="291" spans="1:55" ht="3" customHeight="1" x14ac:dyDescent="0.25">
      <c r="A291" s="246"/>
      <c r="B291" s="246"/>
      <c r="C291" s="246"/>
      <c r="D291" s="246"/>
      <c r="E291" s="246"/>
      <c r="F291" s="246"/>
      <c r="G291" s="246"/>
      <c r="H291" s="246"/>
      <c r="I291" s="265"/>
      <c r="J291" s="246"/>
      <c r="K291" s="246"/>
      <c r="L291" s="246"/>
      <c r="M291" s="246"/>
      <c r="N291" s="246"/>
      <c r="O291" s="246"/>
      <c r="P291" s="248"/>
      <c r="Q291" s="248"/>
      <c r="R291" s="246"/>
      <c r="S291" s="246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8"/>
      <c r="AG291" s="246"/>
      <c r="AH291" s="246"/>
      <c r="AI291" s="246"/>
      <c r="AJ291" s="246"/>
      <c r="AK291" s="246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</row>
    <row r="292" spans="1:55" ht="15.75" x14ac:dyDescent="0.25">
      <c r="A292" s="246"/>
      <c r="B292" s="246"/>
      <c r="C292" s="246" t="s">
        <v>21</v>
      </c>
      <c r="D292" s="246"/>
      <c r="E292" s="246"/>
      <c r="F292" s="246"/>
      <c r="G292" s="246"/>
      <c r="H292" s="246"/>
      <c r="I292" s="265"/>
      <c r="J292" s="246"/>
      <c r="K292" s="246"/>
      <c r="L292" s="246"/>
      <c r="M292" s="246"/>
      <c r="N292" s="246"/>
      <c r="O292" s="246"/>
      <c r="P292" s="265"/>
      <c r="Q292" s="265" t="s">
        <v>8</v>
      </c>
      <c r="R292" s="246"/>
      <c r="S292" s="1025">
        <f>'Rekap1 +tunjangan'!I19</f>
        <v>0</v>
      </c>
      <c r="T292" s="1026"/>
      <c r="U292" s="1026"/>
      <c r="V292" s="1026"/>
      <c r="W292" s="1026"/>
      <c r="X292" s="1027"/>
      <c r="Y292" s="266"/>
      <c r="Z292" s="246"/>
      <c r="AA292" s="246"/>
      <c r="AB292" s="246" t="s">
        <v>88</v>
      </c>
      <c r="AC292" s="246"/>
      <c r="AD292" s="246"/>
      <c r="AE292" s="246"/>
      <c r="AF292" s="246"/>
      <c r="AG292" s="246"/>
      <c r="AH292" s="246"/>
      <c r="AI292" s="246"/>
      <c r="AJ292" s="246"/>
      <c r="AK292" s="246"/>
      <c r="AL292" s="246"/>
      <c r="AM292" s="246"/>
      <c r="AN292" s="246"/>
      <c r="AO292" s="246"/>
      <c r="AP292" s="246"/>
      <c r="AQ292" s="246"/>
      <c r="AR292" s="246"/>
      <c r="AS292" s="246"/>
      <c r="AT292" s="246" t="s">
        <v>8</v>
      </c>
      <c r="AU292" s="1025">
        <f>'Rekap1 +tunjangan'!AF20</f>
        <v>137004.42500000002</v>
      </c>
      <c r="AV292" s="1026"/>
      <c r="AW292" s="1026"/>
      <c r="AX292" s="1026"/>
      <c r="AY292" s="1026"/>
      <c r="AZ292" s="1027"/>
    </row>
    <row r="293" spans="1:55" ht="3" customHeight="1" x14ac:dyDescent="0.25">
      <c r="A293" s="246"/>
      <c r="B293" s="246"/>
      <c r="C293" s="246"/>
      <c r="D293" s="246"/>
      <c r="E293" s="246"/>
      <c r="F293" s="246"/>
      <c r="G293" s="246"/>
      <c r="H293" s="246"/>
      <c r="I293" s="265"/>
      <c r="J293" s="246"/>
      <c r="K293" s="246"/>
      <c r="L293" s="246"/>
      <c r="M293" s="246"/>
      <c r="N293" s="246"/>
      <c r="O293" s="246"/>
      <c r="P293" s="248"/>
      <c r="Q293" s="248"/>
      <c r="R293" s="246"/>
      <c r="S293" s="246"/>
      <c r="T293" s="246"/>
      <c r="U293" s="246"/>
      <c r="V293" s="246"/>
      <c r="W293" s="246"/>
      <c r="X293" s="246"/>
      <c r="Y293" s="246"/>
      <c r="Z293" s="246"/>
      <c r="AA293" s="246"/>
      <c r="AB293" s="246"/>
      <c r="AC293" s="246"/>
      <c r="AD293" s="246"/>
      <c r="AE293" s="246"/>
      <c r="AF293" s="248"/>
      <c r="AG293" s="246"/>
      <c r="AH293" s="246"/>
      <c r="AI293" s="246"/>
      <c r="AJ293" s="246"/>
      <c r="AK293" s="246"/>
      <c r="AL293" s="246"/>
      <c r="AM293" s="246"/>
      <c r="AN293" s="246"/>
      <c r="AO293" s="246"/>
      <c r="AP293" s="246"/>
      <c r="AQ293" s="246"/>
      <c r="AR293" s="246"/>
      <c r="AS293" s="246"/>
      <c r="AT293" s="246"/>
      <c r="AU293" s="246"/>
      <c r="AV293" s="246"/>
      <c r="AW293" s="246"/>
      <c r="AX293" s="246"/>
      <c r="AY293" s="246"/>
      <c r="AZ293" s="246"/>
    </row>
    <row r="294" spans="1:55" ht="15.75" x14ac:dyDescent="0.25">
      <c r="A294" s="246"/>
      <c r="B294" s="246"/>
      <c r="C294" s="246" t="s">
        <v>442</v>
      </c>
      <c r="D294" s="246"/>
      <c r="E294" s="246"/>
      <c r="F294" s="246"/>
      <c r="G294" s="246"/>
      <c r="H294" s="246"/>
      <c r="I294" s="265"/>
      <c r="J294" s="246"/>
      <c r="K294" s="246"/>
      <c r="L294" s="246"/>
      <c r="M294" s="246"/>
      <c r="N294" s="246"/>
      <c r="O294" s="246"/>
      <c r="P294" s="265"/>
      <c r="Q294" s="265" t="s">
        <v>8</v>
      </c>
      <c r="R294" s="246"/>
      <c r="S294" s="1025">
        <f>'Rekap1 +tunjangan'!J19</f>
        <v>5500000</v>
      </c>
      <c r="T294" s="1026"/>
      <c r="U294" s="1026"/>
      <c r="V294" s="1026"/>
      <c r="W294" s="1026"/>
      <c r="X294" s="1027"/>
      <c r="Y294" s="266"/>
      <c r="Z294" s="246"/>
      <c r="AA294" s="246"/>
      <c r="AB294" s="246"/>
      <c r="AC294" s="246"/>
      <c r="AD294" s="246"/>
      <c r="AE294" s="246"/>
      <c r="AF294" s="246"/>
      <c r="AG294" s="246"/>
      <c r="AH294" s="246"/>
      <c r="AI294" s="246"/>
      <c r="AJ294" s="246"/>
      <c r="AK294" s="246"/>
      <c r="AL294" s="246"/>
      <c r="AM294" s="246"/>
      <c r="AN294" s="246"/>
      <c r="AO294" s="246"/>
      <c r="AP294" s="246"/>
      <c r="AQ294" s="246"/>
      <c r="AR294" s="246"/>
      <c r="AS294" s="246"/>
      <c r="AT294" s="246"/>
      <c r="AU294" s="246"/>
      <c r="AV294" s="246"/>
      <c r="AW294" s="246"/>
      <c r="AX294" s="246"/>
      <c r="AY294" s="246"/>
      <c r="AZ294" s="246"/>
    </row>
    <row r="295" spans="1:55" ht="3" customHeight="1" x14ac:dyDescent="0.25">
      <c r="A295" s="246"/>
      <c r="B295" s="246"/>
      <c r="C295" s="246"/>
      <c r="D295" s="246"/>
      <c r="E295" s="246"/>
      <c r="F295" s="246"/>
      <c r="G295" s="246"/>
      <c r="H295" s="246"/>
      <c r="I295" s="265"/>
      <c r="J295" s="246"/>
      <c r="K295" s="246"/>
      <c r="L295" s="246"/>
      <c r="M295" s="246"/>
      <c r="N295" s="246"/>
      <c r="O295" s="246"/>
      <c r="P295" s="248"/>
      <c r="Q295" s="248"/>
      <c r="R295" s="246"/>
      <c r="S295" s="246"/>
      <c r="T295" s="246"/>
      <c r="U295" s="246"/>
      <c r="V295" s="246"/>
      <c r="W295" s="246"/>
      <c r="X295" s="246"/>
      <c r="Y295" s="246"/>
      <c r="Z295" s="246"/>
      <c r="AA295" s="246"/>
      <c r="AB295" s="246"/>
      <c r="AC295" s="246"/>
      <c r="AD295" s="246"/>
      <c r="AE295" s="246"/>
      <c r="AF295" s="248"/>
      <c r="AG295" s="246"/>
      <c r="AH295" s="246"/>
      <c r="AI295" s="246"/>
      <c r="AJ295" s="246"/>
      <c r="AK295" s="246"/>
      <c r="AL295" s="246"/>
      <c r="AM295" s="246"/>
      <c r="AN295" s="246"/>
      <c r="AO295" s="246"/>
      <c r="AP295" s="246"/>
      <c r="AQ295" s="246"/>
      <c r="AR295" s="246"/>
      <c r="AS295" s="246"/>
      <c r="AT295" s="246"/>
      <c r="AU295" s="246"/>
      <c r="AV295" s="246"/>
      <c r="AW295" s="246"/>
      <c r="AX295" s="246"/>
      <c r="AY295" s="246"/>
      <c r="AZ295" s="246"/>
    </row>
    <row r="296" spans="1:55" ht="15.75" x14ac:dyDescent="0.25">
      <c r="A296" s="246"/>
      <c r="B296" s="246"/>
      <c r="C296" s="246" t="s">
        <v>1</v>
      </c>
      <c r="D296" s="246"/>
      <c r="E296" s="246"/>
      <c r="F296" s="246"/>
      <c r="G296" s="246"/>
      <c r="H296" s="246"/>
      <c r="I296" s="265"/>
      <c r="J296" s="246"/>
      <c r="K296" s="273">
        <v>0</v>
      </c>
      <c r="L296" s="274"/>
      <c r="M296" s="270" t="s">
        <v>31</v>
      </c>
      <c r="N296" s="270"/>
      <c r="O296" s="246"/>
      <c r="P296" s="265"/>
      <c r="Q296" s="265" t="s">
        <v>8</v>
      </c>
      <c r="R296" s="246"/>
      <c r="S296" s="1025">
        <f>'Rekap1 +tunjangan'!AY19</f>
        <v>1200000</v>
      </c>
      <c r="T296" s="1026"/>
      <c r="U296" s="1026"/>
      <c r="V296" s="1026"/>
      <c r="W296" s="1026"/>
      <c r="X296" s="1027"/>
      <c r="Y296" s="266"/>
      <c r="Z296" s="246"/>
      <c r="AA296" s="246"/>
      <c r="AB296" s="246" t="s">
        <v>551</v>
      </c>
      <c r="AC296" s="246"/>
      <c r="AD296" s="246"/>
      <c r="AE296" s="246"/>
      <c r="AF296" s="246"/>
      <c r="AG296" s="246"/>
      <c r="AH296" s="246"/>
      <c r="AI296" s="246"/>
      <c r="AJ296" s="246"/>
      <c r="AK296" s="246"/>
      <c r="AL296" s="246"/>
      <c r="AM296" s="246"/>
      <c r="AN296" s="246"/>
      <c r="AO296" s="246"/>
      <c r="AP296" s="246"/>
      <c r="AQ296" s="246"/>
      <c r="AR296" s="246"/>
      <c r="AS296" s="246"/>
      <c r="AT296" s="246"/>
      <c r="AU296" s="246"/>
      <c r="AV296" s="246"/>
      <c r="AW296" s="246"/>
      <c r="AX296" s="246"/>
      <c r="AY296" s="246"/>
      <c r="AZ296" s="246"/>
    </row>
    <row r="297" spans="1:55" ht="3" customHeight="1" x14ac:dyDescent="0.25">
      <c r="A297" s="246"/>
      <c r="B297" s="246"/>
      <c r="C297" s="246"/>
      <c r="D297" s="246"/>
      <c r="E297" s="246"/>
      <c r="F297" s="246"/>
      <c r="G297" s="246"/>
      <c r="H297" s="246"/>
      <c r="I297" s="265"/>
      <c r="J297" s="246"/>
      <c r="K297" s="246"/>
      <c r="L297" s="246"/>
      <c r="M297" s="246"/>
      <c r="N297" s="246"/>
      <c r="O297" s="246"/>
      <c r="P297" s="265"/>
      <c r="Q297" s="265"/>
      <c r="R297" s="246"/>
      <c r="S297" s="266"/>
      <c r="T297" s="266"/>
      <c r="U297" s="266"/>
      <c r="V297" s="266"/>
      <c r="W297" s="266"/>
      <c r="X297" s="266"/>
      <c r="Y297" s="246"/>
      <c r="Z297" s="246"/>
      <c r="AA297" s="246"/>
      <c r="AB297" s="246"/>
      <c r="AC297" s="246"/>
      <c r="AD297" s="246"/>
      <c r="AE297" s="246"/>
      <c r="AF297" s="246"/>
      <c r="AG297" s="246"/>
      <c r="AH297" s="246"/>
      <c r="AI297" s="246"/>
      <c r="AJ297" s="246"/>
      <c r="AK297" s="246"/>
      <c r="AL297" s="246"/>
      <c r="AM297" s="246"/>
      <c r="AN297" s="246"/>
      <c r="AO297" s="246"/>
      <c r="AP297" s="246"/>
      <c r="AQ297" s="246"/>
      <c r="AR297" s="246"/>
      <c r="AS297" s="246"/>
      <c r="AT297" s="246"/>
      <c r="AU297" s="246"/>
      <c r="AV297" s="246"/>
      <c r="AW297" s="246"/>
      <c r="AX297" s="246"/>
      <c r="AY297" s="246"/>
      <c r="AZ297" s="246"/>
    </row>
    <row r="298" spans="1:55" ht="15.75" x14ac:dyDescent="0.25">
      <c r="A298" s="246"/>
      <c r="B298" s="246"/>
      <c r="C298" s="246" t="s">
        <v>2</v>
      </c>
      <c r="D298" s="246"/>
      <c r="E298" s="246"/>
      <c r="F298" s="246"/>
      <c r="G298" s="246"/>
      <c r="H298" s="246"/>
      <c r="I298" s="265"/>
      <c r="J298" s="246"/>
      <c r="K298" s="273">
        <v>0</v>
      </c>
      <c r="L298" s="274"/>
      <c r="M298" s="270" t="s">
        <v>31</v>
      </c>
      <c r="N298" s="270"/>
      <c r="O298" s="246"/>
      <c r="P298" s="265"/>
      <c r="Q298" s="265" t="s">
        <v>8</v>
      </c>
      <c r="R298" s="246"/>
      <c r="S298" s="1025">
        <f>'Rekap1 +tunjangan'!AZ19</f>
        <v>2500000</v>
      </c>
      <c r="T298" s="1026"/>
      <c r="U298" s="1026"/>
      <c r="V298" s="1026"/>
      <c r="W298" s="1026"/>
      <c r="X298" s="1027"/>
      <c r="Y298" s="266"/>
      <c r="Z298" s="246"/>
      <c r="AA298" s="246"/>
      <c r="AB298" s="246" t="s">
        <v>128</v>
      </c>
      <c r="AC298" s="246"/>
      <c r="AD298" s="246"/>
      <c r="AE298" s="246"/>
      <c r="AF298" s="246"/>
      <c r="AG298" s="246"/>
      <c r="AH298" s="246"/>
      <c r="AI298" s="246"/>
      <c r="AJ298" s="246"/>
      <c r="AK298" s="246"/>
      <c r="AL298" s="246"/>
      <c r="AM298" s="1030">
        <v>0.02</v>
      </c>
      <c r="AN298" s="1030"/>
      <c r="AO298" s="1030"/>
      <c r="AP298" s="275"/>
      <c r="AQ298" s="246"/>
      <c r="AR298" s="246"/>
      <c r="AS298" s="246"/>
      <c r="AT298" s="246" t="s">
        <v>8</v>
      </c>
      <c r="AU298" s="1025">
        <f>'BPJS Ketenagakerjaan'!K51</f>
        <v>243410</v>
      </c>
      <c r="AV298" s="1026"/>
      <c r="AW298" s="1026"/>
      <c r="AX298" s="1026"/>
      <c r="AY298" s="1026"/>
      <c r="AZ298" s="1027"/>
    </row>
    <row r="299" spans="1:55" ht="3" customHeight="1" x14ac:dyDescent="0.25">
      <c r="A299" s="246"/>
      <c r="B299" s="246"/>
      <c r="C299" s="246"/>
      <c r="D299" s="246"/>
      <c r="E299" s="246"/>
      <c r="F299" s="246"/>
      <c r="G299" s="246"/>
      <c r="H299" s="246"/>
      <c r="I299" s="265"/>
      <c r="J299" s="246"/>
      <c r="K299" s="246"/>
      <c r="L299" s="246"/>
      <c r="M299" s="246"/>
      <c r="N299" s="246"/>
      <c r="O299" s="246"/>
      <c r="P299" s="265"/>
      <c r="Q299" s="265"/>
      <c r="R299" s="246"/>
      <c r="S299" s="266"/>
      <c r="T299" s="266"/>
      <c r="U299" s="266"/>
      <c r="V299" s="266"/>
      <c r="W299" s="266"/>
      <c r="X299" s="266"/>
      <c r="Y299" s="246"/>
      <c r="Z299" s="246"/>
      <c r="AA299" s="246"/>
      <c r="AB299" s="246"/>
      <c r="AC299" s="246"/>
      <c r="AD299" s="246"/>
      <c r="AE299" s="246"/>
      <c r="AF299" s="246"/>
      <c r="AG299" s="246"/>
      <c r="AH299" s="246"/>
      <c r="AI299" s="246"/>
      <c r="AJ299" s="246"/>
      <c r="AK299" s="246"/>
      <c r="AL299" s="246"/>
      <c r="AM299" s="246"/>
      <c r="AN299" s="246"/>
      <c r="AO299" s="246"/>
      <c r="AP299" s="246"/>
      <c r="AQ299" s="246"/>
      <c r="AR299" s="246"/>
      <c r="AS299" s="246"/>
      <c r="AT299" s="246"/>
      <c r="AU299" s="246"/>
      <c r="AV299" s="246"/>
      <c r="AW299" s="246"/>
      <c r="AX299" s="246"/>
      <c r="AY299" s="246"/>
      <c r="AZ299" s="246"/>
    </row>
    <row r="300" spans="1:55" ht="15.75" x14ac:dyDescent="0.25">
      <c r="A300" s="246"/>
      <c r="B300" s="246"/>
      <c r="C300" s="246" t="s">
        <v>195</v>
      </c>
      <c r="D300" s="246"/>
      <c r="E300" s="246"/>
      <c r="F300" s="246"/>
      <c r="G300" s="246"/>
      <c r="H300" s="246"/>
      <c r="I300" s="265"/>
      <c r="J300" s="246"/>
      <c r="K300" s="246"/>
      <c r="L300" s="246"/>
      <c r="M300" s="270"/>
      <c r="N300" s="270"/>
      <c r="O300" s="246"/>
      <c r="P300" s="248"/>
      <c r="Q300" s="248" t="s">
        <v>8</v>
      </c>
      <c r="R300" s="246"/>
      <c r="S300" s="1025">
        <f>'Rekap1 +tunjangan'!V19</f>
        <v>0</v>
      </c>
      <c r="T300" s="1026"/>
      <c r="U300" s="1026"/>
      <c r="V300" s="1026"/>
      <c r="W300" s="1026"/>
      <c r="X300" s="1027"/>
      <c r="Y300" s="266"/>
      <c r="Z300" s="246"/>
      <c r="AA300" s="246"/>
      <c r="AB300" s="246" t="s">
        <v>172</v>
      </c>
      <c r="AC300" s="246"/>
      <c r="AD300" s="246"/>
      <c r="AE300" s="246"/>
      <c r="AF300" s="246"/>
      <c r="AG300" s="246"/>
      <c r="AH300" s="246"/>
      <c r="AI300" s="246"/>
      <c r="AJ300" s="246"/>
      <c r="AK300" s="246"/>
      <c r="AL300" s="246"/>
      <c r="AM300" s="246"/>
      <c r="AN300" s="246"/>
      <c r="AO300" s="246"/>
      <c r="AP300" s="246"/>
      <c r="AQ300" s="246"/>
      <c r="AR300" s="246"/>
      <c r="AS300" s="246"/>
      <c r="AT300" s="246"/>
      <c r="AU300" s="1024"/>
      <c r="AV300" s="1024"/>
      <c r="AW300" s="1024"/>
      <c r="AX300" s="1024"/>
      <c r="AY300" s="1024"/>
      <c r="AZ300" s="1024"/>
    </row>
    <row r="301" spans="1:55" ht="3" customHeight="1" x14ac:dyDescent="0.25">
      <c r="A301" s="246"/>
      <c r="B301" s="246"/>
      <c r="C301" s="246"/>
      <c r="D301" s="246"/>
      <c r="E301" s="246"/>
      <c r="F301" s="246"/>
      <c r="G301" s="246"/>
      <c r="H301" s="246"/>
      <c r="I301" s="265"/>
      <c r="J301" s="246"/>
      <c r="K301" s="246"/>
      <c r="L301" s="246"/>
      <c r="M301" s="246"/>
      <c r="N301" s="246"/>
      <c r="O301" s="246"/>
      <c r="P301" s="248"/>
      <c r="Q301" s="248"/>
      <c r="R301" s="246"/>
      <c r="S301" s="246">
        <f>'Rekap1 +tunjangan'!R20</f>
        <v>0</v>
      </c>
      <c r="T301" s="246" t="s">
        <v>199</v>
      </c>
      <c r="U301" s="246"/>
      <c r="V301" s="246"/>
      <c r="W301" s="246"/>
      <c r="X301" s="246"/>
      <c r="Y301" s="266"/>
      <c r="Z301" s="246"/>
      <c r="AA301" s="246"/>
      <c r="AB301" s="246"/>
      <c r="AC301" s="246"/>
      <c r="AD301" s="246"/>
      <c r="AE301" s="246"/>
      <c r="AF301" s="246"/>
      <c r="AG301" s="246"/>
      <c r="AH301" s="246"/>
      <c r="AI301" s="246"/>
      <c r="AJ301" s="246"/>
      <c r="AK301" s="246"/>
      <c r="AL301" s="246"/>
      <c r="AM301" s="246"/>
      <c r="AN301" s="246"/>
      <c r="AO301" s="246"/>
      <c r="AP301" s="246"/>
      <c r="AQ301" s="246"/>
      <c r="AR301" s="246"/>
      <c r="AS301" s="246"/>
      <c r="AT301" s="246"/>
      <c r="AU301" s="246"/>
      <c r="AV301" s="246"/>
      <c r="AW301" s="246"/>
      <c r="AX301" s="246"/>
      <c r="AY301" s="246"/>
      <c r="AZ301" s="246"/>
    </row>
    <row r="302" spans="1:55" ht="15.75" x14ac:dyDescent="0.25">
      <c r="A302" s="246"/>
      <c r="B302" s="246"/>
      <c r="C302" s="246" t="s">
        <v>105</v>
      </c>
      <c r="D302" s="246"/>
      <c r="E302" s="246"/>
      <c r="F302" s="246"/>
      <c r="G302" s="246"/>
      <c r="H302" s="246"/>
      <c r="I302" s="246"/>
      <c r="J302" s="246"/>
      <c r="K302" s="246"/>
      <c r="L302" s="246"/>
      <c r="M302" s="246"/>
      <c r="N302" s="246"/>
      <c r="O302" s="246"/>
      <c r="P302" s="248"/>
      <c r="Q302" s="248" t="s">
        <v>8</v>
      </c>
      <c r="R302" s="246"/>
      <c r="S302" s="1025">
        <f>'Rekap1 +tunjangan'!P19</f>
        <v>0</v>
      </c>
      <c r="T302" s="1026"/>
      <c r="U302" s="1026"/>
      <c r="V302" s="1026"/>
      <c r="W302" s="1026"/>
      <c r="X302" s="1027"/>
      <c r="Y302" s="266"/>
      <c r="Z302" s="246"/>
      <c r="AA302" s="246"/>
      <c r="AB302" s="246" t="s">
        <v>174</v>
      </c>
      <c r="AC302" s="246"/>
      <c r="AD302" s="246"/>
      <c r="AE302" s="246"/>
      <c r="AF302" s="246"/>
      <c r="AG302" s="246"/>
      <c r="AH302" s="246"/>
      <c r="AI302" s="246"/>
      <c r="AJ302" s="246"/>
      <c r="AK302" s="246"/>
      <c r="AL302" s="246"/>
      <c r="AM302" s="246"/>
      <c r="AN302" s="246"/>
      <c r="AO302" s="246"/>
      <c r="AP302" s="246"/>
      <c r="AQ302" s="246"/>
      <c r="AR302" s="246"/>
      <c r="AS302" s="246"/>
      <c r="AT302" s="246"/>
      <c r="AU302" s="1025">
        <f>KOPERASI!C48</f>
        <v>0</v>
      </c>
      <c r="AV302" s="1026"/>
      <c r="AW302" s="1026"/>
      <c r="AX302" s="1026"/>
      <c r="AY302" s="1026"/>
      <c r="AZ302" s="1027"/>
      <c r="BB302" s="1"/>
      <c r="BC302" s="1"/>
    </row>
    <row r="303" spans="1:55" ht="3" customHeight="1" x14ac:dyDescent="0.25">
      <c r="A303" s="246"/>
      <c r="B303" s="246"/>
      <c r="C303" s="246"/>
      <c r="D303" s="246"/>
      <c r="E303" s="246"/>
      <c r="F303" s="246"/>
      <c r="G303" s="246"/>
      <c r="H303" s="246"/>
      <c r="I303" s="265"/>
      <c r="J303" s="246"/>
      <c r="K303" s="246"/>
      <c r="L303" s="246"/>
      <c r="M303" s="246"/>
      <c r="N303" s="246"/>
      <c r="O303" s="246"/>
      <c r="P303" s="248"/>
      <c r="Q303" s="248"/>
      <c r="R303" s="246"/>
      <c r="S303" s="266"/>
      <c r="T303" s="266"/>
      <c r="U303" s="266"/>
      <c r="V303" s="266"/>
      <c r="W303" s="266"/>
      <c r="X303" s="266"/>
      <c r="Y303" s="266"/>
      <c r="Z303" s="246"/>
      <c r="AA303" s="246"/>
      <c r="AB303" s="246"/>
      <c r="AC303" s="246"/>
      <c r="AD303" s="246"/>
      <c r="AE303" s="246"/>
      <c r="AF303" s="246"/>
      <c r="AG303" s="246"/>
      <c r="AH303" s="246"/>
      <c r="AI303" s="246"/>
      <c r="AJ303" s="246"/>
      <c r="AK303" s="246"/>
      <c r="AL303" s="246"/>
      <c r="AM303" s="246"/>
      <c r="AN303" s="246"/>
      <c r="AO303" s="246"/>
      <c r="AP303" s="246"/>
      <c r="AQ303" s="246"/>
      <c r="AR303" s="246"/>
      <c r="AS303" s="246"/>
      <c r="AT303" s="246"/>
      <c r="AU303" s="246"/>
      <c r="AV303" s="246"/>
      <c r="AW303" s="246"/>
      <c r="AX303" s="246"/>
      <c r="AY303" s="246"/>
      <c r="AZ303" s="246"/>
    </row>
    <row r="304" spans="1:55" ht="15.75" x14ac:dyDescent="0.25">
      <c r="A304" s="246"/>
      <c r="B304" s="246"/>
      <c r="C304" s="246" t="s">
        <v>106</v>
      </c>
      <c r="D304" s="246"/>
      <c r="E304" s="246"/>
      <c r="F304" s="246"/>
      <c r="G304" s="246"/>
      <c r="H304" s="246"/>
      <c r="I304" s="265"/>
      <c r="J304" s="246"/>
      <c r="K304" s="246"/>
      <c r="L304" s="246"/>
      <c r="M304" s="246"/>
      <c r="N304" s="246"/>
      <c r="O304" s="246"/>
      <c r="P304" s="265"/>
      <c r="Q304" s="265" t="s">
        <v>8</v>
      </c>
      <c r="R304" s="246"/>
      <c r="S304" s="1025">
        <v>0</v>
      </c>
      <c r="T304" s="1026"/>
      <c r="U304" s="1026"/>
      <c r="V304" s="1026"/>
      <c r="W304" s="1026"/>
      <c r="X304" s="1027"/>
      <c r="Y304" s="266"/>
      <c r="Z304" s="246"/>
      <c r="AA304" s="246"/>
      <c r="AB304" s="246" t="s">
        <v>173</v>
      </c>
      <c r="AC304" s="246"/>
      <c r="AD304" s="246"/>
      <c r="AE304" s="246"/>
      <c r="AF304" s="246"/>
      <c r="AG304" s="246"/>
      <c r="AH304" s="246"/>
      <c r="AI304" s="246"/>
      <c r="AJ304" s="246"/>
      <c r="AK304" s="246"/>
      <c r="AL304" s="246"/>
      <c r="AM304" s="246"/>
      <c r="AN304" s="246"/>
      <c r="AO304" s="246"/>
      <c r="AP304" s="246"/>
      <c r="AQ304" s="246"/>
      <c r="AR304" s="246"/>
      <c r="AS304" s="246"/>
      <c r="AT304" s="246"/>
      <c r="AU304" s="1025">
        <f>KOPERASI!D48</f>
        <v>100000</v>
      </c>
      <c r="AV304" s="1026"/>
      <c r="AW304" s="1026"/>
      <c r="AX304" s="1026"/>
      <c r="AY304" s="1026"/>
      <c r="AZ304" s="1027"/>
    </row>
    <row r="305" spans="1:52" ht="3" customHeight="1" x14ac:dyDescent="0.25">
      <c r="A305" s="246"/>
      <c r="B305" s="246"/>
      <c r="C305" s="246"/>
      <c r="D305" s="246"/>
      <c r="E305" s="246"/>
      <c r="F305" s="246"/>
      <c r="G305" s="246"/>
      <c r="H305" s="246"/>
      <c r="I305" s="265"/>
      <c r="J305" s="246"/>
      <c r="K305" s="246"/>
      <c r="L305" s="246"/>
      <c r="M305" s="246"/>
      <c r="N305" s="246"/>
      <c r="O305" s="246"/>
      <c r="P305" s="265"/>
      <c r="Q305" s="265"/>
      <c r="R305" s="246"/>
      <c r="S305" s="266"/>
      <c r="T305" s="266"/>
      <c r="U305" s="266"/>
      <c r="V305" s="266"/>
      <c r="W305" s="266"/>
      <c r="X305" s="266"/>
      <c r="Y305" s="246"/>
      <c r="Z305" s="246"/>
      <c r="AA305" s="246"/>
      <c r="AB305" s="246"/>
      <c r="AC305" s="246"/>
      <c r="AD305" s="246"/>
      <c r="AE305" s="246"/>
      <c r="AF305" s="248"/>
      <c r="AG305" s="246"/>
      <c r="AH305" s="246"/>
      <c r="AI305" s="246"/>
      <c r="AJ305" s="246"/>
      <c r="AK305" s="246"/>
      <c r="AL305" s="246"/>
      <c r="AM305" s="246"/>
      <c r="AN305" s="246"/>
      <c r="AO305" s="246"/>
      <c r="AP305" s="246"/>
      <c r="AQ305" s="246"/>
      <c r="AR305" s="246"/>
      <c r="AS305" s="246"/>
      <c r="AT305" s="246"/>
      <c r="AU305" s="246"/>
      <c r="AV305" s="246"/>
      <c r="AW305" s="246"/>
      <c r="AX305" s="246"/>
      <c r="AY305" s="246"/>
      <c r="AZ305" s="246"/>
    </row>
    <row r="306" spans="1:52" ht="15.75" x14ac:dyDescent="0.25">
      <c r="A306" s="246"/>
      <c r="B306" s="246"/>
      <c r="C306" s="246" t="s">
        <v>183</v>
      </c>
      <c r="D306" s="246"/>
      <c r="E306" s="246"/>
      <c r="F306" s="246"/>
      <c r="G306" s="246"/>
      <c r="H306" s="246"/>
      <c r="I306" s="265"/>
      <c r="J306" s="246"/>
      <c r="K306" s="246"/>
      <c r="L306" s="246"/>
      <c r="M306" s="246"/>
      <c r="N306" s="246"/>
      <c r="O306" s="246"/>
      <c r="P306" s="248"/>
      <c r="Q306" s="248" t="s">
        <v>8</v>
      </c>
      <c r="R306" s="246"/>
      <c r="S306" s="1025">
        <f>'Rekap1 +tunjangan'!U19</f>
        <v>0</v>
      </c>
      <c r="T306" s="1026"/>
      <c r="U306" s="1026"/>
      <c r="V306" s="1026"/>
      <c r="W306" s="1026"/>
      <c r="X306" s="1027"/>
      <c r="Y306" s="266"/>
      <c r="Z306" s="246"/>
      <c r="AA306" s="246"/>
      <c r="AB306" s="246" t="s">
        <v>175</v>
      </c>
      <c r="AC306" s="246"/>
      <c r="AD306" s="246"/>
      <c r="AE306" s="246"/>
      <c r="AF306" s="246"/>
      <c r="AG306" s="246"/>
      <c r="AH306" s="246"/>
      <c r="AI306" s="246"/>
      <c r="AJ306" s="246"/>
      <c r="AK306" s="246"/>
      <c r="AL306" s="246"/>
      <c r="AM306" s="246"/>
      <c r="AN306" s="246"/>
      <c r="AO306" s="246"/>
      <c r="AP306" s="246"/>
      <c r="AQ306" s="246"/>
      <c r="AR306" s="246"/>
      <c r="AS306" s="246"/>
      <c r="AT306" s="246"/>
      <c r="AU306" s="1025">
        <f>KOPERASI!E48</f>
        <v>0</v>
      </c>
      <c r="AV306" s="1026"/>
      <c r="AW306" s="1026"/>
      <c r="AX306" s="1026"/>
      <c r="AY306" s="1026"/>
      <c r="AZ306" s="1027"/>
    </row>
    <row r="307" spans="1:52" ht="3" customHeight="1" x14ac:dyDescent="0.25">
      <c r="A307" s="246"/>
      <c r="B307" s="246"/>
      <c r="C307" s="246"/>
      <c r="D307" s="246"/>
      <c r="E307" s="246"/>
      <c r="F307" s="246"/>
      <c r="G307" s="246"/>
      <c r="H307" s="246"/>
      <c r="I307" s="265"/>
      <c r="J307" s="246"/>
      <c r="K307" s="246"/>
      <c r="L307" s="246"/>
      <c r="M307" s="246"/>
      <c r="N307" s="246"/>
      <c r="O307" s="265"/>
      <c r="P307" s="265"/>
      <c r="Q307" s="265"/>
      <c r="R307" s="246"/>
      <c r="S307" s="266"/>
      <c r="T307" s="266"/>
      <c r="U307" s="266"/>
      <c r="V307" s="266"/>
      <c r="W307" s="266"/>
      <c r="X307" s="266"/>
      <c r="Y307" s="266"/>
      <c r="Z307" s="246"/>
      <c r="AA307" s="246"/>
      <c r="AB307" s="246"/>
      <c r="AC307" s="246"/>
      <c r="AD307" s="246"/>
      <c r="AE307" s="246"/>
      <c r="AF307" s="246"/>
      <c r="AG307" s="246"/>
      <c r="AH307" s="246"/>
      <c r="AI307" s="246"/>
      <c r="AJ307" s="246"/>
      <c r="AK307" s="246"/>
      <c r="AL307" s="246"/>
      <c r="AM307" s="246"/>
      <c r="AN307" s="246"/>
      <c r="AO307" s="246"/>
      <c r="AP307" s="246"/>
      <c r="AQ307" s="246"/>
      <c r="AR307" s="246"/>
      <c r="AS307" s="246"/>
      <c r="AT307" s="246"/>
      <c r="AU307" s="246"/>
      <c r="AV307" s="246"/>
      <c r="AW307" s="246"/>
      <c r="AX307" s="246"/>
      <c r="AY307" s="246"/>
      <c r="AZ307" s="246"/>
    </row>
    <row r="308" spans="1:52" ht="15.75" x14ac:dyDescent="0.25">
      <c r="A308" s="246"/>
      <c r="B308" s="246"/>
      <c r="C308" s="246" t="s">
        <v>187</v>
      </c>
      <c r="D308" s="246"/>
      <c r="E308" s="246"/>
      <c r="F308" s="246"/>
      <c r="G308" s="246"/>
      <c r="H308" s="246"/>
      <c r="I308" s="246"/>
      <c r="J308" s="246"/>
      <c r="K308" s="246"/>
      <c r="L308" s="246"/>
      <c r="M308" s="246"/>
      <c r="N308" s="246"/>
      <c r="O308" s="246"/>
      <c r="P308" s="246"/>
      <c r="Q308" s="248" t="s">
        <v>8</v>
      </c>
      <c r="R308" s="246"/>
      <c r="S308" s="1025">
        <f>'Rekap1 +tunjangan'!W19</f>
        <v>0</v>
      </c>
      <c r="T308" s="1026"/>
      <c r="U308" s="1026"/>
      <c r="V308" s="1026"/>
      <c r="W308" s="1026"/>
      <c r="X308" s="1027"/>
      <c r="Y308" s="266"/>
      <c r="Z308" s="246"/>
      <c r="AA308" s="246"/>
      <c r="AB308" s="246" t="s">
        <v>471</v>
      </c>
      <c r="AC308" s="246"/>
      <c r="AD308" s="246"/>
      <c r="AE308" s="246"/>
      <c r="AF308" s="246"/>
      <c r="AG308" s="246"/>
      <c r="AH308" s="246"/>
      <c r="AI308" s="246"/>
      <c r="AJ308" s="246"/>
      <c r="AK308" s="246"/>
      <c r="AL308" s="246"/>
      <c r="AM308" s="246"/>
      <c r="AN308" s="246"/>
      <c r="AO308" s="246"/>
      <c r="AP308" s="246"/>
      <c r="AQ308" s="246"/>
      <c r="AR308" s="1028"/>
      <c r="AS308" s="1028"/>
      <c r="AT308" s="246" t="s">
        <v>8</v>
      </c>
      <c r="AU308" s="1025">
        <v>0</v>
      </c>
      <c r="AV308" s="1026"/>
      <c r="AW308" s="1026"/>
      <c r="AX308" s="1026"/>
      <c r="AY308" s="1026"/>
      <c r="AZ308" s="1027"/>
    </row>
    <row r="309" spans="1:52" ht="3" customHeight="1" x14ac:dyDescent="0.25">
      <c r="A309" s="246"/>
      <c r="B309" s="24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66"/>
      <c r="Z309" s="246"/>
      <c r="AA309" s="246"/>
      <c r="AB309" s="246"/>
      <c r="AC309" s="246"/>
      <c r="AD309" s="246"/>
      <c r="AE309" s="246"/>
      <c r="AF309" s="246"/>
      <c r="AG309" s="246"/>
      <c r="AH309" s="246"/>
      <c r="AI309" s="246"/>
      <c r="AJ309" s="246"/>
      <c r="AK309" s="246"/>
      <c r="AL309" s="246"/>
      <c r="AM309" s="246"/>
      <c r="AN309" s="246"/>
      <c r="AO309" s="246"/>
      <c r="AP309" s="246"/>
      <c r="AQ309" s="246"/>
      <c r="AR309" s="246"/>
      <c r="AS309" s="246"/>
      <c r="AT309" s="246"/>
      <c r="AU309" s="246"/>
      <c r="AV309" s="246"/>
      <c r="AW309" s="246"/>
      <c r="AX309" s="246"/>
      <c r="AY309" s="246"/>
      <c r="AZ309" s="246"/>
    </row>
    <row r="310" spans="1:52" ht="15.75" x14ac:dyDescent="0.25">
      <c r="A310" s="246"/>
      <c r="B310" s="246"/>
      <c r="C310" s="271"/>
      <c r="D310" s="277"/>
      <c r="E310" s="277"/>
      <c r="F310" s="277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0"/>
      <c r="R310" s="271"/>
      <c r="S310" s="1024"/>
      <c r="T310" s="1024"/>
      <c r="U310" s="1024"/>
      <c r="V310" s="1024"/>
      <c r="W310" s="1024"/>
      <c r="X310" s="1024"/>
      <c r="Y310" s="266"/>
      <c r="Z310" s="246"/>
      <c r="AA310" s="246"/>
      <c r="AB310" s="1" t="s">
        <v>200</v>
      </c>
      <c r="AC310" s="1"/>
      <c r="AD310" s="1"/>
      <c r="AE310" s="1"/>
      <c r="AF310" s="1"/>
      <c r="AG310" s="5" t="s">
        <v>19</v>
      </c>
      <c r="AH310" s="67"/>
      <c r="AI310" s="73"/>
      <c r="AJ310" s="990">
        <v>0</v>
      </c>
      <c r="AK310" s="991"/>
      <c r="AL310" s="16"/>
      <c r="AM310" s="72" t="s">
        <v>132</v>
      </c>
      <c r="AN310" s="67"/>
      <c r="AO310" s="74"/>
      <c r="AP310" s="990">
        <v>0</v>
      </c>
      <c r="AQ310" s="991"/>
      <c r="AR310" s="119"/>
      <c r="AS310" s="1"/>
      <c r="AT310" s="1" t="s">
        <v>8</v>
      </c>
      <c r="AU310" s="970">
        <v>0</v>
      </c>
      <c r="AV310" s="971"/>
      <c r="AW310" s="971"/>
      <c r="AX310" s="971"/>
      <c r="AY310" s="971"/>
      <c r="AZ310" s="972"/>
    </row>
    <row r="311" spans="1:52" ht="3" customHeight="1" x14ac:dyDescent="0.25">
      <c r="A311" s="246"/>
      <c r="B311" s="24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6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246"/>
      <c r="AJ311" s="246"/>
      <c r="AK311" s="246"/>
      <c r="AL311" s="246"/>
      <c r="AM311" s="246"/>
      <c r="AN311" s="246"/>
      <c r="AO311" s="246"/>
      <c r="AP311" s="246"/>
      <c r="AQ311" s="246"/>
      <c r="AR311" s="246"/>
      <c r="AS311" s="246"/>
      <c r="AT311" s="246"/>
      <c r="AU311" s="246"/>
      <c r="AV311" s="246"/>
      <c r="AW311" s="246"/>
      <c r="AX311" s="246"/>
      <c r="AY311" s="246"/>
      <c r="AZ311" s="246"/>
    </row>
    <row r="312" spans="1:52" ht="15.75" x14ac:dyDescent="0.25">
      <c r="A312" s="246"/>
      <c r="B312" s="246"/>
      <c r="C312" s="271"/>
      <c r="D312" s="277"/>
      <c r="E312" s="277"/>
      <c r="F312" s="277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0"/>
      <c r="R312" s="271"/>
      <c r="S312" s="1024"/>
      <c r="T312" s="1024"/>
      <c r="U312" s="1024"/>
      <c r="V312" s="1024"/>
      <c r="W312" s="1024"/>
      <c r="X312" s="1024"/>
      <c r="Y312" s="266"/>
      <c r="Z312" s="246"/>
      <c r="AA312" s="246"/>
      <c r="AB312" s="246" t="s">
        <v>171</v>
      </c>
      <c r="AC312" s="246"/>
      <c r="AD312" s="246"/>
      <c r="AE312" s="246"/>
      <c r="AF312" s="246"/>
      <c r="AG312" s="246"/>
      <c r="AH312" s="246"/>
      <c r="AI312" s="246"/>
      <c r="AJ312" s="246"/>
      <c r="AK312" s="246"/>
      <c r="AL312" s="246"/>
      <c r="AM312" s="246"/>
      <c r="AN312" s="246"/>
      <c r="AO312" s="246"/>
      <c r="AP312" s="246"/>
      <c r="AQ312" s="246"/>
      <c r="AR312" s="1028">
        <v>0.4</v>
      </c>
      <c r="AS312" s="1028"/>
      <c r="AT312" s="246" t="s">
        <v>8</v>
      </c>
      <c r="AU312" s="1025">
        <f>'Rekap1 +tunjangan'!AJ19</f>
        <v>0</v>
      </c>
      <c r="AV312" s="1026"/>
      <c r="AW312" s="1026"/>
      <c r="AX312" s="1026"/>
      <c r="AY312" s="1026"/>
      <c r="AZ312" s="1027"/>
    </row>
    <row r="313" spans="1:52" ht="3" customHeight="1" x14ac:dyDescent="0.25">
      <c r="A313" s="246"/>
      <c r="B313" s="24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66"/>
      <c r="Z313" s="246"/>
      <c r="AA313" s="246"/>
      <c r="AB313" s="246"/>
      <c r="AC313" s="246"/>
      <c r="AD313" s="246"/>
      <c r="AE313" s="246"/>
      <c r="AF313" s="246"/>
      <c r="AG313" s="246"/>
      <c r="AH313" s="246"/>
      <c r="AI313" s="246"/>
      <c r="AJ313" s="246"/>
      <c r="AK313" s="246"/>
      <c r="AL313" s="246"/>
      <c r="AM313" s="246"/>
      <c r="AN313" s="246"/>
      <c r="AO313" s="246"/>
      <c r="AP313" s="246"/>
      <c r="AQ313" s="246"/>
      <c r="AR313" s="246"/>
      <c r="AS313" s="246"/>
      <c r="AT313" s="246"/>
      <c r="AU313" s="246"/>
      <c r="AV313" s="246"/>
      <c r="AW313" s="246"/>
      <c r="AX313" s="246"/>
      <c r="AY313" s="246"/>
      <c r="AZ313" s="246"/>
    </row>
    <row r="314" spans="1:52" ht="15.75" x14ac:dyDescent="0.25">
      <c r="A314" s="246"/>
      <c r="B314" s="24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66"/>
      <c r="Z314" s="246"/>
      <c r="AA314" s="246"/>
      <c r="AB314" s="246"/>
      <c r="AC314" s="246"/>
      <c r="AD314" s="246"/>
      <c r="AE314" s="246"/>
      <c r="AF314" s="246"/>
      <c r="AG314" s="246"/>
      <c r="AH314" s="246"/>
      <c r="AI314" s="246"/>
      <c r="AJ314" s="246"/>
      <c r="AK314" s="246"/>
      <c r="AL314" s="246"/>
      <c r="AM314" s="246"/>
      <c r="AN314" s="246"/>
      <c r="AO314" s="246"/>
      <c r="AP314" s="246"/>
      <c r="AQ314" s="246"/>
      <c r="AR314" s="246"/>
      <c r="AS314" s="246"/>
      <c r="AT314" s="246"/>
      <c r="AU314" s="246"/>
      <c r="AV314" s="246"/>
      <c r="AW314" s="246"/>
      <c r="AX314" s="246"/>
      <c r="AY314" s="246"/>
      <c r="AZ314" s="246"/>
    </row>
    <row r="315" spans="1:52" ht="3" customHeight="1" x14ac:dyDescent="0.25">
      <c r="A315" s="246"/>
      <c r="B315" s="246"/>
      <c r="C315" s="246"/>
      <c r="D315" s="246"/>
      <c r="E315" s="246"/>
      <c r="F315" s="246"/>
      <c r="G315" s="246"/>
      <c r="H315" s="246"/>
      <c r="I315" s="265"/>
      <c r="J315" s="246"/>
      <c r="K315" s="246"/>
      <c r="L315" s="246"/>
      <c r="M315" s="246"/>
      <c r="N315" s="246"/>
      <c r="O315" s="265"/>
      <c r="P315" s="265"/>
      <c r="Q315" s="265"/>
      <c r="R315" s="246"/>
      <c r="S315" s="266"/>
      <c r="T315" s="266"/>
      <c r="U315" s="266"/>
      <c r="V315" s="266"/>
      <c r="W315" s="266"/>
      <c r="X315" s="266"/>
      <c r="Y315" s="266"/>
      <c r="Z315" s="246"/>
      <c r="AA315" s="246"/>
      <c r="AB315" s="246"/>
      <c r="AC315" s="246"/>
      <c r="AD315" s="246"/>
      <c r="AE315" s="246"/>
      <c r="AF315" s="246"/>
      <c r="AG315" s="246"/>
      <c r="AH315" s="246"/>
      <c r="AI315" s="246"/>
      <c r="AJ315" s="246"/>
      <c r="AK315" s="246"/>
      <c r="AL315" s="246"/>
      <c r="AM315" s="246"/>
      <c r="AN315" s="246"/>
      <c r="AO315" s="246"/>
      <c r="AP315" s="246"/>
      <c r="AQ315" s="246"/>
      <c r="AR315" s="246"/>
      <c r="AS315" s="246"/>
      <c r="AT315" s="246"/>
      <c r="AU315" s="246"/>
      <c r="AV315" s="246"/>
      <c r="AW315" s="246"/>
      <c r="AX315" s="246"/>
      <c r="AY315" s="246"/>
      <c r="AZ315" s="246"/>
    </row>
    <row r="316" spans="1:52" ht="15.75" x14ac:dyDescent="0.25">
      <c r="A316" s="246"/>
      <c r="B316" s="246" t="s">
        <v>154</v>
      </c>
      <c r="C316" s="246" t="s">
        <v>126</v>
      </c>
      <c r="D316" s="246"/>
      <c r="E316" s="246"/>
      <c r="F316" s="246"/>
      <c r="G316" s="246"/>
      <c r="H316" s="246"/>
      <c r="I316" s="265"/>
      <c r="J316" s="246"/>
      <c r="K316" s="246"/>
      <c r="L316" s="246"/>
      <c r="M316" s="246"/>
      <c r="N316" s="246"/>
      <c r="O316" s="246"/>
      <c r="P316" s="265"/>
      <c r="Q316" s="265" t="s">
        <v>8</v>
      </c>
      <c r="R316" s="246"/>
      <c r="S316" s="1025">
        <f>'Rekap1 +tunjangan'!S20</f>
        <v>0</v>
      </c>
      <c r="T316" s="1026"/>
      <c r="U316" s="1026"/>
      <c r="V316" s="1026"/>
      <c r="W316" s="1026"/>
      <c r="X316" s="1027"/>
      <c r="Y316" s="266"/>
      <c r="Z316" s="246"/>
      <c r="AA316" s="246" t="s">
        <v>169</v>
      </c>
      <c r="AB316" s="246" t="s">
        <v>129</v>
      </c>
      <c r="AC316" s="246"/>
      <c r="AD316" s="246"/>
      <c r="AE316" s="246"/>
      <c r="AF316" s="246"/>
      <c r="AG316" s="246"/>
      <c r="AH316" s="246"/>
      <c r="AI316" s="246"/>
      <c r="AJ316" s="246"/>
      <c r="AK316" s="246"/>
      <c r="AL316" s="246"/>
      <c r="AM316" s="246"/>
      <c r="AN316" s="246"/>
      <c r="AO316" s="246"/>
      <c r="AP316" s="246"/>
      <c r="AQ316" s="246"/>
      <c r="AR316" s="246"/>
      <c r="AS316" s="246"/>
      <c r="AT316" s="246" t="s">
        <v>8</v>
      </c>
      <c r="AU316" s="1025">
        <v>0</v>
      </c>
      <c r="AV316" s="1026"/>
      <c r="AW316" s="1026"/>
      <c r="AX316" s="1026"/>
      <c r="AY316" s="1026"/>
      <c r="AZ316" s="1027"/>
    </row>
    <row r="317" spans="1:52" ht="3" customHeight="1" x14ac:dyDescent="0.25">
      <c r="A317" s="246"/>
      <c r="B317" s="246"/>
      <c r="C317" s="246"/>
      <c r="D317" s="246"/>
      <c r="E317" s="246"/>
      <c r="F317" s="246"/>
      <c r="G317" s="246"/>
      <c r="H317" s="246"/>
      <c r="I317" s="246"/>
      <c r="J317" s="246"/>
      <c r="K317" s="246"/>
      <c r="L317" s="246"/>
      <c r="M317" s="246"/>
      <c r="N317" s="246"/>
      <c r="O317" s="246"/>
      <c r="P317" s="246"/>
      <c r="Q317" s="246"/>
      <c r="R317" s="246"/>
      <c r="S317" s="246"/>
      <c r="T317" s="246"/>
      <c r="U317" s="246"/>
      <c r="V317" s="246"/>
      <c r="W317" s="246"/>
      <c r="X317" s="246"/>
      <c r="Y317" s="266"/>
      <c r="Z317" s="246"/>
      <c r="AA317" s="246"/>
      <c r="AB317" s="246"/>
      <c r="AC317" s="246"/>
      <c r="AD317" s="246"/>
      <c r="AE317" s="246"/>
      <c r="AF317" s="246"/>
      <c r="AG317" s="246"/>
      <c r="AH317" s="246"/>
      <c r="AI317" s="246"/>
      <c r="AJ317" s="246"/>
      <c r="AK317" s="246"/>
      <c r="AL317" s="246"/>
      <c r="AM317" s="246"/>
      <c r="AN317" s="246"/>
      <c r="AO317" s="246"/>
      <c r="AP317" s="246"/>
      <c r="AQ317" s="246"/>
      <c r="AR317" s="246"/>
      <c r="AS317" s="246"/>
      <c r="AT317" s="246"/>
      <c r="AU317" s="246"/>
      <c r="AV317" s="246"/>
      <c r="AW317" s="246"/>
      <c r="AX317" s="246"/>
      <c r="AY317" s="246"/>
      <c r="AZ317" s="246"/>
    </row>
    <row r="318" spans="1:52" ht="15.75" x14ac:dyDescent="0.25">
      <c r="A318" s="246"/>
      <c r="B318" s="246"/>
      <c r="C318" s="246"/>
      <c r="D318" s="246"/>
      <c r="E318" s="246"/>
      <c r="F318" s="246"/>
      <c r="G318" s="246"/>
      <c r="H318" s="246"/>
      <c r="I318" s="246"/>
      <c r="J318" s="246"/>
      <c r="K318" s="246"/>
      <c r="L318" s="246"/>
      <c r="M318" s="246"/>
      <c r="N318" s="246"/>
      <c r="O318" s="246"/>
      <c r="P318" s="246"/>
      <c r="Q318" s="246"/>
      <c r="R318" s="246"/>
      <c r="S318" s="246"/>
      <c r="T318" s="246"/>
      <c r="U318" s="246"/>
      <c r="V318" s="246"/>
      <c r="W318" s="246"/>
      <c r="X318" s="246"/>
      <c r="Y318" s="246"/>
      <c r="Z318" s="246"/>
      <c r="AA318" s="246"/>
      <c r="AB318" s="246"/>
      <c r="AC318" s="246"/>
      <c r="AD318" s="246"/>
      <c r="AE318" s="246"/>
      <c r="AF318" s="246"/>
      <c r="AG318" s="246"/>
      <c r="AH318" s="246"/>
      <c r="AI318" s="246"/>
      <c r="AJ318" s="246"/>
      <c r="AK318" s="246"/>
      <c r="AL318" s="246"/>
      <c r="AM318" s="246"/>
      <c r="AN318" s="246"/>
      <c r="AO318" s="246"/>
      <c r="AP318" s="246"/>
      <c r="AQ318" s="246"/>
      <c r="AR318" s="246"/>
      <c r="AS318" s="246"/>
      <c r="AT318" s="246"/>
      <c r="AU318" s="246"/>
      <c r="AV318" s="246"/>
      <c r="AW318" s="246"/>
      <c r="AX318" s="246"/>
      <c r="AY318" s="246"/>
      <c r="AZ318" s="246"/>
    </row>
    <row r="319" spans="1:52" ht="3" customHeight="1" x14ac:dyDescent="0.25">
      <c r="A319" s="246"/>
      <c r="B319" s="246"/>
      <c r="C319" s="246"/>
      <c r="D319" s="246"/>
      <c r="E319" s="246"/>
      <c r="F319" s="246"/>
      <c r="G319" s="246"/>
      <c r="H319" s="246"/>
      <c r="I319" s="246"/>
      <c r="J319" s="246"/>
      <c r="K319" s="246"/>
      <c r="L319" s="246"/>
      <c r="M319" s="246"/>
      <c r="N319" s="246"/>
      <c r="O319" s="246"/>
      <c r="P319" s="246"/>
      <c r="Q319" s="246"/>
      <c r="R319" s="246"/>
      <c r="S319" s="246"/>
      <c r="T319" s="246"/>
      <c r="U319" s="246"/>
      <c r="V319" s="246"/>
      <c r="W319" s="246"/>
      <c r="X319" s="246"/>
      <c r="Y319" s="266"/>
      <c r="Z319" s="246"/>
      <c r="AA319" s="246"/>
      <c r="AB319" s="246"/>
      <c r="AC319" s="246"/>
      <c r="AD319" s="246"/>
      <c r="AE319" s="246"/>
      <c r="AF319" s="246"/>
      <c r="AG319" s="246"/>
      <c r="AH319" s="246"/>
      <c r="AI319" s="246"/>
      <c r="AJ319" s="246"/>
      <c r="AK319" s="246"/>
      <c r="AL319" s="246"/>
      <c r="AM319" s="246"/>
      <c r="AN319" s="246"/>
      <c r="AO319" s="246"/>
      <c r="AP319" s="246"/>
      <c r="AQ319" s="246"/>
      <c r="AR319" s="246"/>
      <c r="AS319" s="246"/>
      <c r="AT319" s="246"/>
      <c r="AU319" s="246"/>
      <c r="AV319" s="246"/>
      <c r="AW319" s="246"/>
      <c r="AX319" s="246"/>
      <c r="AY319" s="246"/>
      <c r="AZ319" s="246"/>
    </row>
    <row r="320" spans="1:52" ht="15.75" x14ac:dyDescent="0.25">
      <c r="A320" s="246"/>
      <c r="B320" s="246"/>
      <c r="C320" s="278" t="s">
        <v>4</v>
      </c>
      <c r="D320" s="246"/>
      <c r="E320" s="246"/>
      <c r="F320" s="246"/>
      <c r="G320" s="246"/>
      <c r="H320" s="246"/>
      <c r="I320" s="265"/>
      <c r="J320" s="246"/>
      <c r="K320" s="246"/>
      <c r="L320" s="246"/>
      <c r="M320" s="246"/>
      <c r="N320" s="246"/>
      <c r="O320" s="265"/>
      <c r="P320" s="265"/>
      <c r="Q320" s="248" t="s">
        <v>8</v>
      </c>
      <c r="R320" s="246"/>
      <c r="S320" s="1040">
        <f>SUM(S284:X316)</f>
        <v>20670500</v>
      </c>
      <c r="T320" s="1041"/>
      <c r="U320" s="1041"/>
      <c r="V320" s="1041"/>
      <c r="W320" s="1041"/>
      <c r="X320" s="1042"/>
      <c r="Y320" s="279"/>
      <c r="Z320" s="246"/>
      <c r="AA320" s="278" t="s">
        <v>4</v>
      </c>
      <c r="AB320" s="246"/>
      <c r="AC320" s="246"/>
      <c r="AD320" s="246"/>
      <c r="AE320" s="246"/>
      <c r="AF320" s="265"/>
      <c r="AG320" s="246"/>
      <c r="AH320" s="246"/>
      <c r="AI320" s="246"/>
      <c r="AJ320" s="246"/>
      <c r="AK320" s="246"/>
      <c r="AL320" s="246"/>
      <c r="AM320" s="246"/>
      <c r="AN320" s="246"/>
      <c r="AO320" s="246"/>
      <c r="AP320" s="246"/>
      <c r="AQ320" s="246"/>
      <c r="AR320" s="246"/>
      <c r="AS320" s="246"/>
      <c r="AT320" s="246" t="s">
        <v>8</v>
      </c>
      <c r="AU320" s="1040">
        <f>SUM(AU286:AZ316)</f>
        <v>560414.42500000005</v>
      </c>
      <c r="AV320" s="1041"/>
      <c r="AW320" s="1041"/>
      <c r="AX320" s="1041"/>
      <c r="AY320" s="1041"/>
      <c r="AZ320" s="1042"/>
    </row>
    <row r="321" spans="1:62" ht="16.5" thickBot="1" x14ac:dyDescent="0.3">
      <c r="A321" s="246"/>
      <c r="B321" s="246"/>
      <c r="C321" s="246"/>
      <c r="D321" s="246"/>
      <c r="E321" s="246"/>
      <c r="F321" s="246"/>
      <c r="G321" s="246"/>
      <c r="H321" s="246"/>
      <c r="I321" s="248"/>
      <c r="J321" s="246"/>
      <c r="K321" s="246"/>
      <c r="L321" s="246"/>
      <c r="M321" s="246"/>
      <c r="N321" s="246"/>
      <c r="O321" s="246"/>
      <c r="P321" s="246"/>
      <c r="Q321" s="246"/>
      <c r="R321" s="246"/>
      <c r="S321" s="246"/>
      <c r="T321" s="246"/>
      <c r="U321" s="246"/>
      <c r="V321" s="246"/>
      <c r="W321" s="246"/>
      <c r="X321" s="246"/>
      <c r="Y321" s="246"/>
      <c r="Z321" s="246"/>
      <c r="AA321" s="246"/>
      <c r="AB321" s="246"/>
      <c r="AC321" s="246"/>
      <c r="AD321" s="246"/>
      <c r="AE321" s="246"/>
      <c r="AF321" s="248"/>
      <c r="AG321" s="246"/>
      <c r="AH321" s="246"/>
      <c r="AI321" s="246"/>
      <c r="AJ321" s="246"/>
      <c r="AK321" s="246"/>
      <c r="AL321" s="246"/>
      <c r="AM321" s="246"/>
      <c r="AN321" s="246"/>
      <c r="AO321" s="246"/>
      <c r="AP321" s="246"/>
      <c r="AQ321" s="246"/>
      <c r="AR321" s="246"/>
      <c r="AS321" s="246"/>
      <c r="AT321" s="246"/>
      <c r="AU321" s="246"/>
      <c r="AV321" s="246"/>
      <c r="AW321" s="246"/>
      <c r="AX321" s="246"/>
      <c r="AY321" s="246"/>
      <c r="AZ321" s="246"/>
    </row>
    <row r="322" spans="1:62" ht="21" thickTop="1" x14ac:dyDescent="0.3">
      <c r="A322" s="280"/>
      <c r="B322" s="1048"/>
      <c r="C322" s="1049"/>
      <c r="D322" s="1049"/>
      <c r="E322" s="1049"/>
      <c r="F322" s="1049"/>
      <c r="G322" s="1052" t="s">
        <v>130</v>
      </c>
      <c r="H322" s="1052"/>
      <c r="I322" s="1052"/>
      <c r="J322" s="1052"/>
      <c r="K322" s="1052"/>
      <c r="L322" s="1052"/>
      <c r="M322" s="1052"/>
      <c r="N322" s="1052"/>
      <c r="O322" s="1052"/>
      <c r="P322" s="1052"/>
      <c r="Q322" s="1052"/>
      <c r="R322" s="1052"/>
      <c r="S322" s="1052"/>
      <c r="T322" s="1052"/>
      <c r="U322" s="1052"/>
      <c r="V322" s="1052"/>
      <c r="W322" s="1052"/>
      <c r="X322" s="1044"/>
      <c r="Y322" s="281"/>
      <c r="Z322" s="1054" t="s">
        <v>8</v>
      </c>
      <c r="AA322" s="1044"/>
      <c r="AB322" s="1046">
        <f>SUM(S320-AU320)</f>
        <v>20110085.574999999</v>
      </c>
      <c r="AC322" s="1046"/>
      <c r="AD322" s="1046"/>
      <c r="AE322" s="1046"/>
      <c r="AF322" s="1046"/>
      <c r="AG322" s="1046"/>
      <c r="AH322" s="1046"/>
      <c r="AI322" s="1046"/>
      <c r="AJ322" s="1046"/>
      <c r="AK322" s="1046"/>
      <c r="AL322" s="1046"/>
      <c r="AM322" s="1046"/>
      <c r="AN322" s="1046"/>
      <c r="AO322" s="1046"/>
      <c r="AP322" s="282"/>
      <c r="AQ322" s="282"/>
      <c r="AR322" s="282"/>
      <c r="AS322" s="283"/>
      <c r="AT322" s="283"/>
      <c r="AU322" s="283"/>
      <c r="AV322" s="283"/>
      <c r="AW322" s="283"/>
      <c r="AX322" s="283"/>
      <c r="AY322" s="283"/>
      <c r="AZ322" s="284"/>
      <c r="BD322" s="1012"/>
      <c r="BE322" s="989"/>
      <c r="BF322" s="989"/>
      <c r="BG322" s="989"/>
      <c r="BH322" s="989"/>
      <c r="BI322" s="989"/>
      <c r="BJ322" s="989"/>
    </row>
    <row r="323" spans="1:62" ht="21" thickBot="1" x14ac:dyDescent="0.35">
      <c r="A323" s="285"/>
      <c r="B323" s="1050"/>
      <c r="C323" s="1051"/>
      <c r="D323" s="1051"/>
      <c r="E323" s="1051"/>
      <c r="F323" s="1051"/>
      <c r="G323" s="1053"/>
      <c r="H323" s="1053"/>
      <c r="I323" s="1053"/>
      <c r="J323" s="1053"/>
      <c r="K323" s="1053"/>
      <c r="L323" s="1053"/>
      <c r="M323" s="1053"/>
      <c r="N323" s="1053"/>
      <c r="O323" s="1053"/>
      <c r="P323" s="1053"/>
      <c r="Q323" s="1053"/>
      <c r="R323" s="1053"/>
      <c r="S323" s="1053"/>
      <c r="T323" s="1053"/>
      <c r="U323" s="1053"/>
      <c r="V323" s="1053"/>
      <c r="W323" s="1053"/>
      <c r="X323" s="1045"/>
      <c r="Y323" s="286"/>
      <c r="Z323" s="1055"/>
      <c r="AA323" s="1045"/>
      <c r="AB323" s="1047"/>
      <c r="AC323" s="1047"/>
      <c r="AD323" s="1047"/>
      <c r="AE323" s="1047"/>
      <c r="AF323" s="1047"/>
      <c r="AG323" s="1047"/>
      <c r="AH323" s="1047"/>
      <c r="AI323" s="1047"/>
      <c r="AJ323" s="1047"/>
      <c r="AK323" s="1047"/>
      <c r="AL323" s="1047"/>
      <c r="AM323" s="1047"/>
      <c r="AN323" s="1047"/>
      <c r="AO323" s="1047"/>
      <c r="AP323" s="287"/>
      <c r="AQ323" s="287"/>
      <c r="AR323" s="287"/>
      <c r="AS323" s="288"/>
      <c r="AT323" s="288"/>
      <c r="AU323" s="288"/>
      <c r="AV323" s="288"/>
      <c r="AW323" s="288"/>
      <c r="AX323" s="288"/>
      <c r="AY323" s="288"/>
      <c r="AZ323" s="289"/>
    </row>
    <row r="324" spans="1:62" ht="16.5" thickTop="1" x14ac:dyDescent="0.25">
      <c r="A324" s="276"/>
      <c r="B324" s="246"/>
      <c r="C324" s="246"/>
      <c r="D324" s="246"/>
      <c r="E324" s="246"/>
      <c r="F324" s="246"/>
      <c r="G324" s="246"/>
      <c r="H324" s="246"/>
      <c r="I324" s="246"/>
      <c r="J324" s="246"/>
      <c r="K324" s="246"/>
      <c r="L324" s="246"/>
      <c r="M324" s="246"/>
      <c r="N324" s="246"/>
      <c r="O324" s="246"/>
      <c r="P324" s="246"/>
      <c r="Q324" s="246"/>
      <c r="R324" s="246"/>
      <c r="S324" s="246"/>
      <c r="T324" s="246"/>
      <c r="U324" s="246"/>
      <c r="V324" s="246"/>
      <c r="W324" s="246"/>
      <c r="X324" s="246"/>
      <c r="Y324" s="246"/>
      <c r="Z324" s="246"/>
      <c r="AA324" s="246"/>
      <c r="AB324" s="246"/>
      <c r="AC324" s="246"/>
      <c r="AD324" s="246"/>
      <c r="AE324" s="246"/>
      <c r="AF324" s="246"/>
      <c r="AG324" s="246"/>
      <c r="AH324" s="246"/>
      <c r="AI324" s="246"/>
      <c r="AJ324" s="246"/>
      <c r="AK324" s="246"/>
      <c r="AL324" s="246"/>
      <c r="AM324" s="246"/>
      <c r="AN324" s="246"/>
      <c r="AO324" s="246"/>
      <c r="AP324" s="246"/>
      <c r="AQ324" s="246"/>
      <c r="AR324" s="246"/>
      <c r="AS324" s="246"/>
      <c r="AT324" s="246"/>
      <c r="AU324" s="246"/>
      <c r="AV324" s="246"/>
      <c r="AW324" s="246"/>
      <c r="AX324" s="246"/>
      <c r="AY324" s="246"/>
      <c r="AZ324" s="246"/>
    </row>
    <row r="325" spans="1:62" ht="15.75" x14ac:dyDescent="0.25">
      <c r="A325" s="276"/>
      <c r="B325" s="246" t="s">
        <v>170</v>
      </c>
      <c r="C325" s="246" t="s">
        <v>155</v>
      </c>
      <c r="D325" s="246"/>
      <c r="E325" s="246"/>
      <c r="F325" s="246"/>
      <c r="G325" s="246"/>
      <c r="H325" s="246"/>
      <c r="I325" s="265"/>
      <c r="J325" s="246"/>
      <c r="K325" s="246"/>
      <c r="L325" s="246"/>
      <c r="M325" s="246"/>
      <c r="N325" s="246"/>
      <c r="O325" s="265"/>
      <c r="P325" s="265"/>
      <c r="Q325" s="265"/>
      <c r="R325" s="246"/>
      <c r="S325" s="266"/>
      <c r="T325" s="266"/>
      <c r="U325" s="246"/>
      <c r="V325" s="246"/>
      <c r="W325" s="246"/>
      <c r="X325" s="246"/>
      <c r="Y325" s="246"/>
      <c r="Z325" s="246"/>
      <c r="AA325" s="246"/>
      <c r="AB325" s="246"/>
      <c r="AC325" s="246"/>
      <c r="AD325" s="246"/>
      <c r="AE325" s="246"/>
      <c r="AF325" s="246"/>
      <c r="AG325" s="246"/>
      <c r="AH325" s="246"/>
      <c r="AI325" s="246"/>
      <c r="AJ325" s="246"/>
      <c r="AK325" s="246"/>
      <c r="AL325" s="246"/>
      <c r="AM325" s="246"/>
      <c r="AN325" s="246"/>
      <c r="AO325" s="246"/>
      <c r="AP325" s="246"/>
      <c r="AQ325" s="246"/>
      <c r="AR325" s="246"/>
      <c r="AS325" s="246"/>
      <c r="AT325" s="246"/>
      <c r="AU325" s="246"/>
      <c r="AV325" s="246"/>
      <c r="AW325" s="246"/>
      <c r="AX325" s="246"/>
      <c r="AY325" s="246"/>
      <c r="AZ325" s="246"/>
    </row>
    <row r="326" spans="1:62" ht="15.75" x14ac:dyDescent="0.25">
      <c r="A326" s="276"/>
      <c r="B326" s="246">
        <v>1</v>
      </c>
      <c r="C326" s="246" t="s">
        <v>107</v>
      </c>
      <c r="D326" s="246"/>
      <c r="E326" s="246"/>
      <c r="F326" s="246"/>
      <c r="G326" s="246"/>
      <c r="H326" s="246"/>
      <c r="I326" s="265"/>
      <c r="J326" s="246"/>
      <c r="K326" s="246"/>
      <c r="L326" s="246"/>
      <c r="M326" s="246"/>
      <c r="N326" s="246"/>
      <c r="O326" s="265"/>
      <c r="P326" s="265"/>
      <c r="Q326" s="265"/>
      <c r="R326" s="246"/>
      <c r="S326" s="266"/>
      <c r="T326" s="266"/>
      <c r="U326" s="266"/>
      <c r="V326" s="266"/>
      <c r="W326" s="266"/>
      <c r="X326" s="266"/>
      <c r="Y326" s="246"/>
      <c r="Z326" s="246"/>
      <c r="AA326" s="246">
        <v>2</v>
      </c>
      <c r="AB326" s="246" t="s">
        <v>171</v>
      </c>
      <c r="AC326" s="246"/>
      <c r="AD326" s="246"/>
      <c r="AE326" s="246"/>
      <c r="AF326" s="246"/>
      <c r="AG326" s="246"/>
      <c r="AH326" s="246"/>
      <c r="AI326" s="246"/>
      <c r="AJ326" s="246"/>
      <c r="AK326" s="246"/>
      <c r="AL326" s="246"/>
      <c r="AM326" s="246"/>
      <c r="AN326" s="246"/>
      <c r="AO326" s="246"/>
      <c r="AP326" s="246"/>
      <c r="AQ326" s="246"/>
      <c r="AR326" s="1028">
        <v>0.6</v>
      </c>
      <c r="AS326" s="1028"/>
      <c r="AT326" s="246" t="s">
        <v>8</v>
      </c>
      <c r="AU326" s="1025">
        <v>0</v>
      </c>
      <c r="AV326" s="1026"/>
      <c r="AW326" s="1026"/>
      <c r="AX326" s="1026"/>
      <c r="AY326" s="1026"/>
      <c r="AZ326" s="1027"/>
    </row>
    <row r="327" spans="1:62" ht="3" customHeight="1" x14ac:dyDescent="0.25">
      <c r="A327" s="276"/>
      <c r="B327" s="246"/>
      <c r="C327" s="246"/>
      <c r="D327" s="246"/>
      <c r="E327" s="246"/>
      <c r="F327" s="246"/>
      <c r="G327" s="246"/>
      <c r="H327" s="246"/>
      <c r="I327" s="265"/>
      <c r="J327" s="246"/>
      <c r="K327" s="246"/>
      <c r="L327" s="246"/>
      <c r="M327" s="246"/>
      <c r="N327" s="246"/>
      <c r="O327" s="265"/>
      <c r="P327" s="265"/>
      <c r="Q327" s="265"/>
      <c r="R327" s="246"/>
      <c r="S327" s="266"/>
      <c r="T327" s="266"/>
      <c r="U327" s="266"/>
      <c r="V327" s="266"/>
      <c r="W327" s="266"/>
      <c r="X327" s="266"/>
      <c r="Y327" s="246"/>
      <c r="Z327" s="246"/>
      <c r="AA327" s="246"/>
      <c r="AB327" s="246"/>
      <c r="AC327" s="246"/>
      <c r="AD327" s="246"/>
      <c r="AE327" s="246"/>
      <c r="AF327" s="246"/>
      <c r="AG327" s="246"/>
      <c r="AH327" s="246"/>
      <c r="AI327" s="246"/>
      <c r="AJ327" s="246"/>
      <c r="AK327" s="246"/>
      <c r="AL327" s="246"/>
      <c r="AM327" s="246"/>
      <c r="AN327" s="246"/>
      <c r="AO327" s="246"/>
      <c r="AP327" s="246"/>
      <c r="AQ327" s="246"/>
      <c r="AR327" s="246"/>
      <c r="AS327" s="246"/>
      <c r="AT327" s="246"/>
      <c r="AU327" s="246"/>
      <c r="AV327" s="246"/>
      <c r="AW327" s="246"/>
      <c r="AX327" s="246"/>
      <c r="AY327" s="246"/>
      <c r="AZ327" s="246"/>
    </row>
    <row r="328" spans="1:62" ht="15.75" x14ac:dyDescent="0.25">
      <c r="A328" s="276"/>
      <c r="B328" s="246"/>
      <c r="C328" s="246" t="s">
        <v>127</v>
      </c>
      <c r="D328" s="246"/>
      <c r="E328" s="246"/>
      <c r="F328" s="246"/>
      <c r="G328" s="246"/>
      <c r="H328" s="246"/>
      <c r="I328" s="265"/>
      <c r="J328" s="246"/>
      <c r="K328" s="246"/>
      <c r="L328" s="246"/>
      <c r="M328" s="246"/>
      <c r="N328" s="246"/>
      <c r="O328" s="1030">
        <v>3.0000000000000001E-3</v>
      </c>
      <c r="P328" s="1030"/>
      <c r="Q328" s="265" t="s">
        <v>8</v>
      </c>
      <c r="R328" s="246"/>
      <c r="S328" s="1025">
        <f>'BPJS Ketenagakerjaan'!F51</f>
        <v>36511.5</v>
      </c>
      <c r="T328" s="1026"/>
      <c r="U328" s="1026"/>
      <c r="V328" s="1026"/>
      <c r="W328" s="1026"/>
      <c r="X328" s="1027"/>
      <c r="Y328" s="246"/>
      <c r="Z328" s="246"/>
      <c r="AA328" s="246">
        <v>3</v>
      </c>
      <c r="AB328" s="246" t="s">
        <v>186</v>
      </c>
      <c r="AC328" s="246"/>
      <c r="AD328" s="246"/>
      <c r="AE328" s="246"/>
      <c r="AF328" s="246"/>
      <c r="AG328" s="246"/>
      <c r="AH328" s="246"/>
      <c r="AI328" s="246"/>
      <c r="AJ328" s="246"/>
      <c r="AK328" s="246"/>
      <c r="AL328" s="246"/>
      <c r="AM328" s="1028">
        <v>0.05</v>
      </c>
      <c r="AN328" s="1043"/>
      <c r="AO328" s="246"/>
      <c r="AP328" s="246"/>
      <c r="AQ328" s="246"/>
      <c r="AR328" s="246"/>
      <c r="AS328" s="246"/>
      <c r="AT328" s="246" t="s">
        <v>8</v>
      </c>
      <c r="AU328" s="1025">
        <v>0</v>
      </c>
      <c r="AV328" s="1026"/>
      <c r="AW328" s="1026"/>
      <c r="AX328" s="1026"/>
      <c r="AY328" s="1026"/>
      <c r="AZ328" s="1027"/>
    </row>
    <row r="329" spans="1:62" ht="3" customHeight="1" x14ac:dyDescent="0.25">
      <c r="A329" s="276"/>
      <c r="B329" s="246"/>
      <c r="C329" s="246"/>
      <c r="D329" s="246"/>
      <c r="E329" s="246"/>
      <c r="F329" s="246"/>
      <c r="G329" s="246"/>
      <c r="H329" s="246"/>
      <c r="I329" s="265"/>
      <c r="J329" s="246"/>
      <c r="K329" s="246"/>
      <c r="L329" s="246"/>
      <c r="M329" s="246"/>
      <c r="N329" s="246"/>
      <c r="O329" s="290"/>
      <c r="P329" s="290"/>
      <c r="Q329" s="265"/>
      <c r="R329" s="246"/>
      <c r="S329" s="291"/>
      <c r="T329" s="291"/>
      <c r="U329" s="291"/>
      <c r="V329" s="291"/>
      <c r="W329" s="291"/>
      <c r="X329" s="291"/>
      <c r="Y329" s="246"/>
      <c r="Z329" s="246"/>
      <c r="AA329" s="246"/>
      <c r="AB329" s="246"/>
      <c r="AC329" s="246"/>
      <c r="AD329" s="246"/>
      <c r="AE329" s="246"/>
      <c r="AF329" s="246"/>
      <c r="AG329" s="246"/>
      <c r="AH329" s="246"/>
      <c r="AI329" s="246"/>
      <c r="AJ329" s="246"/>
      <c r="AK329" s="246"/>
      <c r="AL329" s="246"/>
      <c r="AM329" s="246"/>
      <c r="AN329" s="246"/>
      <c r="AO329" s="246"/>
      <c r="AP329" s="246"/>
      <c r="AQ329" s="246"/>
      <c r="AR329" s="246"/>
      <c r="AS329" s="246"/>
      <c r="AT329" s="246"/>
      <c r="AU329" s="246"/>
      <c r="AV329" s="246"/>
      <c r="AW329" s="246"/>
      <c r="AX329" s="246"/>
      <c r="AY329" s="246"/>
      <c r="AZ329" s="246"/>
    </row>
    <row r="330" spans="1:62" ht="15.75" x14ac:dyDescent="0.25">
      <c r="A330" s="276"/>
      <c r="B330" s="246"/>
      <c r="C330" s="246" t="s">
        <v>131</v>
      </c>
      <c r="D330" s="246"/>
      <c r="E330" s="246"/>
      <c r="F330" s="246"/>
      <c r="G330" s="246"/>
      <c r="H330" s="246"/>
      <c r="I330" s="265"/>
      <c r="J330" s="246"/>
      <c r="K330" s="246"/>
      <c r="L330" s="246"/>
      <c r="M330" s="246"/>
      <c r="N330" s="246"/>
      <c r="O330" s="1030">
        <v>8.8999999999999999E-3</v>
      </c>
      <c r="P330" s="1030"/>
      <c r="Q330" s="265" t="s">
        <v>8</v>
      </c>
      <c r="R330" s="246"/>
      <c r="S330" s="1025">
        <f>'BPJS Ketenagakerjaan'!H51</f>
        <v>108317.45</v>
      </c>
      <c r="T330" s="1026"/>
      <c r="U330" s="1026"/>
      <c r="V330" s="1026"/>
      <c r="W330" s="1026"/>
      <c r="X330" s="1027"/>
      <c r="Y330" s="246"/>
      <c r="Z330" s="246"/>
      <c r="AA330" s="1">
        <v>4</v>
      </c>
      <c r="AB330" s="1" t="s">
        <v>554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 t="s">
        <v>8</v>
      </c>
      <c r="AU330" s="970">
        <f>'BPJS Kesehatan'!G19</f>
        <v>320000</v>
      </c>
      <c r="AV330" s="971"/>
      <c r="AW330" s="971"/>
      <c r="AX330" s="971"/>
      <c r="AY330" s="971"/>
      <c r="AZ330" s="972"/>
    </row>
    <row r="331" spans="1:62" ht="3" customHeight="1" x14ac:dyDescent="0.25">
      <c r="A331" s="276"/>
      <c r="B331" s="246"/>
      <c r="C331" s="246"/>
      <c r="D331" s="246"/>
      <c r="E331" s="246"/>
      <c r="F331" s="246"/>
      <c r="G331" s="246"/>
      <c r="H331" s="246"/>
      <c r="I331" s="265"/>
      <c r="J331" s="246"/>
      <c r="K331" s="246"/>
      <c r="L331" s="246"/>
      <c r="M331" s="246"/>
      <c r="N331" s="246"/>
      <c r="O331" s="290"/>
      <c r="P331" s="290"/>
      <c r="Q331" s="265"/>
      <c r="R331" s="246"/>
      <c r="S331" s="291"/>
      <c r="T331" s="291"/>
      <c r="U331" s="291"/>
      <c r="V331" s="291"/>
      <c r="W331" s="291"/>
      <c r="X331" s="291"/>
      <c r="Y331" s="246"/>
      <c r="Z331" s="246"/>
      <c r="AA331" s="246"/>
      <c r="AB331" s="246"/>
      <c r="AC331" s="246"/>
      <c r="AD331" s="246"/>
      <c r="AE331" s="246"/>
      <c r="AF331" s="246"/>
      <c r="AG331" s="246"/>
      <c r="AH331" s="246"/>
      <c r="AI331" s="246"/>
      <c r="AJ331" s="246"/>
      <c r="AK331" s="246"/>
      <c r="AL331" s="246"/>
      <c r="AM331" s="246"/>
      <c r="AN331" s="246"/>
      <c r="AO331" s="246"/>
      <c r="AP331" s="246"/>
      <c r="AQ331" s="246"/>
      <c r="AR331" s="246"/>
      <c r="AS331" s="246"/>
      <c r="AT331" s="246"/>
      <c r="AU331" s="246"/>
      <c r="AV331" s="246"/>
      <c r="AW331" s="246"/>
      <c r="AX331" s="246"/>
      <c r="AY331" s="246"/>
      <c r="AZ331" s="246"/>
    </row>
    <row r="332" spans="1:62" ht="15.75" x14ac:dyDescent="0.25">
      <c r="A332" s="276"/>
      <c r="B332" s="246"/>
      <c r="C332" s="246" t="s">
        <v>156</v>
      </c>
      <c r="D332" s="246"/>
      <c r="E332" s="246"/>
      <c r="F332" s="246"/>
      <c r="G332" s="246"/>
      <c r="H332" s="246"/>
      <c r="I332" s="265"/>
      <c r="J332" s="246"/>
      <c r="K332" s="246"/>
      <c r="L332" s="246"/>
      <c r="M332" s="246"/>
      <c r="N332" s="246"/>
      <c r="O332" s="1030">
        <v>3.6999999999999998E-2</v>
      </c>
      <c r="P332" s="1030"/>
      <c r="Q332" s="265" t="s">
        <v>8</v>
      </c>
      <c r="R332" s="246"/>
      <c r="S332" s="1025">
        <f>'BPJS Ketenagakerjaan'!M51</f>
        <v>450308.5</v>
      </c>
      <c r="T332" s="1026"/>
      <c r="U332" s="1026"/>
      <c r="V332" s="1026"/>
      <c r="W332" s="1026"/>
      <c r="X332" s="1027"/>
      <c r="Y332" s="246"/>
      <c r="Z332" s="246"/>
      <c r="AA332" s="246"/>
      <c r="AB332" s="246"/>
      <c r="AC332" s="246"/>
      <c r="AD332" s="246"/>
      <c r="AE332" s="246"/>
      <c r="AF332" s="246"/>
      <c r="AG332" s="246"/>
      <c r="AH332" s="246"/>
      <c r="AI332" s="246"/>
      <c r="AJ332" s="246"/>
      <c r="AK332" s="246"/>
      <c r="AL332" s="246"/>
      <c r="AM332" s="246"/>
      <c r="AN332" s="246"/>
      <c r="AO332" s="246"/>
      <c r="AP332" s="246"/>
      <c r="AQ332" s="246"/>
      <c r="AR332" s="246"/>
      <c r="AS332" s="246"/>
      <c r="AT332" s="246"/>
      <c r="AU332" s="246"/>
      <c r="AV332" s="246"/>
      <c r="AW332" s="246"/>
      <c r="AX332" s="246"/>
      <c r="AY332" s="246"/>
      <c r="AZ332" s="246"/>
    </row>
    <row r="333" spans="1:62" x14ac:dyDescent="0.2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  <c r="AA333" s="276"/>
      <c r="AB333" s="276"/>
      <c r="AC333" s="276"/>
      <c r="AD333" s="276"/>
      <c r="AE333" s="276"/>
      <c r="AF333" s="276"/>
      <c r="AG333" s="276"/>
      <c r="AH333" s="276"/>
      <c r="AI333" s="276"/>
      <c r="AJ333" s="276"/>
      <c r="AK333" s="276"/>
      <c r="AL333" s="276"/>
      <c r="AM333" s="276"/>
      <c r="AN333" s="276"/>
      <c r="AO333" s="276"/>
      <c r="AP333" s="276"/>
      <c r="AQ333" s="276"/>
      <c r="AR333" s="276"/>
      <c r="AS333" s="276"/>
      <c r="AT333" s="276"/>
      <c r="AU333" s="276"/>
      <c r="AV333" s="276"/>
      <c r="AW333" s="276"/>
      <c r="AX333" s="276"/>
      <c r="AY333" s="276"/>
      <c r="AZ333" s="276"/>
    </row>
    <row r="334" spans="1:62" x14ac:dyDescent="0.2">
      <c r="A334" t="s">
        <v>439</v>
      </c>
    </row>
    <row r="335" spans="1:62" x14ac:dyDescent="0.2">
      <c r="A335" s="392" t="s">
        <v>314</v>
      </c>
      <c r="B335" t="s">
        <v>455</v>
      </c>
    </row>
    <row r="336" spans="1:62" x14ac:dyDescent="0.2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276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</row>
    <row r="338" spans="1:52" ht="15.7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8.75" x14ac:dyDescent="0.3">
      <c r="A339" s="246"/>
      <c r="B339" s="246"/>
      <c r="C339" s="247"/>
      <c r="D339" s="247"/>
      <c r="E339" s="247"/>
      <c r="F339" s="247"/>
      <c r="G339" s="247"/>
      <c r="H339" s="247"/>
      <c r="I339" s="247"/>
      <c r="J339" s="247"/>
      <c r="K339" s="247"/>
      <c r="L339" s="247"/>
      <c r="M339" s="247" t="s">
        <v>350</v>
      </c>
      <c r="N339" s="247"/>
      <c r="O339" s="247"/>
      <c r="P339" s="247"/>
      <c r="Q339" s="247"/>
      <c r="R339" s="247"/>
      <c r="S339" s="247"/>
      <c r="T339" s="247"/>
      <c r="U339" s="247"/>
      <c r="V339" s="247"/>
      <c r="W339" s="247"/>
      <c r="X339" s="247"/>
      <c r="Y339" s="247"/>
      <c r="Z339" s="247"/>
      <c r="AA339" s="247"/>
      <c r="AB339" s="247"/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6"/>
      <c r="AZ339" s="246"/>
    </row>
    <row r="340" spans="1:52" ht="15.75" x14ac:dyDescent="0.25">
      <c r="A340" s="246"/>
      <c r="B340" s="246"/>
      <c r="C340" s="246"/>
      <c r="D340" s="246"/>
      <c r="E340" s="246"/>
      <c r="F340" s="246"/>
      <c r="G340" s="246"/>
      <c r="H340" s="246"/>
      <c r="I340" s="248"/>
      <c r="J340" s="246"/>
      <c r="K340" s="246"/>
      <c r="L340" s="246"/>
      <c r="M340" s="246"/>
      <c r="N340" s="246"/>
      <c r="O340" s="246"/>
      <c r="P340" s="246"/>
      <c r="Q340" s="246"/>
      <c r="R340" s="246"/>
      <c r="S340" s="246"/>
      <c r="T340" s="246"/>
      <c r="U340" s="246"/>
      <c r="V340" s="246"/>
      <c r="W340" s="246"/>
      <c r="X340" s="246"/>
      <c r="Y340" s="246"/>
      <c r="Z340" s="246"/>
      <c r="AA340" s="246"/>
      <c r="AB340" s="246"/>
      <c r="AC340" s="246"/>
      <c r="AD340" s="246"/>
      <c r="AE340" s="246"/>
      <c r="AF340" s="246"/>
      <c r="AG340" s="246"/>
      <c r="AH340" s="246"/>
      <c r="AI340" s="246"/>
      <c r="AJ340" s="246"/>
      <c r="AK340" s="246"/>
      <c r="AL340" s="246"/>
      <c r="AM340" s="246"/>
      <c r="AN340" s="246"/>
      <c r="AO340" s="246"/>
      <c r="AP340" s="246"/>
      <c r="AQ340" s="246"/>
      <c r="AR340" s="246"/>
      <c r="AS340" s="246"/>
      <c r="AT340" s="246"/>
      <c r="AU340" s="246"/>
      <c r="AV340" s="246"/>
      <c r="AW340" s="246"/>
      <c r="AX340" s="246"/>
      <c r="AY340" s="246"/>
      <c r="AZ340" s="246"/>
    </row>
    <row r="341" spans="1:52" ht="22.5" x14ac:dyDescent="0.3">
      <c r="A341" s="246"/>
      <c r="B341" s="246"/>
      <c r="C341" s="247"/>
      <c r="D341" s="247"/>
      <c r="E341" s="247"/>
      <c r="F341" s="247"/>
      <c r="G341" s="247"/>
      <c r="H341" s="247"/>
      <c r="I341" s="247"/>
      <c r="J341" s="247"/>
      <c r="K341" s="247"/>
      <c r="L341" s="247"/>
      <c r="M341" s="249" t="s">
        <v>15</v>
      </c>
      <c r="N341" s="247"/>
      <c r="O341" s="247"/>
      <c r="P341" s="247"/>
      <c r="Q341" s="247"/>
      <c r="R341" s="247"/>
      <c r="S341" s="247"/>
      <c r="T341" s="247"/>
      <c r="U341" s="247"/>
      <c r="V341" s="247"/>
      <c r="W341" s="247"/>
      <c r="X341" s="247"/>
      <c r="Y341" s="247"/>
      <c r="Z341" s="247"/>
      <c r="AA341" s="247"/>
      <c r="AB341" s="247"/>
      <c r="AC341" s="247"/>
      <c r="AD341" s="247"/>
      <c r="AE341" s="247"/>
      <c r="AF341" s="247"/>
      <c r="AG341" s="247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47"/>
      <c r="AS341" s="247"/>
      <c r="AT341" s="247"/>
      <c r="AU341" s="247"/>
      <c r="AV341" s="247"/>
      <c r="AW341" s="247"/>
      <c r="AX341" s="247"/>
      <c r="AY341" s="246"/>
      <c r="AZ341" s="246"/>
    </row>
    <row r="342" spans="1:52" ht="15.75" x14ac:dyDescent="0.25">
      <c r="A342" s="246"/>
      <c r="B342" s="246"/>
      <c r="C342" s="246"/>
      <c r="D342" s="246"/>
      <c r="E342" s="246"/>
      <c r="F342" s="246"/>
      <c r="G342" s="246"/>
      <c r="H342" s="246"/>
      <c r="I342" s="248"/>
      <c r="J342" s="246"/>
      <c r="K342" s="246"/>
      <c r="L342" s="246"/>
      <c r="M342" s="246"/>
      <c r="N342" s="246"/>
      <c r="O342" s="246"/>
      <c r="P342" s="246"/>
      <c r="Q342" s="246"/>
      <c r="R342" s="246"/>
      <c r="S342" s="246"/>
      <c r="T342" s="246"/>
      <c r="U342" s="246"/>
      <c r="V342" s="246"/>
      <c r="W342" s="246"/>
      <c r="X342" s="246"/>
      <c r="Y342" s="246"/>
      <c r="Z342" s="246"/>
      <c r="AA342" s="246"/>
      <c r="AB342" s="246"/>
      <c r="AC342" s="246"/>
      <c r="AD342" s="246"/>
      <c r="AE342" s="246"/>
      <c r="AF342" s="246"/>
      <c r="AG342" s="246"/>
      <c r="AH342" s="246"/>
      <c r="AI342" s="246"/>
      <c r="AJ342" s="246"/>
      <c r="AK342" s="246"/>
      <c r="AL342" s="246"/>
      <c r="AM342" s="246"/>
      <c r="AN342" s="246"/>
      <c r="AO342" s="246"/>
      <c r="AP342" s="246"/>
      <c r="AQ342" s="246"/>
      <c r="AR342" s="246"/>
      <c r="AS342" s="246"/>
      <c r="AT342" s="246"/>
      <c r="AU342" s="246"/>
      <c r="AV342" s="246"/>
      <c r="AW342" s="246"/>
      <c r="AX342" s="246"/>
      <c r="AY342" s="246"/>
      <c r="AZ342" s="246"/>
    </row>
    <row r="343" spans="1:52" ht="15.75" x14ac:dyDescent="0.25">
      <c r="A343" s="246"/>
      <c r="B343" s="250"/>
      <c r="C343" s="251" t="s">
        <v>7</v>
      </c>
      <c r="D343" s="252"/>
      <c r="E343" s="252"/>
      <c r="F343" s="252"/>
      <c r="G343" s="252"/>
      <c r="H343" s="252"/>
      <c r="I343" s="253" t="s">
        <v>8</v>
      </c>
      <c r="J343" s="252"/>
      <c r="K343" s="1035" t="str">
        <f>'Rekap1 +tunjangan'!B21</f>
        <v>AGUS GUSNIADI</v>
      </c>
      <c r="L343" s="1035"/>
      <c r="M343" s="1035"/>
      <c r="N343" s="1035"/>
      <c r="O343" s="1035"/>
      <c r="P343" s="1035"/>
      <c r="Q343" s="1035"/>
      <c r="R343" s="1035"/>
      <c r="S343" s="1035"/>
      <c r="T343" s="1035"/>
      <c r="U343" s="1035"/>
      <c r="V343" s="1035"/>
      <c r="W343" s="1035"/>
      <c r="X343" s="1060"/>
      <c r="Y343" s="254"/>
      <c r="Z343" s="246"/>
      <c r="AA343" s="255" t="s">
        <v>11</v>
      </c>
      <c r="AB343" s="252"/>
      <c r="AC343" s="252"/>
      <c r="AD343" s="252"/>
      <c r="AE343" s="252"/>
      <c r="AF343" s="253" t="s">
        <v>8</v>
      </c>
      <c r="AG343" s="252"/>
      <c r="AH343" s="1035" t="str">
        <f>AH6</f>
        <v>PEMANDUAN DAN PENUNDAAN</v>
      </c>
      <c r="AI343" s="1035"/>
      <c r="AJ343" s="1035"/>
      <c r="AK343" s="1035"/>
      <c r="AL343" s="1035"/>
      <c r="AM343" s="1035"/>
      <c r="AN343" s="1035"/>
      <c r="AO343" s="1035"/>
      <c r="AP343" s="1035"/>
      <c r="AQ343" s="1035"/>
      <c r="AR343" s="1035"/>
      <c r="AS343" s="1035"/>
      <c r="AT343" s="1035"/>
      <c r="AU343" s="1035"/>
      <c r="AV343" s="1035"/>
      <c r="AW343" s="1035"/>
      <c r="AX343" s="1035"/>
      <c r="AY343" s="1035"/>
      <c r="AZ343" s="1060"/>
    </row>
    <row r="344" spans="1:52" ht="3" customHeight="1" x14ac:dyDescent="0.25">
      <c r="A344" s="246"/>
      <c r="B344" s="246"/>
      <c r="C344" s="246"/>
      <c r="D344" s="246"/>
      <c r="E344" s="246"/>
      <c r="F344" s="246"/>
      <c r="G344" s="246"/>
      <c r="H344" s="246"/>
      <c r="I344" s="256"/>
      <c r="J344" s="246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46"/>
      <c r="AA344" s="258"/>
      <c r="AB344" s="246"/>
      <c r="AC344" s="246"/>
      <c r="AD344" s="246"/>
      <c r="AE344" s="246"/>
      <c r="AF344" s="259"/>
      <c r="AG344" s="246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  <c r="AW344" s="257"/>
      <c r="AX344" s="257"/>
      <c r="AY344" s="246"/>
      <c r="AZ344" s="246"/>
    </row>
    <row r="345" spans="1:52" ht="15.75" x14ac:dyDescent="0.25">
      <c r="A345" s="246"/>
      <c r="B345" s="250"/>
      <c r="C345" s="251" t="s">
        <v>21</v>
      </c>
      <c r="D345" s="252"/>
      <c r="E345" s="252"/>
      <c r="F345" s="252"/>
      <c r="G345" s="252"/>
      <c r="H345" s="252"/>
      <c r="I345" s="253" t="s">
        <v>8</v>
      </c>
      <c r="J345" s="252"/>
      <c r="K345" s="1035" t="s">
        <v>157</v>
      </c>
      <c r="L345" s="1036"/>
      <c r="M345" s="1036"/>
      <c r="N345" s="1036"/>
      <c r="O345" s="1036"/>
      <c r="P345" s="1036"/>
      <c r="Q345" s="1036"/>
      <c r="R345" s="1036"/>
      <c r="S345" s="1036"/>
      <c r="T345" s="1036"/>
      <c r="U345" s="1036"/>
      <c r="V345" s="1036"/>
      <c r="W345" s="1036"/>
      <c r="X345" s="1037"/>
      <c r="Y345" s="254"/>
      <c r="Z345" s="246"/>
      <c r="AA345" s="255" t="s">
        <v>12</v>
      </c>
      <c r="AB345" s="252"/>
      <c r="AC345" s="252"/>
      <c r="AD345" s="252"/>
      <c r="AE345" s="252"/>
      <c r="AF345" s="253" t="s">
        <v>8</v>
      </c>
      <c r="AG345" s="252"/>
      <c r="AH345" s="1029">
        <f>AH8</f>
        <v>42659</v>
      </c>
      <c r="AI345" s="1029"/>
      <c r="AJ345" s="1029"/>
      <c r="AK345" s="1029"/>
      <c r="AL345" s="1029"/>
      <c r="AM345" s="260" t="s">
        <v>18</v>
      </c>
      <c r="AN345" s="252"/>
      <c r="AO345" s="1029">
        <f>AO8</f>
        <v>42689</v>
      </c>
      <c r="AP345" s="1029"/>
      <c r="AQ345" s="1029"/>
      <c r="AR345" s="1029"/>
      <c r="AS345" s="1029"/>
      <c r="AT345" s="1029"/>
      <c r="AU345" s="261"/>
      <c r="AV345" s="261"/>
      <c r="AW345" s="261"/>
      <c r="AX345" s="261"/>
      <c r="AY345" s="252"/>
      <c r="AZ345" s="262"/>
    </row>
    <row r="346" spans="1:52" ht="3" customHeight="1" x14ac:dyDescent="0.25">
      <c r="A346" s="246"/>
      <c r="B346" s="246"/>
      <c r="C346" s="246"/>
      <c r="D346" s="246"/>
      <c r="E346" s="246"/>
      <c r="F346" s="246"/>
      <c r="G346" s="246"/>
      <c r="H346" s="246"/>
      <c r="I346" s="256"/>
      <c r="J346" s="246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46"/>
      <c r="AA346" s="258"/>
      <c r="AB346" s="246"/>
      <c r="AC346" s="246"/>
      <c r="AD346" s="246"/>
      <c r="AE346" s="246"/>
      <c r="AF346" s="259"/>
      <c r="AG346" s="246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  <c r="AW346" s="257"/>
      <c r="AX346" s="257"/>
      <c r="AY346" s="246"/>
      <c r="AZ346" s="246"/>
    </row>
    <row r="347" spans="1:52" ht="15.75" x14ac:dyDescent="0.25">
      <c r="A347" s="246"/>
      <c r="B347" s="250"/>
      <c r="C347" s="251" t="s">
        <v>6</v>
      </c>
      <c r="D347" s="252"/>
      <c r="E347" s="252"/>
      <c r="F347" s="252"/>
      <c r="G347" s="252"/>
      <c r="H347" s="252"/>
      <c r="I347" s="253" t="s">
        <v>8</v>
      </c>
      <c r="J347" s="252"/>
      <c r="K347" s="1057"/>
      <c r="L347" s="1058"/>
      <c r="M347" s="1058"/>
      <c r="N347" s="1058"/>
      <c r="O347" s="1058"/>
      <c r="P347" s="1058"/>
      <c r="Q347" s="1058"/>
      <c r="R347" s="1058"/>
      <c r="S347" s="1058"/>
      <c r="T347" s="1058"/>
      <c r="U347" s="1058"/>
      <c r="V347" s="1058"/>
      <c r="W347" s="1058"/>
      <c r="X347" s="1059"/>
      <c r="Y347" s="263"/>
      <c r="Z347" s="246"/>
      <c r="AA347" s="255" t="s">
        <v>13</v>
      </c>
      <c r="AB347" s="252"/>
      <c r="AC347" s="252"/>
      <c r="AD347" s="252"/>
      <c r="AE347" s="252"/>
      <c r="AF347" s="253" t="s">
        <v>8</v>
      </c>
      <c r="AG347" s="252"/>
      <c r="AH347" s="1033">
        <f>'Rekap1 +tunjangan'!C21</f>
        <v>42324</v>
      </c>
      <c r="AI347" s="1034"/>
      <c r="AJ347" s="1034"/>
      <c r="AK347" s="1034"/>
      <c r="AL347" s="1034"/>
      <c r="AM347" s="1034"/>
      <c r="AN347" s="1034"/>
      <c r="AO347" s="1034"/>
      <c r="AP347" s="1034"/>
      <c r="AQ347" s="1034"/>
      <c r="AR347" s="1034"/>
      <c r="AS347" s="1034"/>
      <c r="AT347" s="1034"/>
      <c r="AU347" s="1034"/>
      <c r="AV347" s="1034"/>
      <c r="AW347" s="1034"/>
      <c r="AX347" s="1034"/>
      <c r="AY347" s="252"/>
      <c r="AZ347" s="262"/>
    </row>
    <row r="348" spans="1:52" ht="3" customHeight="1" x14ac:dyDescent="0.25">
      <c r="A348" s="246"/>
      <c r="B348" s="246"/>
      <c r="C348" s="246"/>
      <c r="D348" s="246"/>
      <c r="E348" s="246"/>
      <c r="F348" s="246"/>
      <c r="G348" s="246"/>
      <c r="H348" s="246"/>
      <c r="I348" s="256"/>
      <c r="J348" s="246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46"/>
      <c r="AA348" s="258"/>
      <c r="AB348" s="246"/>
      <c r="AC348" s="246"/>
      <c r="AD348" s="246"/>
      <c r="AE348" s="246"/>
      <c r="AF348" s="259"/>
      <c r="AG348" s="246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  <c r="AW348" s="257"/>
      <c r="AX348" s="257"/>
      <c r="AY348" s="246"/>
      <c r="AZ348" s="246"/>
    </row>
    <row r="349" spans="1:52" ht="15.75" x14ac:dyDescent="0.25">
      <c r="A349" s="246"/>
      <c r="B349" s="250"/>
      <c r="C349" s="251" t="s">
        <v>104</v>
      </c>
      <c r="D349" s="252"/>
      <c r="E349" s="252"/>
      <c r="F349" s="252"/>
      <c r="G349" s="252"/>
      <c r="H349" s="252"/>
      <c r="I349" s="264" t="s">
        <v>8</v>
      </c>
      <c r="J349" s="252"/>
      <c r="K349" s="1035" t="s">
        <v>158</v>
      </c>
      <c r="L349" s="1036"/>
      <c r="M349" s="1036"/>
      <c r="N349" s="1036"/>
      <c r="O349" s="1036"/>
      <c r="P349" s="1036"/>
      <c r="Q349" s="1036"/>
      <c r="R349" s="1036"/>
      <c r="S349" s="1036"/>
      <c r="T349" s="1036"/>
      <c r="U349" s="1036"/>
      <c r="V349" s="1036"/>
      <c r="W349" s="1036"/>
      <c r="X349" s="1037"/>
      <c r="Y349" s="254"/>
      <c r="Z349" s="246"/>
      <c r="AA349" s="255" t="s">
        <v>14</v>
      </c>
      <c r="AB349" s="252"/>
      <c r="AC349" s="252"/>
      <c r="AD349" s="252"/>
      <c r="AE349" s="252"/>
      <c r="AF349" s="253" t="s">
        <v>8</v>
      </c>
      <c r="AG349" s="252"/>
      <c r="AH349" s="1038" t="s">
        <v>591</v>
      </c>
      <c r="AI349" s="1039"/>
      <c r="AJ349" s="1039"/>
      <c r="AK349" s="1039"/>
      <c r="AL349" s="1039"/>
      <c r="AM349" s="1039"/>
      <c r="AN349" s="260" t="s">
        <v>161</v>
      </c>
      <c r="AO349" s="260"/>
      <c r="AP349" s="260"/>
      <c r="AQ349" s="260"/>
      <c r="AR349" s="260"/>
      <c r="AS349" s="260"/>
      <c r="AT349" s="260"/>
      <c r="AU349" s="260"/>
      <c r="AV349" s="260"/>
      <c r="AW349" s="260"/>
      <c r="AX349" s="260"/>
      <c r="AY349" s="252"/>
      <c r="AZ349" s="262"/>
    </row>
    <row r="350" spans="1:52" ht="15.75" x14ac:dyDescent="0.25">
      <c r="A350" s="246"/>
      <c r="B350" s="246"/>
      <c r="C350" s="246"/>
      <c r="D350" s="246"/>
      <c r="E350" s="246"/>
      <c r="F350" s="246"/>
      <c r="G350" s="246"/>
      <c r="H350" s="246"/>
      <c r="I350" s="248"/>
      <c r="J350" s="246"/>
      <c r="K350" s="246"/>
      <c r="L350" s="246"/>
      <c r="M350" s="246"/>
      <c r="N350" s="246"/>
      <c r="O350" s="246"/>
      <c r="P350" s="246"/>
      <c r="Q350" s="246"/>
      <c r="R350" s="246"/>
      <c r="S350" s="246"/>
      <c r="T350" s="246"/>
      <c r="U350" s="246"/>
      <c r="V350" s="246"/>
      <c r="W350" s="246"/>
      <c r="X350" s="246"/>
      <c r="Y350" s="246"/>
      <c r="Z350" s="246"/>
      <c r="AA350" s="246"/>
      <c r="AB350" s="246"/>
      <c r="AC350" s="246"/>
      <c r="AD350" s="246"/>
      <c r="AE350" s="246"/>
      <c r="AF350" s="246"/>
      <c r="AG350" s="246"/>
      <c r="AH350" s="246"/>
      <c r="AI350" s="246"/>
      <c r="AJ350" s="246"/>
      <c r="AK350" s="246"/>
      <c r="AL350" s="246"/>
      <c r="AM350" s="246"/>
      <c r="AN350" s="246"/>
      <c r="AO350" s="246"/>
      <c r="AP350" s="246"/>
      <c r="AQ350" s="246"/>
      <c r="AR350" s="246"/>
      <c r="AS350" s="246"/>
      <c r="AT350" s="246"/>
      <c r="AU350" s="246"/>
      <c r="AV350" s="246"/>
      <c r="AW350" s="246"/>
      <c r="AX350" s="246"/>
      <c r="AY350" s="246"/>
      <c r="AZ350" s="246"/>
    </row>
    <row r="351" spans="1:52" ht="15.75" x14ac:dyDescent="0.25">
      <c r="A351" s="246"/>
      <c r="B351" s="246" t="s">
        <v>167</v>
      </c>
      <c r="C351" s="246" t="s">
        <v>0</v>
      </c>
      <c r="D351" s="246"/>
      <c r="E351" s="246"/>
      <c r="F351" s="246"/>
      <c r="G351" s="246"/>
      <c r="H351" s="246"/>
      <c r="I351" s="246"/>
      <c r="J351" s="246"/>
      <c r="K351" s="246"/>
      <c r="L351" s="246"/>
      <c r="M351" s="246"/>
      <c r="N351" s="246"/>
      <c r="O351" s="246"/>
      <c r="P351" s="265"/>
      <c r="Q351" s="265" t="s">
        <v>8</v>
      </c>
      <c r="R351" s="246"/>
      <c r="S351" s="1025">
        <f>'Rekap1 +tunjangan'!E21</f>
        <v>4770500</v>
      </c>
      <c r="T351" s="1026"/>
      <c r="U351" s="1026"/>
      <c r="V351" s="1026"/>
      <c r="W351" s="1026"/>
      <c r="X351" s="1027"/>
      <c r="Y351" s="266"/>
      <c r="Z351" s="246"/>
      <c r="AA351" s="246" t="s">
        <v>166</v>
      </c>
      <c r="AB351" s="246" t="s">
        <v>153</v>
      </c>
      <c r="AC351" s="246"/>
      <c r="AD351" s="246"/>
      <c r="AE351" s="246"/>
      <c r="AF351" s="246"/>
      <c r="AG351" s="246"/>
      <c r="AH351" s="246"/>
      <c r="AI351" s="246"/>
      <c r="AJ351" s="246"/>
      <c r="AK351" s="246"/>
      <c r="AL351" s="246"/>
      <c r="AM351" s="246"/>
      <c r="AN351" s="246"/>
      <c r="AO351" s="246"/>
      <c r="AP351" s="246"/>
      <c r="AQ351" s="246"/>
      <c r="AR351" s="246"/>
      <c r="AS351" s="246"/>
      <c r="AT351" s="246"/>
      <c r="AU351" s="246"/>
      <c r="AV351" s="246"/>
      <c r="AW351" s="246"/>
      <c r="AX351" s="246"/>
      <c r="AY351" s="246"/>
      <c r="AZ351" s="246"/>
    </row>
    <row r="352" spans="1:52" ht="3" customHeight="1" x14ac:dyDescent="0.25">
      <c r="A352" s="246"/>
      <c r="B352" s="246"/>
      <c r="C352" s="246"/>
      <c r="D352" s="246"/>
      <c r="E352" s="246"/>
      <c r="F352" s="246"/>
      <c r="G352" s="246"/>
      <c r="H352" s="246"/>
      <c r="I352" s="248"/>
      <c r="J352" s="246"/>
      <c r="K352" s="246"/>
      <c r="L352" s="246"/>
      <c r="M352" s="246"/>
      <c r="N352" s="246"/>
      <c r="O352" s="246"/>
      <c r="P352" s="246"/>
      <c r="Q352" s="246"/>
      <c r="R352" s="246"/>
      <c r="S352" s="246"/>
      <c r="T352" s="246"/>
      <c r="U352" s="246"/>
      <c r="V352" s="246"/>
      <c r="W352" s="246"/>
      <c r="X352" s="246"/>
      <c r="Y352" s="246"/>
      <c r="Z352" s="246"/>
      <c r="AA352" s="246"/>
      <c r="AB352" s="246"/>
      <c r="AC352" s="246"/>
      <c r="AD352" s="246"/>
      <c r="AE352" s="246"/>
      <c r="AF352" s="246"/>
      <c r="AG352" s="246"/>
      <c r="AH352" s="246"/>
      <c r="AI352" s="246"/>
      <c r="AJ352" s="246"/>
      <c r="AK352" s="246"/>
      <c r="AL352" s="246"/>
      <c r="AM352" s="246"/>
      <c r="AN352" s="246"/>
      <c r="AO352" s="246"/>
      <c r="AP352" s="246"/>
      <c r="AQ352" s="246"/>
      <c r="AR352" s="246"/>
      <c r="AS352" s="246"/>
      <c r="AT352" s="246"/>
      <c r="AU352" s="246"/>
      <c r="AV352" s="246"/>
      <c r="AW352" s="246"/>
      <c r="AX352" s="246"/>
      <c r="AY352" s="246"/>
      <c r="AZ352" s="246"/>
    </row>
    <row r="353" spans="1:52" ht="15.75" x14ac:dyDescent="0.25">
      <c r="A353" s="246"/>
      <c r="B353" s="246" t="s">
        <v>168</v>
      </c>
      <c r="C353" s="246" t="s">
        <v>125</v>
      </c>
      <c r="D353" s="246"/>
      <c r="E353" s="246"/>
      <c r="F353" s="246"/>
      <c r="G353" s="246"/>
      <c r="H353" s="246"/>
      <c r="I353" s="246"/>
      <c r="J353" s="246"/>
      <c r="K353" s="267"/>
      <c r="L353" s="267"/>
      <c r="M353" s="267"/>
      <c r="N353" s="267"/>
      <c r="O353" s="246"/>
      <c r="P353" s="265"/>
      <c r="Q353" s="265"/>
      <c r="R353" s="246"/>
      <c r="S353" s="246"/>
      <c r="T353" s="246"/>
      <c r="U353" s="246"/>
      <c r="V353" s="246"/>
      <c r="W353" s="246"/>
      <c r="X353" s="246"/>
      <c r="Y353" s="246"/>
      <c r="Z353" s="246"/>
      <c r="AA353" s="246"/>
      <c r="AB353" s="246" t="s">
        <v>108</v>
      </c>
      <c r="AC353" s="246"/>
      <c r="AD353" s="246"/>
      <c r="AE353" s="246"/>
      <c r="AF353" s="246"/>
      <c r="AG353" s="246"/>
      <c r="AH353" s="246"/>
      <c r="AI353" s="246"/>
      <c r="AJ353" s="246"/>
      <c r="AK353" s="246"/>
      <c r="AL353" s="246"/>
      <c r="AM353" s="246"/>
      <c r="AN353" s="246"/>
      <c r="AO353" s="246"/>
      <c r="AP353" s="246"/>
      <c r="AQ353" s="246"/>
      <c r="AR353" s="246"/>
      <c r="AS353" s="246"/>
      <c r="AT353" s="246" t="s">
        <v>8</v>
      </c>
      <c r="AU353" s="1025">
        <v>0</v>
      </c>
      <c r="AV353" s="1026"/>
      <c r="AW353" s="1026"/>
      <c r="AX353" s="1026"/>
      <c r="AY353" s="1026"/>
      <c r="AZ353" s="1027"/>
    </row>
    <row r="354" spans="1:52" ht="3" customHeight="1" x14ac:dyDescent="0.25">
      <c r="A354" s="246"/>
      <c r="B354" s="246"/>
      <c r="C354" s="246"/>
      <c r="D354" s="246"/>
      <c r="E354" s="246"/>
      <c r="F354" s="246"/>
      <c r="G354" s="246"/>
      <c r="H354" s="246"/>
      <c r="I354" s="265"/>
      <c r="J354" s="246"/>
      <c r="K354" s="248"/>
      <c r="L354" s="248"/>
      <c r="M354" s="248"/>
      <c r="N354" s="248"/>
      <c r="O354" s="246"/>
      <c r="P354" s="246"/>
      <c r="Q354" s="246"/>
      <c r="R354" s="246"/>
      <c r="S354" s="246"/>
      <c r="T354" s="246"/>
      <c r="U354" s="246"/>
      <c r="V354" s="246"/>
      <c r="W354" s="246"/>
      <c r="X354" s="246"/>
      <c r="Y354" s="246"/>
      <c r="Z354" s="246"/>
      <c r="AA354" s="246"/>
      <c r="AB354" s="246"/>
      <c r="AC354" s="246"/>
      <c r="AD354" s="246"/>
      <c r="AE354" s="246"/>
      <c r="AF354" s="248"/>
      <c r="AG354" s="246"/>
      <c r="AH354" s="246"/>
      <c r="AI354" s="246"/>
      <c r="AJ354" s="246"/>
      <c r="AK354" s="246"/>
      <c r="AL354" s="246"/>
      <c r="AM354" s="246"/>
      <c r="AN354" s="246"/>
      <c r="AO354" s="246"/>
      <c r="AP354" s="246"/>
      <c r="AQ354" s="246"/>
      <c r="AR354" s="246"/>
      <c r="AS354" s="246"/>
      <c r="AT354" s="246"/>
      <c r="AU354" s="246"/>
      <c r="AV354" s="246"/>
      <c r="AW354" s="246"/>
      <c r="AX354" s="246"/>
      <c r="AY354" s="246"/>
      <c r="AZ354" s="246"/>
    </row>
    <row r="355" spans="1:52" ht="15.75" x14ac:dyDescent="0.25">
      <c r="A355" s="246"/>
      <c r="B355" s="246"/>
      <c r="C355" s="246" t="s">
        <v>20</v>
      </c>
      <c r="D355" s="246"/>
      <c r="E355" s="246"/>
      <c r="F355" s="246"/>
      <c r="G355" s="246"/>
      <c r="H355" s="246"/>
      <c r="I355" s="265"/>
      <c r="J355" s="246"/>
      <c r="K355" s="246"/>
      <c r="L355" s="246"/>
      <c r="M355" s="246"/>
      <c r="N355" s="246"/>
      <c r="O355" s="246"/>
      <c r="P355" s="265"/>
      <c r="Q355" s="265" t="s">
        <v>8</v>
      </c>
      <c r="R355" s="246"/>
      <c r="S355" s="1025">
        <f>'Rekap1 +tunjangan'!G21</f>
        <v>2200000</v>
      </c>
      <c r="T355" s="1026"/>
      <c r="U355" s="1026"/>
      <c r="V355" s="1026"/>
      <c r="W355" s="1026"/>
      <c r="X355" s="1027"/>
      <c r="Y355" s="266"/>
      <c r="Z355" s="246"/>
      <c r="AA355" s="246"/>
      <c r="AB355" s="246" t="s">
        <v>109</v>
      </c>
      <c r="AC355" s="246"/>
      <c r="AD355" s="246"/>
      <c r="AE355" s="246"/>
      <c r="AF355" s="265"/>
      <c r="AG355" s="250" t="s">
        <v>19</v>
      </c>
      <c r="AH355" s="260"/>
      <c r="AI355" s="268"/>
      <c r="AJ355" s="1031">
        <v>0</v>
      </c>
      <c r="AK355" s="1032"/>
      <c r="AL355" s="267"/>
      <c r="AM355" s="269" t="s">
        <v>132</v>
      </c>
      <c r="AN355" s="260"/>
      <c r="AO355" s="262"/>
      <c r="AP355" s="1031">
        <v>0</v>
      </c>
      <c r="AQ355" s="1032"/>
      <c r="AR355" s="270"/>
      <c r="AS355" s="246"/>
      <c r="AT355" s="246" t="s">
        <v>8</v>
      </c>
      <c r="AU355" s="1025">
        <f>'Rekap1 +tunjangan'!AB20</f>
        <v>0</v>
      </c>
      <c r="AV355" s="1026"/>
      <c r="AW355" s="1026"/>
      <c r="AX355" s="1026"/>
      <c r="AY355" s="1026"/>
      <c r="AZ355" s="1027"/>
    </row>
    <row r="356" spans="1:52" ht="3" customHeight="1" x14ac:dyDescent="0.25">
      <c r="A356" s="246"/>
      <c r="B356" s="246"/>
      <c r="C356" s="246"/>
      <c r="D356" s="246"/>
      <c r="E356" s="246"/>
      <c r="F356" s="246"/>
      <c r="G356" s="246"/>
      <c r="H356" s="246"/>
      <c r="I356" s="265"/>
      <c r="J356" s="246"/>
      <c r="K356" s="246"/>
      <c r="L356" s="246"/>
      <c r="M356" s="271"/>
      <c r="N356" s="271"/>
      <c r="O356" s="246"/>
      <c r="P356" s="265"/>
      <c r="Q356" s="265"/>
      <c r="R356" s="246"/>
      <c r="S356" s="246"/>
      <c r="T356" s="246"/>
      <c r="U356" s="246"/>
      <c r="V356" s="246"/>
      <c r="W356" s="246"/>
      <c r="X356" s="246"/>
      <c r="Y356" s="246"/>
      <c r="Z356" s="246"/>
      <c r="AA356" s="246"/>
      <c r="AB356" s="246"/>
      <c r="AC356" s="246"/>
      <c r="AD356" s="246"/>
      <c r="AE356" s="246"/>
      <c r="AF356" s="248"/>
      <c r="AG356" s="246"/>
      <c r="AH356" s="246"/>
      <c r="AI356" s="246"/>
      <c r="AJ356" s="246">
        <v>0</v>
      </c>
      <c r="AK356" s="246"/>
      <c r="AL356" s="246"/>
      <c r="AM356" s="246"/>
      <c r="AN356" s="246"/>
      <c r="AO356" s="246"/>
      <c r="AP356" s="246"/>
      <c r="AQ356" s="246"/>
      <c r="AR356" s="246"/>
      <c r="AS356" s="246"/>
      <c r="AT356" s="246"/>
      <c r="AU356" s="246"/>
      <c r="AV356" s="246"/>
      <c r="AW356" s="246">
        <v>0</v>
      </c>
      <c r="AX356" s="246"/>
      <c r="AY356" s="246"/>
      <c r="AZ356" s="246"/>
    </row>
    <row r="357" spans="1:52" ht="15.75" x14ac:dyDescent="0.25">
      <c r="A357" s="246"/>
      <c r="B357" s="246"/>
      <c r="C357" s="246" t="s">
        <v>495</v>
      </c>
      <c r="D357" s="246"/>
      <c r="E357" s="246"/>
      <c r="F357" s="246"/>
      <c r="G357" s="246"/>
      <c r="H357" s="246"/>
      <c r="I357" s="265"/>
      <c r="J357" s="246"/>
      <c r="K357" s="246"/>
      <c r="L357" s="246"/>
      <c r="M357" s="246"/>
      <c r="N357" s="246"/>
      <c r="O357" s="246"/>
      <c r="P357" s="265"/>
      <c r="Q357" s="265" t="s">
        <v>8</v>
      </c>
      <c r="R357" s="246"/>
      <c r="S357" s="1025">
        <f>'Rekap1 +tunjangan'!K21</f>
        <v>3000000</v>
      </c>
      <c r="T357" s="1026"/>
      <c r="U357" s="1026"/>
      <c r="V357" s="1026"/>
      <c r="W357" s="1026"/>
      <c r="X357" s="1027"/>
      <c r="Y357" s="266"/>
      <c r="Z357" s="246"/>
      <c r="AA357" s="246"/>
      <c r="AB357" s="246" t="s">
        <v>550</v>
      </c>
      <c r="AC357" s="246"/>
      <c r="AD357" s="246"/>
      <c r="AE357" s="246"/>
      <c r="AF357" s="265"/>
      <c r="AG357" s="271"/>
      <c r="AH357" s="267"/>
      <c r="AI357" s="267"/>
      <c r="AJ357" s="1056"/>
      <c r="AK357" s="1056"/>
      <c r="AL357" s="267"/>
      <c r="AM357" s="267"/>
      <c r="AN357" s="267"/>
      <c r="AO357" s="271"/>
      <c r="AP357" s="1056"/>
      <c r="AQ357" s="1056"/>
      <c r="AR357" s="272"/>
      <c r="AS357" s="246"/>
      <c r="AT357" s="246" t="s">
        <v>8</v>
      </c>
      <c r="AU357" s="1025">
        <f>'Rekap1 +tunjangan'!AM21</f>
        <v>80000</v>
      </c>
      <c r="AV357" s="1026"/>
      <c r="AW357" s="1026"/>
      <c r="AX357" s="1026"/>
      <c r="AY357" s="1026"/>
      <c r="AZ357" s="1027"/>
    </row>
    <row r="358" spans="1:52" ht="3" customHeight="1" x14ac:dyDescent="0.25">
      <c r="A358" s="246"/>
      <c r="B358" s="246"/>
      <c r="C358" s="246"/>
      <c r="D358" s="246"/>
      <c r="E358" s="246"/>
      <c r="F358" s="246"/>
      <c r="G358" s="246"/>
      <c r="H358" s="246"/>
      <c r="I358" s="265"/>
      <c r="J358" s="246"/>
      <c r="K358" s="246"/>
      <c r="L358" s="246"/>
      <c r="M358" s="246"/>
      <c r="N358" s="246"/>
      <c r="O358" s="246"/>
      <c r="P358" s="248"/>
      <c r="Q358" s="248"/>
      <c r="R358" s="246"/>
      <c r="S358" s="246"/>
      <c r="T358" s="246"/>
      <c r="U358" s="246"/>
      <c r="V358" s="246"/>
      <c r="W358" s="246"/>
      <c r="X358" s="246"/>
      <c r="Y358" s="246"/>
      <c r="Z358" s="246"/>
      <c r="AA358" s="246"/>
      <c r="AB358" s="246"/>
      <c r="AC358" s="246"/>
      <c r="AD358" s="246"/>
      <c r="AE358" s="246"/>
      <c r="AF358" s="248"/>
      <c r="AG358" s="246"/>
      <c r="AH358" s="246"/>
      <c r="AI358" s="246"/>
      <c r="AJ358" s="246"/>
      <c r="AK358" s="246"/>
      <c r="AL358" s="246"/>
      <c r="AM358" s="246"/>
      <c r="AN358" s="246"/>
      <c r="AO358" s="246"/>
      <c r="AP358" s="246"/>
      <c r="AQ358" s="246"/>
      <c r="AR358" s="246"/>
      <c r="AS358" s="246"/>
      <c r="AT358" s="246"/>
      <c r="AU358" s="246"/>
      <c r="AV358" s="246"/>
      <c r="AW358" s="246"/>
      <c r="AX358" s="246"/>
      <c r="AY358" s="246"/>
      <c r="AZ358" s="246"/>
    </row>
    <row r="359" spans="1:52" ht="15.75" x14ac:dyDescent="0.25">
      <c r="A359" s="246"/>
      <c r="B359" s="246"/>
      <c r="C359" s="246" t="s">
        <v>21</v>
      </c>
      <c r="D359" s="246"/>
      <c r="E359" s="246"/>
      <c r="F359" s="246"/>
      <c r="G359" s="246"/>
      <c r="H359" s="246"/>
      <c r="I359" s="265"/>
      <c r="J359" s="246"/>
      <c r="K359" s="246"/>
      <c r="L359" s="246"/>
      <c r="M359" s="246"/>
      <c r="N359" s="246"/>
      <c r="O359" s="246"/>
      <c r="P359" s="265"/>
      <c r="Q359" s="265" t="s">
        <v>8</v>
      </c>
      <c r="R359" s="246"/>
      <c r="S359" s="1025">
        <v>0</v>
      </c>
      <c r="T359" s="1026"/>
      <c r="U359" s="1026"/>
      <c r="V359" s="1026"/>
      <c r="W359" s="1026"/>
      <c r="X359" s="1027"/>
      <c r="Y359" s="266"/>
      <c r="Z359" s="246"/>
      <c r="AA359" s="246"/>
      <c r="AB359" s="246" t="s">
        <v>88</v>
      </c>
      <c r="AC359" s="246"/>
      <c r="AD359" s="246"/>
      <c r="AE359" s="246"/>
      <c r="AF359" s="246"/>
      <c r="AG359" s="246"/>
      <c r="AH359" s="246"/>
      <c r="AI359" s="246"/>
      <c r="AJ359" s="246"/>
      <c r="AK359" s="246"/>
      <c r="AL359" s="246"/>
      <c r="AM359" s="246"/>
      <c r="AN359" s="246"/>
      <c r="AO359" s="246"/>
      <c r="AP359" s="246"/>
      <c r="AQ359" s="246"/>
      <c r="AR359" s="246"/>
      <c r="AS359" s="246"/>
      <c r="AT359" s="246" t="s">
        <v>8</v>
      </c>
      <c r="AU359" s="1025">
        <f>'Rekap1 +tunjangan'!AF21</f>
        <v>119262.5</v>
      </c>
      <c r="AV359" s="1026"/>
      <c r="AW359" s="1026"/>
      <c r="AX359" s="1026"/>
      <c r="AY359" s="1026"/>
      <c r="AZ359" s="1027"/>
    </row>
    <row r="360" spans="1:52" ht="3" customHeight="1" x14ac:dyDescent="0.25">
      <c r="A360" s="246"/>
      <c r="B360" s="246"/>
      <c r="C360" s="246"/>
      <c r="D360" s="246"/>
      <c r="E360" s="246"/>
      <c r="F360" s="246"/>
      <c r="G360" s="246"/>
      <c r="H360" s="246"/>
      <c r="I360" s="265"/>
      <c r="J360" s="246"/>
      <c r="K360" s="246"/>
      <c r="L360" s="246"/>
      <c r="M360" s="246"/>
      <c r="N360" s="246"/>
      <c r="O360" s="246"/>
      <c r="P360" s="248"/>
      <c r="Q360" s="248"/>
      <c r="R360" s="246"/>
      <c r="S360" s="246"/>
      <c r="T360" s="246"/>
      <c r="U360" s="246"/>
      <c r="V360" s="246"/>
      <c r="W360" s="246"/>
      <c r="X360" s="246"/>
      <c r="Y360" s="246"/>
      <c r="Z360" s="246"/>
      <c r="AA360" s="246"/>
      <c r="AB360" s="246"/>
      <c r="AC360" s="246"/>
      <c r="AD360" s="246"/>
      <c r="AE360" s="246"/>
      <c r="AF360" s="248"/>
      <c r="AG360" s="246"/>
      <c r="AH360" s="246"/>
      <c r="AI360" s="246"/>
      <c r="AJ360" s="246"/>
      <c r="AK360" s="246"/>
      <c r="AL360" s="246"/>
      <c r="AM360" s="246"/>
      <c r="AN360" s="246"/>
      <c r="AO360" s="246"/>
      <c r="AP360" s="246"/>
      <c r="AQ360" s="246"/>
      <c r="AR360" s="246"/>
      <c r="AS360" s="246"/>
      <c r="AT360" s="246"/>
      <c r="AU360" s="246"/>
      <c r="AV360" s="246"/>
      <c r="AW360" s="246"/>
      <c r="AX360" s="246"/>
      <c r="AY360" s="246"/>
      <c r="AZ360" s="246"/>
    </row>
    <row r="361" spans="1:52" ht="15.75" x14ac:dyDescent="0.25">
      <c r="A361" s="246"/>
      <c r="B361" s="246"/>
      <c r="C361" s="246" t="s">
        <v>442</v>
      </c>
      <c r="D361" s="246"/>
      <c r="E361" s="246"/>
      <c r="F361" s="246"/>
      <c r="G361" s="246"/>
      <c r="H361" s="246"/>
      <c r="I361" s="265"/>
      <c r="J361" s="246"/>
      <c r="K361" s="246"/>
      <c r="L361" s="246"/>
      <c r="M361" s="246"/>
      <c r="N361" s="246"/>
      <c r="O361" s="246"/>
      <c r="P361" s="265"/>
      <c r="Q361" s="265" t="s">
        <v>8</v>
      </c>
      <c r="R361" s="246"/>
      <c r="S361" s="1025">
        <f>'Rekap1 +tunjangan'!J21</f>
        <v>5500000</v>
      </c>
      <c r="T361" s="1026"/>
      <c r="U361" s="1026"/>
      <c r="V361" s="1026"/>
      <c r="W361" s="1026"/>
      <c r="X361" s="1027"/>
      <c r="Y361" s="266"/>
      <c r="Z361" s="246"/>
      <c r="AA361" s="246"/>
      <c r="AB361" s="246"/>
      <c r="AC361" s="246"/>
      <c r="AD361" s="246"/>
      <c r="AE361" s="246"/>
      <c r="AF361" s="246"/>
      <c r="AG361" s="246"/>
      <c r="AH361" s="246"/>
      <c r="AI361" s="246"/>
      <c r="AJ361" s="246"/>
      <c r="AK361" s="246"/>
      <c r="AL361" s="246"/>
      <c r="AM361" s="246"/>
      <c r="AN361" s="246"/>
      <c r="AO361" s="246"/>
      <c r="AP361" s="246"/>
      <c r="AQ361" s="246"/>
      <c r="AR361" s="246"/>
      <c r="AS361" s="246"/>
      <c r="AT361" s="246"/>
      <c r="AU361" s="246"/>
      <c r="AV361" s="246"/>
      <c r="AW361" s="246"/>
      <c r="AX361" s="246"/>
      <c r="AY361" s="246"/>
      <c r="AZ361" s="246"/>
    </row>
    <row r="362" spans="1:52" ht="3" customHeight="1" x14ac:dyDescent="0.25">
      <c r="A362" s="246"/>
      <c r="B362" s="246"/>
      <c r="C362" s="246"/>
      <c r="D362" s="246"/>
      <c r="E362" s="246"/>
      <c r="F362" s="246"/>
      <c r="G362" s="246"/>
      <c r="H362" s="246"/>
      <c r="I362" s="265"/>
      <c r="J362" s="246"/>
      <c r="K362" s="246"/>
      <c r="L362" s="246"/>
      <c r="M362" s="246"/>
      <c r="N362" s="246"/>
      <c r="O362" s="246"/>
      <c r="P362" s="248"/>
      <c r="Q362" s="248"/>
      <c r="R362" s="246"/>
      <c r="S362" s="246"/>
      <c r="T362" s="246"/>
      <c r="U362" s="246"/>
      <c r="V362" s="246"/>
      <c r="W362" s="246"/>
      <c r="X362" s="246"/>
      <c r="Y362" s="246"/>
      <c r="Z362" s="246"/>
      <c r="AA362" s="246"/>
      <c r="AB362" s="246"/>
      <c r="AC362" s="246"/>
      <c r="AD362" s="246"/>
      <c r="AE362" s="246"/>
      <c r="AF362" s="248"/>
      <c r="AG362" s="246"/>
      <c r="AH362" s="246"/>
      <c r="AI362" s="246"/>
      <c r="AJ362" s="246"/>
      <c r="AK362" s="246"/>
      <c r="AL362" s="246"/>
      <c r="AM362" s="246"/>
      <c r="AN362" s="246"/>
      <c r="AO362" s="246"/>
      <c r="AP362" s="246"/>
      <c r="AQ362" s="246"/>
      <c r="AR362" s="246"/>
      <c r="AS362" s="246"/>
      <c r="AT362" s="246"/>
      <c r="AU362" s="246"/>
      <c r="AV362" s="246"/>
      <c r="AW362" s="246"/>
      <c r="AX362" s="246"/>
      <c r="AY362" s="246"/>
      <c r="AZ362" s="246"/>
    </row>
    <row r="363" spans="1:52" ht="15.75" x14ac:dyDescent="0.25">
      <c r="A363" s="246"/>
      <c r="B363" s="246"/>
      <c r="C363" s="246" t="s">
        <v>1</v>
      </c>
      <c r="D363" s="246"/>
      <c r="E363" s="246"/>
      <c r="F363" s="246"/>
      <c r="G363" s="246"/>
      <c r="H363" s="246"/>
      <c r="I363" s="265"/>
      <c r="J363" s="246"/>
      <c r="K363" s="273">
        <v>0</v>
      </c>
      <c r="L363" s="274"/>
      <c r="M363" s="270" t="s">
        <v>31</v>
      </c>
      <c r="N363" s="270"/>
      <c r="O363" s="246"/>
      <c r="P363" s="265"/>
      <c r="Q363" s="265" t="s">
        <v>8</v>
      </c>
      <c r="R363" s="246"/>
      <c r="S363" s="1025">
        <f>'Rekap1 +tunjangan'!AY21</f>
        <v>1200000</v>
      </c>
      <c r="T363" s="1026"/>
      <c r="U363" s="1026"/>
      <c r="V363" s="1026"/>
      <c r="W363" s="1026"/>
      <c r="X363" s="1027"/>
      <c r="Y363" s="266"/>
      <c r="Z363" s="246"/>
      <c r="AA363" s="246"/>
      <c r="AB363" s="246" t="s">
        <v>551</v>
      </c>
      <c r="AC363" s="246"/>
      <c r="AD363" s="246"/>
      <c r="AE363" s="246"/>
      <c r="AF363" s="246"/>
      <c r="AG363" s="246"/>
      <c r="AH363" s="246"/>
      <c r="AI363" s="246"/>
      <c r="AJ363" s="246"/>
      <c r="AK363" s="246"/>
      <c r="AL363" s="246"/>
      <c r="AM363" s="246"/>
      <c r="AN363" s="246"/>
      <c r="AO363" s="246"/>
      <c r="AP363" s="246"/>
      <c r="AQ363" s="246"/>
      <c r="AR363" s="246"/>
      <c r="AS363" s="246"/>
      <c r="AT363" s="246"/>
      <c r="AU363" s="246"/>
      <c r="AV363" s="246"/>
      <c r="AW363" s="246"/>
      <c r="AX363" s="246"/>
      <c r="AY363" s="246"/>
      <c r="AZ363" s="246"/>
    </row>
    <row r="364" spans="1:52" ht="3" customHeight="1" x14ac:dyDescent="0.25">
      <c r="A364" s="246"/>
      <c r="B364" s="246"/>
      <c r="C364" s="246"/>
      <c r="D364" s="246"/>
      <c r="E364" s="246"/>
      <c r="F364" s="246"/>
      <c r="G364" s="246"/>
      <c r="H364" s="246"/>
      <c r="I364" s="265"/>
      <c r="J364" s="246"/>
      <c r="K364" s="246"/>
      <c r="L364" s="246"/>
      <c r="M364" s="246"/>
      <c r="N364" s="246"/>
      <c r="O364" s="246"/>
      <c r="P364" s="265"/>
      <c r="Q364" s="265"/>
      <c r="R364" s="246"/>
      <c r="S364" s="266"/>
      <c r="T364" s="266"/>
      <c r="U364" s="266"/>
      <c r="V364" s="266"/>
      <c r="W364" s="266"/>
      <c r="X364" s="266"/>
      <c r="Y364" s="246"/>
      <c r="Z364" s="246"/>
      <c r="AA364" s="246"/>
      <c r="AB364" s="246"/>
      <c r="AC364" s="246"/>
      <c r="AD364" s="246"/>
      <c r="AE364" s="246"/>
      <c r="AF364" s="246"/>
      <c r="AG364" s="246"/>
      <c r="AH364" s="246"/>
      <c r="AI364" s="246"/>
      <c r="AJ364" s="246"/>
      <c r="AK364" s="246"/>
      <c r="AL364" s="246"/>
      <c r="AM364" s="246"/>
      <c r="AN364" s="246"/>
      <c r="AO364" s="246"/>
      <c r="AP364" s="246"/>
      <c r="AQ364" s="246"/>
      <c r="AR364" s="246"/>
      <c r="AS364" s="246"/>
      <c r="AT364" s="246"/>
      <c r="AU364" s="246"/>
      <c r="AV364" s="246"/>
      <c r="AW364" s="246"/>
      <c r="AX364" s="246"/>
      <c r="AY364" s="246"/>
      <c r="AZ364" s="246"/>
    </row>
    <row r="365" spans="1:52" ht="15.75" x14ac:dyDescent="0.25">
      <c r="A365" s="246"/>
      <c r="B365" s="246"/>
      <c r="C365" s="246" t="s">
        <v>2</v>
      </c>
      <c r="D365" s="246"/>
      <c r="E365" s="246"/>
      <c r="F365" s="246"/>
      <c r="G365" s="246"/>
      <c r="H365" s="246"/>
      <c r="I365" s="265"/>
      <c r="J365" s="246"/>
      <c r="K365" s="273">
        <v>0</v>
      </c>
      <c r="L365" s="274"/>
      <c r="M365" s="270" t="s">
        <v>31</v>
      </c>
      <c r="N365" s="270"/>
      <c r="O365" s="246"/>
      <c r="P365" s="265"/>
      <c r="Q365" s="265" t="s">
        <v>8</v>
      </c>
      <c r="R365" s="246"/>
      <c r="S365" s="1025">
        <f>'Rekap1 +tunjangan'!AZ21</f>
        <v>2500000</v>
      </c>
      <c r="T365" s="1026"/>
      <c r="U365" s="1026"/>
      <c r="V365" s="1026"/>
      <c r="W365" s="1026"/>
      <c r="X365" s="1027"/>
      <c r="Y365" s="266"/>
      <c r="Z365" s="246"/>
      <c r="AA365" s="246"/>
      <c r="AB365" s="246" t="s">
        <v>128</v>
      </c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1030">
        <v>0.02</v>
      </c>
      <c r="AN365" s="1030"/>
      <c r="AO365" s="1030"/>
      <c r="AP365" s="275"/>
      <c r="AQ365" s="246"/>
      <c r="AR365" s="246"/>
      <c r="AS365" s="246"/>
      <c r="AT365" s="246" t="s">
        <v>8</v>
      </c>
      <c r="AU365" s="1025">
        <f>'BPJS Ketenagakerjaan'!K58</f>
        <v>213410</v>
      </c>
      <c r="AV365" s="1026"/>
      <c r="AW365" s="1026"/>
      <c r="AX365" s="1026"/>
      <c r="AY365" s="1026"/>
      <c r="AZ365" s="1027"/>
    </row>
    <row r="366" spans="1:52" ht="3" customHeight="1" x14ac:dyDescent="0.25">
      <c r="A366" s="246"/>
      <c r="B366" s="246"/>
      <c r="C366" s="246"/>
      <c r="D366" s="246"/>
      <c r="E366" s="246"/>
      <c r="F366" s="246"/>
      <c r="G366" s="246"/>
      <c r="H366" s="246"/>
      <c r="I366" s="265"/>
      <c r="J366" s="246"/>
      <c r="K366" s="246"/>
      <c r="L366" s="246"/>
      <c r="M366" s="246"/>
      <c r="N366" s="246"/>
      <c r="O366" s="246"/>
      <c r="P366" s="265"/>
      <c r="Q366" s="265"/>
      <c r="R366" s="246"/>
      <c r="S366" s="266"/>
      <c r="T366" s="266"/>
      <c r="U366" s="266"/>
      <c r="V366" s="266"/>
      <c r="W366" s="266"/>
      <c r="X366" s="266"/>
      <c r="Y366" s="246"/>
      <c r="Z366" s="246"/>
      <c r="AA366" s="246"/>
      <c r="AB366" s="246"/>
      <c r="AC366" s="246"/>
      <c r="AD366" s="246"/>
      <c r="AE366" s="246"/>
      <c r="AF366" s="246"/>
      <c r="AG366" s="246"/>
      <c r="AH366" s="246"/>
      <c r="AI366" s="246"/>
      <c r="AJ366" s="246"/>
      <c r="AK366" s="246"/>
      <c r="AL366" s="246"/>
      <c r="AM366" s="246"/>
      <c r="AN366" s="246"/>
      <c r="AO366" s="246"/>
      <c r="AP366" s="246"/>
      <c r="AQ366" s="246"/>
      <c r="AR366" s="246"/>
      <c r="AS366" s="246"/>
      <c r="AT366" s="246"/>
      <c r="AU366" s="246"/>
      <c r="AV366" s="246"/>
      <c r="AW366" s="246"/>
      <c r="AX366" s="246"/>
      <c r="AY366" s="246"/>
      <c r="AZ366" s="246"/>
    </row>
    <row r="367" spans="1:52" ht="15.75" x14ac:dyDescent="0.25">
      <c r="A367" s="246"/>
      <c r="B367" s="246"/>
      <c r="C367" s="1" t="s">
        <v>195</v>
      </c>
      <c r="D367" s="246"/>
      <c r="E367" s="246"/>
      <c r="F367" s="246"/>
      <c r="G367" s="246"/>
      <c r="H367" s="246"/>
      <c r="I367" s="265"/>
      <c r="J367" s="246"/>
      <c r="K367" s="246"/>
      <c r="L367" s="246"/>
      <c r="M367" s="270"/>
      <c r="N367" s="270"/>
      <c r="O367" s="246"/>
      <c r="P367" s="248"/>
      <c r="Q367" s="248" t="s">
        <v>8</v>
      </c>
      <c r="R367" s="246"/>
      <c r="S367" s="1025">
        <v>0</v>
      </c>
      <c r="T367" s="1026"/>
      <c r="U367" s="1026"/>
      <c r="V367" s="1026"/>
      <c r="W367" s="1026"/>
      <c r="X367" s="1027"/>
      <c r="Y367" s="266"/>
      <c r="Z367" s="246"/>
      <c r="AA367" s="246"/>
      <c r="AB367" s="246" t="s">
        <v>172</v>
      </c>
      <c r="AC367" s="246"/>
      <c r="AD367" s="246"/>
      <c r="AE367" s="246"/>
      <c r="AF367" s="246"/>
      <c r="AG367" s="246"/>
      <c r="AH367" s="246"/>
      <c r="AI367" s="246"/>
      <c r="AJ367" s="246"/>
      <c r="AK367" s="246"/>
      <c r="AL367" s="246"/>
      <c r="AM367" s="246"/>
      <c r="AN367" s="246"/>
      <c r="AO367" s="246"/>
      <c r="AP367" s="246"/>
      <c r="AQ367" s="246"/>
      <c r="AR367" s="246"/>
      <c r="AS367" s="246"/>
      <c r="AT367" s="246"/>
      <c r="AU367" s="1024"/>
      <c r="AV367" s="1024"/>
      <c r="AW367" s="1024"/>
      <c r="AX367" s="1024"/>
      <c r="AY367" s="1024"/>
      <c r="AZ367" s="1024"/>
    </row>
    <row r="368" spans="1:52" ht="3" customHeight="1" x14ac:dyDescent="0.25">
      <c r="A368" s="246"/>
      <c r="B368" s="246"/>
      <c r="C368" s="246"/>
      <c r="D368" s="246"/>
      <c r="E368" s="246"/>
      <c r="F368" s="246"/>
      <c r="G368" s="246"/>
      <c r="H368" s="246"/>
      <c r="I368" s="265"/>
      <c r="J368" s="246"/>
      <c r="K368" s="246"/>
      <c r="L368" s="246"/>
      <c r="M368" s="246"/>
      <c r="N368" s="246"/>
      <c r="O368" s="246"/>
      <c r="P368" s="248"/>
      <c r="Q368" s="248"/>
      <c r="R368" s="246"/>
      <c r="S368" s="246">
        <f>'Rekap1 +tunjangan'!R104</f>
        <v>0</v>
      </c>
      <c r="T368" s="246" t="s">
        <v>199</v>
      </c>
      <c r="U368" s="246"/>
      <c r="V368" s="246"/>
      <c r="W368" s="246"/>
      <c r="X368" s="246"/>
      <c r="Y368" s="266"/>
      <c r="Z368" s="246"/>
      <c r="AA368" s="246"/>
      <c r="AB368" s="246"/>
      <c r="AC368" s="246"/>
      <c r="AD368" s="246"/>
      <c r="AE368" s="246"/>
      <c r="AF368" s="246"/>
      <c r="AG368" s="246"/>
      <c r="AH368" s="246"/>
      <c r="AI368" s="246"/>
      <c r="AJ368" s="246"/>
      <c r="AK368" s="246"/>
      <c r="AL368" s="246"/>
      <c r="AM368" s="246"/>
      <c r="AN368" s="246"/>
      <c r="AO368" s="246"/>
      <c r="AP368" s="246"/>
      <c r="AQ368" s="246"/>
      <c r="AR368" s="246"/>
      <c r="AS368" s="246"/>
      <c r="AT368" s="246"/>
      <c r="AU368" s="246"/>
      <c r="AV368" s="246"/>
      <c r="AW368" s="246"/>
      <c r="AX368" s="246"/>
      <c r="AY368" s="246"/>
      <c r="AZ368" s="246"/>
    </row>
    <row r="369" spans="1:55" ht="15.75" x14ac:dyDescent="0.25">
      <c r="A369" s="246"/>
      <c r="B369" s="246"/>
      <c r="C369" s="246" t="s">
        <v>105</v>
      </c>
      <c r="D369" s="246"/>
      <c r="E369" s="246"/>
      <c r="F369" s="246"/>
      <c r="G369" s="246"/>
      <c r="H369" s="246"/>
      <c r="I369" s="246"/>
      <c r="J369" s="246"/>
      <c r="K369" s="246"/>
      <c r="L369" s="246"/>
      <c r="M369" s="246"/>
      <c r="N369" s="246"/>
      <c r="O369" s="246"/>
      <c r="P369" s="248"/>
      <c r="Q369" s="248" t="s">
        <v>8</v>
      </c>
      <c r="R369" s="246"/>
      <c r="S369" s="1025">
        <v>0</v>
      </c>
      <c r="T369" s="1026"/>
      <c r="U369" s="1026"/>
      <c r="V369" s="1026"/>
      <c r="W369" s="1026"/>
      <c r="X369" s="1027"/>
      <c r="Y369" s="266"/>
      <c r="Z369" s="246"/>
      <c r="AA369" s="246"/>
      <c r="AB369" s="246" t="s">
        <v>174</v>
      </c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246"/>
      <c r="AO369" s="246"/>
      <c r="AP369" s="246"/>
      <c r="AQ369" s="246"/>
      <c r="AR369" s="246"/>
      <c r="AS369" s="246"/>
      <c r="AT369" s="246"/>
      <c r="AU369" s="1025">
        <f>KOPERASI!D51</f>
        <v>100000</v>
      </c>
      <c r="AV369" s="1026"/>
      <c r="AW369" s="1026"/>
      <c r="AX369" s="1026"/>
      <c r="AY369" s="1026"/>
      <c r="AZ369" s="1027"/>
      <c r="BB369" s="1"/>
      <c r="BC369" s="1"/>
    </row>
    <row r="370" spans="1:55" ht="3" customHeight="1" x14ac:dyDescent="0.25">
      <c r="A370" s="246"/>
      <c r="B370" s="246"/>
      <c r="C370" s="246"/>
      <c r="D370" s="246"/>
      <c r="E370" s="246"/>
      <c r="F370" s="246"/>
      <c r="G370" s="246"/>
      <c r="H370" s="246"/>
      <c r="I370" s="265"/>
      <c r="J370" s="246"/>
      <c r="K370" s="246"/>
      <c r="L370" s="246"/>
      <c r="M370" s="246"/>
      <c r="N370" s="246"/>
      <c r="O370" s="246"/>
      <c r="P370" s="248"/>
      <c r="Q370" s="248"/>
      <c r="R370" s="246"/>
      <c r="S370" s="266"/>
      <c r="T370" s="266"/>
      <c r="U370" s="266"/>
      <c r="V370" s="266"/>
      <c r="W370" s="266"/>
      <c r="X370" s="266"/>
      <c r="Y370" s="266"/>
      <c r="Z370" s="246"/>
      <c r="AA370" s="246"/>
      <c r="AB370" s="246"/>
      <c r="AC370" s="246"/>
      <c r="AD370" s="246"/>
      <c r="AE370" s="246"/>
      <c r="AF370" s="246"/>
      <c r="AG370" s="246"/>
      <c r="AH370" s="246"/>
      <c r="AI370" s="246"/>
      <c r="AJ370" s="246"/>
      <c r="AK370" s="246"/>
      <c r="AL370" s="246"/>
      <c r="AM370" s="246"/>
      <c r="AN370" s="246"/>
      <c r="AO370" s="246"/>
      <c r="AP370" s="246"/>
      <c r="AQ370" s="246"/>
      <c r="AR370" s="246"/>
      <c r="AS370" s="246"/>
      <c r="AT370" s="246"/>
      <c r="AU370" s="246"/>
      <c r="AV370" s="246"/>
      <c r="AW370" s="246"/>
      <c r="AX370" s="246"/>
      <c r="AY370" s="246"/>
      <c r="AZ370" s="246"/>
    </row>
    <row r="371" spans="1:55" ht="15.75" x14ac:dyDescent="0.25">
      <c r="A371" s="246"/>
      <c r="B371" s="246"/>
      <c r="C371" s="246" t="s">
        <v>106</v>
      </c>
      <c r="D371" s="246"/>
      <c r="E371" s="246"/>
      <c r="F371" s="246"/>
      <c r="G371" s="246"/>
      <c r="H371" s="246"/>
      <c r="I371" s="265"/>
      <c r="J371" s="246"/>
      <c r="K371" s="246"/>
      <c r="L371" s="246"/>
      <c r="M371" s="246"/>
      <c r="N371" s="246"/>
      <c r="O371" s="246"/>
      <c r="P371" s="265"/>
      <c r="Q371" s="265" t="s">
        <v>8</v>
      </c>
      <c r="R371" s="246"/>
      <c r="S371" s="1025">
        <v>0</v>
      </c>
      <c r="T371" s="1026"/>
      <c r="U371" s="1026"/>
      <c r="V371" s="1026"/>
      <c r="W371" s="1026"/>
      <c r="X371" s="1027"/>
      <c r="Y371" s="266"/>
      <c r="Z371" s="246"/>
      <c r="AA371" s="246"/>
      <c r="AB371" s="246" t="s">
        <v>173</v>
      </c>
      <c r="AC371" s="246"/>
      <c r="AD371" s="246"/>
      <c r="AE371" s="246"/>
      <c r="AF371" s="246"/>
      <c r="AG371" s="246"/>
      <c r="AH371" s="246"/>
      <c r="AI371" s="246"/>
      <c r="AJ371" s="246"/>
      <c r="AK371" s="246"/>
      <c r="AL371" s="246"/>
      <c r="AM371" s="246"/>
      <c r="AN371" s="246"/>
      <c r="AO371" s="246"/>
      <c r="AP371" s="246"/>
      <c r="AQ371" s="246"/>
      <c r="AR371" s="246"/>
      <c r="AS371" s="246"/>
      <c r="AT371" s="246"/>
      <c r="AU371" s="1025">
        <f>KOPERASI!AX366</f>
        <v>0</v>
      </c>
      <c r="AV371" s="1026"/>
      <c r="AW371" s="1026"/>
      <c r="AX371" s="1026"/>
      <c r="AY371" s="1026"/>
      <c r="AZ371" s="1027"/>
    </row>
    <row r="372" spans="1:55" ht="3" customHeight="1" x14ac:dyDescent="0.25">
      <c r="A372" s="246"/>
      <c r="B372" s="246"/>
      <c r="C372" s="246"/>
      <c r="D372" s="246"/>
      <c r="E372" s="246"/>
      <c r="F372" s="246"/>
      <c r="G372" s="246"/>
      <c r="H372" s="246"/>
      <c r="I372" s="265"/>
      <c r="J372" s="246"/>
      <c r="K372" s="246"/>
      <c r="L372" s="246"/>
      <c r="M372" s="246"/>
      <c r="N372" s="246"/>
      <c r="O372" s="246"/>
      <c r="P372" s="265"/>
      <c r="Q372" s="265"/>
      <c r="R372" s="246"/>
      <c r="S372" s="266"/>
      <c r="T372" s="266"/>
      <c r="U372" s="266"/>
      <c r="V372" s="266"/>
      <c r="W372" s="266"/>
      <c r="X372" s="266"/>
      <c r="Y372" s="246"/>
      <c r="Z372" s="246"/>
      <c r="AA372" s="246"/>
      <c r="AB372" s="246"/>
      <c r="AC372" s="246"/>
      <c r="AD372" s="246"/>
      <c r="AE372" s="246"/>
      <c r="AF372" s="248"/>
      <c r="AG372" s="246"/>
      <c r="AH372" s="246"/>
      <c r="AI372" s="246"/>
      <c r="AJ372" s="246"/>
      <c r="AK372" s="246"/>
      <c r="AL372" s="246"/>
      <c r="AM372" s="246"/>
      <c r="AN372" s="246"/>
      <c r="AO372" s="246"/>
      <c r="AP372" s="246"/>
      <c r="AQ372" s="246"/>
      <c r="AR372" s="246"/>
      <c r="AS372" s="246"/>
      <c r="AT372" s="246"/>
      <c r="AU372" s="246"/>
      <c r="AV372" s="246"/>
      <c r="AW372" s="246"/>
      <c r="AX372" s="246"/>
      <c r="AY372" s="246"/>
      <c r="AZ372" s="246"/>
    </row>
    <row r="373" spans="1:55" ht="15.75" x14ac:dyDescent="0.25">
      <c r="A373" s="246"/>
      <c r="B373" s="246"/>
      <c r="C373" s="246" t="s">
        <v>183</v>
      </c>
      <c r="D373" s="246"/>
      <c r="E373" s="246"/>
      <c r="F373" s="246"/>
      <c r="G373" s="246"/>
      <c r="H373" s="246"/>
      <c r="I373" s="265"/>
      <c r="J373" s="246"/>
      <c r="K373" s="246"/>
      <c r="L373" s="246"/>
      <c r="M373" s="246"/>
      <c r="N373" s="246"/>
      <c r="O373" s="246"/>
      <c r="P373" s="248"/>
      <c r="Q373" s="248" t="s">
        <v>8</v>
      </c>
      <c r="R373" s="246"/>
      <c r="S373" s="1025">
        <f>'Rekap1 +tunjangan'!U21</f>
        <v>0</v>
      </c>
      <c r="T373" s="1026"/>
      <c r="U373" s="1026"/>
      <c r="V373" s="1026"/>
      <c r="W373" s="1026"/>
      <c r="X373" s="1027"/>
      <c r="Y373" s="266"/>
      <c r="Z373" s="246"/>
      <c r="AA373" s="246"/>
      <c r="AB373" s="246" t="s">
        <v>496</v>
      </c>
      <c r="AC373" s="246"/>
      <c r="AD373" s="246"/>
      <c r="AE373" s="246"/>
      <c r="AF373" s="246"/>
      <c r="AG373" s="246"/>
      <c r="AH373" s="246"/>
      <c r="AI373" s="246"/>
      <c r="AJ373" s="246"/>
      <c r="AK373" s="246"/>
      <c r="AL373" s="246"/>
      <c r="AM373" s="246"/>
      <c r="AN373" s="246"/>
      <c r="AO373" s="246"/>
      <c r="AP373" s="246"/>
      <c r="AQ373" s="246"/>
      <c r="AR373" s="246"/>
      <c r="AS373" s="246"/>
      <c r="AT373" s="246"/>
      <c r="AU373" s="1025">
        <v>0</v>
      </c>
      <c r="AV373" s="1026"/>
      <c r="AW373" s="1026"/>
      <c r="AX373" s="1026"/>
      <c r="AY373" s="1026"/>
      <c r="AZ373" s="1027"/>
    </row>
    <row r="374" spans="1:55" ht="3" customHeight="1" x14ac:dyDescent="0.25">
      <c r="A374" s="246"/>
      <c r="B374" s="246"/>
      <c r="C374" s="246"/>
      <c r="D374" s="246"/>
      <c r="E374" s="246"/>
      <c r="F374" s="246"/>
      <c r="G374" s="246"/>
      <c r="H374" s="246"/>
      <c r="I374" s="265"/>
      <c r="J374" s="246"/>
      <c r="K374" s="246"/>
      <c r="L374" s="246"/>
      <c r="M374" s="246"/>
      <c r="N374" s="246"/>
      <c r="O374" s="265"/>
      <c r="P374" s="265"/>
      <c r="Q374" s="265"/>
      <c r="R374" s="246"/>
      <c r="S374" s="266"/>
      <c r="T374" s="266"/>
      <c r="U374" s="266"/>
      <c r="V374" s="266"/>
      <c r="W374" s="266"/>
      <c r="X374" s="266"/>
      <c r="Y374" s="266"/>
      <c r="Z374" s="246"/>
      <c r="AA374" s="246"/>
      <c r="AB374" s="246"/>
      <c r="AC374" s="246"/>
      <c r="AD374" s="246"/>
      <c r="AE374" s="246"/>
      <c r="AF374" s="246"/>
      <c r="AG374" s="246"/>
      <c r="AH374" s="246"/>
      <c r="AI374" s="246"/>
      <c r="AJ374" s="246"/>
      <c r="AK374" s="246"/>
      <c r="AL374" s="246"/>
      <c r="AM374" s="246"/>
      <c r="AN374" s="246"/>
      <c r="AO374" s="246"/>
      <c r="AP374" s="246"/>
      <c r="AQ374" s="246"/>
      <c r="AR374" s="246"/>
      <c r="AS374" s="246"/>
      <c r="AT374" s="246"/>
      <c r="AU374" s="246"/>
      <c r="AV374" s="246"/>
      <c r="AW374" s="246"/>
      <c r="AX374" s="246"/>
      <c r="AY374" s="246"/>
      <c r="AZ374" s="246"/>
    </row>
    <row r="375" spans="1:55" ht="15.75" x14ac:dyDescent="0.25">
      <c r="A375" s="246"/>
      <c r="B375" s="246"/>
      <c r="C375" s="246" t="s">
        <v>187</v>
      </c>
      <c r="D375" s="246"/>
      <c r="E375" s="246"/>
      <c r="F375" s="246"/>
      <c r="G375" s="246"/>
      <c r="H375" s="246"/>
      <c r="I375" s="246"/>
      <c r="J375" s="246"/>
      <c r="K375" s="246"/>
      <c r="L375" s="246"/>
      <c r="M375" s="246"/>
      <c r="N375" s="246"/>
      <c r="O375" s="246"/>
      <c r="P375" s="246"/>
      <c r="Q375" s="248" t="s">
        <v>8</v>
      </c>
      <c r="R375" s="246"/>
      <c r="S375" s="1025">
        <f>'Rekap1 +tunjangan'!W21</f>
        <v>0</v>
      </c>
      <c r="T375" s="1026"/>
      <c r="U375" s="1026"/>
      <c r="V375" s="1026"/>
      <c r="W375" s="1026"/>
      <c r="X375" s="1027"/>
      <c r="Y375" s="266"/>
      <c r="Z375" s="246"/>
      <c r="AA375" s="246"/>
      <c r="AB375" s="246" t="s">
        <v>471</v>
      </c>
      <c r="AC375" s="246"/>
      <c r="AD375" s="246"/>
      <c r="AE375" s="246"/>
      <c r="AF375" s="246"/>
      <c r="AG375" s="246"/>
      <c r="AH375" s="246"/>
      <c r="AI375" s="246"/>
      <c r="AJ375" s="246"/>
      <c r="AK375" s="246"/>
      <c r="AL375" s="246"/>
      <c r="AM375" s="246"/>
      <c r="AN375" s="246"/>
      <c r="AO375" s="246"/>
      <c r="AP375" s="246"/>
      <c r="AQ375" s="246"/>
      <c r="AR375" s="1028"/>
      <c r="AS375" s="1028"/>
      <c r="AT375" s="246" t="s">
        <v>8</v>
      </c>
      <c r="AU375" s="1025">
        <v>0</v>
      </c>
      <c r="AV375" s="1026"/>
      <c r="AW375" s="1026"/>
      <c r="AX375" s="1026"/>
      <c r="AY375" s="1026"/>
      <c r="AZ375" s="1027"/>
    </row>
    <row r="376" spans="1:55" ht="3" customHeight="1" x14ac:dyDescent="0.25">
      <c r="A376" s="246"/>
      <c r="B376" s="24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66"/>
      <c r="Z376" s="246"/>
      <c r="AA376" s="246"/>
      <c r="AB376" s="246"/>
      <c r="AC376" s="246"/>
      <c r="AD376" s="246"/>
      <c r="AE376" s="246"/>
      <c r="AF376" s="246"/>
      <c r="AG376" s="246"/>
      <c r="AH376" s="246"/>
      <c r="AI376" s="246"/>
      <c r="AJ376" s="246"/>
      <c r="AK376" s="246"/>
      <c r="AL376" s="246"/>
      <c r="AM376" s="246"/>
      <c r="AN376" s="246"/>
      <c r="AO376" s="246"/>
      <c r="AP376" s="246"/>
      <c r="AQ376" s="246"/>
      <c r="AR376" s="246"/>
      <c r="AS376" s="246"/>
      <c r="AT376" s="246"/>
      <c r="AU376" s="246"/>
      <c r="AV376" s="246"/>
      <c r="AW376" s="246"/>
      <c r="AX376" s="246"/>
      <c r="AY376" s="246"/>
      <c r="AZ376" s="246"/>
    </row>
    <row r="377" spans="1:55" ht="15.75" x14ac:dyDescent="0.25">
      <c r="A377" s="246"/>
      <c r="B377" s="246"/>
      <c r="C377" s="271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0"/>
      <c r="R377" s="271"/>
      <c r="S377" s="1024"/>
      <c r="T377" s="1024"/>
      <c r="U377" s="1024"/>
      <c r="V377" s="1024"/>
      <c r="W377" s="1024"/>
      <c r="X377" s="1024"/>
      <c r="Y377" s="266"/>
      <c r="Z377" s="246"/>
      <c r="AA377" s="246"/>
      <c r="AB377" s="1" t="s">
        <v>200</v>
      </c>
      <c r="AC377" s="1"/>
      <c r="AD377" s="1"/>
      <c r="AE377" s="1"/>
      <c r="AF377" s="1"/>
      <c r="AG377" s="5" t="s">
        <v>19</v>
      </c>
      <c r="AH377" s="67"/>
      <c r="AI377" s="73"/>
      <c r="AJ377" s="990">
        <v>0</v>
      </c>
      <c r="AK377" s="991"/>
      <c r="AL377" s="16"/>
      <c r="AM377" s="72" t="s">
        <v>132</v>
      </c>
      <c r="AN377" s="67"/>
      <c r="AO377" s="74"/>
      <c r="AP377" s="990">
        <v>0</v>
      </c>
      <c r="AQ377" s="991"/>
      <c r="AR377" s="119"/>
      <c r="AS377" s="1"/>
      <c r="AT377" s="1" t="s">
        <v>8</v>
      </c>
      <c r="AU377" s="1025">
        <f>KOPERASI!AX366</f>
        <v>0</v>
      </c>
      <c r="AV377" s="1026"/>
      <c r="AW377" s="1026"/>
      <c r="AX377" s="1026"/>
      <c r="AY377" s="1026"/>
      <c r="AZ377" s="1027"/>
    </row>
    <row r="378" spans="1:55" ht="3" customHeight="1" x14ac:dyDescent="0.25">
      <c r="A378" s="246"/>
      <c r="B378" s="24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66"/>
      <c r="Z378" s="246"/>
      <c r="AA378" s="246"/>
      <c r="AB378" s="246"/>
      <c r="AC378" s="246"/>
      <c r="AD378" s="246"/>
      <c r="AE378" s="246"/>
      <c r="AF378" s="246"/>
      <c r="AG378" s="246"/>
      <c r="AH378" s="246"/>
      <c r="AI378" s="246"/>
      <c r="AJ378" s="246"/>
      <c r="AK378" s="246"/>
      <c r="AL378" s="246"/>
      <c r="AM378" s="246"/>
      <c r="AN378" s="246"/>
      <c r="AO378" s="246"/>
      <c r="AP378" s="246"/>
      <c r="AQ378" s="246"/>
      <c r="AR378" s="246"/>
      <c r="AS378" s="246"/>
      <c r="AT378" s="246"/>
      <c r="AU378" s="246"/>
      <c r="AV378" s="246"/>
      <c r="AW378" s="246"/>
      <c r="AX378" s="246"/>
      <c r="AY378" s="246"/>
      <c r="AZ378" s="246"/>
    </row>
    <row r="379" spans="1:55" ht="15.75" x14ac:dyDescent="0.25">
      <c r="A379" s="246"/>
      <c r="B379" s="246"/>
      <c r="C379" s="271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0"/>
      <c r="R379" s="271"/>
      <c r="S379" s="1024"/>
      <c r="T379" s="1024"/>
      <c r="U379" s="1024"/>
      <c r="V379" s="1024"/>
      <c r="W379" s="1024"/>
      <c r="X379" s="1024"/>
      <c r="Y379" s="266"/>
      <c r="Z379" s="246"/>
      <c r="AA379" s="246"/>
      <c r="AB379" s="246"/>
      <c r="AC379" s="246"/>
      <c r="AD379" s="246"/>
      <c r="AE379" s="246"/>
      <c r="AF379" s="246"/>
      <c r="AG379" s="246"/>
      <c r="AH379" s="246"/>
      <c r="AI379" s="246"/>
      <c r="AJ379" s="246"/>
      <c r="AK379" s="246"/>
      <c r="AL379" s="246"/>
      <c r="AM379" s="246"/>
      <c r="AN379" s="246"/>
      <c r="AO379" s="246"/>
      <c r="AP379" s="246"/>
      <c r="AQ379" s="246"/>
      <c r="AR379" s="246"/>
      <c r="AS379" s="246"/>
      <c r="AT379" s="246"/>
      <c r="AU379" s="246"/>
      <c r="AV379" s="246"/>
      <c r="AW379" s="246"/>
      <c r="AX379" s="246"/>
      <c r="AY379" s="246"/>
      <c r="AZ379" s="246"/>
    </row>
    <row r="380" spans="1:55" ht="3" customHeight="1" x14ac:dyDescent="0.25">
      <c r="A380" s="246"/>
      <c r="B380" s="24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66"/>
      <c r="Z380" s="246"/>
      <c r="AA380" s="246"/>
      <c r="AB380" s="246"/>
      <c r="AC380" s="246"/>
      <c r="AD380" s="246"/>
      <c r="AE380" s="246"/>
      <c r="AF380" s="246"/>
      <c r="AG380" s="246"/>
      <c r="AH380" s="246"/>
      <c r="AI380" s="246"/>
      <c r="AJ380" s="246"/>
      <c r="AK380" s="246"/>
      <c r="AL380" s="246"/>
      <c r="AM380" s="246"/>
      <c r="AN380" s="246"/>
      <c r="AO380" s="246"/>
      <c r="AP380" s="246"/>
      <c r="AQ380" s="246"/>
      <c r="AR380" s="246"/>
      <c r="AS380" s="246"/>
      <c r="AT380" s="246"/>
      <c r="AU380" s="246"/>
      <c r="AV380" s="246"/>
      <c r="AW380" s="246"/>
      <c r="AX380" s="246"/>
      <c r="AY380" s="246"/>
      <c r="AZ380" s="246"/>
    </row>
    <row r="381" spans="1:55" ht="15.75" x14ac:dyDescent="0.25">
      <c r="A381" s="246"/>
      <c r="B381" s="24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66"/>
      <c r="Z381" s="246"/>
      <c r="AA381" s="246"/>
      <c r="AB381" s="246"/>
      <c r="AC381" s="246"/>
      <c r="AD381" s="246"/>
      <c r="AE381" s="246"/>
      <c r="AF381" s="246"/>
      <c r="AG381" s="246"/>
      <c r="AH381" s="246"/>
      <c r="AI381" s="246"/>
      <c r="AJ381" s="246"/>
      <c r="AK381" s="246"/>
      <c r="AL381" s="246"/>
      <c r="AM381" s="246"/>
      <c r="AN381" s="246"/>
      <c r="AO381" s="246"/>
      <c r="AP381" s="246"/>
      <c r="AQ381" s="246"/>
      <c r="AR381" s="246"/>
      <c r="AS381" s="246"/>
      <c r="AT381" s="246"/>
      <c r="AU381" s="246"/>
      <c r="AV381" s="246"/>
      <c r="AW381" s="246"/>
      <c r="AX381" s="246"/>
      <c r="AY381" s="246"/>
      <c r="AZ381" s="246"/>
    </row>
    <row r="382" spans="1:55" ht="3" customHeight="1" x14ac:dyDescent="0.25">
      <c r="A382" s="246"/>
      <c r="B382" s="246"/>
      <c r="C382" s="246"/>
      <c r="D382" s="246"/>
      <c r="E382" s="246"/>
      <c r="F382" s="246"/>
      <c r="G382" s="246"/>
      <c r="H382" s="246"/>
      <c r="I382" s="265"/>
      <c r="J382" s="246"/>
      <c r="K382" s="246"/>
      <c r="L382" s="246"/>
      <c r="M382" s="246"/>
      <c r="N382" s="246"/>
      <c r="O382" s="265"/>
      <c r="P382" s="265"/>
      <c r="Q382" s="265"/>
      <c r="R382" s="246"/>
      <c r="S382" s="266"/>
      <c r="T382" s="266"/>
      <c r="U382" s="266"/>
      <c r="V382" s="266"/>
      <c r="W382" s="266"/>
      <c r="X382" s="266"/>
      <c r="Y382" s="266"/>
      <c r="Z382" s="246"/>
      <c r="AA382" s="246"/>
      <c r="AB382" s="246"/>
      <c r="AC382" s="246"/>
      <c r="AD382" s="246"/>
      <c r="AE382" s="246"/>
      <c r="AF382" s="246"/>
      <c r="AG382" s="246"/>
      <c r="AH382" s="246"/>
      <c r="AI382" s="246"/>
      <c r="AJ382" s="246"/>
      <c r="AK382" s="246"/>
      <c r="AL382" s="246"/>
      <c r="AM382" s="246"/>
      <c r="AN382" s="246"/>
      <c r="AO382" s="246"/>
      <c r="AP382" s="246"/>
      <c r="AQ382" s="246"/>
      <c r="AR382" s="246"/>
      <c r="AS382" s="246"/>
      <c r="AT382" s="246"/>
      <c r="AU382" s="246"/>
      <c r="AV382" s="246"/>
      <c r="AW382" s="246"/>
      <c r="AX382" s="246"/>
      <c r="AY382" s="246"/>
      <c r="AZ382" s="246"/>
    </row>
    <row r="383" spans="1:55" ht="15.75" x14ac:dyDescent="0.25">
      <c r="A383" s="246"/>
      <c r="B383" s="246" t="s">
        <v>154</v>
      </c>
      <c r="C383" s="246" t="s">
        <v>126</v>
      </c>
      <c r="D383" s="246"/>
      <c r="E383" s="246"/>
      <c r="F383" s="246"/>
      <c r="G383" s="246"/>
      <c r="H383" s="246"/>
      <c r="I383" s="265"/>
      <c r="J383" s="246"/>
      <c r="K383" s="246"/>
      <c r="L383" s="246"/>
      <c r="M383" s="246"/>
      <c r="N383" s="246"/>
      <c r="O383" s="246"/>
      <c r="P383" s="265"/>
      <c r="Q383" s="265" t="s">
        <v>8</v>
      </c>
      <c r="R383" s="246"/>
      <c r="S383" s="1025">
        <v>0</v>
      </c>
      <c r="T383" s="1026"/>
      <c r="U383" s="1026"/>
      <c r="V383" s="1026"/>
      <c r="W383" s="1026"/>
      <c r="X383" s="1027"/>
      <c r="Y383" s="266"/>
      <c r="Z383" s="246"/>
      <c r="AA383" s="246" t="s">
        <v>169</v>
      </c>
      <c r="AB383" s="246" t="s">
        <v>129</v>
      </c>
      <c r="AC383" s="246"/>
      <c r="AD383" s="246"/>
      <c r="AE383" s="246"/>
      <c r="AF383" s="246"/>
      <c r="AG383" s="246"/>
      <c r="AH383" s="246"/>
      <c r="AI383" s="246"/>
      <c r="AJ383" s="246"/>
      <c r="AK383" s="246"/>
      <c r="AL383" s="246"/>
      <c r="AM383" s="246"/>
      <c r="AN383" s="246"/>
      <c r="AO383" s="246"/>
      <c r="AP383" s="246"/>
      <c r="AQ383" s="246"/>
      <c r="AR383" s="246"/>
      <c r="AS383" s="246"/>
      <c r="AT383" s="246" t="s">
        <v>8</v>
      </c>
      <c r="AU383" s="1025">
        <v>0</v>
      </c>
      <c r="AV383" s="1026"/>
      <c r="AW383" s="1026"/>
      <c r="AX383" s="1026"/>
      <c r="AY383" s="1026"/>
      <c r="AZ383" s="1027"/>
    </row>
    <row r="384" spans="1:55" ht="3" customHeight="1" x14ac:dyDescent="0.25">
      <c r="A384" s="246"/>
      <c r="B384" s="246"/>
      <c r="C384" s="246"/>
      <c r="D384" s="246"/>
      <c r="E384" s="246"/>
      <c r="F384" s="246"/>
      <c r="G384" s="246"/>
      <c r="H384" s="246"/>
      <c r="I384" s="246"/>
      <c r="J384" s="246"/>
      <c r="K384" s="246"/>
      <c r="L384" s="246"/>
      <c r="M384" s="246"/>
      <c r="N384" s="246"/>
      <c r="O384" s="246"/>
      <c r="P384" s="246"/>
      <c r="Q384" s="246"/>
      <c r="R384" s="246"/>
      <c r="S384" s="246"/>
      <c r="T384" s="246"/>
      <c r="U384" s="246"/>
      <c r="V384" s="246"/>
      <c r="W384" s="246"/>
      <c r="X384" s="246"/>
      <c r="Y384" s="266"/>
      <c r="Z384" s="246"/>
      <c r="AA384" s="246"/>
      <c r="AB384" s="246"/>
      <c r="AC384" s="246"/>
      <c r="AD384" s="246"/>
      <c r="AE384" s="246"/>
      <c r="AF384" s="246"/>
      <c r="AG384" s="246"/>
      <c r="AH384" s="246"/>
      <c r="AI384" s="246"/>
      <c r="AJ384" s="246"/>
      <c r="AK384" s="246"/>
      <c r="AL384" s="246"/>
      <c r="AM384" s="246"/>
      <c r="AN384" s="246"/>
      <c r="AO384" s="246"/>
      <c r="AP384" s="246"/>
      <c r="AQ384" s="246"/>
      <c r="AR384" s="246"/>
      <c r="AS384" s="246"/>
      <c r="AT384" s="246"/>
      <c r="AU384" s="246"/>
      <c r="AV384" s="246"/>
      <c r="AW384" s="246"/>
      <c r="AX384" s="246"/>
      <c r="AY384" s="246"/>
      <c r="AZ384" s="246"/>
    </row>
    <row r="385" spans="1:62" ht="15.75" x14ac:dyDescent="0.25">
      <c r="A385" s="246"/>
      <c r="B385" s="246"/>
      <c r="C385" s="246"/>
      <c r="D385" s="246"/>
      <c r="E385" s="246"/>
      <c r="F385" s="246"/>
      <c r="G385" s="246"/>
      <c r="H385" s="246"/>
      <c r="I385" s="246"/>
      <c r="J385" s="246"/>
      <c r="K385" s="246"/>
      <c r="L385" s="246"/>
      <c r="M385" s="246"/>
      <c r="N385" s="246"/>
      <c r="O385" s="246"/>
      <c r="P385" s="246"/>
      <c r="Q385" s="246"/>
      <c r="R385" s="246"/>
      <c r="S385" s="246"/>
      <c r="T385" s="246"/>
      <c r="U385" s="246"/>
      <c r="V385" s="246"/>
      <c r="W385" s="246"/>
      <c r="X385" s="246"/>
      <c r="Y385" s="246"/>
      <c r="Z385" s="246"/>
      <c r="AA385" s="246"/>
      <c r="AB385" s="246"/>
      <c r="AC385" s="246"/>
      <c r="AD385" s="246"/>
      <c r="AE385" s="246"/>
      <c r="AF385" s="246"/>
      <c r="AG385" s="246"/>
      <c r="AH385" s="246"/>
      <c r="AI385" s="246"/>
      <c r="AJ385" s="246"/>
      <c r="AK385" s="246"/>
      <c r="AL385" s="246"/>
      <c r="AM385" s="246"/>
      <c r="AN385" s="246"/>
      <c r="AO385" s="246"/>
      <c r="AP385" s="246"/>
      <c r="AQ385" s="246"/>
      <c r="AR385" s="246"/>
      <c r="AS385" s="246"/>
      <c r="AT385" s="246"/>
      <c r="AU385" s="246"/>
      <c r="AV385" s="246"/>
      <c r="AW385" s="246"/>
      <c r="AX385" s="246"/>
      <c r="AY385" s="246"/>
      <c r="AZ385" s="246"/>
    </row>
    <row r="386" spans="1:62" ht="3" customHeight="1" x14ac:dyDescent="0.25">
      <c r="A386" s="246"/>
      <c r="B386" s="246"/>
      <c r="C386" s="246"/>
      <c r="D386" s="246"/>
      <c r="E386" s="246"/>
      <c r="F386" s="246"/>
      <c r="G386" s="246"/>
      <c r="H386" s="246"/>
      <c r="I386" s="246"/>
      <c r="J386" s="246"/>
      <c r="K386" s="246"/>
      <c r="L386" s="246"/>
      <c r="M386" s="246"/>
      <c r="N386" s="246"/>
      <c r="O386" s="246"/>
      <c r="P386" s="246"/>
      <c r="Q386" s="246"/>
      <c r="R386" s="246"/>
      <c r="S386" s="246"/>
      <c r="T386" s="246"/>
      <c r="U386" s="246"/>
      <c r="V386" s="246"/>
      <c r="W386" s="246"/>
      <c r="X386" s="246"/>
      <c r="Y386" s="266"/>
      <c r="Z386" s="246"/>
      <c r="AA386" s="246"/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246"/>
      <c r="AL386" s="246"/>
      <c r="AM386" s="246"/>
      <c r="AN386" s="246"/>
      <c r="AO386" s="246"/>
      <c r="AP386" s="246"/>
      <c r="AQ386" s="246"/>
      <c r="AR386" s="246"/>
      <c r="AS386" s="246"/>
      <c r="AT386" s="246"/>
      <c r="AU386" s="246"/>
      <c r="AV386" s="246"/>
      <c r="AW386" s="246"/>
      <c r="AX386" s="246"/>
      <c r="AY386" s="246"/>
      <c r="AZ386" s="246"/>
    </row>
    <row r="387" spans="1:62" ht="15.75" x14ac:dyDescent="0.25">
      <c r="A387" s="246"/>
      <c r="B387" s="246"/>
      <c r="C387" s="278" t="s">
        <v>4</v>
      </c>
      <c r="D387" s="246"/>
      <c r="E387" s="246"/>
      <c r="F387" s="246"/>
      <c r="G387" s="246"/>
      <c r="H387" s="246"/>
      <c r="I387" s="265"/>
      <c r="J387" s="246"/>
      <c r="K387" s="246"/>
      <c r="L387" s="246"/>
      <c r="M387" s="246"/>
      <c r="N387" s="246"/>
      <c r="O387" s="265"/>
      <c r="P387" s="265"/>
      <c r="Q387" s="248" t="s">
        <v>8</v>
      </c>
      <c r="R387" s="246"/>
      <c r="S387" s="1040">
        <f>SUM(S351:X383)</f>
        <v>19170500</v>
      </c>
      <c r="T387" s="1041"/>
      <c r="U387" s="1041"/>
      <c r="V387" s="1041"/>
      <c r="W387" s="1041"/>
      <c r="X387" s="1042"/>
      <c r="Y387" s="279"/>
      <c r="Z387" s="246"/>
      <c r="AA387" s="278" t="s">
        <v>4</v>
      </c>
      <c r="AB387" s="246"/>
      <c r="AC387" s="246"/>
      <c r="AD387" s="246"/>
      <c r="AE387" s="246"/>
      <c r="AF387" s="265"/>
      <c r="AG387" s="246"/>
      <c r="AH387" s="246"/>
      <c r="AI387" s="246"/>
      <c r="AJ387" s="246"/>
      <c r="AK387" s="246"/>
      <c r="AL387" s="246"/>
      <c r="AM387" s="246"/>
      <c r="AN387" s="246"/>
      <c r="AO387" s="246"/>
      <c r="AP387" s="246"/>
      <c r="AQ387" s="246"/>
      <c r="AR387" s="246"/>
      <c r="AS387" s="246"/>
      <c r="AT387" s="246" t="s">
        <v>8</v>
      </c>
      <c r="AU387" s="1040">
        <f>AU353+AU355+AU357+AU359+AU365+AU369+AU371+AU373+AU375+AU377+AU383</f>
        <v>512672.5</v>
      </c>
      <c r="AV387" s="1041"/>
      <c r="AW387" s="1041"/>
      <c r="AX387" s="1041"/>
      <c r="AY387" s="1041"/>
      <c r="AZ387" s="1042"/>
    </row>
    <row r="388" spans="1:62" ht="16.5" thickBot="1" x14ac:dyDescent="0.3">
      <c r="A388" s="246"/>
      <c r="B388" s="246"/>
      <c r="C388" s="246"/>
      <c r="D388" s="246"/>
      <c r="E388" s="246"/>
      <c r="F388" s="246"/>
      <c r="G388" s="246"/>
      <c r="H388" s="246"/>
      <c r="I388" s="248"/>
      <c r="J388" s="246"/>
      <c r="K388" s="246"/>
      <c r="L388" s="246"/>
      <c r="M388" s="246"/>
      <c r="N388" s="246"/>
      <c r="O388" s="246"/>
      <c r="P388" s="246"/>
      <c r="Q388" s="246"/>
      <c r="R388" s="246"/>
      <c r="S388" s="246"/>
      <c r="T388" s="246"/>
      <c r="U388" s="246"/>
      <c r="V388" s="246"/>
      <c r="W388" s="246"/>
      <c r="X388" s="246"/>
      <c r="Y388" s="246"/>
      <c r="Z388" s="246"/>
      <c r="AA388" s="246"/>
      <c r="AB388" s="246"/>
      <c r="AC388" s="246"/>
      <c r="AD388" s="246"/>
      <c r="AE388" s="246"/>
      <c r="AF388" s="248"/>
      <c r="AG388" s="246"/>
      <c r="AH388" s="246"/>
      <c r="AI388" s="246"/>
      <c r="AJ388" s="246"/>
      <c r="AK388" s="246"/>
      <c r="AL388" s="246"/>
      <c r="AM388" s="246"/>
      <c r="AN388" s="246"/>
      <c r="AO388" s="246"/>
      <c r="AP388" s="246"/>
      <c r="AQ388" s="246"/>
      <c r="AR388" s="246"/>
      <c r="AS388" s="246"/>
      <c r="AT388" s="246"/>
      <c r="AU388" s="246"/>
      <c r="AV388" s="246"/>
      <c r="AW388" s="246"/>
      <c r="AX388" s="246"/>
      <c r="AY388" s="246"/>
      <c r="AZ388" s="246"/>
    </row>
    <row r="389" spans="1:62" ht="21" thickTop="1" x14ac:dyDescent="0.3">
      <c r="A389" s="280"/>
      <c r="B389" s="1048"/>
      <c r="C389" s="1049"/>
      <c r="D389" s="1049"/>
      <c r="E389" s="1049"/>
      <c r="F389" s="1049"/>
      <c r="G389" s="1052" t="s">
        <v>130</v>
      </c>
      <c r="H389" s="1052"/>
      <c r="I389" s="1052"/>
      <c r="J389" s="1052"/>
      <c r="K389" s="1052"/>
      <c r="L389" s="1052"/>
      <c r="M389" s="1052"/>
      <c r="N389" s="1052"/>
      <c r="O389" s="1052"/>
      <c r="P389" s="1052"/>
      <c r="Q389" s="1052"/>
      <c r="R389" s="1052"/>
      <c r="S389" s="1052"/>
      <c r="T389" s="1052"/>
      <c r="U389" s="1052"/>
      <c r="V389" s="1052"/>
      <c r="W389" s="1052"/>
      <c r="X389" s="1044"/>
      <c r="Y389" s="281"/>
      <c r="Z389" s="1054" t="s">
        <v>8</v>
      </c>
      <c r="AA389" s="1044"/>
      <c r="AB389" s="1046">
        <f>SUM(S387-AU387)</f>
        <v>18657827.5</v>
      </c>
      <c r="AC389" s="1046"/>
      <c r="AD389" s="1046"/>
      <c r="AE389" s="1046"/>
      <c r="AF389" s="1046"/>
      <c r="AG389" s="1046"/>
      <c r="AH389" s="1046"/>
      <c r="AI389" s="1046"/>
      <c r="AJ389" s="1046"/>
      <c r="AK389" s="1046"/>
      <c r="AL389" s="1046"/>
      <c r="AM389" s="1046"/>
      <c r="AN389" s="1046"/>
      <c r="AO389" s="1046"/>
      <c r="AP389" s="282"/>
      <c r="AQ389" s="282"/>
      <c r="AR389" s="282"/>
      <c r="AS389" s="283"/>
      <c r="AT389" s="283"/>
      <c r="AU389" s="283"/>
      <c r="AV389" s="283"/>
      <c r="AW389" s="283"/>
      <c r="AX389" s="283"/>
      <c r="AY389" s="283"/>
      <c r="AZ389" s="284"/>
      <c r="BD389" s="1012"/>
      <c r="BE389" s="989"/>
      <c r="BF389" s="989"/>
      <c r="BG389" s="989"/>
      <c r="BH389" s="989"/>
      <c r="BI389" s="989"/>
      <c r="BJ389" s="989"/>
    </row>
    <row r="390" spans="1:62" ht="21" thickBot="1" x14ac:dyDescent="0.35">
      <c r="A390" s="285"/>
      <c r="B390" s="1050"/>
      <c r="C390" s="1051"/>
      <c r="D390" s="1051"/>
      <c r="E390" s="1051"/>
      <c r="F390" s="1051"/>
      <c r="G390" s="1053"/>
      <c r="H390" s="1053"/>
      <c r="I390" s="1053"/>
      <c r="J390" s="1053"/>
      <c r="K390" s="1053"/>
      <c r="L390" s="1053"/>
      <c r="M390" s="1053"/>
      <c r="N390" s="1053"/>
      <c r="O390" s="1053"/>
      <c r="P390" s="1053"/>
      <c r="Q390" s="1053"/>
      <c r="R390" s="1053"/>
      <c r="S390" s="1053"/>
      <c r="T390" s="1053"/>
      <c r="U390" s="1053"/>
      <c r="V390" s="1053"/>
      <c r="W390" s="1053"/>
      <c r="X390" s="1045"/>
      <c r="Y390" s="286"/>
      <c r="Z390" s="1055"/>
      <c r="AA390" s="1045"/>
      <c r="AB390" s="1047"/>
      <c r="AC390" s="1047"/>
      <c r="AD390" s="1047"/>
      <c r="AE390" s="1047"/>
      <c r="AF390" s="1047"/>
      <c r="AG390" s="1047"/>
      <c r="AH390" s="1047"/>
      <c r="AI390" s="1047"/>
      <c r="AJ390" s="1047"/>
      <c r="AK390" s="1047"/>
      <c r="AL390" s="1047"/>
      <c r="AM390" s="1047"/>
      <c r="AN390" s="1047"/>
      <c r="AO390" s="1047"/>
      <c r="AP390" s="287"/>
      <c r="AQ390" s="287"/>
      <c r="AR390" s="287"/>
      <c r="AS390" s="288"/>
      <c r="AT390" s="288"/>
      <c r="AU390" s="288"/>
      <c r="AV390" s="288"/>
      <c r="AW390" s="288"/>
      <c r="AX390" s="288"/>
      <c r="AY390" s="288"/>
      <c r="AZ390" s="289"/>
    </row>
    <row r="391" spans="1:62" ht="16.5" thickTop="1" x14ac:dyDescent="0.25">
      <c r="A391" s="276"/>
      <c r="B391" s="246"/>
      <c r="C391" s="246"/>
      <c r="D391" s="246"/>
      <c r="E391" s="246"/>
      <c r="F391" s="246"/>
      <c r="G391" s="246"/>
      <c r="H391" s="246"/>
      <c r="I391" s="246"/>
      <c r="J391" s="246"/>
      <c r="K391" s="246"/>
      <c r="L391" s="246"/>
      <c r="M391" s="246"/>
      <c r="N391" s="246"/>
      <c r="O391" s="246"/>
      <c r="P391" s="246"/>
      <c r="Q391" s="246"/>
      <c r="R391" s="246"/>
      <c r="S391" s="246"/>
      <c r="T391" s="246"/>
      <c r="U391" s="246"/>
      <c r="V391" s="246"/>
      <c r="W391" s="246"/>
      <c r="X391" s="246"/>
      <c r="Y391" s="246"/>
      <c r="Z391" s="246"/>
      <c r="AA391" s="246"/>
      <c r="AB391" s="246"/>
      <c r="AC391" s="246"/>
      <c r="AD391" s="246"/>
      <c r="AE391" s="246"/>
      <c r="AF391" s="246"/>
      <c r="AG391" s="246"/>
      <c r="AH391" s="246"/>
      <c r="AI391" s="246"/>
      <c r="AJ391" s="246"/>
      <c r="AK391" s="246"/>
      <c r="AL391" s="246"/>
      <c r="AM391" s="246"/>
      <c r="AN391" s="246"/>
      <c r="AO391" s="246"/>
      <c r="AP391" s="246"/>
      <c r="AQ391" s="246"/>
      <c r="AR391" s="246"/>
      <c r="AS391" s="246"/>
      <c r="AT391" s="246"/>
      <c r="AU391" s="246"/>
      <c r="AV391" s="246"/>
      <c r="AW391" s="246"/>
      <c r="AX391" s="246"/>
      <c r="AY391" s="246"/>
      <c r="AZ391" s="246"/>
    </row>
    <row r="392" spans="1:62" ht="15.75" x14ac:dyDescent="0.25">
      <c r="A392" s="276"/>
      <c r="B392" s="246" t="s">
        <v>170</v>
      </c>
      <c r="C392" s="246" t="s">
        <v>155</v>
      </c>
      <c r="D392" s="246"/>
      <c r="E392" s="246"/>
      <c r="F392" s="246"/>
      <c r="G392" s="246"/>
      <c r="H392" s="246"/>
      <c r="I392" s="265"/>
      <c r="J392" s="246"/>
      <c r="K392" s="246"/>
      <c r="L392" s="246"/>
      <c r="M392" s="246"/>
      <c r="N392" s="246"/>
      <c r="O392" s="265"/>
      <c r="P392" s="265"/>
      <c r="Q392" s="265"/>
      <c r="R392" s="246"/>
      <c r="S392" s="266"/>
      <c r="T392" s="266"/>
      <c r="U392" s="246"/>
      <c r="V392" s="246"/>
      <c r="W392" s="246"/>
      <c r="X392" s="246"/>
      <c r="Y392" s="246"/>
      <c r="Z392" s="246"/>
      <c r="AA392" s="246"/>
      <c r="AB392" s="246"/>
      <c r="AC392" s="246"/>
      <c r="AD392" s="246"/>
      <c r="AE392" s="246"/>
      <c r="AF392" s="246"/>
      <c r="AG392" s="246"/>
      <c r="AH392" s="246"/>
      <c r="AI392" s="246"/>
      <c r="AJ392" s="246"/>
      <c r="AK392" s="246"/>
      <c r="AL392" s="246"/>
      <c r="AM392" s="246"/>
      <c r="AN392" s="246"/>
      <c r="AO392" s="246"/>
      <c r="AP392" s="246"/>
      <c r="AQ392" s="246"/>
      <c r="AR392" s="246"/>
      <c r="AS392" s="246"/>
      <c r="AT392" s="246"/>
      <c r="AU392" s="246"/>
      <c r="AV392" s="246"/>
      <c r="AW392" s="246"/>
      <c r="AX392" s="246"/>
      <c r="AY392" s="246"/>
      <c r="AZ392" s="246"/>
    </row>
    <row r="393" spans="1:62" ht="15.75" x14ac:dyDescent="0.25">
      <c r="A393" s="276"/>
      <c r="B393" s="246">
        <v>1</v>
      </c>
      <c r="C393" s="246" t="s">
        <v>107</v>
      </c>
      <c r="D393" s="246"/>
      <c r="E393" s="246"/>
      <c r="F393" s="246"/>
      <c r="G393" s="246"/>
      <c r="H393" s="246"/>
      <c r="I393" s="265"/>
      <c r="J393" s="246"/>
      <c r="K393" s="246"/>
      <c r="L393" s="246"/>
      <c r="M393" s="246"/>
      <c r="N393" s="246"/>
      <c r="O393" s="265"/>
      <c r="P393" s="265"/>
      <c r="Q393" s="265"/>
      <c r="R393" s="246"/>
      <c r="S393" s="266"/>
      <c r="T393" s="266"/>
      <c r="U393" s="266"/>
      <c r="V393" s="266"/>
      <c r="W393" s="266"/>
      <c r="X393" s="266"/>
      <c r="Y393" s="246"/>
      <c r="Z393" s="246"/>
      <c r="AA393" s="246">
        <v>2</v>
      </c>
      <c r="AB393" s="246" t="s">
        <v>171</v>
      </c>
      <c r="AC393" s="246"/>
      <c r="AD393" s="246"/>
      <c r="AE393" s="246"/>
      <c r="AF393" s="246"/>
      <c r="AG393" s="246"/>
      <c r="AH393" s="246"/>
      <c r="AI393" s="246"/>
      <c r="AJ393" s="246"/>
      <c r="AK393" s="246"/>
      <c r="AL393" s="246"/>
      <c r="AM393" s="246"/>
      <c r="AN393" s="246"/>
      <c r="AO393" s="246"/>
      <c r="AP393" s="246"/>
      <c r="AQ393" s="246"/>
      <c r="AR393" s="1028">
        <v>0.6</v>
      </c>
      <c r="AS393" s="1028"/>
      <c r="AT393" s="246" t="s">
        <v>8</v>
      </c>
      <c r="AU393" s="1025">
        <v>0</v>
      </c>
      <c r="AV393" s="1026"/>
      <c r="AW393" s="1026"/>
      <c r="AX393" s="1026"/>
      <c r="AY393" s="1026"/>
      <c r="AZ393" s="1027"/>
    </row>
    <row r="394" spans="1:62" ht="3" customHeight="1" x14ac:dyDescent="0.25">
      <c r="A394" s="276"/>
      <c r="B394" s="246"/>
      <c r="C394" s="246"/>
      <c r="D394" s="246"/>
      <c r="E394" s="246"/>
      <c r="F394" s="246"/>
      <c r="G394" s="246"/>
      <c r="H394" s="246"/>
      <c r="I394" s="265"/>
      <c r="J394" s="246"/>
      <c r="K394" s="246"/>
      <c r="L394" s="246"/>
      <c r="M394" s="246"/>
      <c r="N394" s="246"/>
      <c r="O394" s="265"/>
      <c r="P394" s="265"/>
      <c r="Q394" s="265"/>
      <c r="R394" s="246"/>
      <c r="S394" s="266"/>
      <c r="T394" s="266"/>
      <c r="U394" s="266"/>
      <c r="V394" s="266"/>
      <c r="W394" s="266"/>
      <c r="X394" s="266"/>
      <c r="Y394" s="246"/>
      <c r="Z394" s="246"/>
      <c r="AA394" s="246"/>
      <c r="AB394" s="246"/>
      <c r="AC394" s="246"/>
      <c r="AD394" s="246"/>
      <c r="AE394" s="246"/>
      <c r="AF394" s="246"/>
      <c r="AG394" s="246"/>
      <c r="AH394" s="246"/>
      <c r="AI394" s="246"/>
      <c r="AJ394" s="246"/>
      <c r="AK394" s="246"/>
      <c r="AL394" s="246"/>
      <c r="AM394" s="246"/>
      <c r="AN394" s="246"/>
      <c r="AO394" s="246"/>
      <c r="AP394" s="246"/>
      <c r="AQ394" s="246"/>
      <c r="AR394" s="246"/>
      <c r="AS394" s="246"/>
      <c r="AT394" s="246"/>
      <c r="AU394" s="246"/>
      <c r="AV394" s="246"/>
      <c r="AW394" s="246"/>
      <c r="AX394" s="246"/>
      <c r="AY394" s="246"/>
      <c r="AZ394" s="246"/>
    </row>
    <row r="395" spans="1:62" ht="15.75" x14ac:dyDescent="0.25">
      <c r="A395" s="276"/>
      <c r="B395" s="246"/>
      <c r="C395" s="246" t="s">
        <v>127</v>
      </c>
      <c r="D395" s="246"/>
      <c r="E395" s="246"/>
      <c r="F395" s="246"/>
      <c r="G395" s="246"/>
      <c r="H395" s="246"/>
      <c r="I395" s="265"/>
      <c r="J395" s="246"/>
      <c r="K395" s="246"/>
      <c r="L395" s="246"/>
      <c r="M395" s="246"/>
      <c r="N395" s="246"/>
      <c r="O395" s="1030">
        <v>3.0000000000000001E-3</v>
      </c>
      <c r="P395" s="1030"/>
      <c r="Q395" s="265" t="s">
        <v>8</v>
      </c>
      <c r="R395" s="246"/>
      <c r="S395" s="1025">
        <f>'BPJS Ketenagakerjaan'!F60</f>
        <v>6925.6289999999999</v>
      </c>
      <c r="T395" s="1026"/>
      <c r="U395" s="1026"/>
      <c r="V395" s="1026"/>
      <c r="W395" s="1026"/>
      <c r="X395" s="1027"/>
      <c r="Y395" s="246"/>
      <c r="Z395" s="246"/>
      <c r="AA395" s="246">
        <v>3</v>
      </c>
      <c r="AB395" s="246" t="s">
        <v>186</v>
      </c>
      <c r="AC395" s="246"/>
      <c r="AD395" s="246"/>
      <c r="AE395" s="246"/>
      <c r="AF395" s="246"/>
      <c r="AG395" s="246"/>
      <c r="AH395" s="246"/>
      <c r="AI395" s="246"/>
      <c r="AJ395" s="246"/>
      <c r="AK395" s="246"/>
      <c r="AL395" s="246"/>
      <c r="AM395" s="1028">
        <v>0.05</v>
      </c>
      <c r="AN395" s="1043"/>
      <c r="AO395" s="246"/>
      <c r="AP395" s="246"/>
      <c r="AQ395" s="246"/>
      <c r="AR395" s="246"/>
      <c r="AS395" s="246"/>
      <c r="AT395" s="246" t="s">
        <v>8</v>
      </c>
      <c r="AU395" s="1025">
        <v>0</v>
      </c>
      <c r="AV395" s="1026"/>
      <c r="AW395" s="1026"/>
      <c r="AX395" s="1026"/>
      <c r="AY395" s="1026"/>
      <c r="AZ395" s="1027"/>
    </row>
    <row r="396" spans="1:62" ht="3" customHeight="1" x14ac:dyDescent="0.25">
      <c r="A396" s="276"/>
      <c r="B396" s="246"/>
      <c r="C396" s="246"/>
      <c r="D396" s="246"/>
      <c r="E396" s="246"/>
      <c r="F396" s="246"/>
      <c r="G396" s="246"/>
      <c r="H396" s="246"/>
      <c r="I396" s="265"/>
      <c r="J396" s="246"/>
      <c r="K396" s="246"/>
      <c r="L396" s="246"/>
      <c r="M396" s="246"/>
      <c r="N396" s="246"/>
      <c r="O396" s="290"/>
      <c r="P396" s="290"/>
      <c r="Q396" s="265"/>
      <c r="R396" s="246"/>
      <c r="S396" s="291"/>
      <c r="T396" s="291"/>
      <c r="U396" s="291"/>
      <c r="V396" s="291"/>
      <c r="W396" s="291"/>
      <c r="X396" s="291"/>
      <c r="Y396" s="246"/>
      <c r="Z396" s="246"/>
      <c r="AA396" s="246"/>
      <c r="AB396" s="246"/>
      <c r="AC396" s="246"/>
      <c r="AD396" s="246"/>
      <c r="AE396" s="246"/>
      <c r="AF396" s="246"/>
      <c r="AG396" s="246"/>
      <c r="AH396" s="246"/>
      <c r="AI396" s="246"/>
      <c r="AJ396" s="246"/>
      <c r="AK396" s="246"/>
      <c r="AL396" s="246"/>
      <c r="AM396" s="246"/>
      <c r="AN396" s="246"/>
      <c r="AO396" s="246"/>
      <c r="AP396" s="246"/>
      <c r="AQ396" s="246"/>
      <c r="AR396" s="246"/>
      <c r="AS396" s="246"/>
      <c r="AT396" s="246"/>
      <c r="AU396" s="246"/>
      <c r="AV396" s="246"/>
      <c r="AW396" s="246"/>
      <c r="AX396" s="246"/>
      <c r="AY396" s="246"/>
      <c r="AZ396" s="246"/>
    </row>
    <row r="397" spans="1:62" ht="15.75" x14ac:dyDescent="0.25">
      <c r="A397" s="276"/>
      <c r="B397" s="246"/>
      <c r="C397" s="246" t="s">
        <v>131</v>
      </c>
      <c r="D397" s="246"/>
      <c r="E397" s="246"/>
      <c r="F397" s="246"/>
      <c r="G397" s="246"/>
      <c r="H397" s="246"/>
      <c r="I397" s="265"/>
      <c r="J397" s="246"/>
      <c r="K397" s="246"/>
      <c r="L397" s="246"/>
      <c r="M397" s="246"/>
      <c r="N397" s="246"/>
      <c r="O397" s="1030">
        <v>8.8999999999999999E-3</v>
      </c>
      <c r="P397" s="1030"/>
      <c r="Q397" s="265" t="s">
        <v>8</v>
      </c>
      <c r="R397" s="246"/>
      <c r="S397" s="1025">
        <f>'BPJS Ketenagakerjaan'!H60</f>
        <v>20546.0327</v>
      </c>
      <c r="T397" s="1026"/>
      <c r="U397" s="1026"/>
      <c r="V397" s="1026"/>
      <c r="W397" s="1026"/>
      <c r="X397" s="1027"/>
      <c r="Y397" s="246"/>
      <c r="Z397" s="246"/>
      <c r="AA397" s="1">
        <v>4</v>
      </c>
      <c r="AB397" s="1" t="s">
        <v>554</v>
      </c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 t="s">
        <v>8</v>
      </c>
      <c r="AU397" s="970">
        <f>'BPJS Kesehatan'!G61</f>
        <v>320000</v>
      </c>
      <c r="AV397" s="971"/>
      <c r="AW397" s="971"/>
      <c r="AX397" s="971"/>
      <c r="AY397" s="971"/>
      <c r="AZ397" s="972"/>
    </row>
    <row r="398" spans="1:62" ht="3" customHeight="1" x14ac:dyDescent="0.25">
      <c r="A398" s="276"/>
      <c r="B398" s="246"/>
      <c r="C398" s="246"/>
      <c r="D398" s="246"/>
      <c r="E398" s="246"/>
      <c r="F398" s="246"/>
      <c r="G398" s="246"/>
      <c r="H398" s="246"/>
      <c r="I398" s="265"/>
      <c r="J398" s="246"/>
      <c r="K398" s="246"/>
      <c r="L398" s="246"/>
      <c r="M398" s="246"/>
      <c r="N398" s="246"/>
      <c r="O398" s="290"/>
      <c r="P398" s="290"/>
      <c r="Q398" s="265"/>
      <c r="R398" s="246"/>
      <c r="S398" s="291"/>
      <c r="T398" s="291"/>
      <c r="U398" s="291"/>
      <c r="V398" s="291"/>
      <c r="W398" s="291"/>
      <c r="X398" s="291"/>
      <c r="Y398" s="246"/>
      <c r="Z398" s="246"/>
      <c r="AA398" s="246"/>
      <c r="AB398" s="246"/>
      <c r="AC398" s="246"/>
      <c r="AD398" s="246"/>
      <c r="AE398" s="246"/>
      <c r="AF398" s="246"/>
      <c r="AG398" s="246"/>
      <c r="AH398" s="246"/>
      <c r="AI398" s="246"/>
      <c r="AJ398" s="246"/>
      <c r="AK398" s="246"/>
      <c r="AL398" s="246"/>
      <c r="AM398" s="246"/>
      <c r="AN398" s="246"/>
      <c r="AO398" s="246"/>
      <c r="AP398" s="246"/>
      <c r="AQ398" s="246"/>
      <c r="AR398" s="246"/>
      <c r="AS398" s="246"/>
      <c r="AT398" s="246"/>
      <c r="AU398" s="246"/>
      <c r="AV398" s="246"/>
      <c r="AW398" s="246"/>
      <c r="AX398" s="246"/>
      <c r="AY398" s="246"/>
      <c r="AZ398" s="246"/>
    </row>
    <row r="399" spans="1:62" ht="15.75" x14ac:dyDescent="0.25">
      <c r="A399" s="276"/>
      <c r="B399" s="246"/>
      <c r="C399" s="246" t="s">
        <v>156</v>
      </c>
      <c r="D399" s="246"/>
      <c r="E399" s="246"/>
      <c r="F399" s="246"/>
      <c r="G399" s="246"/>
      <c r="H399" s="246"/>
      <c r="I399" s="265"/>
      <c r="J399" s="246"/>
      <c r="K399" s="246"/>
      <c r="L399" s="246"/>
      <c r="M399" s="246"/>
      <c r="N399" s="246"/>
      <c r="O399" s="1030">
        <v>3.6999999999999998E-2</v>
      </c>
      <c r="P399" s="1030"/>
      <c r="Q399" s="265" t="s">
        <v>8</v>
      </c>
      <c r="R399" s="246"/>
      <c r="S399" s="1025">
        <f>'BPJS Ketenagakerjaan'!M58</f>
        <v>394808.5</v>
      </c>
      <c r="T399" s="1026"/>
      <c r="U399" s="1026"/>
      <c r="V399" s="1026"/>
      <c r="W399" s="1026"/>
      <c r="X399" s="1027"/>
      <c r="Y399" s="246"/>
      <c r="Z399" s="246"/>
      <c r="AA399" s="246"/>
      <c r="AB399" s="246"/>
      <c r="AC399" s="246"/>
      <c r="AD399" s="246"/>
      <c r="AE399" s="246"/>
      <c r="AF399" s="246"/>
      <c r="AG399" s="246"/>
      <c r="AH399" s="246"/>
      <c r="AI399" s="246"/>
      <c r="AJ399" s="246"/>
      <c r="AK399" s="246"/>
      <c r="AL399" s="246"/>
      <c r="AM399" s="246"/>
      <c r="AN399" s="246"/>
      <c r="AO399" s="246"/>
      <c r="AP399" s="246"/>
      <c r="AQ399" s="246"/>
      <c r="AR399" s="246"/>
      <c r="AS399" s="246"/>
      <c r="AT399" s="246"/>
      <c r="AU399" s="246"/>
      <c r="AV399" s="246"/>
      <c r="AW399" s="246"/>
      <c r="AX399" s="246"/>
      <c r="AY399" s="246"/>
      <c r="AZ399" s="246"/>
    </row>
    <row r="400" spans="1:62" x14ac:dyDescent="0.2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  <c r="AA400" s="276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</row>
    <row r="401" spans="1:52" x14ac:dyDescent="0.2">
      <c r="A401" t="s">
        <v>439</v>
      </c>
    </row>
    <row r="402" spans="1:52" x14ac:dyDescent="0.2">
      <c r="A402" s="392" t="s">
        <v>314</v>
      </c>
      <c r="B402" t="s">
        <v>455</v>
      </c>
    </row>
    <row r="404" spans="1:52" ht="15.7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8.75" x14ac:dyDescent="0.3">
      <c r="A405" s="1"/>
      <c r="B405" s="1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 t="s">
        <v>350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1"/>
      <c r="AZ405" s="1"/>
    </row>
    <row r="406" spans="1:52" ht="15.75" x14ac:dyDescent="0.25">
      <c r="A406" s="1"/>
      <c r="B406" s="1"/>
      <c r="C406" s="1"/>
      <c r="D406" s="1"/>
      <c r="E406" s="1"/>
      <c r="F406" s="1"/>
      <c r="G406" s="1"/>
      <c r="H406" s="1"/>
      <c r="I406" s="3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22.5" x14ac:dyDescent="0.3">
      <c r="A407" s="1"/>
      <c r="B407" s="1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1" t="s">
        <v>15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1"/>
      <c r="AZ407" s="1"/>
    </row>
    <row r="408" spans="1:52" ht="15.75" x14ac:dyDescent="0.25">
      <c r="A408" s="1"/>
      <c r="B408" s="1"/>
      <c r="C408" s="1"/>
      <c r="D408" s="1"/>
      <c r="E408" s="1"/>
      <c r="F408" s="1"/>
      <c r="G408" s="1"/>
      <c r="H408" s="1"/>
      <c r="I408" s="3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x14ac:dyDescent="0.25">
      <c r="A409" s="1"/>
      <c r="B409" s="5"/>
      <c r="C409" s="6" t="s">
        <v>7</v>
      </c>
      <c r="D409" s="7"/>
      <c r="E409" s="7"/>
      <c r="F409" s="7"/>
      <c r="G409" s="7"/>
      <c r="H409" s="7"/>
      <c r="I409" s="11" t="s">
        <v>8</v>
      </c>
      <c r="J409" s="7"/>
      <c r="K409" s="1035" t="str">
        <f>'Rekap1 +tunjangan'!B20</f>
        <v>ZAENAL ARIFIN HAMID</v>
      </c>
      <c r="L409" s="1035"/>
      <c r="M409" s="1035"/>
      <c r="N409" s="1035"/>
      <c r="O409" s="1035"/>
      <c r="P409" s="1035"/>
      <c r="Q409" s="1035"/>
      <c r="R409" s="1035"/>
      <c r="S409" s="1035"/>
      <c r="T409" s="1035"/>
      <c r="U409" s="1035"/>
      <c r="V409" s="1035"/>
      <c r="W409" s="1035"/>
      <c r="X409" s="1060"/>
      <c r="Y409" s="90"/>
      <c r="Z409" s="1"/>
      <c r="AA409" s="8" t="s">
        <v>11</v>
      </c>
      <c r="AB409" s="7"/>
      <c r="AC409" s="7"/>
      <c r="AD409" s="7"/>
      <c r="AE409" s="7"/>
      <c r="AF409" s="11" t="s">
        <v>8</v>
      </c>
      <c r="AG409" s="7"/>
      <c r="AH409" s="994" t="str">
        <f>AH6</f>
        <v>PEMANDUAN DAN PENUNDAAN</v>
      </c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1004"/>
    </row>
    <row r="410" spans="1:52" ht="3" customHeight="1" x14ac:dyDescent="0.25">
      <c r="A410" s="1"/>
      <c r="B410" s="1"/>
      <c r="C410" s="1"/>
      <c r="D410" s="1"/>
      <c r="E410" s="1"/>
      <c r="F410" s="1"/>
      <c r="G410" s="1"/>
      <c r="H410" s="1"/>
      <c r="I410" s="10"/>
      <c r="J410" s="1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1"/>
      <c r="AA410" s="2"/>
      <c r="AB410" s="1"/>
      <c r="AC410" s="1"/>
      <c r="AD410" s="1"/>
      <c r="AE410" s="1"/>
      <c r="AF410" s="12"/>
      <c r="AG410" s="1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1"/>
      <c r="AZ410" s="1"/>
    </row>
    <row r="411" spans="1:52" ht="15.75" x14ac:dyDescent="0.25">
      <c r="A411" s="1"/>
      <c r="B411" s="5"/>
      <c r="C411" s="6" t="s">
        <v>21</v>
      </c>
      <c r="D411" s="7"/>
      <c r="E411" s="7"/>
      <c r="F411" s="7"/>
      <c r="G411" s="7"/>
      <c r="H411" s="7"/>
      <c r="I411" s="11" t="s">
        <v>8</v>
      </c>
      <c r="J411" s="7"/>
      <c r="K411" s="994" t="s">
        <v>157</v>
      </c>
      <c r="L411" s="995"/>
      <c r="M411" s="995"/>
      <c r="N411" s="995"/>
      <c r="O411" s="995"/>
      <c r="P411" s="995"/>
      <c r="Q411" s="995"/>
      <c r="R411" s="995"/>
      <c r="S411" s="995"/>
      <c r="T411" s="995"/>
      <c r="U411" s="995"/>
      <c r="V411" s="995"/>
      <c r="W411" s="995"/>
      <c r="X411" s="996"/>
      <c r="Y411" s="90"/>
      <c r="Z411" s="1"/>
      <c r="AA411" s="8" t="s">
        <v>12</v>
      </c>
      <c r="AB411" s="7"/>
      <c r="AC411" s="7"/>
      <c r="AD411" s="7"/>
      <c r="AE411" s="7"/>
      <c r="AF411" s="11" t="s">
        <v>8</v>
      </c>
      <c r="AG411" s="7"/>
      <c r="AH411" s="998">
        <f>AH8</f>
        <v>42659</v>
      </c>
      <c r="AI411" s="998"/>
      <c r="AJ411" s="998"/>
      <c r="AK411" s="998"/>
      <c r="AL411" s="998"/>
      <c r="AM411" s="67" t="s">
        <v>18</v>
      </c>
      <c r="AN411" s="7"/>
      <c r="AO411" s="998">
        <f>AO8</f>
        <v>42689</v>
      </c>
      <c r="AP411" s="998"/>
      <c r="AQ411" s="998"/>
      <c r="AR411" s="998"/>
      <c r="AS411" s="998"/>
      <c r="AT411" s="998"/>
      <c r="AU411" s="68"/>
      <c r="AV411" s="68"/>
      <c r="AW411" s="68"/>
      <c r="AX411" s="68"/>
      <c r="AY411" s="7"/>
      <c r="AZ411" s="74"/>
    </row>
    <row r="412" spans="1:52" ht="3" customHeight="1" x14ac:dyDescent="0.25">
      <c r="A412" s="1"/>
      <c r="B412" s="1"/>
      <c r="C412" s="1"/>
      <c r="D412" s="1"/>
      <c r="E412" s="1"/>
      <c r="F412" s="1"/>
      <c r="G412" s="1"/>
      <c r="H412" s="1"/>
      <c r="I412" s="10"/>
      <c r="J412" s="1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1"/>
      <c r="AA412" s="2"/>
      <c r="AB412" s="1"/>
      <c r="AC412" s="1"/>
      <c r="AD412" s="1"/>
      <c r="AE412" s="1"/>
      <c r="AF412" s="12"/>
      <c r="AG412" s="1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1"/>
      <c r="AZ412" s="1"/>
    </row>
    <row r="413" spans="1:52" ht="15.75" x14ac:dyDescent="0.25">
      <c r="A413" s="1"/>
      <c r="B413" s="5"/>
      <c r="C413" s="6" t="s">
        <v>6</v>
      </c>
      <c r="D413" s="7"/>
      <c r="E413" s="7"/>
      <c r="F413" s="7"/>
      <c r="G413" s="7"/>
      <c r="H413" s="7"/>
      <c r="I413" s="11" t="s">
        <v>8</v>
      </c>
      <c r="J413" s="7"/>
      <c r="K413" s="1000" t="s">
        <v>834</v>
      </c>
      <c r="L413" s="1000"/>
      <c r="M413" s="1000"/>
      <c r="N413" s="1000"/>
      <c r="O413" s="1000"/>
      <c r="P413" s="1000"/>
      <c r="Q413" s="1000"/>
      <c r="R413" s="1000"/>
      <c r="S413" s="1000"/>
      <c r="T413" s="1000"/>
      <c r="U413" s="1000"/>
      <c r="V413" s="1000"/>
      <c r="W413" s="1000"/>
      <c r="X413" s="1001"/>
      <c r="Y413" s="91"/>
      <c r="Z413" s="1"/>
      <c r="AA413" s="8" t="s">
        <v>13</v>
      </c>
      <c r="AB413" s="7"/>
      <c r="AC413" s="7"/>
      <c r="AD413" s="7"/>
      <c r="AE413" s="7"/>
      <c r="AF413" s="11" t="s">
        <v>8</v>
      </c>
      <c r="AG413" s="7"/>
      <c r="AH413" s="1002">
        <f>'Rekap1 +tunjangan'!C20</f>
        <v>41915</v>
      </c>
      <c r="AI413" s="997"/>
      <c r="AJ413" s="997"/>
      <c r="AK413" s="997"/>
      <c r="AL413" s="997"/>
      <c r="AM413" s="997"/>
      <c r="AN413" s="997"/>
      <c r="AO413" s="997"/>
      <c r="AP413" s="997"/>
      <c r="AQ413" s="997"/>
      <c r="AR413" s="997"/>
      <c r="AS413" s="997"/>
      <c r="AT413" s="997"/>
      <c r="AU413" s="997"/>
      <c r="AV413" s="997"/>
      <c r="AW413" s="997"/>
      <c r="AX413" s="997"/>
      <c r="AY413" s="7"/>
      <c r="AZ413" s="74"/>
    </row>
    <row r="414" spans="1:52" ht="3" customHeight="1" x14ac:dyDescent="0.25">
      <c r="A414" s="1"/>
      <c r="B414" s="1"/>
      <c r="C414" s="1"/>
      <c r="D414" s="1"/>
      <c r="E414" s="1"/>
      <c r="F414" s="1"/>
      <c r="G414" s="1"/>
      <c r="H414" s="1"/>
      <c r="I414" s="10"/>
      <c r="J414" s="1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1"/>
      <c r="AA414" s="2"/>
      <c r="AB414" s="1"/>
      <c r="AC414" s="1"/>
      <c r="AD414" s="1"/>
      <c r="AE414" s="1"/>
      <c r="AF414" s="12"/>
      <c r="AG414" s="1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1"/>
      <c r="AZ414" s="1"/>
    </row>
    <row r="415" spans="1:52" ht="15.75" x14ac:dyDescent="0.25">
      <c r="A415" s="1"/>
      <c r="B415" s="5"/>
      <c r="C415" s="6" t="s">
        <v>104</v>
      </c>
      <c r="D415" s="7"/>
      <c r="E415" s="7"/>
      <c r="F415" s="7"/>
      <c r="G415" s="7"/>
      <c r="H415" s="7"/>
      <c r="I415" s="87" t="s">
        <v>8</v>
      </c>
      <c r="J415" s="7"/>
      <c r="K415" s="994" t="s">
        <v>158</v>
      </c>
      <c r="L415" s="995"/>
      <c r="M415" s="995"/>
      <c r="N415" s="995"/>
      <c r="O415" s="995"/>
      <c r="P415" s="995"/>
      <c r="Q415" s="995"/>
      <c r="R415" s="995"/>
      <c r="S415" s="995"/>
      <c r="T415" s="995"/>
      <c r="U415" s="995"/>
      <c r="V415" s="995"/>
      <c r="W415" s="995"/>
      <c r="X415" s="996"/>
      <c r="Y415" s="90"/>
      <c r="Z415" s="1"/>
      <c r="AA415" s="8" t="s">
        <v>14</v>
      </c>
      <c r="AB415" s="7"/>
      <c r="AC415" s="7"/>
      <c r="AD415" s="7"/>
      <c r="AE415" s="7"/>
      <c r="AF415" s="11" t="s">
        <v>8</v>
      </c>
      <c r="AG415" s="7"/>
      <c r="AH415" s="1063" t="s">
        <v>525</v>
      </c>
      <c r="AI415" s="1062"/>
      <c r="AJ415" s="1062"/>
      <c r="AK415" s="1062"/>
      <c r="AL415" s="1062"/>
      <c r="AM415" s="1062"/>
      <c r="AN415" s="67" t="s">
        <v>161</v>
      </c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7"/>
      <c r="AZ415" s="74"/>
    </row>
    <row r="416" spans="1:52" ht="15.75" x14ac:dyDescent="0.25">
      <c r="A416" s="1"/>
      <c r="B416" s="1"/>
      <c r="C416" s="1"/>
      <c r="D416" s="1"/>
      <c r="E416" s="1"/>
      <c r="F416" s="1"/>
      <c r="G416" s="1"/>
      <c r="H416" s="1"/>
      <c r="I416" s="3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x14ac:dyDescent="0.25">
      <c r="A417" s="1"/>
      <c r="B417" s="1" t="s">
        <v>167</v>
      </c>
      <c r="C417" s="1" t="s">
        <v>0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4"/>
      <c r="Q417" s="4" t="s">
        <v>8</v>
      </c>
      <c r="R417" s="1"/>
      <c r="S417" s="970">
        <f>'Rekap1 +tunjangan'!E20</f>
        <v>5480177</v>
      </c>
      <c r="T417" s="971"/>
      <c r="U417" s="971"/>
      <c r="V417" s="971"/>
      <c r="W417" s="971"/>
      <c r="X417" s="972"/>
      <c r="Y417" s="108"/>
      <c r="Z417" s="1"/>
      <c r="AA417" s="1" t="s">
        <v>166</v>
      </c>
      <c r="AB417" s="1" t="s">
        <v>153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3" customHeight="1" x14ac:dyDescent="0.25">
      <c r="A418" s="1"/>
      <c r="B418" s="1"/>
      <c r="C418" s="1"/>
      <c r="D418" s="1"/>
      <c r="E418" s="1"/>
      <c r="F418" s="1"/>
      <c r="G418" s="1"/>
      <c r="H418" s="1"/>
      <c r="I418" s="3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x14ac:dyDescent="0.25">
      <c r="A419" s="1"/>
      <c r="B419" s="1" t="s">
        <v>168</v>
      </c>
      <c r="C419" s="1" t="s">
        <v>125</v>
      </c>
      <c r="D419" s="1"/>
      <c r="E419" s="1"/>
      <c r="F419" s="1"/>
      <c r="G419" s="1"/>
      <c r="H419" s="1"/>
      <c r="I419" s="1"/>
      <c r="J419" s="1"/>
      <c r="K419" s="16"/>
      <c r="L419" s="16"/>
      <c r="M419" s="16"/>
      <c r="N419" s="16"/>
      <c r="O419" s="1"/>
      <c r="P419" s="4"/>
      <c r="Q419" s="4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 t="s">
        <v>108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 t="s">
        <v>8</v>
      </c>
      <c r="AU419" s="970">
        <v>0</v>
      </c>
      <c r="AV419" s="971"/>
      <c r="AW419" s="971"/>
      <c r="AX419" s="971"/>
      <c r="AY419" s="971"/>
      <c r="AZ419" s="972"/>
    </row>
    <row r="420" spans="1:52" ht="3" customHeight="1" x14ac:dyDescent="0.25">
      <c r="A420" s="1"/>
      <c r="B420" s="1"/>
      <c r="C420" s="1"/>
      <c r="D420" s="1"/>
      <c r="E420" s="1"/>
      <c r="F420" s="1"/>
      <c r="G420" s="1"/>
      <c r="H420" s="1"/>
      <c r="I420" s="4"/>
      <c r="J420" s="1"/>
      <c r="K420" s="39"/>
      <c r="L420" s="39"/>
      <c r="M420" s="39"/>
      <c r="N420" s="39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39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x14ac:dyDescent="0.25">
      <c r="A421" s="1"/>
      <c r="B421" s="1"/>
      <c r="C421" s="1" t="s">
        <v>20</v>
      </c>
      <c r="D421" s="1"/>
      <c r="E421" s="1"/>
      <c r="F421" s="1"/>
      <c r="G421" s="1"/>
      <c r="H421" s="1"/>
      <c r="I421" s="4"/>
      <c r="J421" s="1"/>
      <c r="K421" s="1"/>
      <c r="L421" s="1"/>
      <c r="M421" s="1"/>
      <c r="N421" s="1"/>
      <c r="O421" s="1"/>
      <c r="P421" s="4"/>
      <c r="Q421" s="4" t="s">
        <v>8</v>
      </c>
      <c r="R421" s="1"/>
      <c r="S421" s="970">
        <f>'Rekap1 +tunjangan'!G20</f>
        <v>2200000</v>
      </c>
      <c r="T421" s="971"/>
      <c r="U421" s="971"/>
      <c r="V421" s="971"/>
      <c r="W421" s="971"/>
      <c r="X421" s="972"/>
      <c r="Y421" s="108"/>
      <c r="Z421" s="1"/>
      <c r="AA421" s="1"/>
      <c r="AB421" s="1" t="s">
        <v>109</v>
      </c>
      <c r="AC421" s="1"/>
      <c r="AD421" s="1"/>
      <c r="AE421" s="1"/>
      <c r="AF421" s="4"/>
      <c r="AG421" s="5" t="s">
        <v>19</v>
      </c>
      <c r="AH421" s="67"/>
      <c r="AI421" s="73"/>
      <c r="AJ421" s="990">
        <v>0</v>
      </c>
      <c r="AK421" s="1005"/>
      <c r="AL421" s="16"/>
      <c r="AM421" s="72" t="s">
        <v>132</v>
      </c>
      <c r="AN421" s="67"/>
      <c r="AO421" s="74"/>
      <c r="AP421" s="990">
        <v>0</v>
      </c>
      <c r="AQ421" s="1005"/>
      <c r="AR421" s="107"/>
      <c r="AS421" s="1"/>
      <c r="AT421" s="1" t="s">
        <v>8</v>
      </c>
      <c r="AU421" s="970">
        <v>0</v>
      </c>
      <c r="AV421" s="971"/>
      <c r="AW421" s="971"/>
      <c r="AX421" s="971"/>
      <c r="AY421" s="971"/>
      <c r="AZ421" s="972"/>
    </row>
    <row r="422" spans="1:52" ht="3" customHeight="1" x14ac:dyDescent="0.25">
      <c r="A422" s="1"/>
      <c r="B422" s="1"/>
      <c r="C422" s="1"/>
      <c r="D422" s="1"/>
      <c r="E422" s="1"/>
      <c r="F422" s="1"/>
      <c r="G422" s="1"/>
      <c r="H422" s="1"/>
      <c r="I422" s="4"/>
      <c r="J422" s="1"/>
      <c r="K422" s="1"/>
      <c r="L422" s="1"/>
      <c r="M422" s="15"/>
      <c r="N422" s="15"/>
      <c r="O422" s="1"/>
      <c r="P422" s="4"/>
      <c r="Q422" s="4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39"/>
      <c r="AG422" s="1"/>
      <c r="AH422" s="1"/>
      <c r="AI422" s="1"/>
      <c r="AJ422" s="1"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>
        <v>0</v>
      </c>
      <c r="AX422" s="1"/>
      <c r="AY422" s="1"/>
      <c r="AZ422" s="1"/>
    </row>
    <row r="423" spans="1:52" ht="15.75" x14ac:dyDescent="0.25">
      <c r="A423" s="1"/>
      <c r="B423" s="1"/>
      <c r="C423" s="1" t="s">
        <v>495</v>
      </c>
      <c r="D423" s="1"/>
      <c r="E423" s="1"/>
      <c r="F423" s="1"/>
      <c r="G423" s="1"/>
      <c r="H423" s="1"/>
      <c r="I423" s="4"/>
      <c r="J423" s="1"/>
      <c r="K423" s="1"/>
      <c r="L423" s="1"/>
      <c r="M423" s="1"/>
      <c r="N423" s="1"/>
      <c r="O423" s="1"/>
      <c r="P423" s="4"/>
      <c r="Q423" s="4" t="s">
        <v>8</v>
      </c>
      <c r="R423" s="1"/>
      <c r="S423" s="970">
        <f>'Rekap1 +tunjangan'!K20</f>
        <v>3000000</v>
      </c>
      <c r="T423" s="971"/>
      <c r="U423" s="971"/>
      <c r="V423" s="971"/>
      <c r="W423" s="971"/>
      <c r="X423" s="972"/>
      <c r="Y423" s="108"/>
      <c r="Z423" s="1"/>
      <c r="AA423" s="1"/>
      <c r="AB423" s="1" t="s">
        <v>550</v>
      </c>
      <c r="AC423" s="1"/>
      <c r="AD423" s="1"/>
      <c r="AE423" s="1"/>
      <c r="AF423" s="4"/>
      <c r="AG423" s="15"/>
      <c r="AH423" s="16"/>
      <c r="AI423" s="16"/>
      <c r="AJ423" s="992"/>
      <c r="AK423" s="992"/>
      <c r="AL423" s="16"/>
      <c r="AM423" s="16"/>
      <c r="AN423" s="16"/>
      <c r="AO423" s="15"/>
      <c r="AP423" s="992"/>
      <c r="AQ423" s="992"/>
      <c r="AR423" s="119"/>
      <c r="AS423" s="15"/>
      <c r="AT423" s="15"/>
      <c r="AU423" s="970">
        <f>'Rekap1 +tunjangan'!AM20</f>
        <v>80000</v>
      </c>
      <c r="AV423" s="971"/>
      <c r="AW423" s="971"/>
      <c r="AX423" s="971"/>
      <c r="AY423" s="971"/>
      <c r="AZ423" s="971"/>
    </row>
    <row r="424" spans="1:52" ht="3" customHeight="1" x14ac:dyDescent="0.25">
      <c r="A424" s="1"/>
      <c r="B424" s="1"/>
      <c r="C424" s="1"/>
      <c r="D424" s="1"/>
      <c r="E424" s="1"/>
      <c r="F424" s="1"/>
      <c r="G424" s="1"/>
      <c r="H424" s="1"/>
      <c r="I424" s="4"/>
      <c r="J424" s="1"/>
      <c r="K424" s="1"/>
      <c r="L424" s="1"/>
      <c r="M424" s="1"/>
      <c r="N424" s="1"/>
      <c r="O424" s="1"/>
      <c r="P424" s="39"/>
      <c r="Q424" s="39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39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x14ac:dyDescent="0.25">
      <c r="A425" s="1"/>
      <c r="B425" s="1"/>
      <c r="C425" s="1" t="s">
        <v>21</v>
      </c>
      <c r="D425" s="1"/>
      <c r="E425" s="1"/>
      <c r="F425" s="1"/>
      <c r="G425" s="1"/>
      <c r="H425" s="1"/>
      <c r="I425" s="4"/>
      <c r="J425" s="1"/>
      <c r="K425" s="1"/>
      <c r="L425" s="1"/>
      <c r="M425" s="1"/>
      <c r="N425" s="1"/>
      <c r="O425" s="1"/>
      <c r="P425" s="4"/>
      <c r="Q425" s="4" t="s">
        <v>8</v>
      </c>
      <c r="R425" s="1"/>
      <c r="S425" s="970">
        <v>0</v>
      </c>
      <c r="T425" s="971"/>
      <c r="U425" s="971"/>
      <c r="V425" s="971"/>
      <c r="W425" s="971"/>
      <c r="X425" s="972"/>
      <c r="Y425" s="108"/>
      <c r="Z425" s="1"/>
      <c r="AA425" s="1"/>
      <c r="AB425" s="1" t="s">
        <v>88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 t="s">
        <v>8</v>
      </c>
      <c r="AU425" s="970">
        <f>'Rekap1 +tunjangan'!AF20</f>
        <v>137004.42500000002</v>
      </c>
      <c r="AV425" s="971"/>
      <c r="AW425" s="971"/>
      <c r="AX425" s="971"/>
      <c r="AY425" s="971"/>
      <c r="AZ425" s="972"/>
    </row>
    <row r="426" spans="1:52" ht="3" customHeight="1" x14ac:dyDescent="0.25">
      <c r="A426" s="1"/>
      <c r="B426" s="1"/>
      <c r="C426" s="1"/>
      <c r="D426" s="1"/>
      <c r="E426" s="1"/>
      <c r="F426" s="1"/>
      <c r="G426" s="1"/>
      <c r="H426" s="1"/>
      <c r="I426" s="4"/>
      <c r="J426" s="1"/>
      <c r="K426" s="1"/>
      <c r="L426" s="1"/>
      <c r="M426" s="1"/>
      <c r="N426" s="1"/>
      <c r="O426" s="1"/>
      <c r="P426" s="39"/>
      <c r="Q426" s="39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39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x14ac:dyDescent="0.25">
      <c r="A427" s="1"/>
      <c r="B427" s="1"/>
      <c r="C427" s="1" t="s">
        <v>442</v>
      </c>
      <c r="D427" s="1"/>
      <c r="E427" s="1"/>
      <c r="F427" s="1"/>
      <c r="G427" s="1"/>
      <c r="H427" s="1"/>
      <c r="I427" s="4"/>
      <c r="J427" s="1"/>
      <c r="K427" s="1"/>
      <c r="L427" s="1"/>
      <c r="M427" s="1"/>
      <c r="N427" s="1"/>
      <c r="O427" s="1"/>
      <c r="P427" s="4"/>
      <c r="Q427" s="4" t="s">
        <v>8</v>
      </c>
      <c r="R427" s="1"/>
      <c r="S427" s="970">
        <f>'Rekap1 +tunjangan'!J20</f>
        <v>5500000</v>
      </c>
      <c r="T427" s="971"/>
      <c r="U427" s="971"/>
      <c r="V427" s="971"/>
      <c r="W427" s="971"/>
      <c r="X427" s="972"/>
      <c r="Y427" s="108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3" customHeight="1" x14ac:dyDescent="0.25">
      <c r="A428" s="1"/>
      <c r="B428" s="1"/>
      <c r="C428" s="1"/>
      <c r="D428" s="1"/>
      <c r="E428" s="1"/>
      <c r="F428" s="1"/>
      <c r="G428" s="1"/>
      <c r="H428" s="1"/>
      <c r="I428" s="4"/>
      <c r="J428" s="1"/>
      <c r="K428" s="1"/>
      <c r="L428" s="1"/>
      <c r="M428" s="1"/>
      <c r="N428" s="1"/>
      <c r="O428" s="1"/>
      <c r="P428" s="39"/>
      <c r="Q428" s="39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39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x14ac:dyDescent="0.25">
      <c r="A429" s="1"/>
      <c r="B429" s="1"/>
      <c r="C429" s="1" t="s">
        <v>1</v>
      </c>
      <c r="D429" s="1"/>
      <c r="E429" s="1"/>
      <c r="F429" s="1"/>
      <c r="G429" s="1"/>
      <c r="H429" s="1"/>
      <c r="I429" s="4"/>
      <c r="J429" s="1"/>
      <c r="K429" s="122">
        <v>0</v>
      </c>
      <c r="L429" s="123"/>
      <c r="M429" s="125" t="s">
        <v>31</v>
      </c>
      <c r="N429" s="107"/>
      <c r="O429" s="1"/>
      <c r="P429" s="4"/>
      <c r="Q429" s="4" t="s">
        <v>8</v>
      </c>
      <c r="R429" s="1"/>
      <c r="S429" s="970">
        <f>'Rekap1 +tunjangan'!AY20</f>
        <v>1200000</v>
      </c>
      <c r="T429" s="971"/>
      <c r="U429" s="971"/>
      <c r="V429" s="971"/>
      <c r="W429" s="971"/>
      <c r="X429" s="972"/>
      <c r="Y429" s="108"/>
      <c r="Z429" s="1"/>
      <c r="AA429" s="1"/>
      <c r="AB429" s="1" t="s">
        <v>551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3" customHeight="1" x14ac:dyDescent="0.25">
      <c r="A430" s="1"/>
      <c r="B430" s="1"/>
      <c r="C430" s="1"/>
      <c r="D430" s="1"/>
      <c r="E430" s="1"/>
      <c r="F430" s="1"/>
      <c r="G430" s="1"/>
      <c r="H430" s="1"/>
      <c r="I430" s="4"/>
      <c r="J430" s="1"/>
      <c r="K430" s="1"/>
      <c r="L430" s="1"/>
      <c r="M430" s="3"/>
      <c r="N430" s="1"/>
      <c r="O430" s="1"/>
      <c r="P430" s="4"/>
      <c r="Q430" s="4"/>
      <c r="R430" s="1"/>
      <c r="S430" s="108"/>
      <c r="T430" s="108"/>
      <c r="U430" s="108"/>
      <c r="V430" s="108"/>
      <c r="W430" s="108"/>
      <c r="X430" s="108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x14ac:dyDescent="0.25">
      <c r="A431" s="1"/>
      <c r="B431" s="1"/>
      <c r="C431" s="1" t="s">
        <v>2</v>
      </c>
      <c r="D431" s="1"/>
      <c r="E431" s="1"/>
      <c r="F431" s="1"/>
      <c r="G431" s="1"/>
      <c r="H431" s="1"/>
      <c r="I431" s="4"/>
      <c r="J431" s="1"/>
      <c r="K431" s="122">
        <v>0</v>
      </c>
      <c r="L431" s="123"/>
      <c r="M431" s="125" t="s">
        <v>31</v>
      </c>
      <c r="N431" s="107"/>
      <c r="O431" s="1"/>
      <c r="P431" s="4"/>
      <c r="Q431" s="4" t="s">
        <v>8</v>
      </c>
      <c r="R431" s="1"/>
      <c r="S431" s="970">
        <f>'Rekap1 +tunjangan'!AZ20</f>
        <v>2500000</v>
      </c>
      <c r="T431" s="971"/>
      <c r="U431" s="971"/>
      <c r="V431" s="971"/>
      <c r="W431" s="971"/>
      <c r="X431" s="972"/>
      <c r="Y431" s="108"/>
      <c r="Z431" s="1"/>
      <c r="AA431" s="1"/>
      <c r="AB431" s="1" t="s">
        <v>128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969">
        <v>0.02</v>
      </c>
      <c r="AN431" s="969"/>
      <c r="AO431" s="969"/>
      <c r="AP431" s="88"/>
      <c r="AQ431" s="1"/>
      <c r="AR431" s="1"/>
      <c r="AS431" s="1"/>
      <c r="AT431" s="1" t="s">
        <v>8</v>
      </c>
      <c r="AU431" s="970">
        <f>'Rekap1 +tunjangan'!AK20</f>
        <v>227603.54</v>
      </c>
      <c r="AV431" s="971"/>
      <c r="AW431" s="971"/>
      <c r="AX431" s="971"/>
      <c r="AY431" s="971"/>
      <c r="AZ431" s="972"/>
    </row>
    <row r="432" spans="1:52" ht="3" customHeight="1" x14ac:dyDescent="0.25">
      <c r="A432" s="1"/>
      <c r="B432" s="1"/>
      <c r="C432" s="1"/>
      <c r="D432" s="1"/>
      <c r="E432" s="1"/>
      <c r="F432" s="1"/>
      <c r="G432" s="1"/>
      <c r="H432" s="1"/>
      <c r="I432" s="4"/>
      <c r="J432" s="1"/>
      <c r="K432" s="1"/>
      <c r="L432" s="1"/>
      <c r="M432" s="1"/>
      <c r="N432" s="1"/>
      <c r="O432" s="1"/>
      <c r="P432" s="4"/>
      <c r="Q432" s="4"/>
      <c r="R432" s="1"/>
      <c r="S432" s="108"/>
      <c r="T432" s="108"/>
      <c r="U432" s="108"/>
      <c r="V432" s="108"/>
      <c r="W432" s="108"/>
      <c r="X432" s="108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>
        <v>0</v>
      </c>
      <c r="AV432" s="1"/>
      <c r="AW432" s="1"/>
      <c r="AX432" s="1"/>
      <c r="AY432" s="1"/>
      <c r="AZ432" s="1"/>
    </row>
    <row r="433" spans="1:55" ht="15.75" x14ac:dyDescent="0.25">
      <c r="A433" s="1"/>
      <c r="B433" s="1"/>
      <c r="C433" s="1" t="s">
        <v>195</v>
      </c>
      <c r="D433" s="1"/>
      <c r="E433" s="1"/>
      <c r="F433" s="1"/>
      <c r="G433" s="1"/>
      <c r="H433" s="1"/>
      <c r="I433" s="4"/>
      <c r="J433" s="1"/>
      <c r="K433" s="1"/>
      <c r="L433" s="1"/>
      <c r="M433" s="107"/>
      <c r="N433" s="107"/>
      <c r="O433" s="1"/>
      <c r="P433" s="39"/>
      <c r="Q433" s="39" t="s">
        <v>8</v>
      </c>
      <c r="R433" s="1"/>
      <c r="S433" s="970">
        <v>0</v>
      </c>
      <c r="T433" s="971"/>
      <c r="U433" s="971"/>
      <c r="V433" s="971"/>
      <c r="W433" s="971"/>
      <c r="X433" s="972"/>
      <c r="Y433" s="108"/>
      <c r="Z433" s="1"/>
      <c r="AA433" s="1"/>
      <c r="AB433" s="1" t="s">
        <v>172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013"/>
      <c r="AV433" s="1013"/>
      <c r="AW433" s="1013"/>
      <c r="AX433" s="1013"/>
      <c r="AY433" s="1013"/>
      <c r="AZ433" s="1013"/>
    </row>
    <row r="434" spans="1:55" ht="3" customHeight="1" x14ac:dyDescent="0.25">
      <c r="A434" s="1"/>
      <c r="B434" s="1"/>
      <c r="C434" s="1"/>
      <c r="D434" s="1"/>
      <c r="E434" s="1"/>
      <c r="F434" s="1"/>
      <c r="G434" s="1"/>
      <c r="H434" s="1"/>
      <c r="I434" s="4"/>
      <c r="J434" s="1"/>
      <c r="K434" s="1"/>
      <c r="L434" s="1"/>
      <c r="M434" s="1"/>
      <c r="N434" s="1"/>
      <c r="O434" s="1"/>
      <c r="P434" s="39"/>
      <c r="Q434" s="39"/>
      <c r="R434" s="1"/>
      <c r="S434" s="1"/>
      <c r="T434" s="1"/>
      <c r="U434" s="1"/>
      <c r="V434" s="1"/>
      <c r="W434" s="1"/>
      <c r="X434" s="1"/>
      <c r="Y434" s="108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5" ht="15.75" x14ac:dyDescent="0.25">
      <c r="A435" s="1"/>
      <c r="B435" s="1"/>
      <c r="C435" s="1" t="s">
        <v>105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39"/>
      <c r="Q435" s="39" t="s">
        <v>8</v>
      </c>
      <c r="R435" s="1"/>
      <c r="S435" s="970">
        <v>0</v>
      </c>
      <c r="T435" s="971"/>
      <c r="U435" s="971"/>
      <c r="V435" s="971"/>
      <c r="W435" s="971"/>
      <c r="X435" s="972"/>
      <c r="Y435" s="108"/>
      <c r="Z435" s="1"/>
      <c r="AA435" s="1"/>
      <c r="AB435" s="1" t="s">
        <v>174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970">
        <v>0</v>
      </c>
      <c r="AV435" s="971"/>
      <c r="AW435" s="971"/>
      <c r="AX435" s="971"/>
      <c r="AY435" s="971"/>
      <c r="AZ435" s="972"/>
      <c r="BB435" s="1"/>
      <c r="BC435" s="1"/>
    </row>
    <row r="436" spans="1:55" ht="3" customHeight="1" x14ac:dyDescent="0.25">
      <c r="A436" s="1"/>
      <c r="B436" s="1"/>
      <c r="C436" s="1"/>
      <c r="D436" s="1"/>
      <c r="E436" s="1"/>
      <c r="F436" s="1"/>
      <c r="G436" s="1"/>
      <c r="H436" s="1"/>
      <c r="I436" s="4"/>
      <c r="J436" s="1"/>
      <c r="K436" s="1"/>
      <c r="L436" s="1"/>
      <c r="M436" s="1"/>
      <c r="N436" s="1"/>
      <c r="O436" s="1"/>
      <c r="P436" s="39"/>
      <c r="Q436" s="39"/>
      <c r="R436" s="1"/>
      <c r="S436" s="108"/>
      <c r="T436" s="108"/>
      <c r="U436" s="108"/>
      <c r="V436" s="108"/>
      <c r="W436" s="108"/>
      <c r="X436" s="108"/>
      <c r="Y436" s="108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5" ht="15.75" x14ac:dyDescent="0.25">
      <c r="A437" s="1"/>
      <c r="B437" s="1"/>
      <c r="C437" s="1" t="s">
        <v>106</v>
      </c>
      <c r="D437" s="1"/>
      <c r="E437" s="1"/>
      <c r="F437" s="1"/>
      <c r="G437" s="1"/>
      <c r="H437" s="1"/>
      <c r="I437" s="4"/>
      <c r="J437" s="1"/>
      <c r="K437" s="1"/>
      <c r="L437" s="1"/>
      <c r="M437" s="1"/>
      <c r="N437" s="1"/>
      <c r="O437" s="1"/>
      <c r="P437" s="4"/>
      <c r="Q437" s="4" t="s">
        <v>8</v>
      </c>
      <c r="R437" s="1"/>
      <c r="S437" s="970">
        <v>0</v>
      </c>
      <c r="T437" s="971"/>
      <c r="U437" s="971"/>
      <c r="V437" s="971"/>
      <c r="W437" s="971"/>
      <c r="X437" s="972"/>
      <c r="Y437" s="108"/>
      <c r="Z437" s="1"/>
      <c r="AA437" s="1"/>
      <c r="AB437" s="1" t="s">
        <v>173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970">
        <f>KOPERASI!D49</f>
        <v>100000</v>
      </c>
      <c r="AV437" s="971"/>
      <c r="AW437" s="971"/>
      <c r="AX437" s="971"/>
      <c r="AY437" s="971"/>
      <c r="AZ437" s="972"/>
    </row>
    <row r="438" spans="1:55" ht="3" customHeight="1" x14ac:dyDescent="0.25">
      <c r="A438" s="1"/>
      <c r="B438" s="1"/>
      <c r="C438" s="1"/>
      <c r="D438" s="1"/>
      <c r="E438" s="1"/>
      <c r="F438" s="1"/>
      <c r="G438" s="1"/>
      <c r="H438" s="1"/>
      <c r="I438" s="4"/>
      <c r="J438" s="1"/>
      <c r="K438" s="1"/>
      <c r="L438" s="1"/>
      <c r="M438" s="1"/>
      <c r="N438" s="1"/>
      <c r="O438" s="1"/>
      <c r="P438" s="4"/>
      <c r="Q438" s="4"/>
      <c r="R438" s="1"/>
      <c r="S438" s="108"/>
      <c r="T438" s="108"/>
      <c r="U438" s="108"/>
      <c r="V438" s="108"/>
      <c r="W438" s="108"/>
      <c r="X438" s="108"/>
      <c r="Y438" s="1"/>
      <c r="Z438" s="1"/>
      <c r="AA438" s="1"/>
      <c r="AB438" s="1"/>
      <c r="AC438" s="1"/>
      <c r="AD438" s="1"/>
      <c r="AE438" s="1"/>
      <c r="AF438" s="39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5" ht="15.75" x14ac:dyDescent="0.25">
      <c r="A439" s="1"/>
      <c r="B439" s="1"/>
      <c r="C439" s="1" t="s">
        <v>183</v>
      </c>
      <c r="D439" s="1"/>
      <c r="E439" s="1"/>
      <c r="F439" s="1"/>
      <c r="G439" s="1"/>
      <c r="H439" s="1"/>
      <c r="I439" s="4"/>
      <c r="J439" s="1"/>
      <c r="K439" s="1"/>
      <c r="L439" s="1"/>
      <c r="M439" s="1"/>
      <c r="N439" s="1"/>
      <c r="O439" s="1"/>
      <c r="P439" s="39"/>
      <c r="Q439" s="39" t="s">
        <v>8</v>
      </c>
      <c r="R439" s="1"/>
      <c r="S439" s="970">
        <f>'Rekap1 +tunjangan'!U20</f>
        <v>0</v>
      </c>
      <c r="T439" s="971"/>
      <c r="U439" s="971"/>
      <c r="V439" s="971"/>
      <c r="W439" s="971"/>
      <c r="X439" s="972"/>
      <c r="Y439" s="108"/>
      <c r="Z439" s="1"/>
      <c r="AA439" s="1"/>
      <c r="AB439" s="1" t="s">
        <v>175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970">
        <v>0</v>
      </c>
      <c r="AV439" s="971"/>
      <c r="AW439" s="971"/>
      <c r="AX439" s="971"/>
      <c r="AY439" s="971"/>
      <c r="AZ439" s="972"/>
    </row>
    <row r="440" spans="1:55" ht="3" customHeight="1" x14ac:dyDescent="0.25">
      <c r="A440" s="1"/>
      <c r="B440" s="1"/>
      <c r="C440" s="1"/>
      <c r="D440" s="1"/>
      <c r="E440" s="1"/>
      <c r="F440" s="1"/>
      <c r="G440" s="1"/>
      <c r="H440" s="1"/>
      <c r="I440" s="4"/>
      <c r="J440" s="1"/>
      <c r="K440" s="1"/>
      <c r="L440" s="1"/>
      <c r="M440" s="1"/>
      <c r="N440" s="1"/>
      <c r="O440" s="4"/>
      <c r="P440" s="4"/>
      <c r="Q440" s="4"/>
      <c r="R440" s="1"/>
      <c r="S440" s="108"/>
      <c r="T440" s="108"/>
      <c r="U440" s="108"/>
      <c r="V440" s="108"/>
      <c r="W440" s="108"/>
      <c r="X440" s="108"/>
      <c r="Y440" s="108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5" ht="15.75" x14ac:dyDescent="0.25">
      <c r="A441" s="1"/>
      <c r="B441" s="1"/>
      <c r="C441" s="1" t="s">
        <v>187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39" t="s">
        <v>8</v>
      </c>
      <c r="R441" s="1"/>
      <c r="S441" s="970">
        <f>'Rekap1 +tunjangan'!W20</f>
        <v>0</v>
      </c>
      <c r="T441" s="971"/>
      <c r="U441" s="971"/>
      <c r="V441" s="971"/>
      <c r="W441" s="971"/>
      <c r="X441" s="972"/>
      <c r="Y441" s="108"/>
      <c r="Z441" s="1"/>
      <c r="AA441" s="1"/>
      <c r="AB441" s="1" t="s">
        <v>200</v>
      </c>
      <c r="AC441" s="1"/>
      <c r="AD441" s="1"/>
      <c r="AE441" s="1"/>
      <c r="AF441" s="1"/>
      <c r="AG441" s="5" t="s">
        <v>19</v>
      </c>
      <c r="AH441" s="67"/>
      <c r="AI441" s="73"/>
      <c r="AJ441" s="990">
        <v>0</v>
      </c>
      <c r="AK441" s="991"/>
      <c r="AL441" s="16"/>
      <c r="AM441" s="72" t="s">
        <v>132</v>
      </c>
      <c r="AN441" s="67"/>
      <c r="AO441" s="74"/>
      <c r="AP441" s="990">
        <v>0</v>
      </c>
      <c r="AQ441" s="991"/>
      <c r="AR441" s="119"/>
      <c r="AS441" s="1"/>
      <c r="AT441" s="1" t="s">
        <v>8</v>
      </c>
      <c r="AU441" s="970">
        <v>0</v>
      </c>
      <c r="AV441" s="971"/>
      <c r="AW441" s="971"/>
      <c r="AX441" s="971"/>
      <c r="AY441" s="971"/>
      <c r="AZ441" s="972"/>
    </row>
    <row r="442" spans="1:55" ht="3" customHeight="1" x14ac:dyDescent="0.25">
      <c r="A442" s="1"/>
      <c r="B442" s="1"/>
      <c r="Y442" s="108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>
        <v>0</v>
      </c>
      <c r="AV442" s="1"/>
      <c r="AW442" s="1"/>
      <c r="AX442" s="1"/>
      <c r="AY442" s="1"/>
      <c r="AZ442" s="1"/>
    </row>
    <row r="443" spans="1:55" ht="15.75" x14ac:dyDescent="0.25">
      <c r="A443" s="1"/>
      <c r="B443" s="1"/>
      <c r="C443" s="15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107"/>
      <c r="R443" s="15"/>
      <c r="S443" s="1013"/>
      <c r="T443" s="1013"/>
      <c r="U443" s="1013"/>
      <c r="V443" s="1013"/>
      <c r="W443" s="1013"/>
      <c r="X443" s="1013"/>
      <c r="Y443" s="108"/>
      <c r="Z443" s="1"/>
      <c r="AA443" s="1"/>
      <c r="AB443" s="1" t="s">
        <v>471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983"/>
      <c r="AS443" s="983"/>
      <c r="AT443" s="1" t="s">
        <v>8</v>
      </c>
      <c r="AU443" s="970">
        <v>0</v>
      </c>
      <c r="AV443" s="971"/>
      <c r="AW443" s="971"/>
      <c r="AX443" s="971"/>
      <c r="AY443" s="971"/>
      <c r="AZ443" s="972"/>
    </row>
    <row r="444" spans="1:55" ht="3" customHeight="1" x14ac:dyDescent="0.25">
      <c r="A444" s="1"/>
      <c r="B444" s="1"/>
      <c r="Y444" s="108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5" ht="15.75" x14ac:dyDescent="0.25">
      <c r="A445" s="1"/>
      <c r="B445" s="1"/>
      <c r="Y445" s="108"/>
      <c r="Z445" s="1"/>
      <c r="AA445" s="1"/>
      <c r="AB445" s="1" t="s">
        <v>171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983">
        <v>0.4</v>
      </c>
      <c r="AS445" s="983"/>
      <c r="AT445" s="1" t="s">
        <v>8</v>
      </c>
      <c r="AU445" s="970">
        <v>0</v>
      </c>
      <c r="AV445" s="971"/>
      <c r="AW445" s="971"/>
      <c r="AX445" s="971"/>
      <c r="AY445" s="971"/>
      <c r="AZ445" s="972"/>
    </row>
    <row r="446" spans="1:55" ht="3" customHeight="1" x14ac:dyDescent="0.25">
      <c r="A446" s="1"/>
      <c r="B446" s="1"/>
      <c r="Y446" s="108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5" ht="15.75" x14ac:dyDescent="0.25">
      <c r="A447" s="1"/>
      <c r="B447" s="1"/>
      <c r="Y447" s="108"/>
      <c r="Z447" s="1"/>
      <c r="AA447" s="1"/>
      <c r="AB447" s="1" t="s">
        <v>474</v>
      </c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983"/>
      <c r="AS447" s="983"/>
      <c r="AT447" s="1" t="s">
        <v>8</v>
      </c>
      <c r="AU447" s="970">
        <f>'Rekap1 +tunjangan'!AD20</f>
        <v>0</v>
      </c>
      <c r="AV447" s="971"/>
      <c r="AW447" s="971"/>
      <c r="AX447" s="971"/>
      <c r="AY447" s="971"/>
      <c r="AZ447" s="972"/>
    </row>
    <row r="448" spans="1:55" ht="3" customHeight="1" x14ac:dyDescent="0.25">
      <c r="A448" s="1"/>
      <c r="B448" s="1"/>
      <c r="C448" s="1"/>
      <c r="D448" s="1"/>
      <c r="E448" s="1"/>
      <c r="F448" s="1"/>
      <c r="G448" s="1"/>
      <c r="H448" s="1"/>
      <c r="I448" s="4"/>
      <c r="J448" s="1"/>
      <c r="K448" s="1"/>
      <c r="L448" s="1"/>
      <c r="M448" s="1"/>
      <c r="N448" s="1"/>
      <c r="O448" s="4"/>
      <c r="P448" s="4"/>
      <c r="Q448" s="4"/>
      <c r="R448" s="1"/>
      <c r="S448" s="108"/>
      <c r="T448" s="108"/>
      <c r="U448" s="108"/>
      <c r="V448" s="108"/>
      <c r="W448" s="108"/>
      <c r="X448" s="108"/>
      <c r="Y448" s="108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62" ht="15.75" x14ac:dyDescent="0.25">
      <c r="A449" s="1"/>
      <c r="B449" s="1" t="s">
        <v>154</v>
      </c>
      <c r="C449" s="1" t="s">
        <v>126</v>
      </c>
      <c r="D449" s="1"/>
      <c r="E449" s="1"/>
      <c r="F449" s="1"/>
      <c r="G449" s="1"/>
      <c r="H449" s="1"/>
      <c r="I449" s="4"/>
      <c r="J449" s="1"/>
      <c r="K449" s="1"/>
      <c r="L449" s="1"/>
      <c r="M449" s="1"/>
      <c r="N449" s="1"/>
      <c r="O449" s="1"/>
      <c r="P449" s="4"/>
      <c r="Q449" s="4" t="s">
        <v>8</v>
      </c>
      <c r="R449" s="1"/>
      <c r="S449" s="970">
        <v>0</v>
      </c>
      <c r="T449" s="971"/>
      <c r="U449" s="971"/>
      <c r="V449" s="971"/>
      <c r="W449" s="971"/>
      <c r="X449" s="972"/>
      <c r="Y449" s="108"/>
      <c r="Z449" s="1"/>
      <c r="AA449" s="1" t="s">
        <v>169</v>
      </c>
      <c r="AB449" s="1" t="s">
        <v>129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 t="s">
        <v>8</v>
      </c>
      <c r="AU449" s="970">
        <v>0</v>
      </c>
      <c r="AV449" s="971"/>
      <c r="AW449" s="971"/>
      <c r="AX449" s="971"/>
      <c r="AY449" s="971"/>
      <c r="AZ449" s="972"/>
    </row>
    <row r="450" spans="1:62" ht="3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08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62" ht="15.7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62" ht="3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08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62" ht="15.75" x14ac:dyDescent="0.25">
      <c r="A453" s="1"/>
      <c r="B453" s="1"/>
      <c r="C453" s="9" t="s">
        <v>4</v>
      </c>
      <c r="D453" s="1"/>
      <c r="E453" s="1"/>
      <c r="F453" s="1"/>
      <c r="G453" s="1"/>
      <c r="H453" s="1"/>
      <c r="I453" s="4"/>
      <c r="J453" s="1"/>
      <c r="K453" s="1"/>
      <c r="L453" s="1"/>
      <c r="M453" s="1"/>
      <c r="N453" s="1"/>
      <c r="O453" s="4"/>
      <c r="P453" s="4"/>
      <c r="Q453" s="39" t="s">
        <v>8</v>
      </c>
      <c r="R453" s="1"/>
      <c r="S453" s="985">
        <f>SUM(S417:X449)</f>
        <v>19880177</v>
      </c>
      <c r="T453" s="986"/>
      <c r="U453" s="986"/>
      <c r="V453" s="986"/>
      <c r="W453" s="986"/>
      <c r="X453" s="987"/>
      <c r="Y453" s="89"/>
      <c r="Z453" s="1"/>
      <c r="AA453" s="9" t="s">
        <v>4</v>
      </c>
      <c r="AB453" s="1"/>
      <c r="AC453" s="1"/>
      <c r="AD453" s="1"/>
      <c r="AE453" s="1"/>
      <c r="AF453" s="4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 t="s">
        <v>8</v>
      </c>
      <c r="AU453" s="985">
        <f>SUM(AU419:AZ449)</f>
        <v>544607.96500000008</v>
      </c>
      <c r="AV453" s="986"/>
      <c r="AW453" s="986"/>
      <c r="AX453" s="986"/>
      <c r="AY453" s="986"/>
      <c r="AZ453" s="987"/>
    </row>
    <row r="454" spans="1:62" ht="16.5" thickBot="1" x14ac:dyDescent="0.3">
      <c r="A454" s="1"/>
      <c r="B454" s="1"/>
      <c r="C454" s="1"/>
      <c r="D454" s="1"/>
      <c r="E454" s="1"/>
      <c r="F454" s="1"/>
      <c r="G454" s="1"/>
      <c r="H454" s="1"/>
      <c r="I454" s="3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39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62" ht="21" thickTop="1" x14ac:dyDescent="0.3">
      <c r="A455" s="19"/>
      <c r="B455" s="973"/>
      <c r="C455" s="974"/>
      <c r="D455" s="974"/>
      <c r="E455" s="974"/>
      <c r="F455" s="974"/>
      <c r="G455" s="1006" t="s">
        <v>130</v>
      </c>
      <c r="H455" s="1006"/>
      <c r="I455" s="1006"/>
      <c r="J455" s="1006"/>
      <c r="K455" s="1006"/>
      <c r="L455" s="1006"/>
      <c r="M455" s="1006"/>
      <c r="N455" s="1006"/>
      <c r="O455" s="1006"/>
      <c r="P455" s="1006"/>
      <c r="Q455" s="1006"/>
      <c r="R455" s="1006"/>
      <c r="S455" s="1006"/>
      <c r="T455" s="1006"/>
      <c r="U455" s="1006"/>
      <c r="V455" s="1006"/>
      <c r="W455" s="1006"/>
      <c r="X455" s="1008"/>
      <c r="Y455" s="126"/>
      <c r="Z455" s="1010" t="s">
        <v>8</v>
      </c>
      <c r="AA455" s="974"/>
      <c r="AB455" s="981">
        <f>SUM(S453-AU453)</f>
        <v>19335569.035</v>
      </c>
      <c r="AC455" s="981"/>
      <c r="AD455" s="981"/>
      <c r="AE455" s="981"/>
      <c r="AF455" s="981"/>
      <c r="AG455" s="981"/>
      <c r="AH455" s="981"/>
      <c r="AI455" s="981"/>
      <c r="AJ455" s="981"/>
      <c r="AK455" s="981"/>
      <c r="AL455" s="981"/>
      <c r="AM455" s="981"/>
      <c r="AN455" s="981"/>
      <c r="AO455" s="981"/>
      <c r="AP455" s="112"/>
      <c r="AQ455" s="112"/>
      <c r="AR455" s="112"/>
      <c r="AS455" s="113"/>
      <c r="AT455" s="113"/>
      <c r="AU455" s="113"/>
      <c r="AV455" s="113"/>
      <c r="AW455" s="113"/>
      <c r="AX455" s="113"/>
      <c r="AY455" s="113"/>
      <c r="AZ455" s="114"/>
      <c r="BD455" s="1012"/>
      <c r="BE455" s="989"/>
      <c r="BF455" s="989"/>
      <c r="BG455" s="989"/>
      <c r="BH455" s="989"/>
      <c r="BI455" s="989"/>
      <c r="BJ455" s="989"/>
    </row>
    <row r="456" spans="1:62" ht="21" thickBot="1" x14ac:dyDescent="0.35">
      <c r="A456" s="34"/>
      <c r="B456" s="975"/>
      <c r="C456" s="976"/>
      <c r="D456" s="976"/>
      <c r="E456" s="976"/>
      <c r="F456" s="976"/>
      <c r="G456" s="1007"/>
      <c r="H456" s="1007"/>
      <c r="I456" s="1007"/>
      <c r="J456" s="1007"/>
      <c r="K456" s="1007"/>
      <c r="L456" s="1007"/>
      <c r="M456" s="1007"/>
      <c r="N456" s="1007"/>
      <c r="O456" s="1007"/>
      <c r="P456" s="1007"/>
      <c r="Q456" s="1007"/>
      <c r="R456" s="1007"/>
      <c r="S456" s="1007"/>
      <c r="T456" s="1007"/>
      <c r="U456" s="1007"/>
      <c r="V456" s="1007"/>
      <c r="W456" s="1007"/>
      <c r="X456" s="1009"/>
      <c r="Y456" s="128"/>
      <c r="Z456" s="1011"/>
      <c r="AA456" s="976"/>
      <c r="AB456" s="982"/>
      <c r="AC456" s="982"/>
      <c r="AD456" s="982"/>
      <c r="AE456" s="982"/>
      <c r="AF456" s="982"/>
      <c r="AG456" s="982"/>
      <c r="AH456" s="982"/>
      <c r="AI456" s="982"/>
      <c r="AJ456" s="982"/>
      <c r="AK456" s="982"/>
      <c r="AL456" s="982"/>
      <c r="AM456" s="982"/>
      <c r="AN456" s="982"/>
      <c r="AO456" s="982"/>
      <c r="AP456" s="116"/>
      <c r="AQ456" s="116"/>
      <c r="AR456" s="116"/>
      <c r="AS456" s="117"/>
      <c r="AT456" s="117"/>
      <c r="AU456" s="117"/>
      <c r="AV456" s="117"/>
      <c r="AW456" s="117"/>
      <c r="AX456" s="117"/>
      <c r="AY456" s="117"/>
      <c r="AZ456" s="118"/>
    </row>
    <row r="457" spans="1:62" ht="16.5" thickTop="1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62" ht="15.75" x14ac:dyDescent="0.25">
      <c r="B458" s="1" t="s">
        <v>170</v>
      </c>
      <c r="C458" s="1" t="s">
        <v>155</v>
      </c>
      <c r="D458" s="1"/>
      <c r="E458" s="1"/>
      <c r="F458" s="1"/>
      <c r="G458" s="1"/>
      <c r="H458" s="1"/>
      <c r="I458" s="4"/>
      <c r="J458" s="1"/>
      <c r="K458" s="1"/>
      <c r="L458" s="1"/>
      <c r="M458" s="1"/>
      <c r="N458" s="1"/>
      <c r="O458" s="4"/>
      <c r="P458" s="4"/>
      <c r="Q458" s="4"/>
      <c r="R458" s="1"/>
      <c r="S458" s="108"/>
      <c r="T458" s="108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62" ht="15.75" x14ac:dyDescent="0.25">
      <c r="B459" s="1">
        <v>1</v>
      </c>
      <c r="C459" s="1" t="s">
        <v>107</v>
      </c>
      <c r="D459" s="1"/>
      <c r="E459" s="1"/>
      <c r="F459" s="1"/>
      <c r="G459" s="1"/>
      <c r="H459" s="1"/>
      <c r="I459" s="4"/>
      <c r="J459" s="1"/>
      <c r="K459" s="1"/>
      <c r="L459" s="1"/>
      <c r="M459" s="1"/>
      <c r="N459" s="1"/>
      <c r="O459" s="4"/>
      <c r="P459" s="4"/>
      <c r="Q459" s="4"/>
      <c r="R459" s="1"/>
      <c r="S459" s="108"/>
      <c r="T459" s="108"/>
      <c r="U459" s="108"/>
      <c r="V459" s="108"/>
      <c r="W459" s="108"/>
      <c r="X459" s="108"/>
      <c r="Y459" s="1"/>
      <c r="Z459" s="1"/>
      <c r="AA459" s="1">
        <v>2</v>
      </c>
      <c r="AB459" s="1" t="s">
        <v>171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983">
        <v>0.6</v>
      </c>
      <c r="AS459" s="983"/>
      <c r="AT459" s="1" t="s">
        <v>8</v>
      </c>
      <c r="AU459" s="970">
        <v>0</v>
      </c>
      <c r="AV459" s="971"/>
      <c r="AW459" s="971"/>
      <c r="AX459" s="971"/>
      <c r="AY459" s="971"/>
      <c r="AZ459" s="972"/>
    </row>
    <row r="460" spans="1:62" ht="3" customHeight="1" x14ac:dyDescent="0.25">
      <c r="B460" s="1"/>
      <c r="C460" s="1"/>
      <c r="D460" s="1"/>
      <c r="E460" s="1"/>
      <c r="F460" s="1"/>
      <c r="G460" s="1"/>
      <c r="H460" s="1"/>
      <c r="I460" s="4"/>
      <c r="J460" s="1"/>
      <c r="K460" s="1"/>
      <c r="L460" s="1"/>
      <c r="M460" s="1"/>
      <c r="N460" s="1"/>
      <c r="O460" s="4"/>
      <c r="P460" s="4"/>
      <c r="Q460" s="4"/>
      <c r="R460" s="1"/>
      <c r="S460" s="108"/>
      <c r="T460" s="108"/>
      <c r="U460" s="108"/>
      <c r="V460" s="108"/>
      <c r="W460" s="108"/>
      <c r="X460" s="108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62" ht="15.75" x14ac:dyDescent="0.25">
      <c r="B461" s="1"/>
      <c r="C461" s="1" t="s">
        <v>127</v>
      </c>
      <c r="D461" s="1"/>
      <c r="E461" s="1"/>
      <c r="F461" s="1"/>
      <c r="G461" s="1"/>
      <c r="H461" s="1"/>
      <c r="I461" s="4"/>
      <c r="J461" s="1"/>
      <c r="K461" s="1"/>
      <c r="L461" s="1"/>
      <c r="M461" s="1"/>
      <c r="N461" s="1"/>
      <c r="O461" s="969">
        <v>3.0000000000000001E-3</v>
      </c>
      <c r="P461" s="969"/>
      <c r="Q461" s="4" t="s">
        <v>8</v>
      </c>
      <c r="R461" s="1"/>
      <c r="S461" s="970">
        <f>'BPJS Ketenagakerjaan'!F56</f>
        <v>6925.6289999999999</v>
      </c>
      <c r="T461" s="971"/>
      <c r="U461" s="971"/>
      <c r="V461" s="971"/>
      <c r="W461" s="971"/>
      <c r="X461" s="972"/>
      <c r="Y461" s="1"/>
      <c r="Z461" s="1"/>
      <c r="AA461" s="1">
        <v>3</v>
      </c>
      <c r="AB461" s="1" t="s">
        <v>186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983">
        <v>0.05</v>
      </c>
      <c r="AN461" s="983"/>
      <c r="AO461" s="1"/>
      <c r="AP461" s="1"/>
      <c r="AQ461" s="1"/>
      <c r="AR461" s="1"/>
      <c r="AS461" s="1"/>
      <c r="AT461" s="1" t="s">
        <v>8</v>
      </c>
      <c r="AU461" s="970">
        <v>0</v>
      </c>
      <c r="AV461" s="971"/>
      <c r="AW461" s="971"/>
      <c r="AX461" s="971"/>
      <c r="AY461" s="971"/>
      <c r="AZ461" s="972"/>
    </row>
    <row r="462" spans="1:62" ht="3" customHeight="1" x14ac:dyDescent="0.25">
      <c r="B462" s="1"/>
      <c r="C462" s="1"/>
      <c r="D462" s="1"/>
      <c r="E462" s="1"/>
      <c r="F462" s="1"/>
      <c r="G462" s="1"/>
      <c r="H462" s="1"/>
      <c r="I462" s="4"/>
      <c r="J462" s="1"/>
      <c r="K462" s="1"/>
      <c r="L462" s="1"/>
      <c r="M462" s="1"/>
      <c r="N462" s="1"/>
      <c r="O462" s="109"/>
      <c r="P462" s="109"/>
      <c r="Q462" s="4"/>
      <c r="R462" s="1"/>
      <c r="S462" s="106"/>
      <c r="T462" s="106"/>
      <c r="U462" s="106"/>
      <c r="V462" s="106"/>
      <c r="W462" s="106"/>
      <c r="X462" s="106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62" ht="15.75" x14ac:dyDescent="0.25">
      <c r="B463" s="1"/>
      <c r="C463" s="1" t="s">
        <v>131</v>
      </c>
      <c r="D463" s="1"/>
      <c r="E463" s="1"/>
      <c r="F463" s="1"/>
      <c r="G463" s="1"/>
      <c r="H463" s="1"/>
      <c r="I463" s="4"/>
      <c r="J463" s="1"/>
      <c r="K463" s="1"/>
      <c r="L463" s="1"/>
      <c r="M463" s="1"/>
      <c r="N463" s="1"/>
      <c r="O463" s="969">
        <v>8.8999999999999999E-3</v>
      </c>
      <c r="P463" s="969"/>
      <c r="Q463" s="4" t="s">
        <v>8</v>
      </c>
      <c r="R463" s="1"/>
      <c r="S463" s="970">
        <f>'BPJS Ketenagakerjaan'!H56</f>
        <v>20546.0327</v>
      </c>
      <c r="T463" s="971"/>
      <c r="U463" s="971"/>
      <c r="V463" s="971"/>
      <c r="W463" s="971"/>
      <c r="X463" s="972"/>
      <c r="Y463" s="1"/>
      <c r="Z463" s="1"/>
      <c r="AA463" s="1">
        <v>4</v>
      </c>
      <c r="AB463" s="1" t="s">
        <v>554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 t="s">
        <v>8</v>
      </c>
      <c r="AU463" s="970">
        <f>'BPJS Kesehatan'!G20</f>
        <v>320000</v>
      </c>
      <c r="AV463" s="971"/>
      <c r="AW463" s="971"/>
      <c r="AX463" s="971"/>
      <c r="AY463" s="971"/>
      <c r="AZ463" s="972"/>
    </row>
    <row r="464" spans="1:62" ht="3" customHeight="1" x14ac:dyDescent="0.25">
      <c r="B464" s="1"/>
      <c r="C464" s="1"/>
      <c r="D464" s="1"/>
      <c r="E464" s="1"/>
      <c r="F464" s="1"/>
      <c r="G464" s="1"/>
      <c r="H464" s="1"/>
      <c r="I464" s="4"/>
      <c r="J464" s="1"/>
      <c r="K464" s="1"/>
      <c r="L464" s="1"/>
      <c r="M464" s="1"/>
      <c r="N464" s="1"/>
      <c r="O464" s="109"/>
      <c r="P464" s="109"/>
      <c r="Q464" s="4"/>
      <c r="R464" s="1"/>
      <c r="S464" s="106"/>
      <c r="T464" s="106"/>
      <c r="U464" s="106"/>
      <c r="V464" s="106"/>
      <c r="W464" s="106"/>
      <c r="X464" s="106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x14ac:dyDescent="0.25">
      <c r="B465" s="1"/>
      <c r="C465" s="1" t="s">
        <v>156</v>
      </c>
      <c r="D465" s="1"/>
      <c r="E465" s="1"/>
      <c r="F465" s="1"/>
      <c r="G465" s="1"/>
      <c r="H465" s="1"/>
      <c r="I465" s="4"/>
      <c r="J465" s="1"/>
      <c r="K465" s="1"/>
      <c r="L465" s="1"/>
      <c r="M465" s="1"/>
      <c r="N465" s="1"/>
      <c r="O465" s="969">
        <v>3.6999999999999998E-2</v>
      </c>
      <c r="P465" s="969"/>
      <c r="Q465" s="4" t="s">
        <v>8</v>
      </c>
      <c r="R465" s="1"/>
      <c r="S465" s="970">
        <f>'BPJS Ketenagakerjaan'!M55</f>
        <v>421066.549</v>
      </c>
      <c r="T465" s="971"/>
      <c r="U465" s="971"/>
      <c r="V465" s="971"/>
      <c r="W465" s="971"/>
      <c r="X465" s="972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7" spans="1:52" x14ac:dyDescent="0.2">
      <c r="A467" t="s">
        <v>439</v>
      </c>
    </row>
    <row r="468" spans="1:52" x14ac:dyDescent="0.2">
      <c r="A468" s="392">
        <v>1</v>
      </c>
      <c r="B468" t="s">
        <v>455</v>
      </c>
    </row>
    <row r="469" spans="1:52" ht="15.7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8.75" x14ac:dyDescent="0.3">
      <c r="A470" s="1"/>
      <c r="B470" s="1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 t="s">
        <v>350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1"/>
      <c r="AZ470" s="1"/>
    </row>
    <row r="471" spans="1:52" ht="15.75" x14ac:dyDescent="0.25">
      <c r="A471" s="1"/>
      <c r="B471" s="1"/>
      <c r="C471" s="1"/>
      <c r="D471" s="1"/>
      <c r="E471" s="1"/>
      <c r="F471" s="1"/>
      <c r="G471" s="1"/>
      <c r="H471" s="1"/>
      <c r="I471" s="3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22.5" x14ac:dyDescent="0.3">
      <c r="A472" s="1"/>
      <c r="B472" s="1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1" t="s">
        <v>15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1"/>
      <c r="AZ472" s="1"/>
    </row>
    <row r="473" spans="1:52" ht="15.75" x14ac:dyDescent="0.25">
      <c r="A473" s="1"/>
      <c r="B473" s="1"/>
      <c r="C473" s="1"/>
      <c r="D473" s="1"/>
      <c r="E473" s="1"/>
      <c r="F473" s="1"/>
      <c r="G473" s="1"/>
      <c r="H473" s="1"/>
      <c r="I473" s="3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x14ac:dyDescent="0.25">
      <c r="A474" s="1"/>
      <c r="B474" s="5"/>
      <c r="C474" s="6" t="s">
        <v>7</v>
      </c>
      <c r="D474" s="7"/>
      <c r="E474" s="7"/>
      <c r="F474" s="7"/>
      <c r="G474" s="7"/>
      <c r="H474" s="7"/>
      <c r="I474" s="11" t="s">
        <v>8</v>
      </c>
      <c r="J474" s="7"/>
      <c r="K474" s="994" t="str">
        <f>'Rekap1 +tunjangan'!B22</f>
        <v>FERRY ANJAYA FERDINANDUS</v>
      </c>
      <c r="L474" s="995"/>
      <c r="M474" s="995"/>
      <c r="N474" s="995"/>
      <c r="O474" s="995"/>
      <c r="P474" s="995"/>
      <c r="Q474" s="995"/>
      <c r="R474" s="995"/>
      <c r="S474" s="995"/>
      <c r="T474" s="995"/>
      <c r="U474" s="995"/>
      <c r="V474" s="995"/>
      <c r="W474" s="995"/>
      <c r="X474" s="996"/>
      <c r="Y474" s="90"/>
      <c r="Z474" s="1"/>
      <c r="AA474" s="8" t="s">
        <v>11</v>
      </c>
      <c r="AB474" s="7"/>
      <c r="AC474" s="7"/>
      <c r="AD474" s="7"/>
      <c r="AE474" s="7"/>
      <c r="AF474" s="11" t="s">
        <v>8</v>
      </c>
      <c r="AG474" s="7"/>
      <c r="AH474" s="994" t="str">
        <f>AH6</f>
        <v>PEMANDUAN DAN PENUNDAAN</v>
      </c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1004"/>
    </row>
    <row r="475" spans="1:52" ht="3" customHeight="1" x14ac:dyDescent="0.25">
      <c r="A475" s="1"/>
      <c r="B475" s="1"/>
      <c r="C475" s="1"/>
      <c r="D475" s="1"/>
      <c r="E475" s="1"/>
      <c r="F475" s="1"/>
      <c r="G475" s="1"/>
      <c r="H475" s="1"/>
      <c r="I475" s="10"/>
      <c r="J475" s="1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1"/>
      <c r="AA475" s="2"/>
      <c r="AB475" s="1"/>
      <c r="AC475" s="1"/>
      <c r="AD475" s="1"/>
      <c r="AE475" s="1"/>
      <c r="AF475" s="12"/>
      <c r="AG475" s="1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1"/>
      <c r="AZ475" s="1"/>
    </row>
    <row r="476" spans="1:52" ht="15.75" x14ac:dyDescent="0.25">
      <c r="A476" s="1"/>
      <c r="B476" s="5"/>
      <c r="C476" s="6" t="s">
        <v>21</v>
      </c>
      <c r="D476" s="7"/>
      <c r="E476" s="7"/>
      <c r="F476" s="7"/>
      <c r="G476" s="7"/>
      <c r="H476" s="7"/>
      <c r="I476" s="11" t="s">
        <v>8</v>
      </c>
      <c r="J476" s="7"/>
      <c r="K476" s="994" t="s">
        <v>157</v>
      </c>
      <c r="L476" s="995"/>
      <c r="M476" s="995"/>
      <c r="N476" s="995"/>
      <c r="O476" s="995"/>
      <c r="P476" s="995"/>
      <c r="Q476" s="995"/>
      <c r="R476" s="995"/>
      <c r="S476" s="995"/>
      <c r="T476" s="995"/>
      <c r="U476" s="995"/>
      <c r="V476" s="995"/>
      <c r="W476" s="995"/>
      <c r="X476" s="996"/>
      <c r="Y476" s="90"/>
      <c r="Z476" s="1"/>
      <c r="AA476" s="8" t="s">
        <v>12</v>
      </c>
      <c r="AB476" s="7"/>
      <c r="AC476" s="7"/>
      <c r="AD476" s="7"/>
      <c r="AE476" s="7"/>
      <c r="AF476" s="11" t="s">
        <v>8</v>
      </c>
      <c r="AG476" s="7"/>
      <c r="AH476" s="998">
        <f>AH8</f>
        <v>42659</v>
      </c>
      <c r="AI476" s="998"/>
      <c r="AJ476" s="998"/>
      <c r="AK476" s="998"/>
      <c r="AL476" s="998"/>
      <c r="AM476" s="67" t="s">
        <v>18</v>
      </c>
      <c r="AN476" s="7"/>
      <c r="AO476" s="998">
        <f>AO8</f>
        <v>42689</v>
      </c>
      <c r="AP476" s="998"/>
      <c r="AQ476" s="998"/>
      <c r="AR476" s="998"/>
      <c r="AS476" s="998"/>
      <c r="AT476" s="998"/>
      <c r="AU476" s="68"/>
      <c r="AV476" s="68"/>
      <c r="AW476" s="68"/>
      <c r="AX476" s="68"/>
      <c r="AY476" s="7"/>
      <c r="AZ476" s="74"/>
    </row>
    <row r="477" spans="1:52" ht="3" customHeight="1" x14ac:dyDescent="0.25">
      <c r="A477" s="1"/>
      <c r="B477" s="1"/>
      <c r="C477" s="1"/>
      <c r="D477" s="1"/>
      <c r="E477" s="1"/>
      <c r="F477" s="1"/>
      <c r="G477" s="1"/>
      <c r="H477" s="1"/>
      <c r="I477" s="10"/>
      <c r="J477" s="1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1"/>
      <c r="AA477" s="2"/>
      <c r="AB477" s="1"/>
      <c r="AC477" s="1"/>
      <c r="AD477" s="1"/>
      <c r="AE477" s="1"/>
      <c r="AF477" s="12"/>
      <c r="AG477" s="1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1"/>
      <c r="AZ477" s="1"/>
    </row>
    <row r="478" spans="1:52" ht="15.75" x14ac:dyDescent="0.25">
      <c r="A478" s="1"/>
      <c r="B478" s="5"/>
      <c r="C478" s="6" t="s">
        <v>6</v>
      </c>
      <c r="D478" s="7"/>
      <c r="E478" s="7"/>
      <c r="F478" s="7"/>
      <c r="G478" s="7"/>
      <c r="H478" s="7"/>
      <c r="I478" s="11" t="s">
        <v>8</v>
      </c>
      <c r="J478" s="7"/>
      <c r="K478" s="1000" t="s">
        <v>835</v>
      </c>
      <c r="L478" s="1000"/>
      <c r="M478" s="1000"/>
      <c r="N478" s="1000"/>
      <c r="O478" s="1000"/>
      <c r="P478" s="1000"/>
      <c r="Q478" s="1000"/>
      <c r="R478" s="1000"/>
      <c r="S478" s="1000"/>
      <c r="T478" s="1000"/>
      <c r="U478" s="1000"/>
      <c r="V478" s="1000"/>
      <c r="W478" s="1000"/>
      <c r="X478" s="1001"/>
      <c r="Y478" s="91"/>
      <c r="Z478" s="1"/>
      <c r="AA478" s="8" t="s">
        <v>13</v>
      </c>
      <c r="AB478" s="7"/>
      <c r="AC478" s="7"/>
      <c r="AD478" s="7"/>
      <c r="AE478" s="7"/>
      <c r="AF478" s="11" t="s">
        <v>8</v>
      </c>
      <c r="AG478" s="7"/>
      <c r="AH478" s="1002">
        <f>'Rekap1 +tunjangan'!C22</f>
        <v>42598</v>
      </c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7"/>
      <c r="AZ478" s="74"/>
    </row>
    <row r="479" spans="1:52" ht="3" customHeight="1" x14ac:dyDescent="0.25">
      <c r="A479" s="1"/>
      <c r="B479" s="1"/>
      <c r="C479" s="1"/>
      <c r="D479" s="1"/>
      <c r="E479" s="1"/>
      <c r="F479" s="1"/>
      <c r="G479" s="1"/>
      <c r="H479" s="1"/>
      <c r="I479" s="10"/>
      <c r="J479" s="1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1"/>
      <c r="AA479" s="2"/>
      <c r="AB479" s="1"/>
      <c r="AC479" s="1"/>
      <c r="AD479" s="1"/>
      <c r="AE479" s="1"/>
      <c r="AF479" s="12"/>
      <c r="AG479" s="1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1"/>
      <c r="AZ479" s="1"/>
    </row>
    <row r="480" spans="1:52" ht="15.75" x14ac:dyDescent="0.25">
      <c r="A480" s="1"/>
      <c r="B480" s="5"/>
      <c r="C480" s="6" t="s">
        <v>104</v>
      </c>
      <c r="D480" s="7"/>
      <c r="E480" s="7"/>
      <c r="F480" s="7"/>
      <c r="G480" s="7"/>
      <c r="H480" s="7"/>
      <c r="I480" s="87" t="s">
        <v>8</v>
      </c>
      <c r="J480" s="7"/>
      <c r="K480" s="994" t="s">
        <v>158</v>
      </c>
      <c r="L480" s="995"/>
      <c r="M480" s="995"/>
      <c r="N480" s="995"/>
      <c r="O480" s="995"/>
      <c r="P480" s="995"/>
      <c r="Q480" s="995"/>
      <c r="R480" s="995"/>
      <c r="S480" s="995"/>
      <c r="T480" s="995"/>
      <c r="U480" s="995"/>
      <c r="V480" s="995"/>
      <c r="W480" s="995"/>
      <c r="X480" s="996"/>
      <c r="Y480" s="90"/>
      <c r="Z480" s="1"/>
      <c r="AA480" s="8" t="s">
        <v>14</v>
      </c>
      <c r="AB480" s="7"/>
      <c r="AC480" s="7"/>
      <c r="AD480" s="7"/>
      <c r="AE480" s="7"/>
      <c r="AF480" s="11" t="s">
        <v>8</v>
      </c>
      <c r="AG480" s="7"/>
      <c r="AH480" s="1063" t="s">
        <v>674</v>
      </c>
      <c r="AI480" s="1062"/>
      <c r="AJ480" s="1062"/>
      <c r="AK480" s="1062"/>
      <c r="AL480" s="1062"/>
      <c r="AM480" s="1062"/>
      <c r="AN480" s="67" t="s">
        <v>161</v>
      </c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7"/>
      <c r="AZ480" s="74"/>
    </row>
    <row r="481" spans="1:52" ht="15.75" x14ac:dyDescent="0.25">
      <c r="A481" s="1"/>
      <c r="B481" s="1"/>
      <c r="C481" s="1"/>
      <c r="D481" s="1"/>
      <c r="E481" s="1"/>
      <c r="F481" s="1"/>
      <c r="G481" s="1"/>
      <c r="H481" s="1"/>
      <c r="I481" s="3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x14ac:dyDescent="0.25">
      <c r="A482" s="1"/>
      <c r="B482" s="1" t="s">
        <v>167</v>
      </c>
      <c r="C482" s="1" t="s">
        <v>0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4"/>
      <c r="Q482" s="4" t="s">
        <v>8</v>
      </c>
      <c r="R482" s="1"/>
      <c r="S482" s="970">
        <f>'Rekap1 +tunjangan'!E22</f>
        <v>3339350</v>
      </c>
      <c r="T482" s="971"/>
      <c r="U482" s="971"/>
      <c r="V482" s="971"/>
      <c r="W482" s="971"/>
      <c r="X482" s="972"/>
      <c r="Y482" s="108"/>
      <c r="Z482" s="1"/>
      <c r="AA482" s="1" t="s">
        <v>166</v>
      </c>
      <c r="AB482" s="1" t="s">
        <v>153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3" customHeight="1" x14ac:dyDescent="0.25">
      <c r="A483" s="1"/>
      <c r="B483" s="1"/>
      <c r="C483" s="1"/>
      <c r="D483" s="1"/>
      <c r="E483" s="1"/>
      <c r="F483" s="1"/>
      <c r="G483" s="1"/>
      <c r="H483" s="1"/>
      <c r="I483" s="3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x14ac:dyDescent="0.25">
      <c r="A484" s="1"/>
      <c r="B484" s="1" t="s">
        <v>168</v>
      </c>
      <c r="C484" s="1" t="s">
        <v>125</v>
      </c>
      <c r="D484" s="1"/>
      <c r="E484" s="1"/>
      <c r="F484" s="1"/>
      <c r="G484" s="1"/>
      <c r="H484" s="1"/>
      <c r="I484" s="1"/>
      <c r="J484" s="1"/>
      <c r="K484" s="16"/>
      <c r="L484" s="16"/>
      <c r="M484" s="16"/>
      <c r="N484" s="16"/>
      <c r="O484" s="1"/>
      <c r="P484" s="4"/>
      <c r="Q484" s="4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 t="s">
        <v>108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 t="s">
        <v>8</v>
      </c>
      <c r="AU484" s="970">
        <v>0</v>
      </c>
      <c r="AV484" s="971"/>
      <c r="AW484" s="971"/>
      <c r="AX484" s="971"/>
      <c r="AY484" s="971"/>
      <c r="AZ484" s="972"/>
    </row>
    <row r="485" spans="1:52" ht="3" customHeight="1" x14ac:dyDescent="0.25">
      <c r="A485" s="1"/>
      <c r="B485" s="1"/>
      <c r="C485" s="1"/>
      <c r="D485" s="1"/>
      <c r="E485" s="1"/>
      <c r="F485" s="1"/>
      <c r="G485" s="1"/>
      <c r="H485" s="1"/>
      <c r="I485" s="4"/>
      <c r="J485" s="1"/>
      <c r="K485" s="39"/>
      <c r="L485" s="39"/>
      <c r="M485" s="39"/>
      <c r="N485" s="39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39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x14ac:dyDescent="0.25">
      <c r="A486" s="1"/>
      <c r="B486" s="1"/>
      <c r="C486" s="1" t="s">
        <v>20</v>
      </c>
      <c r="D486" s="1"/>
      <c r="E486" s="1"/>
      <c r="F486" s="1"/>
      <c r="G486" s="1"/>
      <c r="H486" s="1"/>
      <c r="I486" s="4"/>
      <c r="J486" s="1"/>
      <c r="K486" s="1"/>
      <c r="L486" s="1"/>
      <c r="M486" s="1"/>
      <c r="N486" s="1"/>
      <c r="O486" s="1"/>
      <c r="P486" s="4"/>
      <c r="Q486" s="4" t="s">
        <v>8</v>
      </c>
      <c r="R486" s="1"/>
      <c r="S486" s="970">
        <f>'Rekap1 +tunjangan'!G22</f>
        <v>2200000</v>
      </c>
      <c r="T486" s="971"/>
      <c r="U486" s="971"/>
      <c r="V486" s="971"/>
      <c r="W486" s="971"/>
      <c r="X486" s="972"/>
      <c r="Y486" s="108"/>
      <c r="Z486" s="1"/>
      <c r="AA486" s="1"/>
      <c r="AB486" s="1" t="s">
        <v>109</v>
      </c>
      <c r="AC486" s="1"/>
      <c r="AD486" s="1"/>
      <c r="AE486" s="1"/>
      <c r="AF486" s="4"/>
      <c r="AG486" s="5" t="s">
        <v>19</v>
      </c>
      <c r="AH486" s="67"/>
      <c r="AI486" s="73"/>
      <c r="AJ486" s="990">
        <v>0</v>
      </c>
      <c r="AK486" s="1005"/>
      <c r="AL486" s="16"/>
      <c r="AM486" s="72" t="s">
        <v>132</v>
      </c>
      <c r="AN486" s="67"/>
      <c r="AO486" s="74"/>
      <c r="AP486" s="990">
        <v>0</v>
      </c>
      <c r="AQ486" s="1005"/>
      <c r="AR486" s="107"/>
      <c r="AS486" s="1"/>
      <c r="AT486" s="1" t="s">
        <v>8</v>
      </c>
      <c r="AU486" s="970">
        <v>0</v>
      </c>
      <c r="AV486" s="971"/>
      <c r="AW486" s="971"/>
      <c r="AX486" s="971"/>
      <c r="AY486" s="971"/>
      <c r="AZ486" s="972"/>
    </row>
    <row r="487" spans="1:52" ht="3" customHeight="1" x14ac:dyDescent="0.25">
      <c r="A487" s="1"/>
      <c r="B487" s="1"/>
      <c r="C487" s="1"/>
      <c r="D487" s="1"/>
      <c r="E487" s="1"/>
      <c r="F487" s="1"/>
      <c r="G487" s="1"/>
      <c r="H487" s="1"/>
      <c r="I487" s="4"/>
      <c r="J487" s="1"/>
      <c r="K487" s="1"/>
      <c r="L487" s="1"/>
      <c r="M487" s="15"/>
      <c r="N487" s="15"/>
      <c r="O487" s="1"/>
      <c r="P487" s="4"/>
      <c r="Q487" s="4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39"/>
      <c r="AG487" s="1"/>
      <c r="AH487" s="1"/>
      <c r="AI487" s="1"/>
      <c r="AJ487" s="1">
        <v>0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>
        <v>0</v>
      </c>
      <c r="AX487" s="1"/>
      <c r="AY487" s="1"/>
      <c r="AZ487" s="1"/>
    </row>
    <row r="488" spans="1:52" ht="15.75" x14ac:dyDescent="0.25">
      <c r="A488" s="1"/>
      <c r="B488" s="1"/>
      <c r="C488" s="1" t="s">
        <v>495</v>
      </c>
      <c r="D488" s="1"/>
      <c r="E488" s="1"/>
      <c r="F488" s="1"/>
      <c r="G488" s="1"/>
      <c r="H488" s="1"/>
      <c r="I488" s="4"/>
      <c r="J488" s="1"/>
      <c r="K488" s="1"/>
      <c r="L488" s="1"/>
      <c r="M488" s="1"/>
      <c r="N488" s="1"/>
      <c r="O488" s="1"/>
      <c r="P488" s="4"/>
      <c r="Q488" s="4" t="s">
        <v>8</v>
      </c>
      <c r="R488" s="1"/>
      <c r="S488" s="970">
        <f>'Rekap1 +tunjangan'!K22</f>
        <v>2100000</v>
      </c>
      <c r="T488" s="971"/>
      <c r="U488" s="971"/>
      <c r="V488" s="971"/>
      <c r="W488" s="971"/>
      <c r="X488" s="972"/>
      <c r="Y488" s="108"/>
      <c r="Z488" s="1"/>
      <c r="AA488" s="1"/>
      <c r="AB488" s="1" t="s">
        <v>550</v>
      </c>
      <c r="AC488" s="1"/>
      <c r="AD488" s="1"/>
      <c r="AE488" s="1"/>
      <c r="AF488" s="4"/>
      <c r="AG488" s="15"/>
      <c r="AH488" s="16"/>
      <c r="AI488" s="16"/>
      <c r="AJ488" s="992"/>
      <c r="AK488" s="992"/>
      <c r="AL488" s="16"/>
      <c r="AM488" s="16"/>
      <c r="AN488" s="16"/>
      <c r="AO488" s="15"/>
      <c r="AP488" s="992"/>
      <c r="AQ488" s="992"/>
      <c r="AR488" s="612"/>
      <c r="AS488" s="15"/>
      <c r="AT488" s="15"/>
      <c r="AU488" s="970">
        <f>'BPJS Kesehatan'!H63</f>
        <v>30780.578500000003</v>
      </c>
      <c r="AV488" s="971"/>
      <c r="AW488" s="971"/>
      <c r="AX488" s="971"/>
      <c r="AY488" s="971"/>
      <c r="AZ488" s="971"/>
    </row>
    <row r="489" spans="1:52" ht="3" customHeight="1" x14ac:dyDescent="0.25">
      <c r="A489" s="1"/>
      <c r="B489" s="1"/>
      <c r="C489" s="1"/>
      <c r="D489" s="1"/>
      <c r="E489" s="1"/>
      <c r="F489" s="1"/>
      <c r="G489" s="1"/>
      <c r="H489" s="1"/>
      <c r="I489" s="4"/>
      <c r="J489" s="1"/>
      <c r="K489" s="1"/>
      <c r="L489" s="1"/>
      <c r="M489" s="1"/>
      <c r="N489" s="1"/>
      <c r="O489" s="1"/>
      <c r="P489" s="39"/>
      <c r="Q489" s="39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61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x14ac:dyDescent="0.25">
      <c r="A490" s="1"/>
      <c r="B490" s="1"/>
      <c r="C490" s="1" t="s">
        <v>21</v>
      </c>
      <c r="D490" s="1"/>
      <c r="E490" s="1"/>
      <c r="F490" s="1"/>
      <c r="G490" s="1"/>
      <c r="H490" s="1"/>
      <c r="I490" s="4"/>
      <c r="J490" s="1"/>
      <c r="K490" s="1"/>
      <c r="L490" s="1"/>
      <c r="M490" s="1"/>
      <c r="N490" s="1"/>
      <c r="O490" s="1"/>
      <c r="P490" s="4"/>
      <c r="Q490" s="4" t="s">
        <v>8</v>
      </c>
      <c r="R490" s="1"/>
      <c r="S490" s="970">
        <f>'Rekap1 +tunjangan'!I22</f>
        <v>0</v>
      </c>
      <c r="T490" s="971"/>
      <c r="U490" s="971"/>
      <c r="V490" s="971"/>
      <c r="W490" s="971"/>
      <c r="X490" s="972"/>
      <c r="Y490" s="108"/>
      <c r="Z490" s="1"/>
      <c r="AA490" s="1"/>
      <c r="AB490" s="1" t="s">
        <v>88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 t="s">
        <v>8</v>
      </c>
      <c r="AU490" s="970">
        <f>'Rekap1 +tunjangan'!AF96</f>
        <v>0</v>
      </c>
      <c r="AV490" s="971"/>
      <c r="AW490" s="971"/>
      <c r="AX490" s="971"/>
      <c r="AY490" s="971"/>
      <c r="AZ490" s="972"/>
    </row>
    <row r="491" spans="1:52" ht="3" customHeight="1" x14ac:dyDescent="0.25">
      <c r="A491" s="1"/>
      <c r="B491" s="1"/>
      <c r="C491" s="1"/>
      <c r="D491" s="1"/>
      <c r="E491" s="1"/>
      <c r="F491" s="1"/>
      <c r="G491" s="1"/>
      <c r="H491" s="1"/>
      <c r="I491" s="4"/>
      <c r="J491" s="1"/>
      <c r="K491" s="1"/>
      <c r="L491" s="1"/>
      <c r="M491" s="1"/>
      <c r="N491" s="1"/>
      <c r="O491" s="1"/>
      <c r="P491" s="39"/>
      <c r="Q491" s="39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61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x14ac:dyDescent="0.25">
      <c r="A492" s="1"/>
      <c r="B492" s="1"/>
      <c r="C492" s="1" t="s">
        <v>442</v>
      </c>
      <c r="D492" s="1"/>
      <c r="E492" s="1"/>
      <c r="F492" s="1"/>
      <c r="G492" s="1"/>
      <c r="H492" s="1"/>
      <c r="I492" s="4"/>
      <c r="J492" s="1"/>
      <c r="K492" s="1"/>
      <c r="L492" s="1"/>
      <c r="M492" s="1"/>
      <c r="N492" s="1"/>
      <c r="O492" s="1"/>
      <c r="P492" s="4"/>
      <c r="Q492" s="4" t="s">
        <v>8</v>
      </c>
      <c r="R492" s="1"/>
      <c r="S492" s="970">
        <f>'Rekap1 +tunjangan'!J22</f>
        <v>3850000</v>
      </c>
      <c r="T492" s="971"/>
      <c r="U492" s="971"/>
      <c r="V492" s="971"/>
      <c r="W492" s="971"/>
      <c r="X492" s="972"/>
      <c r="Y492" s="108"/>
      <c r="Z492" s="1"/>
      <c r="AA492" s="1"/>
      <c r="AB492" s="1" t="s">
        <v>551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3" customHeight="1" x14ac:dyDescent="0.25">
      <c r="A493" s="1"/>
      <c r="B493" s="1"/>
      <c r="C493" s="1"/>
      <c r="D493" s="1"/>
      <c r="E493" s="1"/>
      <c r="F493" s="1"/>
      <c r="G493" s="1"/>
      <c r="H493" s="1"/>
      <c r="I493" s="4"/>
      <c r="J493" s="1"/>
      <c r="K493" s="1"/>
      <c r="L493" s="1"/>
      <c r="M493" s="1"/>
      <c r="N493" s="1"/>
      <c r="O493" s="1"/>
      <c r="P493" s="39"/>
      <c r="Q493" s="39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61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x14ac:dyDescent="0.25">
      <c r="A494" s="1"/>
      <c r="B494" s="1"/>
      <c r="C494" s="1" t="s">
        <v>1</v>
      </c>
      <c r="D494" s="1"/>
      <c r="E494" s="1"/>
      <c r="F494" s="1"/>
      <c r="G494" s="1"/>
      <c r="H494" s="1"/>
      <c r="I494" s="4"/>
      <c r="J494" s="1"/>
      <c r="K494" s="122">
        <v>0</v>
      </c>
      <c r="L494" s="123"/>
      <c r="M494" s="125" t="s">
        <v>31</v>
      </c>
      <c r="N494" s="107"/>
      <c r="O494" s="1"/>
      <c r="P494" s="4"/>
      <c r="Q494" s="4" t="s">
        <v>8</v>
      </c>
      <c r="R494" s="1"/>
      <c r="S494" s="970">
        <f>'Rekap1 +tunjangan'!AY22</f>
        <v>1200000</v>
      </c>
      <c r="T494" s="971"/>
      <c r="U494" s="971"/>
      <c r="V494" s="971"/>
      <c r="W494" s="971"/>
      <c r="X494" s="972"/>
      <c r="Y494" s="108"/>
      <c r="Z494" s="1"/>
      <c r="AA494" s="1"/>
      <c r="AB494" s="1" t="s">
        <v>128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969">
        <v>0.02</v>
      </c>
      <c r="AN494" s="969"/>
      <c r="AO494" s="969"/>
      <c r="AP494" s="88"/>
      <c r="AQ494" s="1"/>
      <c r="AR494" s="1"/>
      <c r="AS494" s="1"/>
      <c r="AT494" s="1" t="s">
        <v>8</v>
      </c>
      <c r="AU494" s="970">
        <f>'BPJS Ketenagakerjaan'!K61</f>
        <v>184787</v>
      </c>
      <c r="AV494" s="971"/>
      <c r="AW494" s="971"/>
      <c r="AX494" s="971"/>
      <c r="AY494" s="971"/>
      <c r="AZ494" s="972"/>
    </row>
    <row r="495" spans="1:52" ht="3" customHeight="1" x14ac:dyDescent="0.25">
      <c r="A495" s="1"/>
      <c r="B495" s="1"/>
      <c r="C495" s="1"/>
      <c r="D495" s="1"/>
      <c r="E495" s="1"/>
      <c r="F495" s="1"/>
      <c r="G495" s="1"/>
      <c r="H495" s="1"/>
      <c r="I495" s="4"/>
      <c r="J495" s="1"/>
      <c r="K495" s="1"/>
      <c r="L495" s="1"/>
      <c r="M495" s="3"/>
      <c r="N495" s="1"/>
      <c r="O495" s="1"/>
      <c r="P495" s="4"/>
      <c r="Q495" s="4"/>
      <c r="R495" s="1"/>
      <c r="S495" s="108"/>
      <c r="T495" s="108"/>
      <c r="U495" s="108"/>
      <c r="V495" s="108"/>
      <c r="W495" s="108"/>
      <c r="X495" s="108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x14ac:dyDescent="0.25">
      <c r="A496" s="1"/>
      <c r="B496" s="1"/>
      <c r="C496" s="1" t="s">
        <v>2</v>
      </c>
      <c r="D496" s="1"/>
      <c r="E496" s="1"/>
      <c r="F496" s="1"/>
      <c r="G496" s="1"/>
      <c r="H496" s="1"/>
      <c r="I496" s="4"/>
      <c r="J496" s="1"/>
      <c r="K496" s="122">
        <v>0</v>
      </c>
      <c r="L496" s="123"/>
      <c r="M496" s="125" t="s">
        <v>31</v>
      </c>
      <c r="N496" s="107"/>
      <c r="O496" s="1"/>
      <c r="P496" s="4"/>
      <c r="Q496" s="4" t="s">
        <v>8</v>
      </c>
      <c r="R496" s="1"/>
      <c r="S496" s="970">
        <f>'Rekap1 +tunjangan'!AZ22</f>
        <v>2500000</v>
      </c>
      <c r="T496" s="971"/>
      <c r="U496" s="971"/>
      <c r="V496" s="971"/>
      <c r="W496" s="971"/>
      <c r="X496" s="972"/>
      <c r="Y496" s="108"/>
      <c r="Z496" s="1"/>
      <c r="AA496" s="1"/>
      <c r="AB496" s="1" t="s">
        <v>602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969">
        <v>0.01</v>
      </c>
      <c r="AN496" s="969"/>
      <c r="AO496" s="969"/>
      <c r="AP496" s="88"/>
      <c r="AQ496" s="1"/>
      <c r="AR496" s="1"/>
      <c r="AS496" s="1"/>
      <c r="AT496" s="1" t="s">
        <v>8</v>
      </c>
      <c r="AU496" s="970">
        <f>'BPJS Ketenagakerjaan'!P61</f>
        <v>73353</v>
      </c>
      <c r="AV496" s="971"/>
      <c r="AW496" s="971"/>
      <c r="AX496" s="971"/>
      <c r="AY496" s="971"/>
      <c r="AZ496" s="972"/>
    </row>
    <row r="497" spans="1:61" ht="3" customHeight="1" x14ac:dyDescent="0.25">
      <c r="A497" s="1"/>
      <c r="B497" s="1"/>
      <c r="C497" s="1"/>
      <c r="D497" s="1"/>
      <c r="E497" s="1"/>
      <c r="F497" s="1"/>
      <c r="G497" s="1"/>
      <c r="H497" s="1"/>
      <c r="I497" s="4"/>
      <c r="J497" s="1"/>
      <c r="K497" s="1"/>
      <c r="L497" s="1"/>
      <c r="M497" s="1"/>
      <c r="N497" s="1"/>
      <c r="O497" s="1"/>
      <c r="P497" s="4"/>
      <c r="Q497" s="4"/>
      <c r="R497" s="1"/>
      <c r="S497" s="108"/>
      <c r="T497" s="108"/>
      <c r="U497" s="108"/>
      <c r="V497" s="108"/>
      <c r="W497" s="108"/>
      <c r="X497" s="108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61" ht="15.75" x14ac:dyDescent="0.25">
      <c r="A498" s="1"/>
      <c r="B498" s="1"/>
      <c r="C498" s="1" t="s">
        <v>195</v>
      </c>
      <c r="D498" s="1"/>
      <c r="E498" s="1"/>
      <c r="F498" s="1"/>
      <c r="G498" s="1"/>
      <c r="H498" s="1"/>
      <c r="I498" s="4"/>
      <c r="J498" s="1"/>
      <c r="K498" s="1"/>
      <c r="L498" s="1"/>
      <c r="M498" s="107"/>
      <c r="N498" s="107"/>
      <c r="O498" s="1"/>
      <c r="P498" s="39"/>
      <c r="Q498" s="39" t="s">
        <v>8</v>
      </c>
      <c r="R498" s="1"/>
      <c r="S498" s="970">
        <v>0</v>
      </c>
      <c r="T498" s="971"/>
      <c r="U498" s="971"/>
      <c r="V498" s="971"/>
      <c r="W498" s="971"/>
      <c r="X498" s="972"/>
      <c r="Y498" s="108"/>
      <c r="Z498" s="1"/>
      <c r="AA498" s="1"/>
      <c r="AB498" s="1" t="s">
        <v>172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013"/>
      <c r="AV498" s="1013"/>
      <c r="AW498" s="1013"/>
      <c r="AX498" s="1013"/>
      <c r="AY498" s="1013"/>
      <c r="AZ498" s="1013"/>
    </row>
    <row r="499" spans="1:61" ht="3" customHeight="1" x14ac:dyDescent="0.25">
      <c r="A499" s="1"/>
      <c r="B499" s="1"/>
      <c r="C499" s="1"/>
      <c r="D499" s="1"/>
      <c r="E499" s="1"/>
      <c r="F499" s="1"/>
      <c r="G499" s="1"/>
      <c r="H499" s="1"/>
      <c r="I499" s="4"/>
      <c r="J499" s="1"/>
      <c r="K499" s="1"/>
      <c r="L499" s="1"/>
      <c r="M499" s="1"/>
      <c r="N499" s="1"/>
      <c r="O499" s="1"/>
      <c r="P499" s="39"/>
      <c r="Q499" s="39"/>
      <c r="R499" s="1"/>
      <c r="S499" s="1"/>
      <c r="T499" s="1"/>
      <c r="U499" s="1"/>
      <c r="V499" s="1"/>
      <c r="W499" s="1"/>
      <c r="X499" s="1"/>
      <c r="Y499" s="108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61" ht="15.75" x14ac:dyDescent="0.25">
      <c r="A500" s="1"/>
      <c r="B500" s="1"/>
      <c r="C500" s="1" t="s">
        <v>105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39"/>
      <c r="Q500" s="39" t="s">
        <v>8</v>
      </c>
      <c r="R500" s="1"/>
      <c r="S500" s="970">
        <v>0</v>
      </c>
      <c r="T500" s="971"/>
      <c r="U500" s="971"/>
      <c r="V500" s="971"/>
      <c r="W500" s="971"/>
      <c r="X500" s="972"/>
      <c r="Y500" s="108"/>
      <c r="Z500" s="1"/>
      <c r="AA500" s="1"/>
      <c r="AB500" s="1" t="s">
        <v>174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970">
        <f>KOPERASI!C8</f>
        <v>0</v>
      </c>
      <c r="AV500" s="971"/>
      <c r="AW500" s="971"/>
      <c r="AX500" s="971"/>
      <c r="AY500" s="971"/>
      <c r="AZ500" s="972"/>
      <c r="BB500" s="1"/>
      <c r="BC500" s="1"/>
      <c r="BI500" t="s">
        <v>184</v>
      </c>
    </row>
    <row r="501" spans="1:61" ht="3" customHeight="1" x14ac:dyDescent="0.25">
      <c r="A501" s="1"/>
      <c r="B501" s="1"/>
      <c r="C501" s="1"/>
      <c r="D501" s="1"/>
      <c r="E501" s="1"/>
      <c r="F501" s="1"/>
      <c r="G501" s="1"/>
      <c r="H501" s="1"/>
      <c r="I501" s="4"/>
      <c r="J501" s="1"/>
      <c r="K501" s="1"/>
      <c r="L501" s="1"/>
      <c r="M501" s="1"/>
      <c r="N501" s="1"/>
      <c r="O501" s="1"/>
      <c r="P501" s="39"/>
      <c r="Q501" s="39"/>
      <c r="R501" s="1"/>
      <c r="S501" s="108"/>
      <c r="T501" s="108"/>
      <c r="U501" s="108"/>
      <c r="V501" s="108"/>
      <c r="W501" s="108"/>
      <c r="X501" s="108"/>
      <c r="Y501" s="108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61" ht="15.75" x14ac:dyDescent="0.25">
      <c r="A502" s="1"/>
      <c r="B502" s="1"/>
      <c r="C502" s="1" t="s">
        <v>106</v>
      </c>
      <c r="D502" s="1"/>
      <c r="E502" s="1"/>
      <c r="F502" s="1"/>
      <c r="G502" s="1"/>
      <c r="H502" s="1"/>
      <c r="I502" s="4"/>
      <c r="J502" s="1"/>
      <c r="K502" s="1"/>
      <c r="L502" s="1"/>
      <c r="M502" s="1"/>
      <c r="N502" s="1"/>
      <c r="O502" s="1"/>
      <c r="P502" s="4"/>
      <c r="Q502" s="4" t="s">
        <v>8</v>
      </c>
      <c r="R502" s="1"/>
      <c r="S502" s="970">
        <v>0</v>
      </c>
      <c r="T502" s="971"/>
      <c r="U502" s="971"/>
      <c r="V502" s="971"/>
      <c r="W502" s="971"/>
      <c r="X502" s="972"/>
      <c r="Y502" s="108"/>
      <c r="Z502" s="1"/>
      <c r="AA502" s="1"/>
      <c r="AB502" s="1" t="s">
        <v>173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970">
        <v>0</v>
      </c>
      <c r="AV502" s="971"/>
      <c r="AW502" s="971"/>
      <c r="AX502" s="971"/>
      <c r="AY502" s="971"/>
      <c r="AZ502" s="972"/>
    </row>
    <row r="503" spans="1:61" ht="3" customHeight="1" x14ac:dyDescent="0.25">
      <c r="A503" s="1"/>
      <c r="B503" s="1"/>
      <c r="C503" s="1"/>
      <c r="D503" s="1"/>
      <c r="E503" s="1"/>
      <c r="F503" s="1"/>
      <c r="G503" s="1"/>
      <c r="H503" s="1"/>
      <c r="I503" s="4"/>
      <c r="J503" s="1"/>
      <c r="K503" s="1"/>
      <c r="L503" s="1"/>
      <c r="M503" s="1"/>
      <c r="N503" s="1"/>
      <c r="O503" s="1"/>
      <c r="P503" s="4"/>
      <c r="Q503" s="4"/>
      <c r="R503" s="1"/>
      <c r="S503" s="108"/>
      <c r="T503" s="108"/>
      <c r="U503" s="108"/>
      <c r="V503" s="108"/>
      <c r="W503" s="108"/>
      <c r="X503" s="108"/>
      <c r="Y503" s="1"/>
      <c r="Z503" s="1"/>
      <c r="AA503" s="1"/>
      <c r="AB503" s="1"/>
      <c r="AC503" s="1"/>
      <c r="AD503" s="1"/>
      <c r="AE503" s="1"/>
      <c r="AF503" s="39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61" ht="15.75" x14ac:dyDescent="0.25">
      <c r="A504" s="1"/>
      <c r="B504" s="1"/>
      <c r="C504" s="1" t="s">
        <v>183</v>
      </c>
      <c r="D504" s="1"/>
      <c r="E504" s="1"/>
      <c r="F504" s="1"/>
      <c r="G504" s="1"/>
      <c r="H504" s="1"/>
      <c r="I504" s="4"/>
      <c r="J504" s="1"/>
      <c r="K504" s="1"/>
      <c r="L504" s="1"/>
      <c r="M504" s="1"/>
      <c r="N504" s="1"/>
      <c r="O504" s="1"/>
      <c r="P504" s="39"/>
      <c r="Q504" s="39" t="s">
        <v>8</v>
      </c>
      <c r="R504" s="1"/>
      <c r="S504" s="970">
        <f>'Rekap1 +tunjangan'!U22</f>
        <v>0</v>
      </c>
      <c r="T504" s="971"/>
      <c r="U504" s="971"/>
      <c r="V504" s="971"/>
      <c r="W504" s="971"/>
      <c r="X504" s="972"/>
      <c r="Y504" s="108"/>
      <c r="Z504" s="1"/>
      <c r="AA504" s="1"/>
      <c r="AB504" s="1" t="s">
        <v>175</v>
      </c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970">
        <v>0</v>
      </c>
      <c r="AV504" s="971"/>
      <c r="AW504" s="971"/>
      <c r="AX504" s="971"/>
      <c r="AY504" s="971"/>
      <c r="AZ504" s="972"/>
    </row>
    <row r="505" spans="1:61" ht="3" customHeight="1" x14ac:dyDescent="0.25">
      <c r="A505" s="1"/>
      <c r="B505" s="1"/>
      <c r="C505" s="1"/>
      <c r="D505" s="1"/>
      <c r="E505" s="1"/>
      <c r="F505" s="1"/>
      <c r="G505" s="1"/>
      <c r="H505" s="1"/>
      <c r="I505" s="4"/>
      <c r="J505" s="1"/>
      <c r="K505" s="1"/>
      <c r="L505" s="1"/>
      <c r="M505" s="1"/>
      <c r="N505" s="1"/>
      <c r="O505" s="4"/>
      <c r="P505" s="4"/>
      <c r="Q505" s="4"/>
      <c r="R505" s="1"/>
      <c r="S505" s="108"/>
      <c r="T505" s="108"/>
      <c r="U505" s="108"/>
      <c r="V505" s="108"/>
      <c r="W505" s="108"/>
      <c r="X505" s="108"/>
      <c r="Y505" s="108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61" ht="15.75" x14ac:dyDescent="0.25">
      <c r="A506" s="1"/>
      <c r="B506" s="1"/>
      <c r="C506" s="1" t="s">
        <v>187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39" t="s">
        <v>8</v>
      </c>
      <c r="R506" s="1"/>
      <c r="S506" s="970">
        <f>'Rekap1 +tunjangan'!W22</f>
        <v>0</v>
      </c>
      <c r="T506" s="971"/>
      <c r="U506" s="971"/>
      <c r="V506" s="971"/>
      <c r="W506" s="971"/>
      <c r="X506" s="972"/>
      <c r="Y506" s="108"/>
      <c r="Z506" s="1"/>
      <c r="AA506" s="1"/>
      <c r="AB506" s="1" t="s">
        <v>200</v>
      </c>
      <c r="AC506" s="1"/>
      <c r="AD506" s="1"/>
      <c r="AE506" s="1"/>
      <c r="AF506" s="1"/>
      <c r="AG506" s="5" t="s">
        <v>19</v>
      </c>
      <c r="AH506" s="67"/>
      <c r="AI506" s="73"/>
      <c r="AJ506" s="990">
        <v>0</v>
      </c>
      <c r="AK506" s="991"/>
      <c r="AL506" s="16"/>
      <c r="AM506" s="72" t="s">
        <v>132</v>
      </c>
      <c r="AN506" s="67"/>
      <c r="AO506" s="74"/>
      <c r="AP506" s="990">
        <v>0</v>
      </c>
      <c r="AQ506" s="991"/>
      <c r="AR506" s="119"/>
      <c r="AS506" s="1"/>
      <c r="AT506" s="1" t="s">
        <v>8</v>
      </c>
      <c r="AU506" s="970">
        <f>KOPERASI!H8</f>
        <v>0</v>
      </c>
      <c r="AV506" s="971"/>
      <c r="AW506" s="971"/>
      <c r="AX506" s="971"/>
      <c r="AY506" s="971"/>
      <c r="AZ506" s="972"/>
    </row>
    <row r="507" spans="1:61" ht="3" customHeight="1" x14ac:dyDescent="0.25">
      <c r="A507" s="1"/>
      <c r="B507" s="1"/>
      <c r="Y507" s="108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61" ht="15.75" x14ac:dyDescent="0.25">
      <c r="A508" s="1"/>
      <c r="B508" s="1"/>
      <c r="C508" s="15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107"/>
      <c r="R508" s="15"/>
      <c r="S508" s="1013"/>
      <c r="T508" s="1013"/>
      <c r="U508" s="1013"/>
      <c r="V508" s="1013"/>
      <c r="W508" s="1013"/>
      <c r="X508" s="1013"/>
      <c r="Y508" s="108"/>
      <c r="Z508" s="1"/>
      <c r="AA508" s="1"/>
      <c r="AB508" s="1" t="s">
        <v>471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983"/>
      <c r="AS508" s="983"/>
      <c r="AT508" s="1" t="s">
        <v>8</v>
      </c>
      <c r="AU508" s="970">
        <v>0</v>
      </c>
      <c r="AV508" s="971"/>
      <c r="AW508" s="971"/>
      <c r="AX508" s="971"/>
      <c r="AY508" s="971"/>
      <c r="AZ508" s="972"/>
    </row>
    <row r="509" spans="1:61" ht="3" customHeight="1" x14ac:dyDescent="0.25">
      <c r="A509" s="1"/>
      <c r="B509" s="1"/>
      <c r="Y509" s="108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61" ht="15.75" x14ac:dyDescent="0.25">
      <c r="A510" s="1"/>
      <c r="B510" s="1"/>
      <c r="Y510" s="108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983"/>
      <c r="AS510" s="983"/>
      <c r="AT510" s="1"/>
      <c r="AU510" s="1013"/>
      <c r="AV510" s="1013"/>
      <c r="AW510" s="1013"/>
      <c r="AX510" s="1013"/>
      <c r="AY510" s="1013"/>
      <c r="AZ510" s="1013"/>
    </row>
    <row r="511" spans="1:61" ht="3" customHeight="1" x14ac:dyDescent="0.25">
      <c r="A511" s="1"/>
      <c r="B511" s="1"/>
      <c r="Y511" s="108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61" ht="15.75" x14ac:dyDescent="0.25">
      <c r="A512" s="1"/>
      <c r="B512" s="1"/>
      <c r="Y512" s="108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62" ht="3" customHeight="1" x14ac:dyDescent="0.25">
      <c r="A513" s="1"/>
      <c r="B513" s="1"/>
      <c r="C513" s="1"/>
      <c r="D513" s="1"/>
      <c r="E513" s="1"/>
      <c r="F513" s="1"/>
      <c r="G513" s="1"/>
      <c r="H513" s="1"/>
      <c r="I513" s="4"/>
      <c r="J513" s="1"/>
      <c r="K513" s="1"/>
      <c r="L513" s="1"/>
      <c r="M513" s="1"/>
      <c r="N513" s="1"/>
      <c r="O513" s="4"/>
      <c r="P513" s="4"/>
      <c r="Q513" s="4"/>
      <c r="R513" s="1"/>
      <c r="S513" s="108"/>
      <c r="T513" s="108"/>
      <c r="U513" s="108"/>
      <c r="V513" s="108"/>
      <c r="W513" s="108"/>
      <c r="X513" s="108"/>
      <c r="Y513" s="108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62" ht="15.75" x14ac:dyDescent="0.25">
      <c r="A514" s="1"/>
      <c r="B514" s="1" t="s">
        <v>154</v>
      </c>
      <c r="C514" s="1" t="s">
        <v>126</v>
      </c>
      <c r="D514" s="1"/>
      <c r="E514" s="1"/>
      <c r="F514" s="1"/>
      <c r="G514" s="1"/>
      <c r="H514" s="1"/>
      <c r="I514" s="4"/>
      <c r="J514" s="1"/>
      <c r="K514" s="1"/>
      <c r="L514" s="1"/>
      <c r="M514" s="1"/>
      <c r="N514" s="1"/>
      <c r="O514" s="1"/>
      <c r="P514" s="4"/>
      <c r="Q514" s="4" t="s">
        <v>8</v>
      </c>
      <c r="R514" s="1"/>
      <c r="S514" s="970">
        <v>0</v>
      </c>
      <c r="T514" s="971"/>
      <c r="U514" s="971"/>
      <c r="V514" s="971"/>
      <c r="W514" s="971"/>
      <c r="X514" s="972"/>
      <c r="Y514" s="108"/>
      <c r="Z514" s="1"/>
      <c r="AA514" s="1" t="s">
        <v>169</v>
      </c>
      <c r="AB514" s="1" t="s">
        <v>129</v>
      </c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 t="s">
        <v>8</v>
      </c>
      <c r="AU514" s="970">
        <v>0</v>
      </c>
      <c r="AV514" s="971"/>
      <c r="AW514" s="971"/>
      <c r="AX514" s="971"/>
      <c r="AY514" s="971"/>
      <c r="AZ514" s="972"/>
    </row>
    <row r="515" spans="1:62" ht="3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08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62" ht="15.7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62" ht="3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08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62" ht="15.75" x14ac:dyDescent="0.25">
      <c r="A518" s="1"/>
      <c r="B518" s="1"/>
      <c r="C518" s="9" t="s">
        <v>4</v>
      </c>
      <c r="D518" s="1"/>
      <c r="E518" s="1"/>
      <c r="F518" s="1"/>
      <c r="G518" s="1"/>
      <c r="H518" s="1"/>
      <c r="I518" s="4"/>
      <c r="J518" s="1"/>
      <c r="K518" s="1"/>
      <c r="L518" s="1"/>
      <c r="M518" s="1"/>
      <c r="N518" s="1"/>
      <c r="O518" s="4"/>
      <c r="P518" s="4"/>
      <c r="Q518" s="39" t="s">
        <v>8</v>
      </c>
      <c r="R518" s="1"/>
      <c r="S518" s="985">
        <f>SUM(S482:X514)</f>
        <v>15189350</v>
      </c>
      <c r="T518" s="986"/>
      <c r="U518" s="986"/>
      <c r="V518" s="986"/>
      <c r="W518" s="986"/>
      <c r="X518" s="987"/>
      <c r="Y518" s="89"/>
      <c r="Z518" s="1"/>
      <c r="AA518" s="9" t="s">
        <v>4</v>
      </c>
      <c r="AB518" s="1"/>
      <c r="AC518" s="1"/>
      <c r="AD518" s="1"/>
      <c r="AE518" s="1"/>
      <c r="AF518" s="4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 t="s">
        <v>8</v>
      </c>
      <c r="AU518" s="985">
        <f>SUM(AU484:AZ514)</f>
        <v>288920.5785</v>
      </c>
      <c r="AV518" s="986"/>
      <c r="AW518" s="986"/>
      <c r="AX518" s="986"/>
      <c r="AY518" s="986"/>
      <c r="AZ518" s="987"/>
    </row>
    <row r="519" spans="1:62" ht="16.5" thickBot="1" x14ac:dyDescent="0.3">
      <c r="A519" s="1"/>
      <c r="B519" s="1"/>
      <c r="C519" s="1"/>
      <c r="D519" s="1"/>
      <c r="E519" s="1"/>
      <c r="F519" s="1"/>
      <c r="G519" s="1"/>
      <c r="H519" s="1"/>
      <c r="I519" s="39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39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62" ht="21" thickTop="1" x14ac:dyDescent="0.3">
      <c r="A520" s="19"/>
      <c r="B520" s="973"/>
      <c r="C520" s="974"/>
      <c r="D520" s="974"/>
      <c r="E520" s="974"/>
      <c r="F520" s="974"/>
      <c r="G520" s="1006" t="s">
        <v>130</v>
      </c>
      <c r="H520" s="1006"/>
      <c r="I520" s="1006"/>
      <c r="J520" s="1006"/>
      <c r="K520" s="1006"/>
      <c r="L520" s="1006"/>
      <c r="M520" s="1006"/>
      <c r="N520" s="1006"/>
      <c r="O520" s="1006"/>
      <c r="P520" s="1006"/>
      <c r="Q520" s="1006"/>
      <c r="R520" s="1006"/>
      <c r="S520" s="1006"/>
      <c r="T520" s="1006"/>
      <c r="U520" s="1006"/>
      <c r="V520" s="1006"/>
      <c r="W520" s="1006"/>
      <c r="X520" s="1008"/>
      <c r="Y520" s="126"/>
      <c r="Z520" s="1010" t="s">
        <v>8</v>
      </c>
      <c r="AA520" s="1008"/>
      <c r="AB520" s="981">
        <f>SUM(S518-AU518)</f>
        <v>14900429.421499999</v>
      </c>
      <c r="AC520" s="981"/>
      <c r="AD520" s="981"/>
      <c r="AE520" s="981"/>
      <c r="AF520" s="981"/>
      <c r="AG520" s="981"/>
      <c r="AH520" s="981"/>
      <c r="AI520" s="981"/>
      <c r="AJ520" s="981"/>
      <c r="AK520" s="981"/>
      <c r="AL520" s="981"/>
      <c r="AM520" s="981"/>
      <c r="AN520" s="981"/>
      <c r="AO520" s="981"/>
      <c r="AP520" s="127"/>
      <c r="AQ520" s="112"/>
      <c r="AR520" s="112"/>
      <c r="AS520" s="113"/>
      <c r="AT520" s="113"/>
      <c r="AU520" s="113"/>
      <c r="AV520" s="113"/>
      <c r="AW520" s="113"/>
      <c r="AX520" s="113"/>
      <c r="AY520" s="113"/>
      <c r="AZ520" s="114"/>
      <c r="BD520" s="1012"/>
      <c r="BE520" s="989"/>
      <c r="BF520" s="989"/>
      <c r="BG520" s="989"/>
      <c r="BH520" s="989"/>
      <c r="BI520" s="989"/>
      <c r="BJ520" s="989"/>
    </row>
    <row r="521" spans="1:62" ht="21" thickBot="1" x14ac:dyDescent="0.35">
      <c r="A521" s="34"/>
      <c r="B521" s="975"/>
      <c r="C521" s="976"/>
      <c r="D521" s="976"/>
      <c r="E521" s="976"/>
      <c r="F521" s="976"/>
      <c r="G521" s="1007"/>
      <c r="H521" s="1007"/>
      <c r="I521" s="1007"/>
      <c r="J521" s="1007"/>
      <c r="K521" s="1007"/>
      <c r="L521" s="1007"/>
      <c r="M521" s="1007"/>
      <c r="N521" s="1007"/>
      <c r="O521" s="1007"/>
      <c r="P521" s="1007"/>
      <c r="Q521" s="1007"/>
      <c r="R521" s="1007"/>
      <c r="S521" s="1007"/>
      <c r="T521" s="1007"/>
      <c r="U521" s="1007"/>
      <c r="V521" s="1007"/>
      <c r="W521" s="1007"/>
      <c r="X521" s="1009"/>
      <c r="Y521" s="128"/>
      <c r="Z521" s="1011"/>
      <c r="AA521" s="1009"/>
      <c r="AB521" s="982"/>
      <c r="AC521" s="982"/>
      <c r="AD521" s="982"/>
      <c r="AE521" s="982"/>
      <c r="AF521" s="982"/>
      <c r="AG521" s="982"/>
      <c r="AH521" s="982"/>
      <c r="AI521" s="982"/>
      <c r="AJ521" s="982"/>
      <c r="AK521" s="982"/>
      <c r="AL521" s="982"/>
      <c r="AM521" s="982"/>
      <c r="AN521" s="982"/>
      <c r="AO521" s="982"/>
      <c r="AP521" s="129"/>
      <c r="AQ521" s="116"/>
      <c r="AR521" s="116"/>
      <c r="AS521" s="117"/>
      <c r="AT521" s="117"/>
      <c r="AU521" s="117"/>
      <c r="AV521" s="117"/>
      <c r="AW521" s="117"/>
      <c r="AX521" s="117"/>
      <c r="AY521" s="117"/>
      <c r="AZ521" s="118"/>
    </row>
    <row r="522" spans="1:62" ht="16.5" thickTop="1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62" ht="15.75" x14ac:dyDescent="0.25">
      <c r="B523" s="1" t="s">
        <v>170</v>
      </c>
      <c r="C523" s="1" t="s">
        <v>155</v>
      </c>
      <c r="D523" s="1"/>
      <c r="E523" s="1"/>
      <c r="F523" s="1"/>
      <c r="G523" s="1"/>
      <c r="H523" s="1"/>
      <c r="I523" s="4"/>
      <c r="J523" s="1"/>
      <c r="K523" s="1"/>
      <c r="L523" s="1"/>
      <c r="M523" s="1"/>
      <c r="N523" s="1"/>
      <c r="O523" s="4"/>
      <c r="P523" s="4"/>
      <c r="Q523" s="4"/>
      <c r="R523" s="1"/>
      <c r="S523" s="108"/>
      <c r="T523" s="108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62" ht="15.75" x14ac:dyDescent="0.25">
      <c r="B524" s="1">
        <v>1</v>
      </c>
      <c r="C524" s="1" t="s">
        <v>555</v>
      </c>
      <c r="D524" s="1"/>
      <c r="E524" s="1"/>
      <c r="F524" s="1"/>
      <c r="G524" s="1"/>
      <c r="H524" s="1"/>
      <c r="I524" s="4"/>
      <c r="J524" s="1"/>
      <c r="K524" s="1"/>
      <c r="L524" s="1"/>
      <c r="M524" s="1"/>
      <c r="N524" s="1"/>
      <c r="O524" s="4"/>
      <c r="P524" s="4"/>
      <c r="Q524" s="4"/>
      <c r="R524" s="1"/>
      <c r="S524" s="613"/>
      <c r="T524" s="613"/>
      <c r="U524" s="613"/>
      <c r="V524" s="613"/>
      <c r="W524" s="613"/>
      <c r="X524" s="613"/>
      <c r="Y524" s="1"/>
      <c r="Z524" s="1"/>
      <c r="AA524" s="1">
        <v>2</v>
      </c>
      <c r="AB524" s="1" t="s">
        <v>171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983">
        <v>0.6</v>
      </c>
      <c r="AS524" s="983"/>
      <c r="AT524" s="1" t="s">
        <v>8</v>
      </c>
      <c r="AU524" s="970">
        <f>'DPLK (urut)'!F476</f>
        <v>0</v>
      </c>
      <c r="AV524" s="971"/>
      <c r="AW524" s="971"/>
      <c r="AX524" s="971"/>
      <c r="AY524" s="971"/>
      <c r="AZ524" s="972"/>
    </row>
    <row r="525" spans="1:62" ht="3" customHeight="1" x14ac:dyDescent="0.25">
      <c r="B525" s="1"/>
      <c r="C525" s="1"/>
      <c r="D525" s="1"/>
      <c r="E525" s="1"/>
      <c r="F525" s="1"/>
      <c r="G525" s="1"/>
      <c r="H525" s="1"/>
      <c r="I525" s="4"/>
      <c r="J525" s="1"/>
      <c r="K525" s="1"/>
      <c r="L525" s="1"/>
      <c r="M525" s="1"/>
      <c r="N525" s="1"/>
      <c r="O525" s="4"/>
      <c r="P525" s="4"/>
      <c r="Q525" s="4"/>
      <c r="R525" s="1"/>
      <c r="S525" s="613"/>
      <c r="T525" s="613"/>
      <c r="U525" s="613"/>
      <c r="V525" s="613"/>
      <c r="W525" s="613"/>
      <c r="X525" s="613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62" ht="15.75" x14ac:dyDescent="0.25">
      <c r="B526" s="1"/>
      <c r="C526" s="1" t="s">
        <v>127</v>
      </c>
      <c r="D526" s="1"/>
      <c r="E526" s="1"/>
      <c r="F526" s="1"/>
      <c r="G526" s="1"/>
      <c r="H526" s="1"/>
      <c r="I526" s="4"/>
      <c r="J526" s="1"/>
      <c r="K526" s="1"/>
      <c r="L526" s="1"/>
      <c r="M526" s="1"/>
      <c r="N526" s="1"/>
      <c r="O526" s="969">
        <v>3.0000000000000001E-3</v>
      </c>
      <c r="P526" s="969"/>
      <c r="Q526" s="4" t="s">
        <v>8</v>
      </c>
      <c r="R526" s="1"/>
      <c r="S526" s="970">
        <f>'BPJS Ketenagakerjaan'!F61</f>
        <v>27718.05</v>
      </c>
      <c r="T526" s="971"/>
      <c r="U526" s="971"/>
      <c r="V526" s="971"/>
      <c r="W526" s="971"/>
      <c r="X526" s="972"/>
      <c r="Y526" s="1"/>
      <c r="Z526" s="1"/>
      <c r="AA526" s="1">
        <v>3</v>
      </c>
      <c r="AB526" s="1" t="s">
        <v>186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983">
        <v>0.05</v>
      </c>
      <c r="AO526" s="984"/>
      <c r="AP526" s="1"/>
      <c r="AQ526" s="1"/>
      <c r="AR526" s="1"/>
      <c r="AS526" s="1"/>
      <c r="AT526" s="1" t="s">
        <v>8</v>
      </c>
      <c r="AU526" s="970">
        <v>0</v>
      </c>
      <c r="AV526" s="971"/>
      <c r="AW526" s="971"/>
      <c r="AX526" s="971"/>
      <c r="AY526" s="971"/>
      <c r="AZ526" s="972"/>
    </row>
    <row r="527" spans="1:62" ht="3" customHeight="1" x14ac:dyDescent="0.25">
      <c r="B527" s="1"/>
      <c r="C527" s="1"/>
      <c r="D527" s="1"/>
      <c r="E527" s="1"/>
      <c r="F527" s="1"/>
      <c r="G527" s="1"/>
      <c r="H527" s="1"/>
      <c r="I527" s="4"/>
      <c r="J527" s="1"/>
      <c r="K527" s="1"/>
      <c r="L527" s="1"/>
      <c r="M527" s="1"/>
      <c r="N527" s="1"/>
      <c r="O527" s="609"/>
      <c r="P527" s="609"/>
      <c r="Q527" s="4"/>
      <c r="R527" s="1"/>
      <c r="S527" s="610"/>
      <c r="T527" s="610"/>
      <c r="U527" s="610"/>
      <c r="V527" s="610"/>
      <c r="W527" s="610"/>
      <c r="X527" s="610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62" ht="15.75" x14ac:dyDescent="0.25">
      <c r="B528" s="1"/>
      <c r="C528" s="1" t="s">
        <v>131</v>
      </c>
      <c r="D528" s="1"/>
      <c r="E528" s="1"/>
      <c r="F528" s="1"/>
      <c r="G528" s="1"/>
      <c r="H528" s="1"/>
      <c r="I528" s="4"/>
      <c r="J528" s="1"/>
      <c r="K528" s="1"/>
      <c r="L528" s="1"/>
      <c r="M528" s="1"/>
      <c r="N528" s="1"/>
      <c r="O528" s="969">
        <v>8.8999999999999999E-3</v>
      </c>
      <c r="P528" s="969"/>
      <c r="Q528" s="4" t="s">
        <v>8</v>
      </c>
      <c r="R528" s="1"/>
      <c r="S528" s="970">
        <f>'BPJS Ketenagakerjaan'!H61</f>
        <v>82230.214999999997</v>
      </c>
      <c r="T528" s="971"/>
      <c r="U528" s="971"/>
      <c r="V528" s="971"/>
      <c r="W528" s="971"/>
      <c r="X528" s="972"/>
      <c r="Y528" s="1"/>
      <c r="Z528" s="1"/>
      <c r="AA528" s="1">
        <v>4</v>
      </c>
      <c r="AB528" s="1" t="s">
        <v>554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 t="s">
        <v>8</v>
      </c>
      <c r="AU528" s="970">
        <f>'BPJS Kesehatan'!G63</f>
        <v>123122.31400000001</v>
      </c>
      <c r="AV528" s="971"/>
      <c r="AW528" s="971"/>
      <c r="AX528" s="971"/>
      <c r="AY528" s="971"/>
      <c r="AZ528" s="972"/>
    </row>
    <row r="529" spans="1:52" ht="3" customHeight="1" x14ac:dyDescent="0.25">
      <c r="B529" s="1"/>
      <c r="C529" s="1"/>
      <c r="D529" s="1"/>
      <c r="E529" s="1"/>
      <c r="F529" s="1"/>
      <c r="G529" s="1"/>
      <c r="H529" s="1"/>
      <c r="I529" s="4"/>
      <c r="J529" s="1"/>
      <c r="K529" s="1"/>
      <c r="L529" s="1"/>
      <c r="M529" s="1"/>
      <c r="N529" s="1"/>
      <c r="O529" s="609"/>
      <c r="P529" s="609"/>
      <c r="Q529" s="4"/>
      <c r="R529" s="1"/>
      <c r="S529" s="610"/>
      <c r="T529" s="610"/>
      <c r="U529" s="610"/>
      <c r="V529" s="610"/>
      <c r="W529" s="610"/>
      <c r="X529" s="610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x14ac:dyDescent="0.25">
      <c r="B530" s="1"/>
      <c r="C530" s="1" t="s">
        <v>156</v>
      </c>
      <c r="D530" s="1"/>
      <c r="E530" s="1"/>
      <c r="F530" s="1"/>
      <c r="G530" s="1"/>
      <c r="H530" s="1"/>
      <c r="I530" s="4"/>
      <c r="J530" s="1"/>
      <c r="K530" s="1"/>
      <c r="L530" s="1"/>
      <c r="M530" s="1"/>
      <c r="N530" s="1"/>
      <c r="O530" s="969">
        <v>3.6999999999999998E-2</v>
      </c>
      <c r="P530" s="969"/>
      <c r="Q530" s="4" t="s">
        <v>8</v>
      </c>
      <c r="R530" s="1"/>
      <c r="S530" s="970">
        <f>'BPJS Ketenagakerjaan'!M61</f>
        <v>341855.95</v>
      </c>
      <c r="T530" s="971"/>
      <c r="U530" s="971"/>
      <c r="V530" s="971"/>
      <c r="W530" s="971"/>
      <c r="X530" s="972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x14ac:dyDescent="0.25">
      <c r="C531" s="1" t="s">
        <v>602</v>
      </c>
      <c r="D531" s="1"/>
      <c r="E531" s="1"/>
      <c r="F531" s="1"/>
      <c r="G531" s="1"/>
      <c r="H531" s="1"/>
      <c r="I531" s="4"/>
      <c r="J531" s="1"/>
      <c r="K531" s="1"/>
      <c r="L531" s="1"/>
      <c r="M531" s="1"/>
      <c r="N531" s="1"/>
      <c r="O531" s="969">
        <v>0.02</v>
      </c>
      <c r="P531" s="969"/>
      <c r="Q531" s="4"/>
      <c r="R531" s="1"/>
      <c r="S531" s="970">
        <f>'BPJS Ketenagakerjaan'!R61</f>
        <v>146706</v>
      </c>
      <c r="T531" s="971"/>
      <c r="U531" s="971"/>
      <c r="V531" s="971"/>
      <c r="W531" s="971"/>
      <c r="X531" s="972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3" spans="1:52" x14ac:dyDescent="0.2">
      <c r="A533" t="s">
        <v>439</v>
      </c>
    </row>
    <row r="534" spans="1:52" x14ac:dyDescent="0.2">
      <c r="A534" s="392">
        <v>1</v>
      </c>
      <c r="B534" t="s">
        <v>455</v>
      </c>
    </row>
    <row r="535" spans="1:52" x14ac:dyDescent="0.2">
      <c r="A535" s="292"/>
    </row>
    <row r="538" spans="1:52" x14ac:dyDescent="0.2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  <c r="AA538" s="276"/>
      <c r="AB538" s="276"/>
      <c r="AC538" s="276"/>
      <c r="AD538" s="276"/>
      <c r="AE538" s="276"/>
      <c r="AF538" s="276"/>
      <c r="AG538" s="276"/>
      <c r="AH538" s="276"/>
      <c r="AI538" s="276"/>
      <c r="AJ538" s="276"/>
      <c r="AK538" s="276"/>
      <c r="AL538" s="276"/>
      <c r="AM538" s="276"/>
      <c r="AN538" s="276"/>
      <c r="AO538" s="276"/>
      <c r="AP538" s="276"/>
      <c r="AQ538" s="276"/>
      <c r="AR538" s="276"/>
      <c r="AS538" s="276"/>
      <c r="AT538" s="276"/>
      <c r="AU538" s="276"/>
      <c r="AV538" s="276"/>
      <c r="AW538" s="276"/>
      <c r="AX538" s="276"/>
      <c r="AY538" s="276"/>
      <c r="AZ538" s="276"/>
    </row>
    <row r="550" spans="45:45" x14ac:dyDescent="0.2">
      <c r="AS550" t="s">
        <v>184</v>
      </c>
    </row>
  </sheetData>
  <mergeCells count="526">
    <mergeCell ref="S243:X243"/>
    <mergeCell ref="S241:X241"/>
    <mergeCell ref="K278:X278"/>
    <mergeCell ref="K345:X345"/>
    <mergeCell ref="AU96:AZ96"/>
    <mergeCell ref="S86:X86"/>
    <mergeCell ref="AP86:AQ86"/>
    <mergeCell ref="AJ86:AK86"/>
    <mergeCell ref="K144:X144"/>
    <mergeCell ref="S154:X154"/>
    <mergeCell ref="S223:X223"/>
    <mergeCell ref="S90:X90"/>
    <mergeCell ref="S94:X94"/>
    <mergeCell ref="AU124:AZ124"/>
    <mergeCell ref="AU116:AZ116"/>
    <mergeCell ref="AU94:AZ94"/>
    <mergeCell ref="AM124:AN124"/>
    <mergeCell ref="S124:X124"/>
    <mergeCell ref="AU300:AZ300"/>
    <mergeCell ref="AP152:AQ152"/>
    <mergeCell ref="AB118:AO119"/>
    <mergeCell ref="AP172:AQ172"/>
    <mergeCell ref="AU170:AZ170"/>
    <mergeCell ref="AU172:AZ172"/>
    <mergeCell ref="AU488:AZ488"/>
    <mergeCell ref="AM496:AO496"/>
    <mergeCell ref="AU154:AZ154"/>
    <mergeCell ref="AP154:AQ154"/>
    <mergeCell ref="AO142:AT142"/>
    <mergeCell ref="AU152:AZ152"/>
    <mergeCell ref="AH415:AM415"/>
    <mergeCell ref="AP441:AQ441"/>
    <mergeCell ref="AJ486:AK486"/>
    <mergeCell ref="AH413:AX413"/>
    <mergeCell ref="AU431:AZ431"/>
    <mergeCell ref="AU328:AZ328"/>
    <mergeCell ref="AU490:AZ490"/>
    <mergeCell ref="AU290:AZ290"/>
    <mergeCell ref="AU298:AZ298"/>
    <mergeCell ref="AB187:AO188"/>
    <mergeCell ref="AO278:AT278"/>
    <mergeCell ref="AU223:AZ223"/>
    <mergeCell ref="AU237:AZ237"/>
    <mergeCell ref="AU156:AZ156"/>
    <mergeCell ref="AU166:AZ166"/>
    <mergeCell ref="AH213:AX213"/>
    <mergeCell ref="AJ154:AK154"/>
    <mergeCell ref="AH146:AM146"/>
    <mergeCell ref="AJ506:AK506"/>
    <mergeCell ref="S128:X128"/>
    <mergeCell ref="AP488:AQ488"/>
    <mergeCell ref="S239:X239"/>
    <mergeCell ref="Z520:Z521"/>
    <mergeCell ref="AA520:AA521"/>
    <mergeCell ref="AB520:AO521"/>
    <mergeCell ref="S488:X488"/>
    <mergeCell ref="AJ488:AK488"/>
    <mergeCell ref="S496:X496"/>
    <mergeCell ref="S498:X498"/>
    <mergeCell ref="S494:X494"/>
    <mergeCell ref="S502:X502"/>
    <mergeCell ref="K276:X276"/>
    <mergeCell ref="S320:X320"/>
    <mergeCell ref="S328:X328"/>
    <mergeCell ref="S312:X312"/>
    <mergeCell ref="O330:P330"/>
    <mergeCell ref="S330:X330"/>
    <mergeCell ref="S310:X310"/>
    <mergeCell ref="S449:X449"/>
    <mergeCell ref="S298:X298"/>
    <mergeCell ref="AH140:AZ140"/>
    <mergeCell ref="AU150:AZ150"/>
    <mergeCell ref="BD50:BJ50"/>
    <mergeCell ref="B455:F456"/>
    <mergeCell ref="K72:X72"/>
    <mergeCell ref="AH72:AZ72"/>
    <mergeCell ref="K74:X74"/>
    <mergeCell ref="AH74:AL74"/>
    <mergeCell ref="AO74:AT74"/>
    <mergeCell ref="AU106:AZ106"/>
    <mergeCell ref="K409:X409"/>
    <mergeCell ref="S152:X152"/>
    <mergeCell ref="S112:X112"/>
    <mergeCell ref="K413:X413"/>
    <mergeCell ref="K140:X140"/>
    <mergeCell ref="O124:P124"/>
    <mergeCell ref="S294:X294"/>
    <mergeCell ref="O126:P126"/>
    <mergeCell ref="S229:X229"/>
    <mergeCell ref="S231:X231"/>
    <mergeCell ref="S367:X367"/>
    <mergeCell ref="S375:X375"/>
    <mergeCell ref="K146:X146"/>
    <mergeCell ref="AU239:AZ239"/>
    <mergeCell ref="K209:X209"/>
    <mergeCell ref="S225:X225"/>
    <mergeCell ref="B118:F119"/>
    <mergeCell ref="G118:W119"/>
    <mergeCell ref="X118:X119"/>
    <mergeCell ref="S172:X172"/>
    <mergeCell ref="S164:X164"/>
    <mergeCell ref="G187:W188"/>
    <mergeCell ref="X187:X188"/>
    <mergeCell ref="S156:X156"/>
    <mergeCell ref="B187:F188"/>
    <mergeCell ref="O128:P128"/>
    <mergeCell ref="K142:X142"/>
    <mergeCell ref="S126:X126"/>
    <mergeCell ref="S162:X162"/>
    <mergeCell ref="S166:X166"/>
    <mergeCell ref="S168:X168"/>
    <mergeCell ref="S148:X148"/>
    <mergeCell ref="S158:X158"/>
    <mergeCell ref="S160:X160"/>
    <mergeCell ref="S170:X170"/>
    <mergeCell ref="B520:F521"/>
    <mergeCell ref="O463:P463"/>
    <mergeCell ref="S463:X463"/>
    <mergeCell ref="AU461:AZ461"/>
    <mergeCell ref="AU502:AZ502"/>
    <mergeCell ref="AU500:AZ500"/>
    <mergeCell ref="AU504:AZ504"/>
    <mergeCell ref="AU514:AZ514"/>
    <mergeCell ref="AU518:AZ518"/>
    <mergeCell ref="G520:W521"/>
    <mergeCell ref="AP506:AQ506"/>
    <mergeCell ref="AP486:AQ486"/>
    <mergeCell ref="S504:X504"/>
    <mergeCell ref="AU496:AZ496"/>
    <mergeCell ref="AU498:AZ498"/>
    <mergeCell ref="S500:X500"/>
    <mergeCell ref="K480:X480"/>
    <mergeCell ref="AH480:AM480"/>
    <mergeCell ref="S482:X482"/>
    <mergeCell ref="S508:X508"/>
    <mergeCell ref="S486:X486"/>
    <mergeCell ref="AU484:AZ484"/>
    <mergeCell ref="AO476:AT476"/>
    <mergeCell ref="AM461:AN461"/>
    <mergeCell ref="K78:X78"/>
    <mergeCell ref="S84:X84"/>
    <mergeCell ref="AU104:AZ104"/>
    <mergeCell ref="S104:X104"/>
    <mergeCell ref="Z455:Z456"/>
    <mergeCell ref="AA455:AA456"/>
    <mergeCell ref="AU88:AZ88"/>
    <mergeCell ref="AR445:AS445"/>
    <mergeCell ref="AU445:AZ445"/>
    <mergeCell ref="S265:X265"/>
    <mergeCell ref="S237:X237"/>
    <mergeCell ref="S116:X116"/>
    <mergeCell ref="AA187:AA188"/>
    <mergeCell ref="AR191:AS191"/>
    <mergeCell ref="AU191:AZ191"/>
    <mergeCell ref="AR174:AS174"/>
    <mergeCell ref="AJ84:AK84"/>
    <mergeCell ref="AP84:AQ84"/>
    <mergeCell ref="S245:X245"/>
    <mergeCell ref="AH144:AX144"/>
    <mergeCell ref="S429:X429"/>
    <mergeCell ref="S296:X296"/>
    <mergeCell ref="AH142:AL142"/>
    <mergeCell ref="S427:X427"/>
    <mergeCell ref="AU84:AZ84"/>
    <mergeCell ref="AH78:AM78"/>
    <mergeCell ref="S80:X80"/>
    <mergeCell ref="AU421:AZ421"/>
    <mergeCell ref="AU441:AZ441"/>
    <mergeCell ref="AH276:AZ276"/>
    <mergeCell ref="K280:X280"/>
    <mergeCell ref="O56:P56"/>
    <mergeCell ref="K76:X76"/>
    <mergeCell ref="S106:X106"/>
    <mergeCell ref="AR106:AS106"/>
    <mergeCell ref="O195:P195"/>
    <mergeCell ref="S195:X195"/>
    <mergeCell ref="O197:P197"/>
    <mergeCell ref="S197:X197"/>
    <mergeCell ref="AH76:AX76"/>
    <mergeCell ref="AU82:AZ82"/>
    <mergeCell ref="AU112:AZ112"/>
    <mergeCell ref="AU86:AZ86"/>
    <mergeCell ref="AJ152:AK152"/>
    <mergeCell ref="S88:X88"/>
    <mergeCell ref="S98:X98"/>
    <mergeCell ref="S100:X100"/>
    <mergeCell ref="S92:X92"/>
    <mergeCell ref="O60:P60"/>
    <mergeCell ref="S60:X60"/>
    <mergeCell ref="AU38:AZ38"/>
    <mergeCell ref="AU40:AZ40"/>
    <mergeCell ref="AU56:AZ56"/>
    <mergeCell ref="B50:F51"/>
    <mergeCell ref="G50:W51"/>
    <mergeCell ref="X50:X51"/>
    <mergeCell ref="Z50:Z51"/>
    <mergeCell ref="S38:X38"/>
    <mergeCell ref="AA50:AA51"/>
    <mergeCell ref="S56:X56"/>
    <mergeCell ref="AU54:AZ54"/>
    <mergeCell ref="AU44:AZ44"/>
    <mergeCell ref="S48:X48"/>
    <mergeCell ref="AU48:AZ48"/>
    <mergeCell ref="AB50:AO51"/>
    <mergeCell ref="AM56:AN56"/>
    <mergeCell ref="AR54:AS54"/>
    <mergeCell ref="O58:P58"/>
    <mergeCell ref="S58:X58"/>
    <mergeCell ref="AR38:AS38"/>
    <mergeCell ref="S44:X44"/>
    <mergeCell ref="AR42:AS42"/>
    <mergeCell ref="S36:X36"/>
    <mergeCell ref="S22:X22"/>
    <mergeCell ref="AU22:AZ22"/>
    <mergeCell ref="AU36:AZ36"/>
    <mergeCell ref="AU28:AZ28"/>
    <mergeCell ref="S24:X24"/>
    <mergeCell ref="AU24:AZ24"/>
    <mergeCell ref="AU34:AZ34"/>
    <mergeCell ref="S32:X32"/>
    <mergeCell ref="S34:X34"/>
    <mergeCell ref="S26:X26"/>
    <mergeCell ref="AU30:AZ30"/>
    <mergeCell ref="S28:X28"/>
    <mergeCell ref="AM28:AO28"/>
    <mergeCell ref="S30:X30"/>
    <mergeCell ref="AU32:AZ32"/>
    <mergeCell ref="AU42:AZ42"/>
    <mergeCell ref="AJ40:AK40"/>
    <mergeCell ref="AP40:AQ40"/>
    <mergeCell ref="S441:X441"/>
    <mergeCell ref="G455:W456"/>
    <mergeCell ref="BD520:BJ520"/>
    <mergeCell ref="K415:X415"/>
    <mergeCell ref="AU433:AZ433"/>
    <mergeCell ref="S465:X465"/>
    <mergeCell ref="S40:X40"/>
    <mergeCell ref="BD187:BJ187"/>
    <mergeCell ref="AR176:AS176"/>
    <mergeCell ref="AU176:AZ176"/>
    <mergeCell ref="AR443:AS443"/>
    <mergeCell ref="AU443:AZ443"/>
    <mergeCell ref="S443:X443"/>
    <mergeCell ref="AU100:AZ100"/>
    <mergeCell ref="BD455:BJ455"/>
    <mergeCell ref="AR459:AS459"/>
    <mergeCell ref="AU459:AZ459"/>
    <mergeCell ref="AU453:AZ453"/>
    <mergeCell ref="AU425:AZ425"/>
    <mergeCell ref="AH409:AZ409"/>
    <mergeCell ref="AU447:AZ447"/>
    <mergeCell ref="K6:X6"/>
    <mergeCell ref="AH6:AZ6"/>
    <mergeCell ref="K8:X8"/>
    <mergeCell ref="AH8:AL8"/>
    <mergeCell ref="AO8:AT8"/>
    <mergeCell ref="K10:X10"/>
    <mergeCell ref="AH10:AX10"/>
    <mergeCell ref="S20:X20"/>
    <mergeCell ref="AJ20:AK20"/>
    <mergeCell ref="AP20:AQ20"/>
    <mergeCell ref="AU20:AZ20"/>
    <mergeCell ref="K12:X12"/>
    <mergeCell ref="S14:X14"/>
    <mergeCell ref="AU16:AZ16"/>
    <mergeCell ref="S18:X18"/>
    <mergeCell ref="AJ18:AK18"/>
    <mergeCell ref="AH12:AM12"/>
    <mergeCell ref="AP18:AQ18"/>
    <mergeCell ref="AU18:AZ18"/>
    <mergeCell ref="AM94:AO94"/>
    <mergeCell ref="S96:X96"/>
    <mergeCell ref="AU98:AZ98"/>
    <mergeCell ref="AU102:AZ102"/>
    <mergeCell ref="S102:X102"/>
    <mergeCell ref="AR104:AS104"/>
    <mergeCell ref="O461:P461"/>
    <mergeCell ref="AR447:AS447"/>
    <mergeCell ref="S108:X108"/>
    <mergeCell ref="AJ441:AK441"/>
    <mergeCell ref="S461:X461"/>
    <mergeCell ref="AU316:AZ316"/>
    <mergeCell ref="S308:X308"/>
    <mergeCell ref="K282:X282"/>
    <mergeCell ref="AH282:AM282"/>
    <mergeCell ref="O193:P193"/>
    <mergeCell ref="AU449:AZ449"/>
    <mergeCell ref="S453:X453"/>
    <mergeCell ref="AU439:AZ439"/>
    <mergeCell ref="S439:X439"/>
    <mergeCell ref="S435:X435"/>
    <mergeCell ref="S437:X437"/>
    <mergeCell ref="AM328:AN328"/>
    <mergeCell ref="AM162:AO162"/>
    <mergeCell ref="BD118:BJ118"/>
    <mergeCell ref="S417:X417"/>
    <mergeCell ref="AR122:AS122"/>
    <mergeCell ref="AU122:AZ122"/>
    <mergeCell ref="AR326:AS326"/>
    <mergeCell ref="Z118:Z119"/>
    <mergeCell ref="AA118:AA119"/>
    <mergeCell ref="S227:X227"/>
    <mergeCell ref="S526:X526"/>
    <mergeCell ref="AU231:AZ231"/>
    <mergeCell ref="AU253:AZ253"/>
    <mergeCell ref="AP288:AQ288"/>
    <mergeCell ref="AU286:AZ286"/>
    <mergeCell ref="AU241:AZ241"/>
    <mergeCell ref="AU310:AZ310"/>
    <mergeCell ref="AU304:AZ304"/>
    <mergeCell ref="AR241:AS241"/>
    <mergeCell ref="AU243:AZ243"/>
    <mergeCell ref="AH280:AX280"/>
    <mergeCell ref="AR245:AS245"/>
    <mergeCell ref="AU245:AZ245"/>
    <mergeCell ref="AU221:AZ221"/>
    <mergeCell ref="AJ223:AK223"/>
    <mergeCell ref="AP223:AQ223"/>
    <mergeCell ref="O526:P526"/>
    <mergeCell ref="O528:P528"/>
    <mergeCell ref="AB455:AO456"/>
    <mergeCell ref="AR508:AS508"/>
    <mergeCell ref="AU508:AZ508"/>
    <mergeCell ref="AU510:AZ510"/>
    <mergeCell ref="AR510:AS510"/>
    <mergeCell ref="S518:X518"/>
    <mergeCell ref="S528:X528"/>
    <mergeCell ref="O465:P465"/>
    <mergeCell ref="X455:X456"/>
    <mergeCell ref="S492:X492"/>
    <mergeCell ref="S490:X490"/>
    <mergeCell ref="AR524:AS524"/>
    <mergeCell ref="AN526:AO526"/>
    <mergeCell ref="AU528:AZ528"/>
    <mergeCell ref="AU524:AZ524"/>
    <mergeCell ref="K474:X474"/>
    <mergeCell ref="AH474:AZ474"/>
    <mergeCell ref="K476:X476"/>
    <mergeCell ref="AH476:AL476"/>
    <mergeCell ref="AU486:AZ486"/>
    <mergeCell ref="K478:X478"/>
    <mergeCell ref="AH478:AX478"/>
    <mergeCell ref="AU162:AZ162"/>
    <mergeCell ref="AU164:AZ164"/>
    <mergeCell ref="AU225:AZ225"/>
    <mergeCell ref="AU233:AZ233"/>
    <mergeCell ref="S235:X235"/>
    <mergeCell ref="AU235:AZ235"/>
    <mergeCell ref="S233:X233"/>
    <mergeCell ref="AU174:AZ174"/>
    <mergeCell ref="AU168:AZ168"/>
    <mergeCell ref="AM231:AO231"/>
    <mergeCell ref="AJ221:AK221"/>
    <mergeCell ref="AP221:AQ221"/>
    <mergeCell ref="S193:X193"/>
    <mergeCell ref="AU193:AZ193"/>
    <mergeCell ref="AU219:AZ219"/>
    <mergeCell ref="S174:X174"/>
    <mergeCell ref="S185:X185"/>
    <mergeCell ref="S181:X181"/>
    <mergeCell ref="AU181:AZ181"/>
    <mergeCell ref="AU185:AZ185"/>
    <mergeCell ref="AN193:AO193"/>
    <mergeCell ref="Z187:Z188"/>
    <mergeCell ref="AJ172:AK172"/>
    <mergeCell ref="AO345:AT345"/>
    <mergeCell ref="K347:X347"/>
    <mergeCell ref="AU326:AZ326"/>
    <mergeCell ref="O265:P265"/>
    <mergeCell ref="AH209:AZ209"/>
    <mergeCell ref="K211:X211"/>
    <mergeCell ref="AH211:AL211"/>
    <mergeCell ref="AO211:AT211"/>
    <mergeCell ref="K213:X213"/>
    <mergeCell ref="S221:X221"/>
    <mergeCell ref="S290:X290"/>
    <mergeCell ref="O261:P261"/>
    <mergeCell ref="AJ290:AK290"/>
    <mergeCell ref="S284:X284"/>
    <mergeCell ref="AU288:AZ288"/>
    <mergeCell ref="AU249:AZ249"/>
    <mergeCell ref="O328:P328"/>
    <mergeCell ref="AJ288:AK288"/>
    <mergeCell ref="K343:X343"/>
    <mergeCell ref="AH343:AZ343"/>
    <mergeCell ref="K215:X215"/>
    <mergeCell ref="AH215:AM215"/>
    <mergeCell ref="S217:X217"/>
    <mergeCell ref="S304:X304"/>
    <mergeCell ref="AP355:AQ355"/>
    <mergeCell ref="AU355:AZ355"/>
    <mergeCell ref="O399:P399"/>
    <mergeCell ref="S399:X399"/>
    <mergeCell ref="K411:X411"/>
    <mergeCell ref="AH411:AL411"/>
    <mergeCell ref="AO411:AT411"/>
    <mergeCell ref="AU437:AZ437"/>
    <mergeCell ref="S421:X421"/>
    <mergeCell ref="AJ421:AK421"/>
    <mergeCell ref="AP423:AQ423"/>
    <mergeCell ref="AU423:AZ423"/>
    <mergeCell ref="S425:X425"/>
    <mergeCell ref="S433:X433"/>
    <mergeCell ref="AM431:AO431"/>
    <mergeCell ref="S431:X431"/>
    <mergeCell ref="AP421:AQ421"/>
    <mergeCell ref="AU435:AZ435"/>
    <mergeCell ref="S423:X423"/>
    <mergeCell ref="AJ423:AK423"/>
    <mergeCell ref="B255:F256"/>
    <mergeCell ref="G255:W256"/>
    <mergeCell ref="X255:X256"/>
    <mergeCell ref="Z255:Z256"/>
    <mergeCell ref="O263:P263"/>
    <mergeCell ref="S263:X263"/>
    <mergeCell ref="B322:F323"/>
    <mergeCell ref="G322:W323"/>
    <mergeCell ref="X322:X323"/>
    <mergeCell ref="Z322:Z323"/>
    <mergeCell ref="S288:X288"/>
    <mergeCell ref="S300:X300"/>
    <mergeCell ref="S306:X306"/>
    <mergeCell ref="BD255:BJ255"/>
    <mergeCell ref="AR259:AS259"/>
    <mergeCell ref="AU259:AZ259"/>
    <mergeCell ref="S261:X261"/>
    <mergeCell ref="AM261:AN261"/>
    <mergeCell ref="AU261:AZ261"/>
    <mergeCell ref="AA255:AA256"/>
    <mergeCell ref="AB255:AO256"/>
    <mergeCell ref="BD322:BJ322"/>
    <mergeCell ref="AU306:AZ306"/>
    <mergeCell ref="AR308:AS308"/>
    <mergeCell ref="AU308:AZ308"/>
    <mergeCell ref="S302:X302"/>
    <mergeCell ref="S292:X292"/>
    <mergeCell ref="S316:X316"/>
    <mergeCell ref="AA322:AA323"/>
    <mergeCell ref="AB322:AO323"/>
    <mergeCell ref="AH278:AL278"/>
    <mergeCell ref="AU292:AZ292"/>
    <mergeCell ref="AU302:AZ302"/>
    <mergeCell ref="AM298:AO298"/>
    <mergeCell ref="AU320:AZ320"/>
    <mergeCell ref="AP290:AQ290"/>
    <mergeCell ref="B389:F390"/>
    <mergeCell ref="G389:W390"/>
    <mergeCell ref="X389:X390"/>
    <mergeCell ref="Z389:Z390"/>
    <mergeCell ref="S387:X387"/>
    <mergeCell ref="AU387:AZ387"/>
    <mergeCell ref="AU367:AZ367"/>
    <mergeCell ref="S351:X351"/>
    <mergeCell ref="AU353:AZ353"/>
    <mergeCell ref="S355:X355"/>
    <mergeCell ref="AU371:AZ371"/>
    <mergeCell ref="S373:X373"/>
    <mergeCell ref="AU373:AZ373"/>
    <mergeCell ref="S359:X359"/>
    <mergeCell ref="AU359:AZ359"/>
    <mergeCell ref="S361:X361"/>
    <mergeCell ref="AP357:AQ357"/>
    <mergeCell ref="AU357:AZ357"/>
    <mergeCell ref="AM365:AO365"/>
    <mergeCell ref="AU365:AZ365"/>
    <mergeCell ref="S363:X363"/>
    <mergeCell ref="S365:X365"/>
    <mergeCell ref="S357:X357"/>
    <mergeCell ref="AJ357:AK357"/>
    <mergeCell ref="BD389:BJ389"/>
    <mergeCell ref="AR393:AS393"/>
    <mergeCell ref="AU393:AZ393"/>
    <mergeCell ref="O395:P395"/>
    <mergeCell ref="S395:X395"/>
    <mergeCell ref="AM395:AN395"/>
    <mergeCell ref="AU395:AZ395"/>
    <mergeCell ref="AA389:AA390"/>
    <mergeCell ref="AB389:AO390"/>
    <mergeCell ref="AU58:AZ58"/>
    <mergeCell ref="AU126:AZ126"/>
    <mergeCell ref="AU195:AZ195"/>
    <mergeCell ref="AU263:AZ263"/>
    <mergeCell ref="O397:P397"/>
    <mergeCell ref="S397:X397"/>
    <mergeCell ref="AH347:AX347"/>
    <mergeCell ref="K349:X349"/>
    <mergeCell ref="AH349:AM349"/>
    <mergeCell ref="S253:X253"/>
    <mergeCell ref="S249:X249"/>
    <mergeCell ref="AJ243:AK243"/>
    <mergeCell ref="AP243:AQ243"/>
    <mergeCell ref="AR312:AS312"/>
    <mergeCell ref="AU312:AZ312"/>
    <mergeCell ref="AJ310:AK310"/>
    <mergeCell ref="AP310:AQ310"/>
    <mergeCell ref="S379:X379"/>
    <mergeCell ref="S383:X383"/>
    <mergeCell ref="AU383:AZ383"/>
    <mergeCell ref="S369:X369"/>
    <mergeCell ref="AU369:AZ369"/>
    <mergeCell ref="S371:X371"/>
    <mergeCell ref="AJ377:AK377"/>
    <mergeCell ref="O531:P531"/>
    <mergeCell ref="S531:X531"/>
    <mergeCell ref="AU463:AZ463"/>
    <mergeCell ref="AU397:AZ397"/>
    <mergeCell ref="AU330:AZ330"/>
    <mergeCell ref="AM494:AO494"/>
    <mergeCell ref="AU494:AZ494"/>
    <mergeCell ref="AP377:AQ377"/>
    <mergeCell ref="S377:X377"/>
    <mergeCell ref="AU377:AZ377"/>
    <mergeCell ref="AR375:AS375"/>
    <mergeCell ref="AU375:AZ375"/>
    <mergeCell ref="AH345:AL345"/>
    <mergeCell ref="O332:P332"/>
    <mergeCell ref="S332:X332"/>
    <mergeCell ref="S530:X530"/>
    <mergeCell ref="AU506:AZ506"/>
    <mergeCell ref="S506:X506"/>
    <mergeCell ref="S514:X514"/>
    <mergeCell ref="AU526:AZ526"/>
    <mergeCell ref="O530:P530"/>
    <mergeCell ref="X520:X521"/>
    <mergeCell ref="AJ355:AK355"/>
    <mergeCell ref="AU419:AZ419"/>
  </mergeCells>
  <pageMargins left="0.19685039370078741" right="0.19685039370078741" top="0.23622047244094491" bottom="0.23622047244094491" header="0.31496062992125984" footer="0.31496062992125984"/>
  <pageSetup paperSize="9" scale="61" orientation="portrait" horizontalDpi="4294967293" verticalDpi="300" r:id="rId1"/>
  <headerFooter>
    <oddFooter>&amp;Rsdm.docx.</oddFooter>
  </headerFooter>
  <rowBreaks count="7" manualBreakCount="7">
    <brk id="65" max="51" man="1"/>
    <brk id="133" max="51" man="1"/>
    <brk id="202" max="51" man="1"/>
    <brk id="269" max="51" man="1"/>
    <brk id="335" max="51" man="1"/>
    <brk id="402" max="51" man="1"/>
    <brk id="468" max="5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2:BJ199"/>
  <sheetViews>
    <sheetView view="pageBreakPreview" topLeftCell="A157" zoomScale="70" zoomScaleSheetLayoutView="70" workbookViewId="0">
      <selection activeCell="AT192" sqref="AT192"/>
    </sheetView>
  </sheetViews>
  <sheetFormatPr defaultRowHeight="12.75" x14ac:dyDescent="0.2"/>
  <cols>
    <col min="1" max="2" width="2.7109375" customWidth="1"/>
    <col min="3" max="3" width="3.5703125" customWidth="1"/>
    <col min="4" max="14" width="2.7109375" customWidth="1"/>
    <col min="15" max="15" width="4.5703125" customWidth="1"/>
    <col min="16" max="16" width="2.7109375" customWidth="1"/>
    <col min="17" max="17" width="3.28515625" customWidth="1"/>
    <col min="18" max="18" width="2.7109375" customWidth="1"/>
    <col min="19" max="24" width="3" customWidth="1"/>
    <col min="25" max="46" width="2.7109375" customWidth="1"/>
    <col min="47" max="52" width="3" customWidth="1"/>
    <col min="53" max="70" width="2.7109375" customWidth="1"/>
  </cols>
  <sheetData>
    <row r="2" spans="1:52" ht="15.7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2" ht="18.75" x14ac:dyDescent="0.3">
      <c r="A3" s="1"/>
      <c r="B3" s="1"/>
      <c r="C3" s="70"/>
      <c r="D3" s="70"/>
      <c r="E3" s="70"/>
      <c r="F3" s="70"/>
      <c r="G3" s="70"/>
      <c r="H3" s="70"/>
      <c r="I3" s="70"/>
      <c r="J3" s="70"/>
      <c r="K3" s="70"/>
      <c r="L3" s="70"/>
      <c r="M3" s="70" t="s">
        <v>350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1"/>
      <c r="AY3" s="1"/>
    </row>
    <row r="4" spans="1:52" ht="15.75" x14ac:dyDescent="0.25">
      <c r="A4" s="1"/>
      <c r="B4" s="1"/>
      <c r="C4" s="1"/>
      <c r="D4" s="1"/>
      <c r="E4" s="1"/>
      <c r="F4" s="1"/>
      <c r="G4" s="1"/>
      <c r="H4" s="1"/>
      <c r="I4" s="3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2" ht="22.5" x14ac:dyDescent="0.3">
      <c r="A5" s="1"/>
      <c r="B5" s="1"/>
      <c r="C5" s="70"/>
      <c r="D5" s="70"/>
      <c r="E5" s="70"/>
      <c r="F5" s="70"/>
      <c r="G5" s="70"/>
      <c r="H5" s="70"/>
      <c r="I5" s="70"/>
      <c r="J5" s="70"/>
      <c r="K5" s="70"/>
      <c r="L5" s="70"/>
      <c r="M5" s="71" t="s">
        <v>15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1"/>
      <c r="AY5" s="1"/>
    </row>
    <row r="6" spans="1:52" ht="15.75" x14ac:dyDescent="0.25">
      <c r="A6" s="1"/>
      <c r="B6" s="1"/>
      <c r="C6" s="1"/>
      <c r="D6" s="1"/>
      <c r="E6" s="1"/>
      <c r="F6" s="1"/>
      <c r="G6" s="1"/>
      <c r="H6" s="1"/>
      <c r="I6" s="3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2" ht="15.75" x14ac:dyDescent="0.25">
      <c r="A7" s="1"/>
      <c r="B7" s="5"/>
      <c r="C7" s="6" t="s">
        <v>7</v>
      </c>
      <c r="D7" s="7"/>
      <c r="E7" s="7"/>
      <c r="F7" s="7"/>
      <c r="G7" s="7"/>
      <c r="H7" s="7"/>
      <c r="I7" s="11" t="s">
        <v>8</v>
      </c>
      <c r="J7" s="7"/>
      <c r="K7" s="994" t="str">
        <f>'Rekap1 +tunjangan'!B24</f>
        <v>DIONALDO, Amd</v>
      </c>
      <c r="L7" s="995"/>
      <c r="M7" s="995"/>
      <c r="N7" s="995"/>
      <c r="O7" s="995"/>
      <c r="P7" s="995"/>
      <c r="Q7" s="995"/>
      <c r="R7" s="995"/>
      <c r="S7" s="995"/>
      <c r="T7" s="995"/>
      <c r="U7" s="995"/>
      <c r="V7" s="995"/>
      <c r="W7" s="995"/>
      <c r="X7" s="996"/>
      <c r="Y7" s="90"/>
      <c r="Z7" s="1"/>
      <c r="AA7" s="8" t="s">
        <v>11</v>
      </c>
      <c r="AB7" s="7"/>
      <c r="AC7" s="7"/>
      <c r="AD7" s="7"/>
      <c r="AE7" s="7"/>
      <c r="AF7" s="11" t="s">
        <v>8</v>
      </c>
      <c r="AG7" s="7"/>
      <c r="AH7" s="994" t="s">
        <v>399</v>
      </c>
      <c r="AI7" s="994"/>
      <c r="AJ7" s="994"/>
      <c r="AK7" s="994"/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994"/>
      <c r="AX7" s="994"/>
      <c r="AY7" s="1004"/>
    </row>
    <row r="8" spans="1:52" ht="3" customHeight="1" x14ac:dyDescent="0.25">
      <c r="A8" s="1"/>
      <c r="B8" s="1"/>
      <c r="C8" s="1"/>
      <c r="D8" s="1"/>
      <c r="E8" s="1"/>
      <c r="F8" s="1"/>
      <c r="G8" s="1"/>
      <c r="H8" s="1"/>
      <c r="I8" s="10"/>
      <c r="J8" s="1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1"/>
      <c r="AA8" s="2"/>
      <c r="AB8" s="1"/>
      <c r="AC8" s="1"/>
      <c r="AD8" s="1"/>
      <c r="AE8" s="1"/>
      <c r="AF8" s="12"/>
      <c r="AG8" s="1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1"/>
      <c r="AY8" s="1"/>
    </row>
    <row r="9" spans="1:52" ht="15.75" x14ac:dyDescent="0.25">
      <c r="A9" s="1"/>
      <c r="B9" s="5"/>
      <c r="C9" s="6" t="s">
        <v>21</v>
      </c>
      <c r="D9" s="7"/>
      <c r="E9" s="7"/>
      <c r="F9" s="7"/>
      <c r="G9" s="7"/>
      <c r="H9" s="7"/>
      <c r="I9" s="11" t="s">
        <v>8</v>
      </c>
      <c r="J9" s="7"/>
      <c r="K9" s="994" t="s">
        <v>397</v>
      </c>
      <c r="L9" s="995"/>
      <c r="M9" s="995"/>
      <c r="N9" s="995"/>
      <c r="O9" s="995"/>
      <c r="P9" s="995"/>
      <c r="Q9" s="995"/>
      <c r="R9" s="995"/>
      <c r="S9" s="995"/>
      <c r="T9" s="995"/>
      <c r="U9" s="995"/>
      <c r="V9" s="995"/>
      <c r="W9" s="995"/>
      <c r="X9" s="996"/>
      <c r="Y9" s="90"/>
      <c r="Z9" s="1"/>
      <c r="AA9" s="8" t="s">
        <v>12</v>
      </c>
      <c r="AB9" s="7"/>
      <c r="AC9" s="7"/>
      <c r="AD9" s="7"/>
      <c r="AE9" s="7"/>
      <c r="AF9" s="11" t="s">
        <v>8</v>
      </c>
      <c r="AG9" s="7"/>
      <c r="AH9" s="997">
        <f>pandu!AH8</f>
        <v>42659</v>
      </c>
      <c r="AI9" s="997"/>
      <c r="AJ9" s="997"/>
      <c r="AK9" s="997"/>
      <c r="AL9" s="997"/>
      <c r="AM9" s="67" t="s">
        <v>18</v>
      </c>
      <c r="AN9" s="7"/>
      <c r="AO9" s="997">
        <f>pandu!AO8</f>
        <v>42689</v>
      </c>
      <c r="AP9" s="997"/>
      <c r="AQ9" s="997"/>
      <c r="AR9" s="997"/>
      <c r="AS9" s="997"/>
      <c r="AT9" s="68"/>
      <c r="AU9" s="68"/>
      <c r="AV9" s="68"/>
      <c r="AW9" s="68"/>
      <c r="AX9" s="7"/>
      <c r="AY9" s="74"/>
    </row>
    <row r="10" spans="1:52" ht="3" customHeight="1" x14ac:dyDescent="0.25">
      <c r="A10" s="1"/>
      <c r="B10" s="1"/>
      <c r="C10" s="1"/>
      <c r="D10" s="1"/>
      <c r="E10" s="1"/>
      <c r="F10" s="1"/>
      <c r="G10" s="1"/>
      <c r="H10" s="1"/>
      <c r="I10" s="10"/>
      <c r="J10" s="1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1"/>
      <c r="AA10" s="2"/>
      <c r="AB10" s="1"/>
      <c r="AC10" s="1"/>
      <c r="AD10" s="1"/>
      <c r="AE10" s="1"/>
      <c r="AF10" s="12"/>
      <c r="AG10" s="1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1"/>
      <c r="AY10" s="1"/>
    </row>
    <row r="11" spans="1:52" ht="15.75" x14ac:dyDescent="0.25">
      <c r="A11" s="1"/>
      <c r="B11" s="5"/>
      <c r="C11" s="6" t="s">
        <v>6</v>
      </c>
      <c r="D11" s="7"/>
      <c r="E11" s="7"/>
      <c r="F11" s="7"/>
      <c r="G11" s="7"/>
      <c r="H11" s="7"/>
      <c r="I11" s="11" t="s">
        <v>8</v>
      </c>
      <c r="J11" s="7"/>
      <c r="K11" s="999" t="s">
        <v>398</v>
      </c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1"/>
      <c r="Y11" s="91"/>
      <c r="Z11" s="1"/>
      <c r="AA11" s="8" t="s">
        <v>13</v>
      </c>
      <c r="AB11" s="7"/>
      <c r="AC11" s="7"/>
      <c r="AD11" s="7"/>
      <c r="AE11" s="7"/>
      <c r="AF11" s="11" t="s">
        <v>8</v>
      </c>
      <c r="AG11" s="7"/>
      <c r="AH11" s="1002">
        <f>'Rekap1 +tunjangan'!C24</f>
        <v>38176</v>
      </c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7"/>
      <c r="AY11" s="74"/>
    </row>
    <row r="12" spans="1:52" ht="3" customHeight="1" x14ac:dyDescent="0.25">
      <c r="A12" s="1"/>
      <c r="B12" s="1"/>
      <c r="C12" s="1"/>
      <c r="D12" s="1"/>
      <c r="E12" s="1"/>
      <c r="F12" s="1"/>
      <c r="G12" s="1"/>
      <c r="H12" s="1"/>
      <c r="I12" s="10"/>
      <c r="J12" s="1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1"/>
      <c r="AA12" s="2"/>
      <c r="AB12" s="1"/>
      <c r="AC12" s="1"/>
      <c r="AD12" s="1"/>
      <c r="AE12" s="1"/>
      <c r="AF12" s="12"/>
      <c r="AG12" s="1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1"/>
      <c r="AY12" s="1"/>
    </row>
    <row r="13" spans="1:52" ht="15.75" x14ac:dyDescent="0.25">
      <c r="A13" s="1"/>
      <c r="B13" s="5"/>
      <c r="C13" s="6" t="s">
        <v>104</v>
      </c>
      <c r="D13" s="7"/>
      <c r="E13" s="7"/>
      <c r="F13" s="7"/>
      <c r="G13" s="7"/>
      <c r="H13" s="7"/>
      <c r="I13" s="87" t="s">
        <v>8</v>
      </c>
      <c r="J13" s="7"/>
      <c r="K13" s="994" t="s">
        <v>116</v>
      </c>
      <c r="L13" s="995"/>
      <c r="M13" s="995"/>
      <c r="N13" s="995"/>
      <c r="O13" s="995"/>
      <c r="P13" s="995"/>
      <c r="Q13" s="995"/>
      <c r="R13" s="995"/>
      <c r="S13" s="995"/>
      <c r="T13" s="995"/>
      <c r="U13" s="995"/>
      <c r="V13" s="995"/>
      <c r="W13" s="995"/>
      <c r="X13" s="996"/>
      <c r="Y13" s="90"/>
      <c r="Z13" s="1"/>
      <c r="AA13" s="8" t="s">
        <v>14</v>
      </c>
      <c r="AB13" s="7"/>
      <c r="AC13" s="7"/>
      <c r="AD13" s="7"/>
      <c r="AE13" s="7"/>
      <c r="AF13" s="11" t="s">
        <v>8</v>
      </c>
      <c r="AG13" s="7"/>
      <c r="AH13" s="1014" t="s">
        <v>300</v>
      </c>
      <c r="AI13" s="994"/>
      <c r="AJ13" s="994"/>
      <c r="AK13" s="994"/>
      <c r="AL13" s="994"/>
      <c r="AM13" s="994"/>
      <c r="AN13" s="67" t="s">
        <v>161</v>
      </c>
      <c r="AO13" s="67"/>
      <c r="AP13" s="67"/>
      <c r="AQ13" s="67"/>
      <c r="AR13" s="67"/>
      <c r="AS13" s="67"/>
      <c r="AT13" s="67"/>
      <c r="AU13" s="67"/>
      <c r="AV13" s="67"/>
      <c r="AW13" s="67"/>
      <c r="AX13" s="7"/>
      <c r="AY13" s="74"/>
    </row>
    <row r="14" spans="1:52" ht="15.75" x14ac:dyDescent="0.25">
      <c r="A14" s="1"/>
      <c r="B14" s="1"/>
      <c r="C14" s="1"/>
      <c r="D14" s="1"/>
      <c r="E14" s="1"/>
      <c r="F14" s="1"/>
      <c r="G14" s="1"/>
      <c r="H14" s="1"/>
      <c r="I14" s="3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2" ht="15.75" x14ac:dyDescent="0.25">
      <c r="A15" s="1"/>
      <c r="B15" s="1" t="s">
        <v>167</v>
      </c>
      <c r="C15" s="1" t="s"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4"/>
      <c r="Q15" s="4" t="s">
        <v>8</v>
      </c>
      <c r="R15" s="1"/>
      <c r="S15" s="970">
        <f>'Rekap1 +tunjangan'!E24</f>
        <v>6609780</v>
      </c>
      <c r="T15" s="971"/>
      <c r="U15" s="971"/>
      <c r="V15" s="971"/>
      <c r="W15" s="971"/>
      <c r="X15" s="972"/>
      <c r="Y15" s="108"/>
      <c r="Z15" s="1"/>
      <c r="AA15" s="1" t="s">
        <v>166</v>
      </c>
      <c r="AB15" s="1" t="s">
        <v>153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3" customHeight="1" x14ac:dyDescent="0.25">
      <c r="A16" s="1"/>
      <c r="B16" s="1"/>
      <c r="C16" s="1"/>
      <c r="D16" s="1"/>
      <c r="E16" s="1"/>
      <c r="F16" s="1"/>
      <c r="G16" s="1"/>
      <c r="H16" s="1"/>
      <c r="I16" s="3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15.75" x14ac:dyDescent="0.25">
      <c r="A17" s="1"/>
      <c r="B17" s="1" t="s">
        <v>168</v>
      </c>
      <c r="C17" s="1" t="s">
        <v>125</v>
      </c>
      <c r="D17" s="1"/>
      <c r="E17" s="1"/>
      <c r="F17" s="1"/>
      <c r="G17" s="1"/>
      <c r="H17" s="1"/>
      <c r="I17" s="1"/>
      <c r="J17" s="1"/>
      <c r="K17" s="16"/>
      <c r="L17" s="16"/>
      <c r="M17" s="16"/>
      <c r="N17" s="16"/>
      <c r="O17" s="1"/>
      <c r="P17" s="4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 t="s">
        <v>108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 t="s">
        <v>8</v>
      </c>
      <c r="AU17" s="1"/>
      <c r="AV17" s="1"/>
      <c r="AW17" s="1"/>
      <c r="AX17" s="1"/>
      <c r="AY17" s="1"/>
      <c r="AZ17" s="1"/>
    </row>
    <row r="18" spans="1:52" ht="3" customHeight="1" x14ac:dyDescent="0.25">
      <c r="A18" s="1"/>
      <c r="B18" s="1"/>
      <c r="C18" s="1"/>
      <c r="D18" s="1"/>
      <c r="E18" s="1"/>
      <c r="F18" s="1"/>
      <c r="G18" s="1"/>
      <c r="H18" s="1"/>
      <c r="I18" s="4"/>
      <c r="J18" s="1"/>
      <c r="K18" s="39"/>
      <c r="L18" s="39"/>
      <c r="M18" s="39"/>
      <c r="N18" s="39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39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15.75" x14ac:dyDescent="0.25">
      <c r="A19" s="1"/>
      <c r="B19" s="1"/>
      <c r="C19" s="1" t="s">
        <v>20</v>
      </c>
      <c r="D19" s="1"/>
      <c r="E19" s="1"/>
      <c r="F19" s="1"/>
      <c r="G19" s="1"/>
      <c r="H19" s="1"/>
      <c r="I19" s="4"/>
      <c r="J19" s="1"/>
      <c r="K19" s="1"/>
      <c r="L19" s="1"/>
      <c r="M19" s="1"/>
      <c r="N19" s="1"/>
      <c r="O19" s="1"/>
      <c r="P19" s="4"/>
      <c r="Q19" s="4" t="s">
        <v>8</v>
      </c>
      <c r="R19" s="1"/>
      <c r="S19" s="970">
        <f>'Rekap1 +tunjangan'!G24</f>
        <v>1100000</v>
      </c>
      <c r="T19" s="971"/>
      <c r="U19" s="971"/>
      <c r="V19" s="971"/>
      <c r="W19" s="971"/>
      <c r="X19" s="972"/>
      <c r="Y19" s="108"/>
      <c r="Z19" s="1"/>
      <c r="AA19" s="1"/>
      <c r="AB19" s="1" t="s">
        <v>109</v>
      </c>
      <c r="AC19" s="1"/>
      <c r="AD19" s="1"/>
      <c r="AE19" s="1"/>
      <c r="AF19" s="4"/>
      <c r="AG19" s="5" t="s">
        <v>19</v>
      </c>
      <c r="AH19" s="67"/>
      <c r="AI19" s="73"/>
      <c r="AJ19" s="990">
        <v>0</v>
      </c>
      <c r="AK19" s="1005"/>
      <c r="AL19" s="16"/>
      <c r="AM19" s="72" t="s">
        <v>132</v>
      </c>
      <c r="AN19" s="67"/>
      <c r="AO19" s="74"/>
      <c r="AP19" s="990">
        <v>0</v>
      </c>
      <c r="AQ19" s="1005"/>
      <c r="AR19" s="107"/>
      <c r="AS19" s="1"/>
      <c r="AT19" s="1" t="s">
        <v>8</v>
      </c>
      <c r="AU19" s="970">
        <f>'Rekap1 +tunjangan'!AB24</f>
        <v>0</v>
      </c>
      <c r="AV19" s="971"/>
      <c r="AW19" s="971"/>
      <c r="AX19" s="971"/>
      <c r="AY19" s="971"/>
      <c r="AZ19" s="972"/>
    </row>
    <row r="20" spans="1:52" ht="3" customHeight="1" x14ac:dyDescent="0.25">
      <c r="A20" s="1"/>
      <c r="B20" s="1"/>
      <c r="C20" s="1"/>
      <c r="D20" s="1"/>
      <c r="E20" s="1"/>
      <c r="F20" s="1"/>
      <c r="G20" s="1"/>
      <c r="H20" s="1"/>
      <c r="I20" s="4"/>
      <c r="J20" s="1"/>
      <c r="K20" s="1"/>
      <c r="L20" s="1"/>
      <c r="M20" s="15"/>
      <c r="N20" s="15"/>
      <c r="O20" s="1"/>
      <c r="P20" s="4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39"/>
      <c r="AG20" s="1"/>
      <c r="AH20" s="1"/>
      <c r="AI20" s="1"/>
      <c r="AJ20" s="1">
        <v>0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>
        <v>0</v>
      </c>
      <c r="AX20" s="1"/>
      <c r="AY20" s="1"/>
      <c r="AZ20" s="1"/>
    </row>
    <row r="21" spans="1:52" ht="15.75" x14ac:dyDescent="0.25">
      <c r="A21" s="1"/>
      <c r="B21" s="1"/>
      <c r="C21" s="1" t="s">
        <v>41</v>
      </c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4"/>
      <c r="Q21" s="4" t="s">
        <v>8</v>
      </c>
      <c r="R21" s="1"/>
      <c r="S21" s="970">
        <f>'Rekap1 +tunjangan'!H24</f>
        <v>0</v>
      </c>
      <c r="T21" s="971"/>
      <c r="U21" s="971"/>
      <c r="V21" s="971"/>
      <c r="W21" s="971"/>
      <c r="X21" s="972"/>
      <c r="Y21" s="108"/>
      <c r="Z21" s="1"/>
      <c r="AA21" s="1"/>
      <c r="AB21" s="1" t="s">
        <v>550</v>
      </c>
      <c r="AC21" s="1"/>
      <c r="AD21" s="1"/>
      <c r="AE21" s="1"/>
      <c r="AF21" s="4"/>
      <c r="AG21" s="15"/>
      <c r="AH21" s="16"/>
      <c r="AI21" s="16"/>
      <c r="AJ21" s="992"/>
      <c r="AK21" s="992"/>
      <c r="AL21" s="16"/>
      <c r="AM21" s="16"/>
      <c r="AN21" s="16"/>
      <c r="AO21" s="15"/>
      <c r="AP21" s="992"/>
      <c r="AQ21" s="992"/>
      <c r="AR21" s="119"/>
      <c r="AS21" s="1"/>
      <c r="AT21" s="1" t="s">
        <v>8</v>
      </c>
      <c r="AU21" s="970">
        <f>'Rekap1 +tunjangan'!AM24</f>
        <v>77097.8</v>
      </c>
      <c r="AV21" s="971"/>
      <c r="AW21" s="971"/>
      <c r="AX21" s="971"/>
      <c r="AY21" s="971"/>
      <c r="AZ21" s="972"/>
    </row>
    <row r="22" spans="1:52" ht="3" customHeight="1" x14ac:dyDescent="0.25">
      <c r="A22" s="1"/>
      <c r="B22" s="1"/>
      <c r="C22" s="1"/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39"/>
      <c r="Q22" s="3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39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x14ac:dyDescent="0.25">
      <c r="A23" s="1"/>
      <c r="B23" s="1"/>
      <c r="C23" s="1" t="s">
        <v>21</v>
      </c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4"/>
      <c r="Q23" s="4" t="s">
        <v>8</v>
      </c>
      <c r="R23" s="1"/>
      <c r="S23" s="970">
        <f>'Rekap1 +tunjangan'!I24</f>
        <v>700000</v>
      </c>
      <c r="T23" s="971"/>
      <c r="U23" s="971"/>
      <c r="V23" s="971"/>
      <c r="W23" s="971"/>
      <c r="X23" s="972"/>
      <c r="Y23" s="108"/>
      <c r="Z23" s="1"/>
      <c r="AA23" s="1"/>
      <c r="AB23" s="1" t="s">
        <v>88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 t="s">
        <v>8</v>
      </c>
      <c r="AU23" s="970">
        <f>'Rekap1 +tunjangan'!AF24</f>
        <v>165244.5</v>
      </c>
      <c r="AV23" s="971"/>
      <c r="AW23" s="971"/>
      <c r="AX23" s="971"/>
      <c r="AY23" s="971"/>
      <c r="AZ23" s="972"/>
    </row>
    <row r="24" spans="1:52" ht="3" customHeight="1" x14ac:dyDescent="0.25">
      <c r="A24" s="1"/>
      <c r="B24" s="1"/>
      <c r="C24" s="1"/>
      <c r="D24" s="1"/>
      <c r="E24" s="1"/>
      <c r="F24" s="1"/>
      <c r="G24" s="1"/>
      <c r="H24" s="1"/>
      <c r="I24" s="4"/>
      <c r="J24" s="1"/>
      <c r="K24" s="1"/>
      <c r="L24" s="1"/>
      <c r="M24" s="1"/>
      <c r="N24" s="1"/>
      <c r="O24" s="1"/>
      <c r="P24" s="39"/>
      <c r="Q24" s="3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39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x14ac:dyDescent="0.25">
      <c r="A25" s="1"/>
      <c r="B25" s="1"/>
      <c r="C25" s="1" t="s">
        <v>508</v>
      </c>
      <c r="D25" s="1"/>
      <c r="E25" s="1"/>
      <c r="F25" s="1"/>
      <c r="G25" s="1"/>
      <c r="H25" s="1"/>
      <c r="I25" s="4"/>
      <c r="J25" s="1"/>
      <c r="K25" s="992"/>
      <c r="L25" s="992"/>
      <c r="M25" s="130"/>
      <c r="N25" s="107"/>
      <c r="O25" s="1"/>
      <c r="P25" s="4"/>
      <c r="Q25" s="4" t="s">
        <v>8</v>
      </c>
      <c r="R25" s="1"/>
      <c r="S25" s="970">
        <f>'Rekap1 +tunjangan'!L24</f>
        <v>400000</v>
      </c>
      <c r="T25" s="971"/>
      <c r="U25" s="971"/>
      <c r="V25" s="971"/>
      <c r="W25" s="971"/>
      <c r="X25" s="972"/>
      <c r="Y25" s="108"/>
      <c r="Z25" s="1"/>
      <c r="AA25" s="1"/>
      <c r="AB25" s="1" t="s">
        <v>551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3" customHeight="1" x14ac:dyDescent="0.25">
      <c r="A26" s="1"/>
      <c r="B26" s="1"/>
      <c r="C26" s="1"/>
      <c r="D26" s="1"/>
      <c r="E26" s="1"/>
      <c r="F26" s="1"/>
      <c r="G26" s="1"/>
      <c r="H26" s="1"/>
      <c r="I26" s="4"/>
      <c r="J26" s="1"/>
      <c r="K26" s="1"/>
      <c r="L26" s="1"/>
      <c r="M26" s="1"/>
      <c r="N26" s="1"/>
      <c r="O26" s="1"/>
      <c r="P26" s="39"/>
      <c r="Q26" s="39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39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x14ac:dyDescent="0.25">
      <c r="A27" s="1"/>
      <c r="B27" s="1"/>
      <c r="C27" s="1" t="s">
        <v>1</v>
      </c>
      <c r="D27" s="1"/>
      <c r="E27" s="1"/>
      <c r="F27" s="1"/>
      <c r="G27" s="1"/>
      <c r="H27" s="1"/>
      <c r="I27" s="4"/>
      <c r="J27" s="1"/>
      <c r="K27" s="990">
        <f>'Rekap1 +tunjangan'!D24</f>
        <v>20</v>
      </c>
      <c r="L27" s="991"/>
      <c r="M27" s="130" t="s">
        <v>31</v>
      </c>
      <c r="N27" s="107"/>
      <c r="O27" s="1"/>
      <c r="P27" s="4"/>
      <c r="Q27" s="4" t="s">
        <v>8</v>
      </c>
      <c r="R27" s="1"/>
      <c r="S27" s="970">
        <f>'Rekap1 +tunjangan'!N24</f>
        <v>1100000</v>
      </c>
      <c r="T27" s="971"/>
      <c r="U27" s="971"/>
      <c r="V27" s="971"/>
      <c r="W27" s="971"/>
      <c r="X27" s="972"/>
      <c r="Y27" s="108"/>
      <c r="Z27" s="1"/>
      <c r="AA27" s="1"/>
      <c r="AB27" s="1" t="s">
        <v>128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969">
        <v>0.02</v>
      </c>
      <c r="AN27" s="969"/>
      <c r="AO27" s="969"/>
      <c r="AP27" s="1"/>
      <c r="AQ27" s="1"/>
      <c r="AR27" s="1"/>
      <c r="AS27" s="1"/>
      <c r="AT27" s="1"/>
      <c r="AU27" s="970">
        <f>'BPJS Ketenagakerjaan'!K16</f>
        <v>168195.6</v>
      </c>
      <c r="AV27" s="971"/>
      <c r="AW27" s="971"/>
      <c r="AX27" s="971"/>
      <c r="AY27" s="971"/>
      <c r="AZ27" s="972"/>
    </row>
    <row r="28" spans="1:52" ht="3" customHeight="1" x14ac:dyDescent="0.25">
      <c r="A28" s="1"/>
      <c r="B28" s="1"/>
      <c r="C28" s="1"/>
      <c r="D28" s="1"/>
      <c r="E28" s="1"/>
      <c r="F28" s="1"/>
      <c r="G28" s="1"/>
      <c r="H28" s="1"/>
      <c r="I28" s="4"/>
      <c r="J28" s="1"/>
      <c r="K28" s="1"/>
      <c r="L28" s="1"/>
      <c r="M28" s="37"/>
      <c r="N28" s="1"/>
      <c r="O28" s="1"/>
      <c r="P28" s="4"/>
      <c r="Q28" s="4"/>
      <c r="R28" s="1"/>
      <c r="S28" s="108"/>
      <c r="T28" s="108"/>
      <c r="U28" s="108"/>
      <c r="V28" s="108"/>
      <c r="W28" s="108"/>
      <c r="X28" s="108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x14ac:dyDescent="0.25">
      <c r="A29" s="1"/>
      <c r="B29" s="1"/>
      <c r="C29" s="1" t="s">
        <v>2</v>
      </c>
      <c r="D29" s="1"/>
      <c r="E29" s="1"/>
      <c r="F29" s="1"/>
      <c r="G29" s="1"/>
      <c r="H29" s="1"/>
      <c r="I29" s="4"/>
      <c r="J29" s="1"/>
      <c r="K29" s="990">
        <f>K27</f>
        <v>20</v>
      </c>
      <c r="L29" s="991"/>
      <c r="M29" s="130" t="s">
        <v>31</v>
      </c>
      <c r="N29" s="107"/>
      <c r="O29" s="1"/>
      <c r="P29" s="4"/>
      <c r="Q29" s="4" t="s">
        <v>8</v>
      </c>
      <c r="R29" s="1"/>
      <c r="S29" s="970">
        <f>'Rekap1 +tunjangan'!P24</f>
        <v>1560000</v>
      </c>
      <c r="T29" s="971"/>
      <c r="U29" s="971"/>
      <c r="V29" s="971"/>
      <c r="W29" s="971"/>
      <c r="X29" s="972"/>
      <c r="Y29" s="108"/>
      <c r="Z29" s="1"/>
      <c r="AA29" s="1"/>
      <c r="AB29" s="1" t="s">
        <v>604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969">
        <v>0.01</v>
      </c>
      <c r="AN29" s="969"/>
      <c r="AO29" s="969"/>
      <c r="AP29" s="88"/>
      <c r="AQ29" s="1"/>
      <c r="AR29" s="1"/>
      <c r="AS29" s="1"/>
      <c r="AT29" s="1" t="s">
        <v>8</v>
      </c>
      <c r="AU29" s="970">
        <f>'BPJS Ketenagakerjaan'!P16</f>
        <v>73353</v>
      </c>
      <c r="AV29" s="971"/>
      <c r="AW29" s="971"/>
      <c r="AX29" s="971"/>
      <c r="AY29" s="971"/>
      <c r="AZ29" s="972"/>
    </row>
    <row r="30" spans="1:52" ht="3" customHeight="1" x14ac:dyDescent="0.25">
      <c r="A30" s="1"/>
      <c r="B30" s="1"/>
      <c r="C30" s="1"/>
      <c r="D30" s="1"/>
      <c r="E30" s="1"/>
      <c r="F30" s="1"/>
      <c r="G30" s="1"/>
      <c r="H30" s="1"/>
      <c r="I30" s="4"/>
      <c r="J30" s="1"/>
      <c r="K30" s="1"/>
      <c r="L30" s="1"/>
      <c r="M30" s="1"/>
      <c r="N30" s="1"/>
      <c r="O30" s="1"/>
      <c r="P30" s="4"/>
      <c r="Q30" s="4"/>
      <c r="R30" s="1"/>
      <c r="S30" s="108"/>
      <c r="T30" s="108"/>
      <c r="U30" s="108"/>
      <c r="V30" s="108"/>
      <c r="W30" s="108"/>
      <c r="X30" s="108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x14ac:dyDescent="0.25">
      <c r="A31" s="1"/>
      <c r="B31" s="1"/>
      <c r="C31" s="1" t="s">
        <v>3</v>
      </c>
      <c r="D31" s="1"/>
      <c r="E31" s="1"/>
      <c r="F31" s="1"/>
      <c r="G31" s="1"/>
      <c r="H31" s="1"/>
      <c r="I31" s="4"/>
      <c r="J31" s="1"/>
      <c r="K31" s="1"/>
      <c r="L31" s="1"/>
      <c r="M31" s="107"/>
      <c r="N31" s="107"/>
      <c r="O31" s="1"/>
      <c r="P31" s="39"/>
      <c r="Q31" s="39" t="s">
        <v>8</v>
      </c>
      <c r="R31" s="1"/>
      <c r="S31" s="970">
        <f>'Rekap1 +tunjangan'!Q24</f>
        <v>0</v>
      </c>
      <c r="T31" s="971"/>
      <c r="U31" s="971"/>
      <c r="V31" s="971"/>
      <c r="W31" s="971"/>
      <c r="X31" s="972"/>
      <c r="Y31" s="108"/>
      <c r="Z31" s="1"/>
      <c r="AA31" s="1"/>
      <c r="AB31" s="1" t="s">
        <v>172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013"/>
      <c r="AV31" s="1013"/>
      <c r="AW31" s="1013"/>
      <c r="AX31" s="1013"/>
      <c r="AY31" s="1013"/>
      <c r="AZ31" s="1013"/>
    </row>
    <row r="32" spans="1:52" ht="3" customHeight="1" x14ac:dyDescent="0.25">
      <c r="A32" s="1"/>
      <c r="B32" s="1"/>
      <c r="C32" s="1"/>
      <c r="D32" s="1"/>
      <c r="E32" s="1"/>
      <c r="F32" s="1"/>
      <c r="G32" s="1"/>
      <c r="H32" s="1"/>
      <c r="I32" s="4"/>
      <c r="J32" s="1"/>
      <c r="K32" s="1"/>
      <c r="L32" s="1"/>
      <c r="M32" s="1"/>
      <c r="N32" s="1"/>
      <c r="O32" s="1"/>
      <c r="P32" s="39"/>
      <c r="Q32" s="39"/>
      <c r="R32" s="1"/>
      <c r="S32" s="1"/>
      <c r="T32" s="1"/>
      <c r="U32" s="1"/>
      <c r="V32" s="1"/>
      <c r="W32" s="1"/>
      <c r="X32" s="1"/>
      <c r="Y32" s="108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5" ht="15.75" x14ac:dyDescent="0.25">
      <c r="A33" s="1"/>
      <c r="B33" s="1"/>
      <c r="C33" s="1" t="s">
        <v>105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39"/>
      <c r="Q33" s="39" t="s">
        <v>8</v>
      </c>
      <c r="R33" s="1"/>
      <c r="S33" s="970">
        <f>'Rekap1 +tunjangan'!R24</f>
        <v>0</v>
      </c>
      <c r="T33" s="971"/>
      <c r="U33" s="971"/>
      <c r="V33" s="971"/>
      <c r="W33" s="971"/>
      <c r="X33" s="972"/>
      <c r="Y33" s="108"/>
      <c r="Z33" s="1"/>
      <c r="AA33" s="1"/>
      <c r="AB33" s="1" t="s">
        <v>174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970">
        <f>KOPERASI!C12</f>
        <v>0</v>
      </c>
      <c r="AV33" s="971"/>
      <c r="AW33" s="971"/>
      <c r="AX33" s="971"/>
      <c r="AY33" s="971"/>
      <c r="AZ33" s="972"/>
      <c r="BB33" s="1"/>
      <c r="BC33" s="1"/>
    </row>
    <row r="34" spans="1:55" ht="3" customHeight="1" x14ac:dyDescent="0.25">
      <c r="A34" s="1"/>
      <c r="B34" s="1"/>
      <c r="C34" s="1"/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39"/>
      <c r="Q34" s="39"/>
      <c r="R34" s="1"/>
      <c r="S34" s="108"/>
      <c r="T34" s="108"/>
      <c r="U34" s="108"/>
      <c r="V34" s="108"/>
      <c r="W34" s="108"/>
      <c r="X34" s="108"/>
      <c r="Y34" s="108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5" ht="15.75" x14ac:dyDescent="0.25">
      <c r="A35" s="1"/>
      <c r="B35" s="1"/>
      <c r="C35" s="1" t="s">
        <v>106</v>
      </c>
      <c r="D35" s="1"/>
      <c r="E35" s="1"/>
      <c r="F35" s="1"/>
      <c r="G35" s="1"/>
      <c r="H35" s="1"/>
      <c r="I35" s="4"/>
      <c r="J35" s="1"/>
      <c r="K35" s="1"/>
      <c r="L35" s="1"/>
      <c r="M35" s="1"/>
      <c r="N35" s="1"/>
      <c r="O35" s="1"/>
      <c r="P35" s="4"/>
      <c r="Q35" s="4" t="s">
        <v>8</v>
      </c>
      <c r="R35" s="1"/>
      <c r="S35" s="970">
        <f>'Rekap1 +tunjangan'!T24</f>
        <v>0</v>
      </c>
      <c r="T35" s="971"/>
      <c r="U35" s="971"/>
      <c r="V35" s="971"/>
      <c r="W35" s="971"/>
      <c r="X35" s="972"/>
      <c r="Y35" s="108"/>
      <c r="Z35" s="1"/>
      <c r="AA35" s="1"/>
      <c r="AB35" s="1" t="s">
        <v>173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970">
        <f>KOPERASI!D11</f>
        <v>100000</v>
      </c>
      <c r="AV35" s="971"/>
      <c r="AW35" s="971"/>
      <c r="AX35" s="971"/>
      <c r="AY35" s="971"/>
      <c r="AZ35" s="972"/>
    </row>
    <row r="36" spans="1:55" ht="3" customHeight="1" x14ac:dyDescent="0.25">
      <c r="A36" s="1"/>
      <c r="B36" s="1"/>
      <c r="C36" s="1"/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4"/>
      <c r="Q36" s="4"/>
      <c r="R36" s="1"/>
      <c r="S36" s="108"/>
      <c r="T36" s="108"/>
      <c r="U36" s="108"/>
      <c r="V36" s="108"/>
      <c r="W36" s="108"/>
      <c r="X36" s="108"/>
      <c r="Y36" s="1"/>
      <c r="Z36" s="1"/>
      <c r="AA36" s="1"/>
      <c r="AB36" s="1"/>
      <c r="AC36" s="1"/>
      <c r="AD36" s="1"/>
      <c r="AE36" s="1"/>
      <c r="AF36" s="39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5" ht="15.75" x14ac:dyDescent="0.25">
      <c r="A37" s="1"/>
      <c r="B37" s="1"/>
      <c r="C37" s="1" t="s">
        <v>183</v>
      </c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1"/>
      <c r="P37" s="39"/>
      <c r="Q37" s="39" t="s">
        <v>8</v>
      </c>
      <c r="R37" s="1"/>
      <c r="S37" s="970">
        <f>'Rekap1 +tunjangan'!U24</f>
        <v>0</v>
      </c>
      <c r="T37" s="971"/>
      <c r="U37" s="971"/>
      <c r="V37" s="971"/>
      <c r="W37" s="971"/>
      <c r="X37" s="972"/>
      <c r="Y37" s="108"/>
      <c r="Z37" s="1"/>
      <c r="AA37" s="1"/>
      <c r="AB37" s="1" t="s">
        <v>175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970">
        <f>KOPERASI!E12</f>
        <v>0</v>
      </c>
      <c r="AV37" s="971"/>
      <c r="AW37" s="971"/>
      <c r="AX37" s="971"/>
      <c r="AY37" s="971"/>
      <c r="AZ37" s="972"/>
    </row>
    <row r="38" spans="1:55" ht="3" customHeight="1" x14ac:dyDescent="0.25">
      <c r="A38" s="1"/>
      <c r="B38" s="1"/>
      <c r="C38" s="1"/>
      <c r="D38" s="1"/>
      <c r="E38" s="1"/>
      <c r="F38" s="1"/>
      <c r="G38" s="1"/>
      <c r="H38" s="1"/>
      <c r="I38" s="4"/>
      <c r="J38" s="1"/>
      <c r="K38" s="1"/>
      <c r="L38" s="1"/>
      <c r="M38" s="1"/>
      <c r="N38" s="1"/>
      <c r="O38" s="4"/>
      <c r="P38" s="4"/>
      <c r="Q38" s="4"/>
      <c r="R38" s="1"/>
      <c r="S38" s="108"/>
      <c r="T38" s="108"/>
      <c r="U38" s="108"/>
      <c r="V38" s="108"/>
      <c r="W38" s="108"/>
      <c r="X38" s="108"/>
      <c r="Y38" s="108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5" ht="15.75" x14ac:dyDescent="0.25">
      <c r="A39" s="1"/>
      <c r="B39" s="1"/>
      <c r="C39" s="1" t="s">
        <v>187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9" t="s">
        <v>8</v>
      </c>
      <c r="R39" s="1"/>
      <c r="S39" s="970">
        <f>'Rekap1 +tunjangan'!W24</f>
        <v>0</v>
      </c>
      <c r="T39" s="971"/>
      <c r="U39" s="971"/>
      <c r="V39" s="971"/>
      <c r="W39" s="971"/>
      <c r="X39" s="972"/>
      <c r="Y39" s="108"/>
      <c r="Z39" s="1"/>
      <c r="AA39" s="1"/>
      <c r="AB39" s="1" t="s">
        <v>200</v>
      </c>
      <c r="AC39" s="1"/>
      <c r="AD39" s="1"/>
      <c r="AE39" s="1"/>
      <c r="AF39" s="1"/>
      <c r="AG39" s="5" t="s">
        <v>19</v>
      </c>
      <c r="AH39" s="67"/>
      <c r="AI39" s="73"/>
      <c r="AJ39" s="990">
        <f>KOPERASI!J11</f>
        <v>20</v>
      </c>
      <c r="AK39" s="991"/>
      <c r="AL39" s="16"/>
      <c r="AM39" s="72" t="s">
        <v>132</v>
      </c>
      <c r="AN39" s="67"/>
      <c r="AO39" s="74"/>
      <c r="AP39" s="990">
        <f>36-AJ39</f>
        <v>16</v>
      </c>
      <c r="AQ39" s="991"/>
      <c r="AR39" s="119"/>
      <c r="AS39" s="1"/>
      <c r="AT39" s="1" t="s">
        <v>8</v>
      </c>
      <c r="AU39" s="970">
        <f>KOPERASI!H11</f>
        <v>665000</v>
      </c>
      <c r="AV39" s="971"/>
      <c r="AW39" s="971"/>
      <c r="AX39" s="971"/>
      <c r="AY39" s="971"/>
      <c r="AZ39" s="972"/>
    </row>
    <row r="40" spans="1:55" ht="3" customHeight="1" x14ac:dyDescent="0.25">
      <c r="A40" s="1"/>
      <c r="B40" s="1"/>
      <c r="Y40" s="108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5" ht="15.75" x14ac:dyDescent="0.25">
      <c r="A41" s="1"/>
      <c r="B41" s="1"/>
      <c r="Y41" s="108"/>
      <c r="Z41" s="1"/>
      <c r="AA41" s="1"/>
      <c r="AB41" s="1" t="s">
        <v>471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983"/>
      <c r="AS41" s="983"/>
      <c r="AT41" s="1" t="s">
        <v>8</v>
      </c>
      <c r="AU41" s="970">
        <f>KOPERASI!G11</f>
        <v>510000</v>
      </c>
      <c r="AV41" s="971"/>
      <c r="AW41" s="971"/>
      <c r="AX41" s="971"/>
      <c r="AY41" s="971"/>
      <c r="AZ41" s="972"/>
    </row>
    <row r="42" spans="1:55" ht="3" customHeight="1" x14ac:dyDescent="0.25">
      <c r="A42" s="1"/>
      <c r="B42" s="1"/>
      <c r="Y42" s="108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5" ht="15.75" x14ac:dyDescent="0.25">
      <c r="A43" s="1"/>
      <c r="B43" s="1"/>
      <c r="Y43" s="108"/>
      <c r="Z43" s="1"/>
      <c r="AA43" s="1"/>
      <c r="AB43" s="1" t="s">
        <v>474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983"/>
      <c r="AS43" s="983"/>
      <c r="AT43" s="1" t="s">
        <v>8</v>
      </c>
      <c r="AU43" s="970">
        <f>'Rekap1 +tunjangan'!AD24</f>
        <v>20059</v>
      </c>
      <c r="AV43" s="971"/>
      <c r="AW43" s="971"/>
      <c r="AX43" s="971"/>
      <c r="AY43" s="971"/>
      <c r="AZ43" s="972"/>
    </row>
    <row r="44" spans="1:55" ht="3" customHeight="1" x14ac:dyDescent="0.25">
      <c r="A44" s="1"/>
      <c r="B44" s="1"/>
      <c r="Y44" s="108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5" ht="15.75" x14ac:dyDescent="0.25">
      <c r="A45" s="1"/>
      <c r="B45" s="1"/>
      <c r="Y45" s="108"/>
      <c r="Z45" s="1"/>
      <c r="AA45" s="1"/>
      <c r="AB45" s="1" t="s">
        <v>171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983">
        <v>0.4</v>
      </c>
      <c r="AS45" s="983"/>
      <c r="AT45" s="1" t="s">
        <v>8</v>
      </c>
      <c r="AU45" s="970">
        <f>'Rekap1 +tunjangan'!AJ24</f>
        <v>396586.80000000005</v>
      </c>
      <c r="AV45" s="971"/>
      <c r="AW45" s="971"/>
      <c r="AX45" s="971"/>
      <c r="AY45" s="971"/>
      <c r="AZ45" s="972"/>
    </row>
    <row r="46" spans="1:55" ht="3" customHeight="1" x14ac:dyDescent="0.25">
      <c r="A46" s="1"/>
      <c r="B46" s="1"/>
      <c r="Y46" s="108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5" ht="15.75" x14ac:dyDescent="0.25">
      <c r="A47" s="1"/>
      <c r="B47" s="1"/>
      <c r="Y47" s="108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5" ht="3" customHeight="1" x14ac:dyDescent="0.25">
      <c r="A48" s="1"/>
      <c r="B48" s="1"/>
      <c r="C48" s="1"/>
      <c r="D48" s="1"/>
      <c r="E48" s="1"/>
      <c r="F48" s="1"/>
      <c r="G48" s="1"/>
      <c r="H48" s="1"/>
      <c r="I48" s="4"/>
      <c r="J48" s="1"/>
      <c r="K48" s="1"/>
      <c r="L48" s="1"/>
      <c r="M48" s="1"/>
      <c r="N48" s="1"/>
      <c r="O48" s="4"/>
      <c r="P48" s="4"/>
      <c r="Q48" s="4"/>
      <c r="R48" s="1"/>
      <c r="S48" s="108"/>
      <c r="T48" s="108"/>
      <c r="U48" s="108"/>
      <c r="V48" s="108"/>
      <c r="W48" s="108"/>
      <c r="X48" s="108"/>
      <c r="Y48" s="108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62" ht="15.75" x14ac:dyDescent="0.25">
      <c r="A49" s="1"/>
      <c r="B49" s="1" t="s">
        <v>154</v>
      </c>
      <c r="C49" s="1" t="s">
        <v>126</v>
      </c>
      <c r="D49" s="1"/>
      <c r="E49" s="1"/>
      <c r="F49" s="1"/>
      <c r="G49" s="1"/>
      <c r="H49" s="1"/>
      <c r="I49" s="4"/>
      <c r="J49" s="1"/>
      <c r="K49" s="1"/>
      <c r="L49" s="1"/>
      <c r="M49" s="1"/>
      <c r="N49" s="1"/>
      <c r="O49" s="1"/>
      <c r="P49" s="4"/>
      <c r="Q49" s="4" t="s">
        <v>8</v>
      </c>
      <c r="R49" s="1"/>
      <c r="S49" s="970">
        <f>'Rekap1 +tunjangan'!S24</f>
        <v>0</v>
      </c>
      <c r="T49" s="971"/>
      <c r="U49" s="971"/>
      <c r="V49" s="971"/>
      <c r="W49" s="971"/>
      <c r="X49" s="972"/>
      <c r="Y49" s="108"/>
      <c r="Z49" s="1"/>
      <c r="AA49" s="1" t="s">
        <v>169</v>
      </c>
      <c r="AB49" s="1" t="s">
        <v>129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 t="s">
        <v>8</v>
      </c>
      <c r="AU49" s="970">
        <f>'Rekap1 +tunjangan'!AG24</f>
        <v>0</v>
      </c>
      <c r="AV49" s="971"/>
      <c r="AW49" s="971"/>
      <c r="AX49" s="971"/>
      <c r="AY49" s="971"/>
      <c r="AZ49" s="972"/>
    </row>
    <row r="50" spans="1:62" ht="3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08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62" ht="15.7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62" ht="3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08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62" ht="15.75" x14ac:dyDescent="0.25">
      <c r="A53" s="1"/>
      <c r="B53" s="1"/>
      <c r="C53" s="9" t="s">
        <v>4</v>
      </c>
      <c r="D53" s="1"/>
      <c r="E53" s="1"/>
      <c r="F53" s="1"/>
      <c r="G53" s="1"/>
      <c r="H53" s="1"/>
      <c r="I53" s="4"/>
      <c r="J53" s="1"/>
      <c r="K53" s="1"/>
      <c r="L53" s="1"/>
      <c r="M53" s="1"/>
      <c r="N53" s="1"/>
      <c r="O53" s="4"/>
      <c r="P53" s="4"/>
      <c r="Q53" s="39" t="s">
        <v>8</v>
      </c>
      <c r="R53" s="1"/>
      <c r="S53" s="985">
        <f>SUM(S15:X52)</f>
        <v>11469780</v>
      </c>
      <c r="T53" s="986"/>
      <c r="U53" s="986"/>
      <c r="V53" s="986"/>
      <c r="W53" s="986"/>
      <c r="X53" s="987"/>
      <c r="Y53" s="89"/>
      <c r="Z53" s="1"/>
      <c r="AA53" s="9" t="s">
        <v>4</v>
      </c>
      <c r="AB53" s="1"/>
      <c r="AC53" s="1"/>
      <c r="AD53" s="1"/>
      <c r="AE53" s="1"/>
      <c r="AF53" s="4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 t="s">
        <v>8</v>
      </c>
      <c r="AU53" s="985">
        <f>SUM(AU17:AZ52)</f>
        <v>2175536.7000000002</v>
      </c>
      <c r="AV53" s="986"/>
      <c r="AW53" s="986"/>
      <c r="AX53" s="986"/>
      <c r="AY53" s="986"/>
      <c r="AZ53" s="987"/>
      <c r="BB53" s="1012">
        <f>SUM(AU17:AU51)</f>
        <v>2175536.7000000002</v>
      </c>
      <c r="BC53" s="989"/>
      <c r="BD53" s="989"/>
      <c r="BE53" s="989"/>
      <c r="BF53" s="989"/>
    </row>
    <row r="54" spans="1:62" ht="16.5" thickBot="1" x14ac:dyDescent="0.3">
      <c r="A54" s="1"/>
      <c r="B54" s="1"/>
      <c r="C54" s="1"/>
      <c r="D54" s="1"/>
      <c r="E54" s="1"/>
      <c r="F54" s="1"/>
      <c r="G54" s="1"/>
      <c r="H54" s="1"/>
      <c r="I54" s="3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39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62" ht="21" thickTop="1" x14ac:dyDescent="0.3">
      <c r="A55" s="19"/>
      <c r="B55" s="973"/>
      <c r="C55" s="974"/>
      <c r="D55" s="974"/>
      <c r="E55" s="974"/>
      <c r="F55" s="974"/>
      <c r="G55" s="1006" t="s">
        <v>130</v>
      </c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8"/>
      <c r="Y55" s="126"/>
      <c r="Z55" s="1010" t="s">
        <v>8</v>
      </c>
      <c r="AA55" s="974"/>
      <c r="AB55" s="981">
        <f>S53-AU53</f>
        <v>9294243.3000000007</v>
      </c>
      <c r="AC55" s="981"/>
      <c r="AD55" s="981"/>
      <c r="AE55" s="981"/>
      <c r="AF55" s="981"/>
      <c r="AG55" s="981"/>
      <c r="AH55" s="981"/>
      <c r="AI55" s="981"/>
      <c r="AJ55" s="981"/>
      <c r="AK55" s="981"/>
      <c r="AL55" s="981"/>
      <c r="AM55" s="981"/>
      <c r="AN55" s="981"/>
      <c r="AO55" s="981"/>
      <c r="AP55" s="112"/>
      <c r="AQ55" s="112"/>
      <c r="AR55" s="112"/>
      <c r="AS55" s="113"/>
      <c r="AT55" s="113"/>
      <c r="AU55" s="113"/>
      <c r="AV55" s="113"/>
      <c r="AW55" s="113"/>
      <c r="AX55" s="113"/>
      <c r="AY55" s="113"/>
      <c r="AZ55" s="114"/>
      <c r="BD55" s="1012"/>
      <c r="BE55" s="989"/>
      <c r="BF55" s="989"/>
      <c r="BG55" s="989"/>
      <c r="BH55" s="989"/>
      <c r="BI55" s="989"/>
      <c r="BJ55" s="989"/>
    </row>
    <row r="56" spans="1:62" ht="21" thickBot="1" x14ac:dyDescent="0.35">
      <c r="A56" s="34"/>
      <c r="B56" s="975"/>
      <c r="C56" s="976"/>
      <c r="D56" s="976"/>
      <c r="E56" s="976"/>
      <c r="F56" s="976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9"/>
      <c r="Y56" s="128"/>
      <c r="Z56" s="1011"/>
      <c r="AA56" s="976"/>
      <c r="AB56" s="982"/>
      <c r="AC56" s="982"/>
      <c r="AD56" s="982"/>
      <c r="AE56" s="982"/>
      <c r="AF56" s="982"/>
      <c r="AG56" s="982"/>
      <c r="AH56" s="982"/>
      <c r="AI56" s="982"/>
      <c r="AJ56" s="982"/>
      <c r="AK56" s="982"/>
      <c r="AL56" s="982"/>
      <c r="AM56" s="982"/>
      <c r="AN56" s="982"/>
      <c r="AO56" s="982"/>
      <c r="AP56" s="116"/>
      <c r="AQ56" s="116"/>
      <c r="AR56" s="116"/>
      <c r="AS56" s="117"/>
      <c r="AT56" s="117"/>
      <c r="AU56" s="117"/>
      <c r="AV56" s="117"/>
      <c r="AW56" s="117"/>
      <c r="AX56" s="117"/>
      <c r="AY56" s="117"/>
      <c r="AZ56" s="118"/>
    </row>
    <row r="57" spans="1:62" ht="16.5" thickTop="1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62" ht="15.75" x14ac:dyDescent="0.25">
      <c r="B58" s="1" t="s">
        <v>170</v>
      </c>
      <c r="C58" s="1" t="s">
        <v>155</v>
      </c>
      <c r="D58" s="1"/>
      <c r="E58" s="1"/>
      <c r="F58" s="1"/>
      <c r="G58" s="1"/>
      <c r="H58" s="1"/>
      <c r="I58" s="4"/>
      <c r="J58" s="1"/>
      <c r="K58" s="1"/>
      <c r="L58" s="1"/>
      <c r="M58" s="1"/>
      <c r="N58" s="1"/>
      <c r="O58" s="4"/>
      <c r="P58" s="4"/>
      <c r="Q58" s="4"/>
      <c r="R58" s="1"/>
      <c r="S58" s="108"/>
      <c r="T58" s="108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62" ht="15.75" x14ac:dyDescent="0.25">
      <c r="B59" s="1">
        <v>1</v>
      </c>
      <c r="C59" s="1" t="s">
        <v>555</v>
      </c>
      <c r="D59" s="1"/>
      <c r="E59" s="1"/>
      <c r="F59" s="1"/>
      <c r="G59" s="1"/>
      <c r="H59" s="1"/>
      <c r="I59" s="4"/>
      <c r="J59" s="1"/>
      <c r="K59" s="1"/>
      <c r="L59" s="1"/>
      <c r="M59" s="1"/>
      <c r="N59" s="1"/>
      <c r="O59" s="4"/>
      <c r="P59" s="4"/>
      <c r="Q59" s="4"/>
      <c r="R59" s="1"/>
      <c r="S59" s="108"/>
      <c r="T59" s="108"/>
      <c r="U59" s="108"/>
      <c r="V59" s="108"/>
      <c r="W59" s="108"/>
      <c r="X59" s="108"/>
      <c r="Y59" s="1"/>
      <c r="Z59" s="1"/>
      <c r="AA59" s="1">
        <v>2</v>
      </c>
      <c r="AB59" s="1" t="s">
        <v>171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983">
        <v>0.6</v>
      </c>
      <c r="AS59" s="983"/>
      <c r="AT59" s="1" t="s">
        <v>8</v>
      </c>
      <c r="AU59" s="970">
        <f>'DPLK (urut)'!F11</f>
        <v>594880.19999999995</v>
      </c>
      <c r="AV59" s="971"/>
      <c r="AW59" s="971"/>
      <c r="AX59" s="971"/>
      <c r="AY59" s="971"/>
      <c r="AZ59" s="972"/>
    </row>
    <row r="60" spans="1:62" ht="3" customHeight="1" x14ac:dyDescent="0.25">
      <c r="B60" s="1"/>
      <c r="C60" s="1"/>
      <c r="D60" s="1"/>
      <c r="E60" s="1"/>
      <c r="F60" s="1"/>
      <c r="G60" s="1"/>
      <c r="H60" s="1"/>
      <c r="I60" s="4"/>
      <c r="J60" s="1"/>
      <c r="K60" s="1"/>
      <c r="L60" s="1"/>
      <c r="M60" s="1"/>
      <c r="N60" s="1"/>
      <c r="O60" s="4"/>
      <c r="P60" s="4"/>
      <c r="Q60" s="4"/>
      <c r="R60" s="1"/>
      <c r="S60" s="108"/>
      <c r="T60" s="108"/>
      <c r="U60" s="108"/>
      <c r="V60" s="108"/>
      <c r="W60" s="108"/>
      <c r="X60" s="108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62" ht="15.75" x14ac:dyDescent="0.25">
      <c r="B61" s="1"/>
      <c r="C61" s="1" t="s">
        <v>127</v>
      </c>
      <c r="D61" s="1"/>
      <c r="E61" s="1"/>
      <c r="F61" s="1"/>
      <c r="G61" s="1"/>
      <c r="H61" s="1"/>
      <c r="I61" s="4"/>
      <c r="J61" s="1"/>
      <c r="K61" s="1"/>
      <c r="L61" s="1"/>
      <c r="M61" s="1"/>
      <c r="N61" s="1"/>
      <c r="O61" s="969">
        <v>3.0000000000000001E-3</v>
      </c>
      <c r="P61" s="969"/>
      <c r="Q61" s="4" t="s">
        <v>8</v>
      </c>
      <c r="R61" s="1"/>
      <c r="S61" s="970">
        <f>'BPJS Ketenagakerjaan'!F16</f>
        <v>25229.34</v>
      </c>
      <c r="T61" s="971"/>
      <c r="U61" s="971"/>
      <c r="V61" s="971"/>
      <c r="W61" s="971"/>
      <c r="X61" s="972"/>
      <c r="Y61" s="1"/>
      <c r="Z61" s="1"/>
      <c r="AA61" s="1">
        <v>3</v>
      </c>
      <c r="AB61" s="1" t="s">
        <v>186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983">
        <v>0.05</v>
      </c>
      <c r="AO61" s="984"/>
      <c r="AP61" s="1"/>
      <c r="AQ61" s="1"/>
      <c r="AR61" s="1"/>
      <c r="AS61" s="1"/>
      <c r="AT61" s="1" t="s">
        <v>8</v>
      </c>
      <c r="AU61" s="970">
        <v>0</v>
      </c>
      <c r="AV61" s="971"/>
      <c r="AW61" s="971"/>
      <c r="AX61" s="971"/>
      <c r="AY61" s="971"/>
      <c r="AZ61" s="972"/>
    </row>
    <row r="62" spans="1:62" ht="3" customHeight="1" x14ac:dyDescent="0.25">
      <c r="B62" s="1"/>
      <c r="C62" s="1"/>
      <c r="D62" s="1"/>
      <c r="E62" s="1"/>
      <c r="F62" s="1"/>
      <c r="G62" s="1"/>
      <c r="H62" s="1"/>
      <c r="I62" s="4"/>
      <c r="J62" s="1"/>
      <c r="K62" s="1"/>
      <c r="L62" s="1"/>
      <c r="M62" s="1"/>
      <c r="N62" s="1"/>
      <c r="O62" s="109"/>
      <c r="P62" s="109"/>
      <c r="Q62" s="4"/>
      <c r="R62" s="1"/>
      <c r="S62" s="106"/>
      <c r="T62" s="106"/>
      <c r="U62" s="106"/>
      <c r="V62" s="106"/>
      <c r="W62" s="106"/>
      <c r="X62" s="106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62" ht="15.75" x14ac:dyDescent="0.25">
      <c r="B63" s="1"/>
      <c r="C63" s="1" t="s">
        <v>131</v>
      </c>
      <c r="D63" s="1"/>
      <c r="E63" s="1"/>
      <c r="F63" s="1"/>
      <c r="G63" s="1"/>
      <c r="H63" s="1"/>
      <c r="I63" s="4"/>
      <c r="J63" s="1"/>
      <c r="K63" s="1"/>
      <c r="L63" s="1"/>
      <c r="M63" s="1"/>
      <c r="N63" s="1"/>
      <c r="O63" s="969">
        <v>8.8999999999999999E-3</v>
      </c>
      <c r="P63" s="969"/>
      <c r="Q63" s="4" t="s">
        <v>8</v>
      </c>
      <c r="R63" s="1"/>
      <c r="S63" s="970">
        <f>'BPJS Ketenagakerjaan'!H16</f>
        <v>74847.042000000001</v>
      </c>
      <c r="T63" s="971"/>
      <c r="U63" s="971"/>
      <c r="V63" s="971"/>
      <c r="W63" s="971"/>
      <c r="X63" s="972"/>
      <c r="Y63" s="1"/>
      <c r="Z63" s="1"/>
      <c r="AA63" s="1">
        <v>4</v>
      </c>
      <c r="AB63" s="1" t="s">
        <v>554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 t="s">
        <v>8</v>
      </c>
      <c r="AU63" s="970">
        <f>'BPJS Kesehatan'!G21</f>
        <v>308391.2</v>
      </c>
      <c r="AV63" s="971"/>
      <c r="AW63" s="971"/>
      <c r="AX63" s="971"/>
      <c r="AY63" s="971"/>
      <c r="AZ63" s="972"/>
    </row>
    <row r="64" spans="1:62" ht="3" customHeight="1" x14ac:dyDescent="0.25">
      <c r="B64" s="1"/>
      <c r="C64" s="1"/>
      <c r="D64" s="1"/>
      <c r="E64" s="1"/>
      <c r="F64" s="1"/>
      <c r="G64" s="1"/>
      <c r="H64" s="1"/>
      <c r="I64" s="4"/>
      <c r="J64" s="1"/>
      <c r="K64" s="1"/>
      <c r="L64" s="1"/>
      <c r="M64" s="1"/>
      <c r="N64" s="1"/>
      <c r="O64" s="109"/>
      <c r="P64" s="109"/>
      <c r="Q64" s="4"/>
      <c r="R64" s="1"/>
      <c r="S64" s="106"/>
      <c r="T64" s="106"/>
      <c r="U64" s="106"/>
      <c r="V64" s="106"/>
      <c r="W64" s="106"/>
      <c r="X64" s="106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x14ac:dyDescent="0.25">
      <c r="B65" s="1"/>
      <c r="C65" s="1" t="s">
        <v>156</v>
      </c>
      <c r="D65" s="1"/>
      <c r="E65" s="1"/>
      <c r="F65" s="1"/>
      <c r="G65" s="1"/>
      <c r="H65" s="1"/>
      <c r="I65" s="4"/>
      <c r="J65" s="1"/>
      <c r="K65" s="1"/>
      <c r="L65" s="1"/>
      <c r="M65" s="1"/>
      <c r="N65" s="1"/>
      <c r="O65" s="969">
        <v>3.6999999999999998E-2</v>
      </c>
      <c r="P65" s="969"/>
      <c r="Q65" s="4" t="s">
        <v>8</v>
      </c>
      <c r="R65" s="1"/>
      <c r="S65" s="970">
        <f>'BPJS Ketenagakerjaan'!M16</f>
        <v>311161.86</v>
      </c>
      <c r="T65" s="971"/>
      <c r="U65" s="971"/>
      <c r="V65" s="971"/>
      <c r="W65" s="971"/>
      <c r="X65" s="972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x14ac:dyDescent="0.25">
      <c r="B66" s="1"/>
      <c r="C66" s="1" t="s">
        <v>602</v>
      </c>
      <c r="D66" s="1"/>
      <c r="E66" s="1"/>
      <c r="F66" s="1"/>
      <c r="G66" s="1"/>
      <c r="H66" s="1"/>
      <c r="I66" s="4"/>
      <c r="J66" s="1"/>
      <c r="K66" s="1"/>
      <c r="L66" s="1"/>
      <c r="M66" s="1"/>
      <c r="N66" s="1"/>
      <c r="O66" s="969">
        <v>0.02</v>
      </c>
      <c r="P66" s="969"/>
      <c r="Q66" s="4"/>
      <c r="R66" s="1"/>
      <c r="S66" s="970">
        <f>'BPJS Ketenagakerjaan'!R16</f>
        <v>146706</v>
      </c>
      <c r="T66" s="971"/>
      <c r="U66" s="971"/>
      <c r="V66" s="971"/>
      <c r="W66" s="971"/>
      <c r="X66" s="972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x14ac:dyDescent="0.25">
      <c r="B67" s="1"/>
      <c r="C67" s="1"/>
      <c r="D67" s="1"/>
      <c r="E67" s="1"/>
      <c r="F67" s="1"/>
      <c r="G67" s="1"/>
      <c r="H67" s="1"/>
      <c r="I67" s="4"/>
      <c r="J67" s="1"/>
      <c r="K67" s="1"/>
      <c r="L67" s="1"/>
      <c r="M67" s="1"/>
      <c r="N67" s="1"/>
      <c r="O67" s="471"/>
      <c r="P67" s="471"/>
      <c r="Q67" s="4"/>
      <c r="R67" s="1"/>
      <c r="S67" s="472"/>
      <c r="T67" s="472"/>
      <c r="U67" s="472"/>
      <c r="V67" s="472"/>
      <c r="W67" s="472"/>
      <c r="X67" s="472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s="29" customFormat="1" ht="33" customHeight="1" x14ac:dyDescent="0.2">
      <c r="A68" s="469"/>
      <c r="C68" s="872"/>
      <c r="D68" s="872"/>
      <c r="E68" s="872"/>
      <c r="F68" s="872"/>
      <c r="G68" s="872"/>
      <c r="H68" s="872"/>
      <c r="I68" s="872"/>
      <c r="J68" s="872"/>
      <c r="K68" s="872"/>
      <c r="L68" s="872"/>
      <c r="M68" s="872"/>
      <c r="N68" s="872"/>
      <c r="O68" s="872"/>
      <c r="P68" s="872"/>
      <c r="Q68" s="872"/>
      <c r="R68" s="872"/>
      <c r="S68" s="872"/>
      <c r="T68" s="872"/>
      <c r="U68" s="872"/>
      <c r="V68" s="872"/>
      <c r="W68" s="872"/>
      <c r="X68" s="872"/>
      <c r="Y68" s="872"/>
      <c r="Z68" s="872"/>
      <c r="AA68" s="872"/>
      <c r="AB68" s="872"/>
      <c r="AC68" s="872"/>
    </row>
    <row r="71" spans="1:52" ht="15.7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2" ht="18.75" x14ac:dyDescent="0.3">
      <c r="A72" s="1"/>
      <c r="B72" s="1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 t="s">
        <v>350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1"/>
      <c r="AY72" s="1"/>
    </row>
    <row r="73" spans="1:52" ht="15.75" x14ac:dyDescent="0.25">
      <c r="A73" s="1"/>
      <c r="B73" s="1"/>
      <c r="C73" s="1"/>
      <c r="D73" s="1"/>
      <c r="E73" s="1"/>
      <c r="F73" s="1"/>
      <c r="G73" s="1"/>
      <c r="H73" s="1"/>
      <c r="I73" s="3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2" ht="22.5" x14ac:dyDescent="0.3">
      <c r="A74" s="1"/>
      <c r="B74" s="1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1" t="s">
        <v>15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1"/>
      <c r="AY74" s="1"/>
    </row>
    <row r="75" spans="1:52" ht="15.75" x14ac:dyDescent="0.25">
      <c r="A75" s="1"/>
      <c r="B75" s="1"/>
      <c r="C75" s="1"/>
      <c r="D75" s="1"/>
      <c r="E75" s="1"/>
      <c r="F75" s="1"/>
      <c r="G75" s="1"/>
      <c r="H75" s="1"/>
      <c r="I75" s="3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2" ht="15.75" x14ac:dyDescent="0.25">
      <c r="A76" s="1"/>
      <c r="B76" s="5"/>
      <c r="C76" s="6" t="s">
        <v>7</v>
      </c>
      <c r="D76" s="7"/>
      <c r="E76" s="7"/>
      <c r="F76" s="7"/>
      <c r="G76" s="7"/>
      <c r="H76" s="7"/>
      <c r="I76" s="11" t="s">
        <v>8</v>
      </c>
      <c r="J76" s="7"/>
      <c r="K76" s="994" t="str">
        <f>'Rekap1 +tunjangan'!B25</f>
        <v>ARIFUZZAMAN, Amd</v>
      </c>
      <c r="L76" s="995"/>
      <c r="M76" s="995"/>
      <c r="N76" s="995"/>
      <c r="O76" s="995"/>
      <c r="P76" s="995"/>
      <c r="Q76" s="995"/>
      <c r="R76" s="995"/>
      <c r="S76" s="995"/>
      <c r="T76" s="995"/>
      <c r="U76" s="995"/>
      <c r="V76" s="995"/>
      <c r="W76" s="995"/>
      <c r="X76" s="996"/>
      <c r="Y76" s="90"/>
      <c r="Z76" s="1"/>
      <c r="AA76" s="8" t="s">
        <v>11</v>
      </c>
      <c r="AB76" s="7"/>
      <c r="AC76" s="7"/>
      <c r="AD76" s="7"/>
      <c r="AE76" s="7"/>
      <c r="AF76" s="11" t="s">
        <v>8</v>
      </c>
      <c r="AG76" s="7"/>
      <c r="AH76" s="994" t="s">
        <v>401</v>
      </c>
      <c r="AI76" s="994"/>
      <c r="AJ76" s="994"/>
      <c r="AK76" s="994"/>
      <c r="AL76" s="994"/>
      <c r="AM76" s="994"/>
      <c r="AN76" s="994"/>
      <c r="AO76" s="994"/>
      <c r="AP76" s="994"/>
      <c r="AQ76" s="994"/>
      <c r="AR76" s="994"/>
      <c r="AS76" s="994"/>
      <c r="AT76" s="994"/>
      <c r="AU76" s="994"/>
      <c r="AV76" s="994"/>
      <c r="AW76" s="994"/>
      <c r="AX76" s="994"/>
      <c r="AY76" s="1004"/>
    </row>
    <row r="77" spans="1:52" ht="3" customHeight="1" x14ac:dyDescent="0.25">
      <c r="A77" s="1"/>
      <c r="B77" s="1"/>
      <c r="C77" s="1"/>
      <c r="D77" s="1"/>
      <c r="E77" s="1"/>
      <c r="F77" s="1"/>
      <c r="G77" s="1"/>
      <c r="H77" s="1"/>
      <c r="I77" s="10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1"/>
      <c r="AA77" s="2"/>
      <c r="AB77" s="1"/>
      <c r="AC77" s="1"/>
      <c r="AD77" s="1"/>
      <c r="AE77" s="1"/>
      <c r="AF77" s="12"/>
      <c r="AG77" s="1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1"/>
      <c r="AY77" s="1"/>
    </row>
    <row r="78" spans="1:52" ht="15.75" x14ac:dyDescent="0.25">
      <c r="A78" s="1"/>
      <c r="B78" s="5"/>
      <c r="C78" s="6" t="s">
        <v>21</v>
      </c>
      <c r="D78" s="7"/>
      <c r="E78" s="7"/>
      <c r="F78" s="7"/>
      <c r="G78" s="7"/>
      <c r="H78" s="7"/>
      <c r="I78" s="11" t="s">
        <v>8</v>
      </c>
      <c r="J78" s="7"/>
      <c r="K78" s="994" t="s">
        <v>570</v>
      </c>
      <c r="L78" s="995"/>
      <c r="M78" s="995"/>
      <c r="N78" s="995"/>
      <c r="O78" s="995"/>
      <c r="P78" s="995"/>
      <c r="Q78" s="995"/>
      <c r="R78" s="995"/>
      <c r="S78" s="995"/>
      <c r="T78" s="995"/>
      <c r="U78" s="995"/>
      <c r="V78" s="995"/>
      <c r="W78" s="995"/>
      <c r="X78" s="996"/>
      <c r="Y78" s="90"/>
      <c r="Z78" s="1"/>
      <c r="AA78" s="8" t="s">
        <v>12</v>
      </c>
      <c r="AB78" s="7"/>
      <c r="AC78" s="7"/>
      <c r="AD78" s="7"/>
      <c r="AE78" s="7"/>
      <c r="AF78" s="11" t="s">
        <v>8</v>
      </c>
      <c r="AG78" s="7"/>
      <c r="AH78" s="997">
        <f>AH9</f>
        <v>42659</v>
      </c>
      <c r="AI78" s="997"/>
      <c r="AJ78" s="997"/>
      <c r="AK78" s="997"/>
      <c r="AL78" s="997"/>
      <c r="AM78" s="67" t="s">
        <v>18</v>
      </c>
      <c r="AN78" s="7"/>
      <c r="AO78" s="997">
        <f>AO9</f>
        <v>42689</v>
      </c>
      <c r="AP78" s="997"/>
      <c r="AQ78" s="997"/>
      <c r="AR78" s="997"/>
      <c r="AS78" s="997"/>
      <c r="AT78" s="68"/>
      <c r="AU78" s="68"/>
      <c r="AV78" s="68"/>
      <c r="AW78" s="68"/>
      <c r="AX78" s="7"/>
      <c r="AY78" s="74"/>
    </row>
    <row r="79" spans="1:52" ht="3" customHeight="1" x14ac:dyDescent="0.25">
      <c r="A79" s="1"/>
      <c r="B79" s="1"/>
      <c r="C79" s="1"/>
      <c r="D79" s="1"/>
      <c r="E79" s="1"/>
      <c r="F79" s="1"/>
      <c r="G79" s="1"/>
      <c r="H79" s="1"/>
      <c r="I79" s="10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1"/>
      <c r="AA79" s="2"/>
      <c r="AB79" s="1"/>
      <c r="AC79" s="1"/>
      <c r="AD79" s="1"/>
      <c r="AE79" s="1"/>
      <c r="AF79" s="12"/>
      <c r="AG79" s="1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1"/>
      <c r="AY79" s="1"/>
    </row>
    <row r="80" spans="1:52" ht="15.75" x14ac:dyDescent="0.25">
      <c r="A80" s="1"/>
      <c r="B80" s="5"/>
      <c r="C80" s="6" t="s">
        <v>6</v>
      </c>
      <c r="D80" s="7"/>
      <c r="E80" s="7"/>
      <c r="F80" s="7"/>
      <c r="G80" s="7"/>
      <c r="H80" s="7"/>
      <c r="I80" s="11" t="s">
        <v>8</v>
      </c>
      <c r="J80" s="7"/>
      <c r="K80" s="999" t="s">
        <v>426</v>
      </c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1"/>
      <c r="Y80" s="91"/>
      <c r="Z80" s="1"/>
      <c r="AA80" s="8" t="s">
        <v>13</v>
      </c>
      <c r="AB80" s="7"/>
      <c r="AC80" s="7"/>
      <c r="AD80" s="7"/>
      <c r="AE80" s="7"/>
      <c r="AF80" s="11" t="s">
        <v>8</v>
      </c>
      <c r="AG80" s="7"/>
      <c r="AH80" s="1002">
        <f>'Rekap1 +tunjangan'!C25</f>
        <v>38666</v>
      </c>
      <c r="AI80" s="997"/>
      <c r="AJ80" s="997"/>
      <c r="AK80" s="997"/>
      <c r="AL80" s="997"/>
      <c r="AM80" s="997"/>
      <c r="AN80" s="997"/>
      <c r="AO80" s="997"/>
      <c r="AP80" s="997"/>
      <c r="AQ80" s="997"/>
      <c r="AR80" s="997"/>
      <c r="AS80" s="997"/>
      <c r="AT80" s="997"/>
      <c r="AU80" s="997"/>
      <c r="AV80" s="997"/>
      <c r="AW80" s="997"/>
      <c r="AX80" s="7"/>
      <c r="AY80" s="74"/>
    </row>
    <row r="81" spans="1:52" ht="3" customHeight="1" x14ac:dyDescent="0.25">
      <c r="A81" s="1"/>
      <c r="B81" s="1"/>
      <c r="C81" s="1"/>
      <c r="D81" s="1"/>
      <c r="E81" s="1"/>
      <c r="F81" s="1"/>
      <c r="G81" s="1"/>
      <c r="H81" s="1"/>
      <c r="I81" s="10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1"/>
      <c r="AA81" s="2"/>
      <c r="AB81" s="1"/>
      <c r="AC81" s="1"/>
      <c r="AD81" s="1"/>
      <c r="AE81" s="1"/>
      <c r="AF81" s="12"/>
      <c r="AG81" s="1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1"/>
      <c r="AY81" s="1"/>
    </row>
    <row r="82" spans="1:52" ht="15.75" x14ac:dyDescent="0.25">
      <c r="A82" s="1"/>
      <c r="B82" s="5"/>
      <c r="C82" s="6" t="s">
        <v>104</v>
      </c>
      <c r="D82" s="7"/>
      <c r="E82" s="7"/>
      <c r="F82" s="7"/>
      <c r="G82" s="7"/>
      <c r="H82" s="7"/>
      <c r="I82" s="87" t="s">
        <v>8</v>
      </c>
      <c r="J82" s="7"/>
      <c r="K82" s="994" t="s">
        <v>116</v>
      </c>
      <c r="L82" s="995"/>
      <c r="M82" s="995"/>
      <c r="N82" s="995"/>
      <c r="O82" s="995"/>
      <c r="P82" s="995"/>
      <c r="Q82" s="995"/>
      <c r="R82" s="995"/>
      <c r="S82" s="995"/>
      <c r="T82" s="995"/>
      <c r="U82" s="995"/>
      <c r="V82" s="995"/>
      <c r="W82" s="995"/>
      <c r="X82" s="996"/>
      <c r="Y82" s="90"/>
      <c r="Z82" s="1"/>
      <c r="AA82" s="8" t="s">
        <v>14</v>
      </c>
      <c r="AB82" s="7"/>
      <c r="AC82" s="7"/>
      <c r="AD82" s="7"/>
      <c r="AE82" s="7"/>
      <c r="AF82" s="11" t="s">
        <v>8</v>
      </c>
      <c r="AG82" s="7"/>
      <c r="AH82" s="1014" t="s">
        <v>427</v>
      </c>
      <c r="AI82" s="994"/>
      <c r="AJ82" s="994"/>
      <c r="AK82" s="994"/>
      <c r="AL82" s="994"/>
      <c r="AM82" s="994"/>
      <c r="AN82" s="67" t="s">
        <v>161</v>
      </c>
      <c r="AO82" s="67"/>
      <c r="AP82" s="67"/>
      <c r="AQ82" s="67"/>
      <c r="AR82" s="67"/>
      <c r="AS82" s="67"/>
      <c r="AT82" s="67"/>
      <c r="AU82" s="67"/>
      <c r="AV82" s="67"/>
      <c r="AW82" s="67"/>
      <c r="AX82" s="7"/>
      <c r="AY82" s="74"/>
    </row>
    <row r="83" spans="1:52" ht="15.75" x14ac:dyDescent="0.25">
      <c r="A83" s="1"/>
      <c r="B83" s="1"/>
      <c r="C83" s="1"/>
      <c r="D83" s="1"/>
      <c r="E83" s="1"/>
      <c r="F83" s="1"/>
      <c r="G83" s="1"/>
      <c r="H83" s="1"/>
      <c r="I83" s="3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2" ht="15.75" x14ac:dyDescent="0.25">
      <c r="A84" s="1"/>
      <c r="B84" s="1" t="s">
        <v>167</v>
      </c>
      <c r="C84" s="1" t="s">
        <v>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4"/>
      <c r="Q84" s="4" t="s">
        <v>8</v>
      </c>
      <c r="R84" s="1"/>
      <c r="S84" s="970">
        <f>'Rekap1 +tunjangan'!E25</f>
        <v>3903721</v>
      </c>
      <c r="T84" s="971"/>
      <c r="U84" s="971"/>
      <c r="V84" s="971"/>
      <c r="W84" s="971"/>
      <c r="X84" s="972"/>
      <c r="Y84" s="108"/>
      <c r="Z84" s="1"/>
      <c r="AA84" s="1" t="s">
        <v>166</v>
      </c>
      <c r="AB84" s="1" t="s">
        <v>153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3" customHeight="1" x14ac:dyDescent="0.25">
      <c r="A85" s="1"/>
      <c r="B85" s="1"/>
      <c r="C85" s="1"/>
      <c r="D85" s="1"/>
      <c r="E85" s="1"/>
      <c r="F85" s="1"/>
      <c r="G85" s="1"/>
      <c r="H85" s="1"/>
      <c r="I85" s="3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x14ac:dyDescent="0.25">
      <c r="A86" s="1"/>
      <c r="B86" s="1" t="s">
        <v>168</v>
      </c>
      <c r="C86" s="1" t="s">
        <v>125</v>
      </c>
      <c r="D86" s="1"/>
      <c r="E86" s="1"/>
      <c r="F86" s="1"/>
      <c r="G86" s="1"/>
      <c r="H86" s="1"/>
      <c r="I86" s="1"/>
      <c r="J86" s="1"/>
      <c r="K86" s="16"/>
      <c r="L86" s="16"/>
      <c r="M86" s="16"/>
      <c r="N86" s="16"/>
      <c r="O86" s="1"/>
      <c r="P86" s="4"/>
      <c r="Q86" s="4"/>
      <c r="R86" s="1"/>
      <c r="S86" s="1"/>
      <c r="T86" s="1"/>
      <c r="U86" s="1"/>
      <c r="V86" s="1"/>
      <c r="W86" s="1"/>
      <c r="X86" s="1"/>
      <c r="Y86" s="1"/>
      <c r="Z86" s="1"/>
      <c r="AA86" s="1"/>
      <c r="AB86" s="1" t="s">
        <v>108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3" customHeight="1" x14ac:dyDescent="0.25">
      <c r="A87" s="1"/>
      <c r="B87" s="1"/>
      <c r="C87" s="1"/>
      <c r="D87" s="1"/>
      <c r="E87" s="1"/>
      <c r="F87" s="1"/>
      <c r="G87" s="1"/>
      <c r="H87" s="1"/>
      <c r="I87" s="4"/>
      <c r="J87" s="1"/>
      <c r="K87" s="39"/>
      <c r="L87" s="39"/>
      <c r="M87" s="39"/>
      <c r="N87" s="39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39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x14ac:dyDescent="0.25">
      <c r="A88" s="1"/>
      <c r="B88" s="1"/>
      <c r="C88" s="1" t="s">
        <v>20</v>
      </c>
      <c r="D88" s="1"/>
      <c r="E88" s="1"/>
      <c r="F88" s="1"/>
      <c r="G88" s="1"/>
      <c r="H88" s="1"/>
      <c r="I88" s="4"/>
      <c r="J88" s="1"/>
      <c r="K88" s="1"/>
      <c r="L88" s="1"/>
      <c r="M88" s="1"/>
      <c r="N88" s="1"/>
      <c r="O88" s="1"/>
      <c r="P88" s="4"/>
      <c r="Q88" s="4" t="s">
        <v>8</v>
      </c>
      <c r="R88" s="1"/>
      <c r="S88" s="970">
        <f>'Rekap1 +tunjangan'!G25</f>
        <v>900000</v>
      </c>
      <c r="T88" s="971"/>
      <c r="U88" s="971"/>
      <c r="V88" s="971"/>
      <c r="W88" s="971"/>
      <c r="X88" s="972"/>
      <c r="Y88" s="108"/>
      <c r="Z88" s="1"/>
      <c r="AA88" s="1"/>
      <c r="AB88" s="1" t="s">
        <v>109</v>
      </c>
      <c r="AC88" s="1"/>
      <c r="AD88" s="1"/>
      <c r="AE88" s="1"/>
      <c r="AF88" s="4"/>
      <c r="AG88" s="5" t="s">
        <v>19</v>
      </c>
      <c r="AH88" s="67"/>
      <c r="AI88" s="73"/>
      <c r="AJ88" s="990">
        <v>0</v>
      </c>
      <c r="AK88" s="1005"/>
      <c r="AL88" s="16"/>
      <c r="AM88" s="72" t="s">
        <v>132</v>
      </c>
      <c r="AN88" s="67"/>
      <c r="AO88" s="74"/>
      <c r="AP88" s="990">
        <v>0</v>
      </c>
      <c r="AQ88" s="1005"/>
      <c r="AR88" s="107"/>
      <c r="AS88" s="1"/>
      <c r="AT88" s="1" t="s">
        <v>8</v>
      </c>
      <c r="AU88" s="970">
        <v>0</v>
      </c>
      <c r="AV88" s="971"/>
      <c r="AW88" s="971"/>
      <c r="AX88" s="971"/>
      <c r="AY88" s="971"/>
      <c r="AZ88" s="972"/>
    </row>
    <row r="89" spans="1:52" ht="3" customHeight="1" x14ac:dyDescent="0.25">
      <c r="A89" s="1"/>
      <c r="B89" s="1"/>
      <c r="C89" s="1"/>
      <c r="D89" s="1"/>
      <c r="E89" s="1"/>
      <c r="F89" s="1"/>
      <c r="G89" s="1"/>
      <c r="H89" s="1"/>
      <c r="I89" s="4"/>
      <c r="J89" s="1"/>
      <c r="K89" s="1"/>
      <c r="L89" s="1"/>
      <c r="M89" s="15"/>
      <c r="N89" s="15"/>
      <c r="O89" s="1"/>
      <c r="P89" s="4"/>
      <c r="Q89" s="4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9"/>
      <c r="AG89" s="1"/>
      <c r="AH89" s="1"/>
      <c r="AI89" s="1"/>
      <c r="AJ89" s="1">
        <v>0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>
        <v>0</v>
      </c>
      <c r="AX89" s="1"/>
      <c r="AY89" s="1"/>
      <c r="AZ89" s="1"/>
    </row>
    <row r="90" spans="1:52" ht="15.75" x14ac:dyDescent="0.25">
      <c r="A90" s="1"/>
      <c r="B90" s="1"/>
      <c r="C90" s="1" t="s">
        <v>41</v>
      </c>
      <c r="D90" s="1"/>
      <c r="E90" s="1"/>
      <c r="F90" s="1"/>
      <c r="G90" s="1"/>
      <c r="H90" s="1"/>
      <c r="I90" s="4"/>
      <c r="J90" s="1"/>
      <c r="K90" s="1"/>
      <c r="L90" s="1"/>
      <c r="M90" s="1"/>
      <c r="N90" s="1"/>
      <c r="O90" s="1"/>
      <c r="P90" s="4"/>
      <c r="Q90" s="4" t="s">
        <v>8</v>
      </c>
      <c r="R90" s="1"/>
      <c r="S90" s="970">
        <f>'Rekap1 +tunjangan'!H25</f>
        <v>0</v>
      </c>
      <c r="T90" s="971"/>
      <c r="U90" s="971"/>
      <c r="V90" s="971"/>
      <c r="W90" s="971"/>
      <c r="X90" s="972"/>
      <c r="Y90" s="108"/>
      <c r="Z90" s="1"/>
      <c r="AA90" s="1"/>
      <c r="AB90" s="1" t="s">
        <v>550</v>
      </c>
      <c r="AC90" s="1"/>
      <c r="AD90" s="1"/>
      <c r="AE90" s="1"/>
      <c r="AF90" s="4"/>
      <c r="AG90" s="15"/>
      <c r="AH90" s="16"/>
      <c r="AI90" s="16"/>
      <c r="AJ90" s="992"/>
      <c r="AK90" s="992"/>
      <c r="AL90" s="16"/>
      <c r="AM90" s="16"/>
      <c r="AN90" s="16"/>
      <c r="AO90" s="15"/>
      <c r="AP90" s="992"/>
      <c r="AQ90" s="992"/>
      <c r="AR90" s="119"/>
      <c r="AS90" s="1"/>
      <c r="AT90" s="1" t="s">
        <v>8</v>
      </c>
      <c r="AU90" s="970">
        <f>'Rekap1 +tunjangan'!AM25</f>
        <v>48037.21</v>
      </c>
      <c r="AV90" s="971"/>
      <c r="AW90" s="971"/>
      <c r="AX90" s="971"/>
      <c r="AY90" s="971"/>
      <c r="AZ90" s="972"/>
    </row>
    <row r="91" spans="1:52" ht="3" customHeight="1" x14ac:dyDescent="0.25">
      <c r="A91" s="1"/>
      <c r="B91" s="1"/>
      <c r="C91" s="1"/>
      <c r="D91" s="1"/>
      <c r="E91" s="1"/>
      <c r="F91" s="1"/>
      <c r="G91" s="1"/>
      <c r="H91" s="1"/>
      <c r="I91" s="4"/>
      <c r="J91" s="1"/>
      <c r="K91" s="1"/>
      <c r="L91" s="1"/>
      <c r="M91" s="1"/>
      <c r="N91" s="1"/>
      <c r="O91" s="1"/>
      <c r="P91" s="39"/>
      <c r="Q91" s="39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39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x14ac:dyDescent="0.25">
      <c r="A92" s="1"/>
      <c r="B92" s="1"/>
      <c r="C92" s="1" t="s">
        <v>21</v>
      </c>
      <c r="D92" s="1"/>
      <c r="E92" s="1"/>
      <c r="F92" s="1"/>
      <c r="G92" s="1"/>
      <c r="H92" s="1"/>
      <c r="I92" s="4"/>
      <c r="J92" s="1"/>
      <c r="K92" s="1"/>
      <c r="L92" s="1"/>
      <c r="M92" s="1"/>
      <c r="N92" s="1"/>
      <c r="O92" s="1"/>
      <c r="P92" s="4"/>
      <c r="Q92" s="4" t="s">
        <v>8</v>
      </c>
      <c r="R92" s="1"/>
      <c r="S92" s="970">
        <f>'Rekap1 +tunjangan'!I25</f>
        <v>200000</v>
      </c>
      <c r="T92" s="971"/>
      <c r="U92" s="971"/>
      <c r="V92" s="971"/>
      <c r="W92" s="971"/>
      <c r="X92" s="972"/>
      <c r="Y92" s="108"/>
      <c r="Z92" s="1"/>
      <c r="AA92" s="1"/>
      <c r="AB92" s="1" t="s">
        <v>88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 t="s">
        <v>8</v>
      </c>
      <c r="AU92" s="970">
        <f>'Rekap1 +tunjangan'!AF25</f>
        <v>97593.025000000009</v>
      </c>
      <c r="AV92" s="971"/>
      <c r="AW92" s="971"/>
      <c r="AX92" s="971"/>
      <c r="AY92" s="971"/>
      <c r="AZ92" s="972"/>
    </row>
    <row r="93" spans="1:52" ht="3" customHeight="1" x14ac:dyDescent="0.25">
      <c r="A93" s="1"/>
      <c r="B93" s="1"/>
      <c r="C93" s="1"/>
      <c r="D93" s="1"/>
      <c r="E93" s="1"/>
      <c r="F93" s="1"/>
      <c r="G93" s="1"/>
      <c r="H93" s="1"/>
      <c r="I93" s="4"/>
      <c r="J93" s="1"/>
      <c r="K93" s="1"/>
      <c r="L93" s="1"/>
      <c r="M93" s="1"/>
      <c r="N93" s="1"/>
      <c r="O93" s="1"/>
      <c r="P93" s="465"/>
      <c r="Q93" s="465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465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x14ac:dyDescent="0.25">
      <c r="A94" s="1"/>
      <c r="B94" s="1"/>
      <c r="C94" s="1" t="s">
        <v>508</v>
      </c>
      <c r="D94" s="1"/>
      <c r="E94" s="1"/>
      <c r="F94" s="1"/>
      <c r="G94" s="1"/>
      <c r="H94" s="1"/>
      <c r="I94" s="4"/>
      <c r="J94" s="1"/>
      <c r="K94" s="992"/>
      <c r="L94" s="992"/>
      <c r="M94" s="130"/>
      <c r="N94" s="107"/>
      <c r="O94" s="1"/>
      <c r="P94" s="4"/>
      <c r="Q94" s="4" t="s">
        <v>8</v>
      </c>
      <c r="R94" s="1"/>
      <c r="S94" s="970">
        <f>'Rekap1 +tunjangan'!L25</f>
        <v>160000</v>
      </c>
      <c r="T94" s="971"/>
      <c r="U94" s="971"/>
      <c r="V94" s="971"/>
      <c r="W94" s="971"/>
      <c r="X94" s="972"/>
      <c r="Y94" s="466"/>
      <c r="Z94" s="1"/>
      <c r="AA94" s="1"/>
      <c r="AB94" s="1" t="s">
        <v>551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 t="s">
        <v>8</v>
      </c>
      <c r="AU94" s="1"/>
      <c r="AV94" s="1"/>
      <c r="AW94" s="1"/>
      <c r="AX94" s="1"/>
      <c r="AY94" s="1"/>
      <c r="AZ94" s="1"/>
    </row>
    <row r="95" spans="1:52" ht="3" customHeight="1" x14ac:dyDescent="0.25">
      <c r="A95" s="1"/>
      <c r="B95" s="1"/>
      <c r="C95" s="1"/>
      <c r="D95" s="1"/>
      <c r="E95" s="1"/>
      <c r="F95" s="1"/>
      <c r="G95" s="1"/>
      <c r="H95" s="1"/>
      <c r="I95" s="4"/>
      <c r="J95" s="1"/>
      <c r="K95" s="1"/>
      <c r="L95" s="1"/>
      <c r="M95" s="1"/>
      <c r="N95" s="1"/>
      <c r="O95" s="1"/>
      <c r="P95" s="39"/>
      <c r="Q95" s="39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39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x14ac:dyDescent="0.25">
      <c r="A96" s="1"/>
      <c r="B96" s="1"/>
      <c r="C96" s="1" t="s">
        <v>1</v>
      </c>
      <c r="D96" s="1"/>
      <c r="E96" s="1"/>
      <c r="F96" s="1"/>
      <c r="G96" s="1"/>
      <c r="H96" s="1"/>
      <c r="I96" s="4"/>
      <c r="J96" s="1"/>
      <c r="K96" s="990">
        <f>'Rekap1 +tunjangan'!D25</f>
        <v>22</v>
      </c>
      <c r="L96" s="991"/>
      <c r="M96" s="130" t="s">
        <v>31</v>
      </c>
      <c r="N96" s="107"/>
      <c r="O96" s="1"/>
      <c r="P96" s="4"/>
      <c r="Q96" s="4" t="s">
        <v>8</v>
      </c>
      <c r="R96" s="1"/>
      <c r="S96" s="970">
        <f>'Rekap1 +tunjangan'!N25</f>
        <v>880000</v>
      </c>
      <c r="T96" s="971"/>
      <c r="U96" s="971"/>
      <c r="V96" s="971"/>
      <c r="W96" s="971"/>
      <c r="X96" s="972"/>
      <c r="Y96" s="108"/>
      <c r="Z96" s="1"/>
      <c r="AA96" s="1"/>
      <c r="AB96" s="1" t="s">
        <v>128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969">
        <v>0.02</v>
      </c>
      <c r="AN96" s="969"/>
      <c r="AO96" s="969"/>
      <c r="AP96" s="1"/>
      <c r="AQ96" s="1"/>
      <c r="AR96" s="1"/>
      <c r="AS96" s="1"/>
      <c r="AT96" s="1" t="s">
        <v>8</v>
      </c>
      <c r="AU96" s="970">
        <f>'BPJS Ketenagakerjaan'!K36</f>
        <v>100074.42</v>
      </c>
      <c r="AV96" s="971"/>
      <c r="AW96" s="971"/>
      <c r="AX96" s="971"/>
      <c r="AY96" s="971"/>
      <c r="AZ96" s="972"/>
    </row>
    <row r="97" spans="1:55" ht="3" customHeight="1" x14ac:dyDescent="0.25">
      <c r="A97" s="1"/>
      <c r="B97" s="1"/>
      <c r="C97" s="1"/>
      <c r="D97" s="1"/>
      <c r="E97" s="1"/>
      <c r="F97" s="1"/>
      <c r="G97" s="1"/>
      <c r="H97" s="1"/>
      <c r="I97" s="4"/>
      <c r="J97" s="1"/>
      <c r="K97" s="1"/>
      <c r="L97" s="1"/>
      <c r="M97" s="37"/>
      <c r="N97" s="1"/>
      <c r="O97" s="1"/>
      <c r="P97" s="4"/>
      <c r="Q97" s="4"/>
      <c r="R97" s="1"/>
      <c r="S97" s="108"/>
      <c r="T97" s="108"/>
      <c r="U97" s="108"/>
      <c r="V97" s="108"/>
      <c r="W97" s="108"/>
      <c r="X97" s="108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5" ht="15.75" x14ac:dyDescent="0.25">
      <c r="A98" s="1"/>
      <c r="B98" s="1"/>
      <c r="C98" s="1" t="s">
        <v>2</v>
      </c>
      <c r="D98" s="1"/>
      <c r="E98" s="1"/>
      <c r="F98" s="1"/>
      <c r="G98" s="1"/>
      <c r="H98" s="1"/>
      <c r="I98" s="4"/>
      <c r="J98" s="1"/>
      <c r="K98" s="990">
        <f>K96</f>
        <v>22</v>
      </c>
      <c r="L98" s="991"/>
      <c r="M98" s="130" t="s">
        <v>31</v>
      </c>
      <c r="N98" s="107"/>
      <c r="O98" s="1"/>
      <c r="P98" s="4"/>
      <c r="Q98" s="4" t="s">
        <v>8</v>
      </c>
      <c r="R98" s="1"/>
      <c r="S98" s="970">
        <f>'Rekap1 +tunjangan'!P25</f>
        <v>1276000</v>
      </c>
      <c r="T98" s="971"/>
      <c r="U98" s="971"/>
      <c r="V98" s="971"/>
      <c r="W98" s="971"/>
      <c r="X98" s="972"/>
      <c r="Y98" s="108"/>
      <c r="Z98" s="1"/>
      <c r="AA98" s="1"/>
      <c r="AB98" s="1" t="s">
        <v>602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969">
        <v>0.01</v>
      </c>
      <c r="AN98" s="969"/>
      <c r="AO98" s="969"/>
      <c r="AP98" s="88"/>
      <c r="AQ98" s="1"/>
      <c r="AR98" s="1"/>
      <c r="AS98" s="1"/>
      <c r="AT98" s="1" t="s">
        <v>8</v>
      </c>
      <c r="AU98" s="970">
        <f>'BPJS Ketenagakerjaan'!P36</f>
        <v>50037.21</v>
      </c>
      <c r="AV98" s="971"/>
      <c r="AW98" s="971"/>
      <c r="AX98" s="971"/>
      <c r="AY98" s="971"/>
      <c r="AZ98" s="972"/>
    </row>
    <row r="99" spans="1:55" ht="3" customHeight="1" x14ac:dyDescent="0.25">
      <c r="A99" s="1"/>
      <c r="B99" s="1"/>
      <c r="C99" s="1"/>
      <c r="D99" s="1"/>
      <c r="E99" s="1"/>
      <c r="F99" s="1"/>
      <c r="G99" s="1"/>
      <c r="H99" s="1"/>
      <c r="I99" s="4"/>
      <c r="J99" s="1"/>
      <c r="K99" s="1"/>
      <c r="L99" s="1"/>
      <c r="M99" s="1"/>
      <c r="N99" s="1"/>
      <c r="O99" s="1"/>
      <c r="P99" s="4"/>
      <c r="Q99" s="4"/>
      <c r="R99" s="1"/>
      <c r="S99" s="108"/>
      <c r="T99" s="108"/>
      <c r="U99" s="108"/>
      <c r="V99" s="108"/>
      <c r="W99" s="108"/>
      <c r="X99" s="108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5" ht="15.75" x14ac:dyDescent="0.25">
      <c r="A100" s="1"/>
      <c r="B100" s="1"/>
      <c r="C100" s="1" t="s">
        <v>3</v>
      </c>
      <c r="D100" s="1"/>
      <c r="E100" s="1"/>
      <c r="F100" s="1"/>
      <c r="G100" s="1"/>
      <c r="H100" s="1"/>
      <c r="I100" s="4"/>
      <c r="J100" s="1"/>
      <c r="K100" s="1"/>
      <c r="L100" s="1"/>
      <c r="M100" s="107"/>
      <c r="N100" s="107"/>
      <c r="O100" s="1"/>
      <c r="P100" s="39"/>
      <c r="Q100" s="39" t="s">
        <v>8</v>
      </c>
      <c r="R100" s="1"/>
      <c r="S100" s="970">
        <f>'Rekap1 +tunjangan'!Q25</f>
        <v>0</v>
      </c>
      <c r="T100" s="971"/>
      <c r="U100" s="971"/>
      <c r="V100" s="971"/>
      <c r="W100" s="971"/>
      <c r="X100" s="972"/>
      <c r="Y100" s="108"/>
      <c r="Z100" s="1"/>
      <c r="AA100" s="1"/>
      <c r="AB100" s="1" t="s">
        <v>172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013"/>
      <c r="AV100" s="1013"/>
      <c r="AW100" s="1013"/>
      <c r="AX100" s="1013"/>
      <c r="AY100" s="1013"/>
      <c r="AZ100" s="1013"/>
    </row>
    <row r="101" spans="1:55" ht="3" customHeight="1" x14ac:dyDescent="0.25">
      <c r="A101" s="1"/>
      <c r="B101" s="1"/>
      <c r="C101" s="1"/>
      <c r="D101" s="1"/>
      <c r="E101" s="1"/>
      <c r="F101" s="1"/>
      <c r="G101" s="1"/>
      <c r="H101" s="1"/>
      <c r="I101" s="4"/>
      <c r="J101" s="1"/>
      <c r="K101" s="1"/>
      <c r="L101" s="1"/>
      <c r="M101" s="1"/>
      <c r="N101" s="1"/>
      <c r="O101" s="1"/>
      <c r="P101" s="39"/>
      <c r="Q101" s="39"/>
      <c r="R101" s="1"/>
      <c r="S101" s="1"/>
      <c r="T101" s="1"/>
      <c r="U101" s="1"/>
      <c r="V101" s="1"/>
      <c r="W101" s="1"/>
      <c r="X101" s="1"/>
      <c r="Y101" s="108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5" ht="15.75" x14ac:dyDescent="0.25">
      <c r="A102" s="1"/>
      <c r="B102" s="1"/>
      <c r="C102" s="1" t="s">
        <v>105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39"/>
      <c r="Q102" s="39" t="s">
        <v>8</v>
      </c>
      <c r="R102" s="1"/>
      <c r="S102" s="970">
        <f>'Rekap1 +tunjangan'!R25</f>
        <v>0</v>
      </c>
      <c r="T102" s="971"/>
      <c r="U102" s="971"/>
      <c r="V102" s="971"/>
      <c r="W102" s="971"/>
      <c r="X102" s="972"/>
      <c r="Y102" s="108"/>
      <c r="Z102" s="1"/>
      <c r="AA102" s="1"/>
      <c r="AB102" s="1" t="s">
        <v>174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970">
        <f>KOPERASI!C31</f>
        <v>0</v>
      </c>
      <c r="AV102" s="971"/>
      <c r="AW102" s="971"/>
      <c r="AX102" s="971"/>
      <c r="AY102" s="971"/>
      <c r="AZ102" s="972"/>
      <c r="BB102" s="1"/>
      <c r="BC102" s="1"/>
    </row>
    <row r="103" spans="1:55" ht="3" customHeight="1" x14ac:dyDescent="0.25">
      <c r="A103" s="1"/>
      <c r="B103" s="1"/>
      <c r="C103" s="1"/>
      <c r="D103" s="1"/>
      <c r="E103" s="1"/>
      <c r="F103" s="1"/>
      <c r="G103" s="1"/>
      <c r="H103" s="1"/>
      <c r="I103" s="4"/>
      <c r="J103" s="1"/>
      <c r="K103" s="1"/>
      <c r="L103" s="1"/>
      <c r="M103" s="1"/>
      <c r="N103" s="1"/>
      <c r="O103" s="1"/>
      <c r="P103" s="39"/>
      <c r="Q103" s="39"/>
      <c r="R103" s="1"/>
      <c r="S103" s="108"/>
      <c r="T103" s="108"/>
      <c r="U103" s="108"/>
      <c r="V103" s="108"/>
      <c r="W103" s="108"/>
      <c r="X103" s="108"/>
      <c r="Y103" s="108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5" ht="15.75" x14ac:dyDescent="0.25">
      <c r="A104" s="1"/>
      <c r="B104" s="1"/>
      <c r="C104" s="1" t="s">
        <v>106</v>
      </c>
      <c r="D104" s="1"/>
      <c r="E104" s="1"/>
      <c r="F104" s="1"/>
      <c r="G104" s="1"/>
      <c r="H104" s="1"/>
      <c r="I104" s="4"/>
      <c r="J104" s="1"/>
      <c r="K104" s="1"/>
      <c r="L104" s="1"/>
      <c r="M104" s="1"/>
      <c r="N104" s="1"/>
      <c r="O104" s="1"/>
      <c r="P104" s="4"/>
      <c r="Q104" s="4" t="s">
        <v>8</v>
      </c>
      <c r="R104" s="1"/>
      <c r="S104" s="970">
        <f>'Rekap1 +tunjangan'!T25</f>
        <v>0</v>
      </c>
      <c r="T104" s="971"/>
      <c r="U104" s="971"/>
      <c r="V104" s="971"/>
      <c r="W104" s="971"/>
      <c r="X104" s="972"/>
      <c r="Y104" s="108"/>
      <c r="Z104" s="1"/>
      <c r="AA104" s="1"/>
      <c r="AB104" s="1" t="s">
        <v>173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970">
        <f>KOPERASI!D31</f>
        <v>100000</v>
      </c>
      <c r="AV104" s="971"/>
      <c r="AW104" s="971"/>
      <c r="AX104" s="971"/>
      <c r="AY104" s="971"/>
      <c r="AZ104" s="972"/>
    </row>
    <row r="105" spans="1:55" ht="3" customHeight="1" x14ac:dyDescent="0.25">
      <c r="A105" s="1"/>
      <c r="B105" s="1"/>
      <c r="C105" s="1"/>
      <c r="D105" s="1"/>
      <c r="E105" s="1"/>
      <c r="F105" s="1"/>
      <c r="G105" s="1"/>
      <c r="H105" s="1"/>
      <c r="I105" s="4"/>
      <c r="J105" s="1"/>
      <c r="K105" s="1"/>
      <c r="L105" s="1"/>
      <c r="M105" s="1"/>
      <c r="N105" s="1"/>
      <c r="O105" s="1"/>
      <c r="P105" s="4"/>
      <c r="Q105" s="4"/>
      <c r="R105" s="1"/>
      <c r="S105" s="108"/>
      <c r="T105" s="108"/>
      <c r="U105" s="108"/>
      <c r="V105" s="108"/>
      <c r="W105" s="108"/>
      <c r="X105" s="108"/>
      <c r="Y105" s="1"/>
      <c r="Z105" s="1"/>
      <c r="AA105" s="1"/>
      <c r="AB105" s="1"/>
      <c r="AC105" s="1"/>
      <c r="AD105" s="1"/>
      <c r="AE105" s="1"/>
      <c r="AF105" s="39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5" ht="15.75" x14ac:dyDescent="0.25">
      <c r="A106" s="1"/>
      <c r="B106" s="1"/>
      <c r="C106" s="1" t="s">
        <v>183</v>
      </c>
      <c r="D106" s="1"/>
      <c r="E106" s="1"/>
      <c r="F106" s="1"/>
      <c r="G106" s="1"/>
      <c r="H106" s="1"/>
      <c r="I106" s="4"/>
      <c r="J106" s="1"/>
      <c r="K106" s="1"/>
      <c r="L106" s="1"/>
      <c r="M106" s="1"/>
      <c r="N106" s="1"/>
      <c r="O106" s="1"/>
      <c r="P106" s="39"/>
      <c r="Q106" s="39" t="s">
        <v>8</v>
      </c>
      <c r="R106" s="1"/>
      <c r="S106" s="970">
        <f>'Rekap1 +tunjangan'!U25</f>
        <v>0</v>
      </c>
      <c r="T106" s="971"/>
      <c r="U106" s="971"/>
      <c r="V106" s="971"/>
      <c r="W106" s="971"/>
      <c r="X106" s="972"/>
      <c r="Y106" s="108"/>
      <c r="Z106" s="1"/>
      <c r="AA106" s="1"/>
      <c r="AB106" s="1" t="s">
        <v>175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970">
        <f>KOPERASI!E31</f>
        <v>0</v>
      </c>
      <c r="AV106" s="971"/>
      <c r="AW106" s="971"/>
      <c r="AX106" s="971"/>
      <c r="AY106" s="971"/>
      <c r="AZ106" s="972"/>
    </row>
    <row r="107" spans="1:55" ht="3" customHeight="1" x14ac:dyDescent="0.25">
      <c r="A107" s="1"/>
      <c r="B107" s="1"/>
      <c r="C107" s="1"/>
      <c r="D107" s="1"/>
      <c r="E107" s="1"/>
      <c r="F107" s="1"/>
      <c r="G107" s="1"/>
      <c r="H107" s="1"/>
      <c r="I107" s="4"/>
      <c r="J107" s="1"/>
      <c r="K107" s="1"/>
      <c r="L107" s="1"/>
      <c r="M107" s="1"/>
      <c r="N107" s="1"/>
      <c r="O107" s="4"/>
      <c r="P107" s="4"/>
      <c r="Q107" s="4"/>
      <c r="R107" s="1"/>
      <c r="S107" s="108"/>
      <c r="T107" s="108"/>
      <c r="U107" s="108"/>
      <c r="V107" s="108"/>
      <c r="W107" s="108"/>
      <c r="X107" s="108"/>
      <c r="Y107" s="108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5" ht="15.75" x14ac:dyDescent="0.25">
      <c r="A108" s="1"/>
      <c r="B108" s="1"/>
      <c r="C108" s="1" t="s">
        <v>187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39" t="s">
        <v>8</v>
      </c>
      <c r="R108" s="1"/>
      <c r="S108" s="970">
        <f>'Rekap1 +tunjangan'!W25</f>
        <v>0</v>
      </c>
      <c r="T108" s="971"/>
      <c r="U108" s="971"/>
      <c r="V108" s="971"/>
      <c r="W108" s="971"/>
      <c r="X108" s="972"/>
      <c r="Y108" s="108"/>
      <c r="Z108" s="1"/>
      <c r="AA108" s="1"/>
      <c r="AB108" s="1" t="s">
        <v>200</v>
      </c>
      <c r="AC108" s="1"/>
      <c r="AD108" s="1"/>
      <c r="AE108" s="1"/>
      <c r="AF108" s="1"/>
      <c r="AG108" s="5" t="s">
        <v>19</v>
      </c>
      <c r="AH108" s="67"/>
      <c r="AI108" s="73"/>
      <c r="AJ108" s="990">
        <f>KOPERASI!J31</f>
        <v>18</v>
      </c>
      <c r="AK108" s="991"/>
      <c r="AL108" s="16"/>
      <c r="AM108" s="72" t="s">
        <v>132</v>
      </c>
      <c r="AN108" s="67"/>
      <c r="AO108" s="74"/>
      <c r="AP108" s="990">
        <f>36-AJ108</f>
        <v>18</v>
      </c>
      <c r="AQ108" s="991"/>
      <c r="AR108" s="119"/>
      <c r="AS108" s="1"/>
      <c r="AT108" s="1" t="s">
        <v>8</v>
      </c>
      <c r="AU108" s="970">
        <f>KOPERASI!H31</f>
        <v>1535833</v>
      </c>
      <c r="AV108" s="971"/>
      <c r="AW108" s="971"/>
      <c r="AX108" s="971"/>
      <c r="AY108" s="971"/>
      <c r="AZ108" s="972"/>
    </row>
    <row r="109" spans="1:55" ht="3" customHeight="1" x14ac:dyDescent="0.25">
      <c r="A109" s="1"/>
      <c r="B109" s="1"/>
      <c r="Y109" s="108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5" ht="15.75" x14ac:dyDescent="0.25">
      <c r="A110" s="1"/>
      <c r="B110" s="1"/>
      <c r="Y110" s="108"/>
      <c r="Z110" s="1"/>
      <c r="AA110" s="1"/>
      <c r="AB110" s="1" t="s">
        <v>471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983"/>
      <c r="AS110" s="983"/>
      <c r="AT110" s="1" t="s">
        <v>8</v>
      </c>
      <c r="AU110" s="970">
        <f>KOPERASI!G31</f>
        <v>510000</v>
      </c>
      <c r="AV110" s="971"/>
      <c r="AW110" s="971"/>
      <c r="AX110" s="971"/>
      <c r="AY110" s="971"/>
      <c r="AZ110" s="972"/>
    </row>
    <row r="111" spans="1:55" ht="3" customHeight="1" x14ac:dyDescent="0.25">
      <c r="A111" s="1"/>
      <c r="B111" s="1"/>
      <c r="Y111" s="108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5" ht="15.75" x14ac:dyDescent="0.25">
      <c r="A112" s="1"/>
      <c r="B112" s="1"/>
      <c r="Y112" s="108"/>
      <c r="Z112" s="1"/>
      <c r="AA112" s="1"/>
      <c r="AB112" s="1" t="s">
        <v>474</v>
      </c>
      <c r="AC112" s="1"/>
      <c r="AD112" s="1"/>
      <c r="AE112" s="1"/>
      <c r="AF112" s="1"/>
      <c r="AG112" s="1"/>
      <c r="AH112" s="1"/>
      <c r="AI112" s="1"/>
      <c r="AJ112" s="984"/>
      <c r="AK112" s="984"/>
      <c r="AL112" s="1"/>
      <c r="AM112" s="1"/>
      <c r="AN112" s="1"/>
      <c r="AO112" s="1"/>
      <c r="AP112" s="1"/>
      <c r="AQ112" s="1"/>
      <c r="AR112" s="983"/>
      <c r="AS112" s="983"/>
      <c r="AT112" s="1" t="s">
        <v>8</v>
      </c>
      <c r="AU112" s="970">
        <f>'Rekap1 +tunjangan'!AD25</f>
        <v>0</v>
      </c>
      <c r="AV112" s="971"/>
      <c r="AW112" s="971"/>
      <c r="AX112" s="971"/>
      <c r="AY112" s="971"/>
      <c r="AZ112" s="972"/>
    </row>
    <row r="113" spans="1:62" ht="3" customHeight="1" x14ac:dyDescent="0.25">
      <c r="A113" s="1"/>
      <c r="B113" s="1"/>
      <c r="Y113" s="108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62" ht="15.75" x14ac:dyDescent="0.25">
      <c r="A114" s="1"/>
      <c r="B114" s="1"/>
      <c r="Y114" s="108"/>
      <c r="Z114" s="1"/>
      <c r="AA114" s="1"/>
      <c r="AB114" s="1" t="s">
        <v>171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983">
        <v>0.4</v>
      </c>
      <c r="AS114" s="983"/>
      <c r="AT114" s="1" t="s">
        <v>8</v>
      </c>
      <c r="AU114" s="970">
        <f>'DPLK (urut)'!E30</f>
        <v>234223.26</v>
      </c>
      <c r="AV114" s="971"/>
      <c r="AW114" s="971"/>
      <c r="AX114" s="971"/>
      <c r="AY114" s="971"/>
      <c r="AZ114" s="972"/>
    </row>
    <row r="115" spans="1:62" ht="3" customHeight="1" x14ac:dyDescent="0.25">
      <c r="A115" s="1"/>
      <c r="B115" s="1"/>
      <c r="Y115" s="108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62" ht="15.75" x14ac:dyDescent="0.25">
      <c r="A116" s="1"/>
      <c r="B116" s="1"/>
      <c r="Y116" s="108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62" ht="3" customHeight="1" x14ac:dyDescent="0.25">
      <c r="A117" s="1"/>
      <c r="B117" s="1"/>
      <c r="C117" s="1"/>
      <c r="D117" s="1"/>
      <c r="E117" s="1"/>
      <c r="F117" s="1"/>
      <c r="G117" s="1"/>
      <c r="H117" s="1"/>
      <c r="I117" s="4"/>
      <c r="J117" s="1"/>
      <c r="K117" s="1"/>
      <c r="L117" s="1"/>
      <c r="M117" s="1"/>
      <c r="N117" s="1"/>
      <c r="O117" s="4"/>
      <c r="P117" s="4"/>
      <c r="Q117" s="4"/>
      <c r="R117" s="1"/>
      <c r="S117" s="108"/>
      <c r="T117" s="108"/>
      <c r="U117" s="108"/>
      <c r="V117" s="108"/>
      <c r="W117" s="108"/>
      <c r="X117" s="108"/>
      <c r="Y117" s="108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62" ht="15.75" x14ac:dyDescent="0.25">
      <c r="A118" s="1"/>
      <c r="B118" s="1" t="s">
        <v>154</v>
      </c>
      <c r="C118" s="1" t="s">
        <v>126</v>
      </c>
      <c r="D118" s="1"/>
      <c r="E118" s="1"/>
      <c r="F118" s="1"/>
      <c r="G118" s="1"/>
      <c r="H118" s="1"/>
      <c r="I118" s="4"/>
      <c r="J118" s="1"/>
      <c r="K118" s="1"/>
      <c r="L118" s="1"/>
      <c r="M118" s="1"/>
      <c r="N118" s="1"/>
      <c r="O118" s="1"/>
      <c r="P118" s="4"/>
      <c r="Q118" s="4" t="s">
        <v>8</v>
      </c>
      <c r="R118" s="1"/>
      <c r="S118" s="970">
        <f>'Rekap1 +tunjangan'!S25</f>
        <v>0</v>
      </c>
      <c r="T118" s="971"/>
      <c r="U118" s="971"/>
      <c r="V118" s="971"/>
      <c r="W118" s="971"/>
      <c r="X118" s="972"/>
      <c r="Y118" s="108"/>
      <c r="Z118" s="1"/>
      <c r="AA118" s="1" t="s">
        <v>169</v>
      </c>
      <c r="AB118" s="1" t="s">
        <v>129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 t="s">
        <v>8</v>
      </c>
      <c r="AU118" s="970">
        <f>'Rekap1 +tunjangan'!AG25</f>
        <v>0</v>
      </c>
      <c r="AV118" s="971"/>
      <c r="AW118" s="971"/>
      <c r="AX118" s="971"/>
      <c r="AY118" s="971"/>
      <c r="AZ118" s="972"/>
    </row>
    <row r="119" spans="1:62" ht="3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08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62" ht="15.7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62" ht="3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08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62" ht="15.75" x14ac:dyDescent="0.25">
      <c r="A122" s="1"/>
      <c r="B122" s="1"/>
      <c r="C122" s="9" t="s">
        <v>4</v>
      </c>
      <c r="D122" s="1"/>
      <c r="E122" s="1"/>
      <c r="F122" s="1"/>
      <c r="G122" s="1"/>
      <c r="H122" s="1"/>
      <c r="I122" s="4"/>
      <c r="J122" s="1"/>
      <c r="K122" s="1"/>
      <c r="L122" s="1"/>
      <c r="M122" s="1"/>
      <c r="N122" s="1"/>
      <c r="O122" s="4"/>
      <c r="P122" s="4"/>
      <c r="Q122" s="39" t="s">
        <v>8</v>
      </c>
      <c r="R122" s="1"/>
      <c r="S122" s="985">
        <f>SUM(S84:X121)</f>
        <v>7319721</v>
      </c>
      <c r="T122" s="986"/>
      <c r="U122" s="986"/>
      <c r="V122" s="986"/>
      <c r="W122" s="986"/>
      <c r="X122" s="987"/>
      <c r="Y122" s="89"/>
      <c r="Z122" s="1"/>
      <c r="AA122" s="9" t="s">
        <v>4</v>
      </c>
      <c r="AB122" s="1"/>
      <c r="AC122" s="1"/>
      <c r="AD122" s="1"/>
      <c r="AE122" s="1"/>
      <c r="AF122" s="4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 t="s">
        <v>8</v>
      </c>
      <c r="AU122" s="985">
        <f>SUM(AU86:AZ121)</f>
        <v>2675798.125</v>
      </c>
      <c r="AV122" s="986"/>
      <c r="AW122" s="986"/>
      <c r="AX122" s="986"/>
      <c r="AY122" s="986"/>
      <c r="AZ122" s="987"/>
      <c r="BB122" s="1012">
        <f>AU122-AU98</f>
        <v>2625760.915</v>
      </c>
      <c r="BC122" s="989"/>
      <c r="BD122" s="989"/>
      <c r="BE122" s="989"/>
      <c r="BF122" s="989"/>
    </row>
    <row r="123" spans="1:62" ht="16.5" thickBot="1" x14ac:dyDescent="0.3">
      <c r="A123" s="1"/>
      <c r="B123" s="1"/>
      <c r="C123" s="1"/>
      <c r="D123" s="1"/>
      <c r="E123" s="1"/>
      <c r="F123" s="1"/>
      <c r="G123" s="1"/>
      <c r="H123" s="1"/>
      <c r="I123" s="3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39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62" ht="21" thickTop="1" x14ac:dyDescent="0.3">
      <c r="A124" s="19"/>
      <c r="B124" s="973"/>
      <c r="C124" s="974"/>
      <c r="D124" s="974"/>
      <c r="E124" s="974"/>
      <c r="F124" s="974"/>
      <c r="G124" s="1006" t="s">
        <v>130</v>
      </c>
      <c r="H124" s="1006"/>
      <c r="I124" s="1006"/>
      <c r="J124" s="1006"/>
      <c r="K124" s="1006"/>
      <c r="L124" s="1006"/>
      <c r="M124" s="1006"/>
      <c r="N124" s="1006"/>
      <c r="O124" s="1006"/>
      <c r="P124" s="1006"/>
      <c r="Q124" s="1006"/>
      <c r="R124" s="1006"/>
      <c r="S124" s="1006"/>
      <c r="T124" s="1006"/>
      <c r="U124" s="1006"/>
      <c r="V124" s="1006"/>
      <c r="W124" s="1006"/>
      <c r="X124" s="1008"/>
      <c r="Y124" s="126"/>
      <c r="Z124" s="1010" t="s">
        <v>8</v>
      </c>
      <c r="AA124" s="974"/>
      <c r="AB124" s="981">
        <f>S122-AU122</f>
        <v>4643922.875</v>
      </c>
      <c r="AC124" s="981"/>
      <c r="AD124" s="981"/>
      <c r="AE124" s="981"/>
      <c r="AF124" s="981"/>
      <c r="AG124" s="981"/>
      <c r="AH124" s="981"/>
      <c r="AI124" s="981"/>
      <c r="AJ124" s="981"/>
      <c r="AK124" s="981"/>
      <c r="AL124" s="981"/>
      <c r="AM124" s="981"/>
      <c r="AN124" s="981"/>
      <c r="AO124" s="981"/>
      <c r="AP124" s="112"/>
      <c r="AQ124" s="112"/>
      <c r="AR124" s="112"/>
      <c r="AS124" s="113"/>
      <c r="AT124" s="113"/>
      <c r="AU124" s="113"/>
      <c r="AV124" s="113"/>
      <c r="AW124" s="113"/>
      <c r="AX124" s="113"/>
      <c r="AY124" s="113"/>
      <c r="AZ124" s="114"/>
      <c r="BD124" s="1012"/>
      <c r="BE124" s="989"/>
      <c r="BF124" s="989"/>
      <c r="BG124" s="989"/>
      <c r="BH124" s="989"/>
      <c r="BI124" s="989"/>
      <c r="BJ124" s="989"/>
    </row>
    <row r="125" spans="1:62" ht="21" thickBot="1" x14ac:dyDescent="0.35">
      <c r="A125" s="34"/>
      <c r="B125" s="975"/>
      <c r="C125" s="976"/>
      <c r="D125" s="976"/>
      <c r="E125" s="976"/>
      <c r="F125" s="976"/>
      <c r="G125" s="1007"/>
      <c r="H125" s="1007"/>
      <c r="I125" s="1007"/>
      <c r="J125" s="1007"/>
      <c r="K125" s="1007"/>
      <c r="L125" s="1007"/>
      <c r="M125" s="1007"/>
      <c r="N125" s="1007"/>
      <c r="O125" s="1007"/>
      <c r="P125" s="1007"/>
      <c r="Q125" s="1007"/>
      <c r="R125" s="1007"/>
      <c r="S125" s="1007"/>
      <c r="T125" s="1007"/>
      <c r="U125" s="1007"/>
      <c r="V125" s="1007"/>
      <c r="W125" s="1007"/>
      <c r="X125" s="1009"/>
      <c r="Y125" s="128"/>
      <c r="Z125" s="1011"/>
      <c r="AA125" s="976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116"/>
      <c r="AQ125" s="116"/>
      <c r="AR125" s="116"/>
      <c r="AS125" s="117"/>
      <c r="AT125" s="117"/>
      <c r="AU125" s="117"/>
      <c r="AV125" s="117"/>
      <c r="AW125" s="117"/>
      <c r="AX125" s="117"/>
      <c r="AY125" s="117"/>
      <c r="AZ125" s="118"/>
    </row>
    <row r="126" spans="1:62" ht="16.5" thickTop="1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62" ht="15.75" x14ac:dyDescent="0.25">
      <c r="B127" s="1" t="s">
        <v>170</v>
      </c>
      <c r="C127" s="1" t="s">
        <v>155</v>
      </c>
      <c r="D127" s="1"/>
      <c r="E127" s="1"/>
      <c r="F127" s="1"/>
      <c r="G127" s="1"/>
      <c r="H127" s="1"/>
      <c r="I127" s="4"/>
      <c r="J127" s="1"/>
      <c r="K127" s="1"/>
      <c r="L127" s="1"/>
      <c r="M127" s="1"/>
      <c r="N127" s="1"/>
      <c r="O127" s="4"/>
      <c r="P127" s="4"/>
      <c r="Q127" s="4"/>
      <c r="R127" s="1"/>
      <c r="S127" s="108"/>
      <c r="T127" s="108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62" ht="15.75" x14ac:dyDescent="0.25">
      <c r="B128" s="1">
        <v>1</v>
      </c>
      <c r="C128" s="1" t="s">
        <v>555</v>
      </c>
      <c r="D128" s="1"/>
      <c r="E128" s="1"/>
      <c r="F128" s="1"/>
      <c r="G128" s="1"/>
      <c r="H128" s="1"/>
      <c r="I128" s="4"/>
      <c r="J128" s="1"/>
      <c r="K128" s="1"/>
      <c r="L128" s="1"/>
      <c r="M128" s="1"/>
      <c r="N128" s="1"/>
      <c r="O128" s="4"/>
      <c r="P128" s="4"/>
      <c r="Q128" s="4"/>
      <c r="R128" s="1"/>
      <c r="S128" s="613"/>
      <c r="T128" s="613"/>
      <c r="U128" s="613"/>
      <c r="V128" s="613"/>
      <c r="W128" s="613"/>
      <c r="X128" s="613"/>
      <c r="Y128" s="1"/>
      <c r="Z128" s="1"/>
      <c r="AA128" s="1">
        <v>2</v>
      </c>
      <c r="AB128" s="1" t="s">
        <v>171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983">
        <v>0.6</v>
      </c>
      <c r="AS128" s="983"/>
      <c r="AT128" s="1" t="s">
        <v>8</v>
      </c>
      <c r="AU128" s="970">
        <f>'DPLK (urut)'!F80</f>
        <v>0</v>
      </c>
      <c r="AV128" s="971"/>
      <c r="AW128" s="971"/>
      <c r="AX128" s="971"/>
      <c r="AY128" s="971"/>
      <c r="AZ128" s="972"/>
    </row>
    <row r="129" spans="1:52" ht="3" customHeight="1" x14ac:dyDescent="0.25">
      <c r="B129" s="1"/>
      <c r="C129" s="1"/>
      <c r="D129" s="1"/>
      <c r="E129" s="1"/>
      <c r="F129" s="1"/>
      <c r="G129" s="1"/>
      <c r="H129" s="1"/>
      <c r="I129" s="4"/>
      <c r="J129" s="1"/>
      <c r="K129" s="1"/>
      <c r="L129" s="1"/>
      <c r="M129" s="1"/>
      <c r="N129" s="1"/>
      <c r="O129" s="4"/>
      <c r="P129" s="4"/>
      <c r="Q129" s="4"/>
      <c r="R129" s="1"/>
      <c r="S129" s="613"/>
      <c r="T129" s="613"/>
      <c r="U129" s="613"/>
      <c r="V129" s="613"/>
      <c r="W129" s="613"/>
      <c r="X129" s="613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x14ac:dyDescent="0.25">
      <c r="B130" s="1"/>
      <c r="C130" s="1" t="s">
        <v>127</v>
      </c>
      <c r="D130" s="1"/>
      <c r="E130" s="1"/>
      <c r="F130" s="1"/>
      <c r="G130" s="1"/>
      <c r="H130" s="1"/>
      <c r="I130" s="4"/>
      <c r="J130" s="1"/>
      <c r="K130" s="1"/>
      <c r="L130" s="1"/>
      <c r="M130" s="1"/>
      <c r="N130" s="1"/>
      <c r="O130" s="969">
        <v>3.0000000000000001E-3</v>
      </c>
      <c r="P130" s="969"/>
      <c r="Q130" s="4" t="s">
        <v>8</v>
      </c>
      <c r="R130" s="1"/>
      <c r="S130" s="970">
        <f>'BPJS Ketenagakerjaan'!F36</f>
        <v>15011.163</v>
      </c>
      <c r="T130" s="971"/>
      <c r="U130" s="971"/>
      <c r="V130" s="971"/>
      <c r="W130" s="971"/>
      <c r="X130" s="972"/>
      <c r="Y130" s="1"/>
      <c r="Z130" s="1"/>
      <c r="AA130" s="1">
        <v>3</v>
      </c>
      <c r="AB130" s="1" t="s">
        <v>186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983">
        <v>0.05</v>
      </c>
      <c r="AO130" s="984"/>
      <c r="AP130" s="1"/>
      <c r="AQ130" s="1"/>
      <c r="AR130" s="1"/>
      <c r="AS130" s="1"/>
      <c r="AT130" s="1" t="s">
        <v>8</v>
      </c>
      <c r="AU130" s="970">
        <v>0</v>
      </c>
      <c r="AV130" s="971"/>
      <c r="AW130" s="971"/>
      <c r="AX130" s="971"/>
      <c r="AY130" s="971"/>
      <c r="AZ130" s="972"/>
    </row>
    <row r="131" spans="1:52" ht="3" customHeight="1" x14ac:dyDescent="0.25">
      <c r="B131" s="1"/>
      <c r="C131" s="1"/>
      <c r="D131" s="1"/>
      <c r="E131" s="1"/>
      <c r="F131" s="1"/>
      <c r="G131" s="1"/>
      <c r="H131" s="1"/>
      <c r="I131" s="4"/>
      <c r="J131" s="1"/>
      <c r="K131" s="1"/>
      <c r="L131" s="1"/>
      <c r="M131" s="1"/>
      <c r="N131" s="1"/>
      <c r="O131" s="609"/>
      <c r="P131" s="609"/>
      <c r="Q131" s="4"/>
      <c r="R131" s="1"/>
      <c r="S131" s="610"/>
      <c r="T131" s="610"/>
      <c r="U131" s="610"/>
      <c r="V131" s="610"/>
      <c r="W131" s="610"/>
      <c r="X131" s="610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x14ac:dyDescent="0.25">
      <c r="B132" s="1"/>
      <c r="C132" s="1" t="s">
        <v>131</v>
      </c>
      <c r="D132" s="1"/>
      <c r="E132" s="1"/>
      <c r="F132" s="1"/>
      <c r="G132" s="1"/>
      <c r="H132" s="1"/>
      <c r="I132" s="4"/>
      <c r="J132" s="1"/>
      <c r="K132" s="1"/>
      <c r="L132" s="1"/>
      <c r="M132" s="1"/>
      <c r="N132" s="1"/>
      <c r="O132" s="969">
        <v>8.8999999999999999E-3</v>
      </c>
      <c r="P132" s="969"/>
      <c r="Q132" s="4" t="s">
        <v>8</v>
      </c>
      <c r="R132" s="1"/>
      <c r="S132" s="970">
        <f>'BPJS Ketenagakerjaan'!H36</f>
        <v>44533.116900000001</v>
      </c>
      <c r="T132" s="971"/>
      <c r="U132" s="971"/>
      <c r="V132" s="971"/>
      <c r="W132" s="971"/>
      <c r="X132" s="972"/>
      <c r="Y132" s="1"/>
      <c r="Z132" s="1"/>
      <c r="AA132" s="1">
        <v>4</v>
      </c>
      <c r="AB132" s="1" t="s">
        <v>554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 t="s">
        <v>8</v>
      </c>
      <c r="AU132" s="970">
        <f>'BPJS Kesehatan'!G41</f>
        <v>192148.84</v>
      </c>
      <c r="AV132" s="971"/>
      <c r="AW132" s="971"/>
      <c r="AX132" s="971"/>
      <c r="AY132" s="971"/>
      <c r="AZ132" s="972"/>
    </row>
    <row r="133" spans="1:52" ht="3" customHeight="1" x14ac:dyDescent="0.25">
      <c r="B133" s="1"/>
      <c r="C133" s="1"/>
      <c r="D133" s="1"/>
      <c r="E133" s="1"/>
      <c r="F133" s="1"/>
      <c r="G133" s="1"/>
      <c r="H133" s="1"/>
      <c r="I133" s="4"/>
      <c r="J133" s="1"/>
      <c r="K133" s="1"/>
      <c r="L133" s="1"/>
      <c r="M133" s="1"/>
      <c r="N133" s="1"/>
      <c r="O133" s="609"/>
      <c r="P133" s="609"/>
      <c r="Q133" s="4"/>
      <c r="R133" s="1"/>
      <c r="S133" s="610"/>
      <c r="T133" s="610"/>
      <c r="U133" s="610"/>
      <c r="V133" s="610"/>
      <c r="W133" s="610"/>
      <c r="X133" s="610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x14ac:dyDescent="0.25">
      <c r="B134" s="1"/>
      <c r="C134" s="1" t="s">
        <v>156</v>
      </c>
      <c r="D134" s="1"/>
      <c r="E134" s="1"/>
      <c r="F134" s="1"/>
      <c r="G134" s="1"/>
      <c r="H134" s="1"/>
      <c r="I134" s="4"/>
      <c r="J134" s="1"/>
      <c r="K134" s="1"/>
      <c r="L134" s="1"/>
      <c r="M134" s="1"/>
      <c r="N134" s="1"/>
      <c r="O134" s="969">
        <v>3.6999999999999998E-2</v>
      </c>
      <c r="P134" s="969"/>
      <c r="Q134" s="4" t="s">
        <v>8</v>
      </c>
      <c r="R134" s="1"/>
      <c r="S134" s="970">
        <f>'BPJS Ketenagakerjaan'!M36</f>
        <v>185137.677</v>
      </c>
      <c r="T134" s="971"/>
      <c r="U134" s="971"/>
      <c r="V134" s="971"/>
      <c r="W134" s="971"/>
      <c r="X134" s="972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x14ac:dyDescent="0.25">
      <c r="C135" s="1" t="s">
        <v>602</v>
      </c>
      <c r="D135" s="1"/>
      <c r="E135" s="1"/>
      <c r="F135" s="1"/>
      <c r="G135" s="1"/>
      <c r="H135" s="1"/>
      <c r="I135" s="4"/>
      <c r="J135" s="1"/>
      <c r="K135" s="1"/>
      <c r="L135" s="1"/>
      <c r="M135" s="1"/>
      <c r="N135" s="1"/>
      <c r="O135" s="969">
        <v>0.02</v>
      </c>
      <c r="P135" s="969"/>
      <c r="Q135" s="4"/>
      <c r="R135" s="1"/>
      <c r="S135" s="970">
        <f>'BPJS Ketenagakerjaan'!R36</f>
        <v>100074.42</v>
      </c>
      <c r="T135" s="971"/>
      <c r="U135" s="971"/>
      <c r="V135" s="971"/>
      <c r="W135" s="971"/>
      <c r="X135" s="972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9" spans="1:52" ht="15.7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2" ht="18.75" x14ac:dyDescent="0.3">
      <c r="A140" s="1"/>
      <c r="B140" s="1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 t="s">
        <v>350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1"/>
      <c r="AY140" s="1"/>
    </row>
    <row r="141" spans="1:52" ht="15.75" x14ac:dyDescent="0.25">
      <c r="A141" s="1"/>
      <c r="B141" s="1"/>
      <c r="C141" s="1"/>
      <c r="D141" s="1"/>
      <c r="E141" s="1"/>
      <c r="F141" s="1"/>
      <c r="G141" s="1"/>
      <c r="H141" s="1"/>
      <c r="I141" s="3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2" ht="22.5" x14ac:dyDescent="0.3">
      <c r="A142" s="1"/>
      <c r="B142" s="1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1" t="s">
        <v>15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1"/>
      <c r="AY142" s="1"/>
    </row>
    <row r="143" spans="1:52" ht="15.75" x14ac:dyDescent="0.25">
      <c r="A143" s="1"/>
      <c r="B143" s="1"/>
      <c r="C143" s="1"/>
      <c r="D143" s="1"/>
      <c r="E143" s="1"/>
      <c r="F143" s="1"/>
      <c r="G143" s="1"/>
      <c r="H143" s="1"/>
      <c r="I143" s="39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2" ht="15.75" x14ac:dyDescent="0.25">
      <c r="A144" s="1"/>
      <c r="B144" s="5"/>
      <c r="C144" s="6" t="s">
        <v>7</v>
      </c>
      <c r="D144" s="7"/>
      <c r="E144" s="7"/>
      <c r="F144" s="7"/>
      <c r="G144" s="7"/>
      <c r="H144" s="7"/>
      <c r="I144" s="11" t="s">
        <v>8</v>
      </c>
      <c r="J144" s="7"/>
      <c r="K144" s="994" t="str">
        <f>'Rekap1 +tunjangan'!B26</f>
        <v>AHMAD SUPIADI, ST</v>
      </c>
      <c r="L144" s="995"/>
      <c r="M144" s="995"/>
      <c r="N144" s="995"/>
      <c r="O144" s="995"/>
      <c r="P144" s="995"/>
      <c r="Q144" s="995"/>
      <c r="R144" s="995"/>
      <c r="S144" s="995"/>
      <c r="T144" s="995"/>
      <c r="U144" s="995"/>
      <c r="V144" s="995"/>
      <c r="W144" s="995"/>
      <c r="X144" s="996"/>
      <c r="Y144" s="90"/>
      <c r="Z144" s="1"/>
      <c r="AA144" s="8" t="s">
        <v>11</v>
      </c>
      <c r="AB144" s="7"/>
      <c r="AC144" s="7"/>
      <c r="AD144" s="7"/>
      <c r="AE144" s="7"/>
      <c r="AF144" s="11" t="s">
        <v>8</v>
      </c>
      <c r="AG144" s="7"/>
      <c r="AH144" s="994" t="str">
        <f>AH7</f>
        <v>KEPELABUHANAN</v>
      </c>
      <c r="AI144" s="994"/>
      <c r="AJ144" s="994"/>
      <c r="AK144" s="994"/>
      <c r="AL144" s="994"/>
      <c r="AM144" s="994"/>
      <c r="AN144" s="994"/>
      <c r="AO144" s="994"/>
      <c r="AP144" s="994"/>
      <c r="AQ144" s="994"/>
      <c r="AR144" s="994"/>
      <c r="AS144" s="994"/>
      <c r="AT144" s="994"/>
      <c r="AU144" s="994"/>
      <c r="AV144" s="994"/>
      <c r="AW144" s="994"/>
      <c r="AX144" s="994"/>
      <c r="AY144" s="1004"/>
    </row>
    <row r="145" spans="1:52" ht="3" customHeight="1" x14ac:dyDescent="0.25">
      <c r="A145" s="1"/>
      <c r="B145" s="1"/>
      <c r="C145" s="1"/>
      <c r="D145" s="1"/>
      <c r="E145" s="1"/>
      <c r="F145" s="1"/>
      <c r="G145" s="1"/>
      <c r="H145" s="1"/>
      <c r="I145" s="10"/>
      <c r="J145" s="1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1"/>
      <c r="AA145" s="2"/>
      <c r="AB145" s="1"/>
      <c r="AC145" s="1"/>
      <c r="AD145" s="1"/>
      <c r="AE145" s="1"/>
      <c r="AF145" s="12"/>
      <c r="AG145" s="1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1"/>
      <c r="AY145" s="1"/>
    </row>
    <row r="146" spans="1:52" ht="15.75" x14ac:dyDescent="0.25">
      <c r="A146" s="1"/>
      <c r="B146" s="5"/>
      <c r="C146" s="6" t="s">
        <v>21</v>
      </c>
      <c r="D146" s="7"/>
      <c r="E146" s="7"/>
      <c r="F146" s="7"/>
      <c r="G146" s="7"/>
      <c r="H146" s="7"/>
      <c r="I146" s="11" t="s">
        <v>8</v>
      </c>
      <c r="J146" s="7"/>
      <c r="K146" s="994" t="s">
        <v>618</v>
      </c>
      <c r="L146" s="995"/>
      <c r="M146" s="995"/>
      <c r="N146" s="995"/>
      <c r="O146" s="995"/>
      <c r="P146" s="995"/>
      <c r="Q146" s="995"/>
      <c r="R146" s="995"/>
      <c r="S146" s="995"/>
      <c r="T146" s="995"/>
      <c r="U146" s="995"/>
      <c r="V146" s="995"/>
      <c r="W146" s="995"/>
      <c r="X146" s="996"/>
      <c r="Y146" s="90"/>
      <c r="Z146" s="1"/>
      <c r="AA146" s="8" t="s">
        <v>12</v>
      </c>
      <c r="AB146" s="7"/>
      <c r="AC146" s="7"/>
      <c r="AD146" s="7"/>
      <c r="AE146" s="7"/>
      <c r="AF146" s="11" t="s">
        <v>8</v>
      </c>
      <c r="AG146" s="7"/>
      <c r="AH146" s="997">
        <f>pandu!AH8</f>
        <v>42659</v>
      </c>
      <c r="AI146" s="997"/>
      <c r="AJ146" s="997"/>
      <c r="AK146" s="997"/>
      <c r="AL146" s="997"/>
      <c r="AM146" s="67" t="s">
        <v>18</v>
      </c>
      <c r="AN146" s="7"/>
      <c r="AO146" s="997">
        <f>pandu!AO8</f>
        <v>42689</v>
      </c>
      <c r="AP146" s="997"/>
      <c r="AQ146" s="997"/>
      <c r="AR146" s="997"/>
      <c r="AS146" s="997"/>
      <c r="AT146" s="68"/>
      <c r="AU146" s="68"/>
      <c r="AV146" s="68"/>
      <c r="AW146" s="68"/>
      <c r="AX146" s="7"/>
      <c r="AY146" s="74"/>
    </row>
    <row r="147" spans="1:52" ht="3" customHeight="1" x14ac:dyDescent="0.25">
      <c r="A147" s="1"/>
      <c r="B147" s="1"/>
      <c r="C147" s="1"/>
      <c r="D147" s="1"/>
      <c r="E147" s="1"/>
      <c r="F147" s="1"/>
      <c r="G147" s="1"/>
      <c r="H147" s="1"/>
      <c r="I147" s="10"/>
      <c r="J147" s="1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1"/>
      <c r="AA147" s="2"/>
      <c r="AB147" s="1"/>
      <c r="AC147" s="1"/>
      <c r="AD147" s="1"/>
      <c r="AE147" s="1"/>
      <c r="AF147" s="12"/>
      <c r="AG147" s="1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1"/>
      <c r="AY147" s="1"/>
    </row>
    <row r="148" spans="1:52" ht="15.75" x14ac:dyDescent="0.25">
      <c r="A148" s="1"/>
      <c r="B148" s="5"/>
      <c r="C148" s="6" t="s">
        <v>6</v>
      </c>
      <c r="D148" s="7"/>
      <c r="E148" s="7"/>
      <c r="F148" s="7"/>
      <c r="G148" s="7"/>
      <c r="H148" s="7"/>
      <c r="I148" s="11" t="s">
        <v>8</v>
      </c>
      <c r="J148" s="7"/>
      <c r="K148" s="999"/>
      <c r="L148" s="1000"/>
      <c r="M148" s="1000"/>
      <c r="N148" s="1000"/>
      <c r="O148" s="1000"/>
      <c r="P148" s="1000"/>
      <c r="Q148" s="1000"/>
      <c r="R148" s="1000"/>
      <c r="S148" s="1000"/>
      <c r="T148" s="1000"/>
      <c r="U148" s="1000"/>
      <c r="V148" s="1000"/>
      <c r="W148" s="1000"/>
      <c r="X148" s="1001"/>
      <c r="Y148" s="91"/>
      <c r="Z148" s="1"/>
      <c r="AA148" s="8" t="s">
        <v>13</v>
      </c>
      <c r="AB148" s="7"/>
      <c r="AC148" s="7"/>
      <c r="AD148" s="7"/>
      <c r="AE148" s="7"/>
      <c r="AF148" s="11" t="s">
        <v>8</v>
      </c>
      <c r="AG148" s="7"/>
      <c r="AH148" s="1002">
        <f>'Rekap1 +tunjangan'!C26</f>
        <v>42445</v>
      </c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7"/>
      <c r="AY148" s="74"/>
    </row>
    <row r="149" spans="1:52" ht="3" customHeight="1" x14ac:dyDescent="0.25">
      <c r="A149" s="1"/>
      <c r="B149" s="1"/>
      <c r="C149" s="1"/>
      <c r="D149" s="1"/>
      <c r="E149" s="1"/>
      <c r="F149" s="1"/>
      <c r="G149" s="1"/>
      <c r="H149" s="1"/>
      <c r="I149" s="10"/>
      <c r="J149" s="1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1"/>
      <c r="AA149" s="2"/>
      <c r="AB149" s="1"/>
      <c r="AC149" s="1"/>
      <c r="AD149" s="1"/>
      <c r="AE149" s="1"/>
      <c r="AF149" s="12"/>
      <c r="AG149" s="1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1"/>
      <c r="AY149" s="1"/>
    </row>
    <row r="150" spans="1:52" ht="15.75" x14ac:dyDescent="0.25">
      <c r="A150" s="1"/>
      <c r="B150" s="5"/>
      <c r="C150" s="6" t="s">
        <v>104</v>
      </c>
      <c r="D150" s="7"/>
      <c r="E150" s="7"/>
      <c r="F150" s="7"/>
      <c r="G150" s="7"/>
      <c r="H150" s="7"/>
      <c r="I150" s="87" t="s">
        <v>8</v>
      </c>
      <c r="J150" s="7"/>
      <c r="K150" s="994" t="str">
        <f>K13</f>
        <v>NON SHIFT</v>
      </c>
      <c r="L150" s="995"/>
      <c r="M150" s="995"/>
      <c r="N150" s="995"/>
      <c r="O150" s="995"/>
      <c r="P150" s="995"/>
      <c r="Q150" s="995"/>
      <c r="R150" s="995"/>
      <c r="S150" s="995"/>
      <c r="T150" s="995"/>
      <c r="U150" s="995"/>
      <c r="V150" s="995"/>
      <c r="W150" s="995"/>
      <c r="X150" s="996"/>
      <c r="Y150" s="90"/>
      <c r="Z150" s="1"/>
      <c r="AA150" s="8" t="s">
        <v>14</v>
      </c>
      <c r="AB150" s="7"/>
      <c r="AC150" s="7"/>
      <c r="AD150" s="7"/>
      <c r="AE150" s="7"/>
      <c r="AF150" s="11" t="s">
        <v>8</v>
      </c>
      <c r="AG150" s="7"/>
      <c r="AH150" s="1064" t="s">
        <v>614</v>
      </c>
      <c r="AI150" s="994"/>
      <c r="AJ150" s="994"/>
      <c r="AK150" s="994"/>
      <c r="AL150" s="994"/>
      <c r="AM150" s="994"/>
      <c r="AN150" s="67" t="s">
        <v>161</v>
      </c>
      <c r="AO150" s="67"/>
      <c r="AP150" s="67"/>
      <c r="AQ150" s="67"/>
      <c r="AR150" s="67"/>
      <c r="AS150" s="67"/>
      <c r="AT150" s="67"/>
      <c r="AU150" s="67"/>
      <c r="AV150" s="67"/>
      <c r="AW150" s="67"/>
      <c r="AX150" s="7"/>
      <c r="AY150" s="74"/>
    </row>
    <row r="151" spans="1:52" ht="15.75" x14ac:dyDescent="0.25">
      <c r="A151" s="1"/>
      <c r="B151" s="1"/>
      <c r="C151" s="1"/>
      <c r="D151" s="1"/>
      <c r="E151" s="1"/>
      <c r="F151" s="1"/>
      <c r="G151" s="1"/>
      <c r="H151" s="1"/>
      <c r="I151" s="39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2" ht="15.75" x14ac:dyDescent="0.25">
      <c r="A152" s="1"/>
      <c r="B152" s="1" t="s">
        <v>167</v>
      </c>
      <c r="C152" s="1" t="s">
        <v>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4"/>
      <c r="Q152" s="4" t="s">
        <v>8</v>
      </c>
      <c r="R152" s="1"/>
      <c r="S152" s="970">
        <f>'Rekap1 +tunjangan'!E26</f>
        <v>2308543</v>
      </c>
      <c r="T152" s="971"/>
      <c r="U152" s="971"/>
      <c r="V152" s="971"/>
      <c r="W152" s="971"/>
      <c r="X152" s="972"/>
      <c r="Y152" s="108"/>
      <c r="Z152" s="1"/>
      <c r="AA152" s="1" t="s">
        <v>166</v>
      </c>
      <c r="AB152" s="1" t="s">
        <v>153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3" customHeight="1" x14ac:dyDescent="0.25">
      <c r="A153" s="1"/>
      <c r="B153" s="1"/>
      <c r="C153" s="1"/>
      <c r="D153" s="1"/>
      <c r="E153" s="1"/>
      <c r="F153" s="1"/>
      <c r="G153" s="1"/>
      <c r="H153" s="1"/>
      <c r="I153" s="39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x14ac:dyDescent="0.25">
      <c r="A154" s="1"/>
      <c r="B154" s="1" t="s">
        <v>168</v>
      </c>
      <c r="C154" s="1" t="s">
        <v>125</v>
      </c>
      <c r="D154" s="1"/>
      <c r="E154" s="1"/>
      <c r="F154" s="1"/>
      <c r="G154" s="1"/>
      <c r="H154" s="1"/>
      <c r="I154" s="1"/>
      <c r="J154" s="1"/>
      <c r="K154" s="16"/>
      <c r="L154" s="16"/>
      <c r="M154" s="16"/>
      <c r="N154" s="16"/>
      <c r="O154" s="1"/>
      <c r="P154" s="4"/>
      <c r="Q154" s="4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 t="s">
        <v>108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 t="s">
        <v>8</v>
      </c>
      <c r="AU154" s="970">
        <v>0</v>
      </c>
      <c r="AV154" s="971"/>
      <c r="AW154" s="971"/>
      <c r="AX154" s="971"/>
      <c r="AY154" s="971"/>
      <c r="AZ154" s="972"/>
    </row>
    <row r="155" spans="1:52" ht="3" customHeight="1" x14ac:dyDescent="0.25">
      <c r="A155" s="1"/>
      <c r="B155" s="1"/>
      <c r="C155" s="1"/>
      <c r="D155" s="1"/>
      <c r="E155" s="1"/>
      <c r="F155" s="1"/>
      <c r="G155" s="1"/>
      <c r="H155" s="1"/>
      <c r="I155" s="4"/>
      <c r="J155" s="1"/>
      <c r="K155" s="39"/>
      <c r="L155" s="39"/>
      <c r="M155" s="39"/>
      <c r="N155" s="39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39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x14ac:dyDescent="0.25">
      <c r="A156" s="1"/>
      <c r="B156" s="1"/>
      <c r="C156" s="1" t="s">
        <v>20</v>
      </c>
      <c r="D156" s="1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1"/>
      <c r="P156" s="4"/>
      <c r="Q156" s="4" t="s">
        <v>8</v>
      </c>
      <c r="R156" s="1"/>
      <c r="S156" s="970">
        <f>'Rekap1 +tunjangan'!G26</f>
        <v>0</v>
      </c>
      <c r="T156" s="971"/>
      <c r="U156" s="971"/>
      <c r="V156" s="971"/>
      <c r="W156" s="971"/>
      <c r="X156" s="972"/>
      <c r="Y156" s="108"/>
      <c r="Z156" s="1"/>
      <c r="AA156" s="1"/>
      <c r="AB156" s="1" t="s">
        <v>109</v>
      </c>
      <c r="AC156" s="1"/>
      <c r="AD156" s="1"/>
      <c r="AE156" s="1"/>
      <c r="AF156" s="4"/>
      <c r="AG156" s="5" t="s">
        <v>19</v>
      </c>
      <c r="AH156" s="67"/>
      <c r="AI156" s="73"/>
      <c r="AJ156" s="990">
        <v>0</v>
      </c>
      <c r="AK156" s="1005"/>
      <c r="AL156" s="16"/>
      <c r="AM156" s="72" t="s">
        <v>132</v>
      </c>
      <c r="AN156" s="67"/>
      <c r="AO156" s="74"/>
      <c r="AP156" s="990">
        <v>0</v>
      </c>
      <c r="AQ156" s="1005"/>
      <c r="AR156" s="107"/>
      <c r="AS156" s="1"/>
      <c r="AT156" s="1" t="s">
        <v>8</v>
      </c>
      <c r="AU156" s="970">
        <v>0</v>
      </c>
      <c r="AV156" s="971"/>
      <c r="AW156" s="971"/>
      <c r="AX156" s="971"/>
      <c r="AY156" s="971"/>
      <c r="AZ156" s="972"/>
    </row>
    <row r="157" spans="1:52" ht="3" customHeight="1" x14ac:dyDescent="0.25">
      <c r="A157" s="1"/>
      <c r="B157" s="1"/>
      <c r="C157" s="1"/>
      <c r="D157" s="1"/>
      <c r="E157" s="1"/>
      <c r="F157" s="1"/>
      <c r="G157" s="1"/>
      <c r="H157" s="1"/>
      <c r="I157" s="4"/>
      <c r="J157" s="1"/>
      <c r="K157" s="1"/>
      <c r="L157" s="1"/>
      <c r="M157" s="15"/>
      <c r="N157" s="15"/>
      <c r="O157" s="1"/>
      <c r="P157" s="4"/>
      <c r="Q157" s="4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39"/>
      <c r="AG157" s="1"/>
      <c r="AH157" s="1"/>
      <c r="AI157" s="1"/>
      <c r="AJ157" s="1">
        <v>0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>
        <v>0</v>
      </c>
      <c r="AX157" s="1"/>
      <c r="AY157" s="1"/>
      <c r="AZ157" s="1"/>
    </row>
    <row r="158" spans="1:52" ht="15.75" x14ac:dyDescent="0.25">
      <c r="A158" s="1"/>
      <c r="B158" s="1"/>
      <c r="C158" s="1" t="s">
        <v>41</v>
      </c>
      <c r="D158" s="1"/>
      <c r="E158" s="1"/>
      <c r="F158" s="1"/>
      <c r="G158" s="1"/>
      <c r="H158" s="1"/>
      <c r="I158" s="4"/>
      <c r="J158" s="1"/>
      <c r="K158" s="1"/>
      <c r="L158" s="1"/>
      <c r="M158" s="1"/>
      <c r="N158" s="1"/>
      <c r="O158" s="1"/>
      <c r="P158" s="4"/>
      <c r="Q158" s="4" t="s">
        <v>8</v>
      </c>
      <c r="R158" s="1"/>
      <c r="S158" s="970">
        <f>'Rekap1 +tunjangan'!H26</f>
        <v>0</v>
      </c>
      <c r="T158" s="971"/>
      <c r="U158" s="971"/>
      <c r="V158" s="971"/>
      <c r="W158" s="971"/>
      <c r="X158" s="972"/>
      <c r="Y158" s="108"/>
      <c r="Z158" s="1"/>
      <c r="AA158" s="1"/>
      <c r="AB158" s="1" t="s">
        <v>550</v>
      </c>
      <c r="AC158" s="1"/>
      <c r="AD158" s="1"/>
      <c r="AE158" s="1"/>
      <c r="AF158" s="4"/>
      <c r="AG158" s="15"/>
      <c r="AH158" s="16"/>
      <c r="AI158" s="16"/>
      <c r="AJ158" s="992"/>
      <c r="AK158" s="992"/>
      <c r="AL158" s="16"/>
      <c r="AM158" s="16"/>
      <c r="AN158" s="16"/>
      <c r="AO158" s="15"/>
      <c r="AP158" s="992"/>
      <c r="AQ158" s="992"/>
      <c r="AR158" s="119"/>
      <c r="AS158" s="1"/>
      <c r="AT158" s="1" t="s">
        <v>8</v>
      </c>
      <c r="AU158" s="970">
        <f>'Rekap1 +tunjangan'!AM26</f>
        <v>30780.578500000003</v>
      </c>
      <c r="AV158" s="971"/>
      <c r="AW158" s="971"/>
      <c r="AX158" s="971"/>
      <c r="AY158" s="971"/>
      <c r="AZ158" s="972"/>
    </row>
    <row r="159" spans="1:52" ht="3" customHeight="1" x14ac:dyDescent="0.25">
      <c r="A159" s="1"/>
      <c r="B159" s="1"/>
      <c r="C159" s="1"/>
      <c r="D159" s="1"/>
      <c r="E159" s="1"/>
      <c r="F159" s="1"/>
      <c r="G159" s="1"/>
      <c r="H159" s="1"/>
      <c r="I159" s="4"/>
      <c r="J159" s="1"/>
      <c r="K159" s="1"/>
      <c r="L159" s="1"/>
      <c r="M159" s="1"/>
      <c r="N159" s="1"/>
      <c r="O159" s="1"/>
      <c r="P159" s="39"/>
      <c r="Q159" s="39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532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x14ac:dyDescent="0.25">
      <c r="A160" s="1"/>
      <c r="B160" s="1"/>
      <c r="C160" s="1" t="s">
        <v>21</v>
      </c>
      <c r="D160" s="1"/>
      <c r="E160" s="1"/>
      <c r="F160" s="1"/>
      <c r="G160" s="1"/>
      <c r="H160" s="1"/>
      <c r="I160" s="4"/>
      <c r="J160" s="1"/>
      <c r="K160" s="1"/>
      <c r="L160" s="1"/>
      <c r="M160" s="1"/>
      <c r="N160" s="1"/>
      <c r="O160" s="1"/>
      <c r="P160" s="4"/>
      <c r="Q160" s="4" t="s">
        <v>8</v>
      </c>
      <c r="R160" s="1"/>
      <c r="S160" s="970">
        <f>'Rekap1 +tunjangan'!I26</f>
        <v>0</v>
      </c>
      <c r="T160" s="971"/>
      <c r="U160" s="971"/>
      <c r="V160" s="971"/>
      <c r="W160" s="971"/>
      <c r="X160" s="972"/>
      <c r="Y160" s="108"/>
      <c r="Z160" s="1"/>
      <c r="AA160" s="1"/>
      <c r="AB160" s="1" t="s">
        <v>88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 t="s">
        <v>8</v>
      </c>
      <c r="AU160" s="970">
        <f>'Rekap1 +tunjangan'!AF26</f>
        <v>57713.575000000004</v>
      </c>
      <c r="AV160" s="971"/>
      <c r="AW160" s="971"/>
      <c r="AX160" s="971"/>
      <c r="AY160" s="971"/>
      <c r="AZ160" s="972"/>
    </row>
    <row r="161" spans="1:55" ht="3" customHeight="1" x14ac:dyDescent="0.25">
      <c r="A161" s="1"/>
      <c r="B161" s="1"/>
      <c r="C161" s="1"/>
      <c r="D161" s="1"/>
      <c r="E161" s="1"/>
      <c r="F161" s="1"/>
      <c r="G161" s="1"/>
      <c r="H161" s="1"/>
      <c r="I161" s="4"/>
      <c r="J161" s="1"/>
      <c r="K161" s="1"/>
      <c r="L161" s="1"/>
      <c r="M161" s="1"/>
      <c r="N161" s="1"/>
      <c r="O161" s="1"/>
      <c r="P161" s="39"/>
      <c r="Q161" s="39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532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5" ht="15.75" x14ac:dyDescent="0.25">
      <c r="A162" s="1"/>
      <c r="B162" s="1"/>
      <c r="C162" s="1" t="s">
        <v>1</v>
      </c>
      <c r="D162" s="1"/>
      <c r="E162" s="1"/>
      <c r="F162" s="1"/>
      <c r="G162" s="1"/>
      <c r="H162" s="1"/>
      <c r="I162" s="4"/>
      <c r="J162" s="1"/>
      <c r="K162" s="990">
        <f>'Rekap1 +tunjangan'!D26</f>
        <v>22</v>
      </c>
      <c r="L162" s="991"/>
      <c r="M162" s="130" t="s">
        <v>31</v>
      </c>
      <c r="N162" s="107"/>
      <c r="O162" s="1"/>
      <c r="P162" s="4"/>
      <c r="Q162" s="4" t="s">
        <v>8</v>
      </c>
      <c r="R162" s="1"/>
      <c r="S162" s="970">
        <f>'Rekap1 +tunjangan'!N26</f>
        <v>660000</v>
      </c>
      <c r="T162" s="971"/>
      <c r="U162" s="971"/>
      <c r="V162" s="971"/>
      <c r="W162" s="971"/>
      <c r="X162" s="972"/>
      <c r="Y162" s="108"/>
      <c r="Z162" s="1"/>
      <c r="AA162" s="1"/>
      <c r="AB162" s="1" t="s">
        <v>551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5" ht="3" customHeight="1" x14ac:dyDescent="0.25">
      <c r="A163" s="1"/>
      <c r="B163" s="1"/>
      <c r="C163" s="1"/>
      <c r="D163" s="1"/>
      <c r="E163" s="1"/>
      <c r="F163" s="1"/>
      <c r="G163" s="1"/>
      <c r="H163" s="1"/>
      <c r="I163" s="4"/>
      <c r="J163" s="1"/>
      <c r="K163" s="1"/>
      <c r="L163" s="1"/>
      <c r="M163" s="37"/>
      <c r="N163" s="1"/>
      <c r="O163" s="1"/>
      <c r="P163" s="4"/>
      <c r="Q163" s="4"/>
      <c r="R163" s="1"/>
      <c r="S163" s="108"/>
      <c r="T163" s="108"/>
      <c r="U163" s="108"/>
      <c r="V163" s="108"/>
      <c r="W163" s="108"/>
      <c r="X163" s="108"/>
      <c r="Y163" s="1"/>
      <c r="Z163" s="1"/>
      <c r="AA163" s="1"/>
      <c r="AB163" s="1"/>
      <c r="AC163" s="1"/>
      <c r="AD163" s="1"/>
      <c r="AE163" s="1"/>
      <c r="AF163" s="532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5" ht="15.75" x14ac:dyDescent="0.25">
      <c r="A164" s="1"/>
      <c r="B164" s="1"/>
      <c r="C164" s="1" t="s">
        <v>2</v>
      </c>
      <c r="D164" s="1"/>
      <c r="E164" s="1"/>
      <c r="F164" s="1"/>
      <c r="G164" s="1"/>
      <c r="H164" s="1"/>
      <c r="I164" s="4"/>
      <c r="J164" s="1"/>
      <c r="K164" s="990">
        <f>K162</f>
        <v>22</v>
      </c>
      <c r="L164" s="991"/>
      <c r="M164" s="130" t="s">
        <v>31</v>
      </c>
      <c r="N164" s="107"/>
      <c r="O164" s="1"/>
      <c r="P164" s="4"/>
      <c r="Q164" s="4" t="s">
        <v>8</v>
      </c>
      <c r="R164" s="1"/>
      <c r="S164" s="970">
        <f>'Rekap1 +tunjangan'!P26</f>
        <v>704000</v>
      </c>
      <c r="T164" s="971"/>
      <c r="U164" s="971"/>
      <c r="V164" s="971"/>
      <c r="W164" s="971"/>
      <c r="X164" s="972"/>
      <c r="Y164" s="108"/>
      <c r="Z164" s="1"/>
      <c r="AA164" s="1"/>
      <c r="AB164" s="1" t="s">
        <v>128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969">
        <v>0.02</v>
      </c>
      <c r="AN164" s="969"/>
      <c r="AO164" s="969"/>
      <c r="AP164" s="88"/>
      <c r="AQ164" s="1"/>
      <c r="AR164" s="1"/>
      <c r="AS164" s="1"/>
      <c r="AT164" s="1" t="s">
        <v>8</v>
      </c>
      <c r="AU164" s="970">
        <f>'BPJS Ketenagakerjaan'!K59</f>
        <v>46170.86</v>
      </c>
      <c r="AV164" s="971"/>
      <c r="AW164" s="971"/>
      <c r="AX164" s="971"/>
      <c r="AY164" s="971"/>
      <c r="AZ164" s="972"/>
    </row>
    <row r="165" spans="1:55" ht="3" customHeight="1" x14ac:dyDescent="0.25">
      <c r="A165" s="1"/>
      <c r="B165" s="1"/>
      <c r="C165" s="1"/>
      <c r="D165" s="1"/>
      <c r="E165" s="1"/>
      <c r="F165" s="1"/>
      <c r="G165" s="1"/>
      <c r="H165" s="1"/>
      <c r="I165" s="4"/>
      <c r="J165" s="1"/>
      <c r="K165" s="1"/>
      <c r="L165" s="1"/>
      <c r="M165" s="1"/>
      <c r="N165" s="1"/>
      <c r="O165" s="1"/>
      <c r="P165" s="4"/>
      <c r="Q165" s="4"/>
      <c r="R165" s="1"/>
      <c r="S165" s="108"/>
      <c r="T165" s="108"/>
      <c r="U165" s="108"/>
      <c r="V165" s="108"/>
      <c r="W165" s="108"/>
      <c r="X165" s="108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5" ht="15.75" x14ac:dyDescent="0.25">
      <c r="A166" s="1"/>
      <c r="B166" s="1"/>
      <c r="C166" s="1" t="s">
        <v>3</v>
      </c>
      <c r="D166" s="1"/>
      <c r="E166" s="1"/>
      <c r="F166" s="1"/>
      <c r="G166" s="1"/>
      <c r="H166" s="1"/>
      <c r="I166" s="4"/>
      <c r="J166" s="1"/>
      <c r="K166" s="1"/>
      <c r="L166" s="1"/>
      <c r="M166" s="107"/>
      <c r="N166" s="107"/>
      <c r="O166" s="1"/>
      <c r="P166" s="39"/>
      <c r="Q166" s="39" t="s">
        <v>8</v>
      </c>
      <c r="R166" s="1"/>
      <c r="S166" s="970">
        <f>'Rekap1 +tunjangan'!Q26</f>
        <v>0</v>
      </c>
      <c r="T166" s="971"/>
      <c r="U166" s="971"/>
      <c r="V166" s="971"/>
      <c r="W166" s="971"/>
      <c r="X166" s="972"/>
      <c r="Y166" s="108"/>
      <c r="Z166" s="1"/>
      <c r="AA166" s="1"/>
      <c r="AB166" s="1" t="s">
        <v>602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969">
        <v>0.01</v>
      </c>
      <c r="AN166" s="969"/>
      <c r="AO166" s="969"/>
      <c r="AP166" s="1"/>
      <c r="AQ166" s="1"/>
      <c r="AR166" s="1"/>
      <c r="AS166" s="1"/>
      <c r="AT166" s="1" t="s">
        <v>8</v>
      </c>
      <c r="AU166" s="970">
        <f>'BPJS Ketenagakerjaan'!P59</f>
        <v>23085.43</v>
      </c>
      <c r="AV166" s="971"/>
      <c r="AW166" s="971"/>
      <c r="AX166" s="971"/>
      <c r="AY166" s="971"/>
      <c r="AZ166" s="972"/>
    </row>
    <row r="167" spans="1:55" ht="3" customHeight="1" x14ac:dyDescent="0.25">
      <c r="A167" s="1"/>
      <c r="B167" s="1"/>
      <c r="C167" s="1"/>
      <c r="D167" s="1"/>
      <c r="E167" s="1"/>
      <c r="F167" s="1"/>
      <c r="G167" s="1"/>
      <c r="H167" s="1"/>
      <c r="I167" s="4"/>
      <c r="J167" s="1"/>
      <c r="K167" s="1"/>
      <c r="L167" s="1"/>
      <c r="M167" s="1"/>
      <c r="N167" s="1"/>
      <c r="O167" s="1"/>
      <c r="P167" s="39"/>
      <c r="Q167" s="39"/>
      <c r="R167" s="1"/>
      <c r="S167" s="1"/>
      <c r="T167" s="1"/>
      <c r="U167" s="1"/>
      <c r="V167" s="1"/>
      <c r="W167" s="1"/>
      <c r="X167" s="1"/>
      <c r="Y167" s="108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5" ht="15.75" x14ac:dyDescent="0.25">
      <c r="A168" s="1"/>
      <c r="B168" s="1"/>
      <c r="C168" s="1" t="s">
        <v>105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39"/>
      <c r="Q168" s="39" t="s">
        <v>8</v>
      </c>
      <c r="R168" s="1"/>
      <c r="S168" s="970">
        <v>0</v>
      </c>
      <c r="T168" s="971"/>
      <c r="U168" s="971"/>
      <c r="V168" s="971"/>
      <c r="W168" s="971"/>
      <c r="X168" s="972"/>
      <c r="Y168" s="108"/>
      <c r="Z168" s="1"/>
      <c r="AA168" s="1"/>
      <c r="AB168" s="1" t="s">
        <v>174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970">
        <v>0</v>
      </c>
      <c r="AV168" s="971"/>
      <c r="AW168" s="971"/>
      <c r="AX168" s="971"/>
      <c r="AY168" s="971"/>
      <c r="AZ168" s="972"/>
      <c r="BB168" s="1"/>
      <c r="BC168" s="1"/>
    </row>
    <row r="169" spans="1:55" ht="3" customHeight="1" x14ac:dyDescent="0.25">
      <c r="A169" s="1"/>
      <c r="B169" s="1"/>
      <c r="C169" s="1"/>
      <c r="D169" s="1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1"/>
      <c r="P169" s="39"/>
      <c r="Q169" s="39"/>
      <c r="R169" s="1"/>
      <c r="S169" s="108"/>
      <c r="T169" s="108"/>
      <c r="U169" s="108"/>
      <c r="V169" s="108"/>
      <c r="W169" s="108"/>
      <c r="X169" s="108"/>
      <c r="Y169" s="108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5" ht="15.75" x14ac:dyDescent="0.25">
      <c r="A170" s="1"/>
      <c r="B170" s="1"/>
      <c r="C170" s="1" t="s">
        <v>106</v>
      </c>
      <c r="D170" s="1"/>
      <c r="E170" s="1"/>
      <c r="F170" s="1"/>
      <c r="G170" s="1"/>
      <c r="H170" s="1"/>
      <c r="I170" s="4"/>
      <c r="J170" s="1"/>
      <c r="K170" s="1"/>
      <c r="L170" s="1"/>
      <c r="M170" s="1"/>
      <c r="N170" s="1"/>
      <c r="O170" s="1"/>
      <c r="P170" s="4"/>
      <c r="Q170" s="4" t="s">
        <v>8</v>
      </c>
      <c r="R170" s="1"/>
      <c r="S170" s="970">
        <v>0</v>
      </c>
      <c r="T170" s="971"/>
      <c r="U170" s="971"/>
      <c r="V170" s="971"/>
      <c r="W170" s="971"/>
      <c r="X170" s="972"/>
      <c r="Y170" s="108"/>
      <c r="Z170" s="1"/>
      <c r="AA170" s="1"/>
      <c r="AB170" s="1" t="s">
        <v>173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970">
        <f>KOPERASI!D53</f>
        <v>100000</v>
      </c>
      <c r="AV170" s="971"/>
      <c r="AW170" s="971"/>
      <c r="AX170" s="971"/>
      <c r="AY170" s="971"/>
      <c r="AZ170" s="972"/>
    </row>
    <row r="171" spans="1:55" ht="3" customHeight="1" x14ac:dyDescent="0.25">
      <c r="A171" s="1"/>
      <c r="B171" s="1"/>
      <c r="C171" s="1"/>
      <c r="D171" s="1"/>
      <c r="E171" s="1"/>
      <c r="F171" s="1"/>
      <c r="G171" s="1"/>
      <c r="H171" s="1"/>
      <c r="I171" s="4"/>
      <c r="J171" s="1"/>
      <c r="K171" s="1"/>
      <c r="L171" s="1"/>
      <c r="M171" s="1"/>
      <c r="N171" s="1"/>
      <c r="O171" s="1"/>
      <c r="P171" s="4"/>
      <c r="Q171" s="4"/>
      <c r="R171" s="1"/>
      <c r="S171" s="108"/>
      <c r="T171" s="108"/>
      <c r="U171" s="108"/>
      <c r="V171" s="108"/>
      <c r="W171" s="108"/>
      <c r="X171" s="108"/>
      <c r="Y171" s="1"/>
      <c r="Z171" s="1"/>
      <c r="AA171" s="1"/>
      <c r="AB171" s="1"/>
      <c r="AC171" s="1"/>
      <c r="AD171" s="1"/>
      <c r="AE171" s="1"/>
      <c r="AF171" s="39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5" ht="15.75" x14ac:dyDescent="0.25">
      <c r="A172" s="1"/>
      <c r="B172" s="1"/>
      <c r="C172" s="1" t="s">
        <v>183</v>
      </c>
      <c r="D172" s="1"/>
      <c r="E172" s="1"/>
      <c r="F172" s="1"/>
      <c r="G172" s="1"/>
      <c r="H172" s="1"/>
      <c r="I172" s="4"/>
      <c r="J172" s="1"/>
      <c r="K172" s="1"/>
      <c r="L172" s="1"/>
      <c r="M172" s="1"/>
      <c r="N172" s="1"/>
      <c r="O172" s="1"/>
      <c r="P172" s="39"/>
      <c r="Q172" s="39" t="s">
        <v>8</v>
      </c>
      <c r="R172" s="1"/>
      <c r="S172" s="970">
        <f>'Rekap1 +tunjangan'!U26</f>
        <v>0</v>
      </c>
      <c r="T172" s="971"/>
      <c r="U172" s="971"/>
      <c r="V172" s="971"/>
      <c r="W172" s="971"/>
      <c r="X172" s="972"/>
      <c r="Y172" s="108"/>
      <c r="Z172" s="1"/>
      <c r="AA172" s="1"/>
      <c r="AB172" s="1" t="s">
        <v>175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970">
        <f>KOPERASI!E35</f>
        <v>0</v>
      </c>
      <c r="AV172" s="971"/>
      <c r="AW172" s="971"/>
      <c r="AX172" s="971"/>
      <c r="AY172" s="971"/>
      <c r="AZ172" s="972"/>
    </row>
    <row r="173" spans="1:55" ht="3" customHeight="1" x14ac:dyDescent="0.25">
      <c r="A173" s="1"/>
      <c r="B173" s="1"/>
      <c r="C173" s="1"/>
      <c r="D173" s="1"/>
      <c r="E173" s="1"/>
      <c r="F173" s="1"/>
      <c r="G173" s="1"/>
      <c r="H173" s="1"/>
      <c r="I173" s="4"/>
      <c r="J173" s="1"/>
      <c r="K173" s="1"/>
      <c r="L173" s="1"/>
      <c r="M173" s="1"/>
      <c r="N173" s="1"/>
      <c r="O173" s="4"/>
      <c r="P173" s="4"/>
      <c r="Q173" s="4"/>
      <c r="R173" s="1"/>
      <c r="S173" s="108"/>
      <c r="T173" s="108"/>
      <c r="U173" s="108"/>
      <c r="V173" s="108"/>
      <c r="W173" s="108"/>
      <c r="X173" s="108"/>
      <c r="Y173" s="108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5" ht="15.75" x14ac:dyDescent="0.25">
      <c r="A174" s="1"/>
      <c r="B174" s="1"/>
      <c r="C174" s="1" t="s">
        <v>187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39" t="s">
        <v>8</v>
      </c>
      <c r="R174" s="1"/>
      <c r="S174" s="970">
        <f>'Rekap1 +tunjangan'!W26</f>
        <v>0</v>
      </c>
      <c r="T174" s="971"/>
      <c r="U174" s="971"/>
      <c r="V174" s="971"/>
      <c r="W174" s="971"/>
      <c r="X174" s="972"/>
      <c r="Y174" s="108"/>
      <c r="Z174" s="1"/>
      <c r="AA174" s="1"/>
      <c r="AB174" s="1" t="s">
        <v>270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983"/>
      <c r="AS174" s="983"/>
      <c r="AT174" s="1" t="s">
        <v>8</v>
      </c>
      <c r="AU174" s="970">
        <v>0</v>
      </c>
      <c r="AV174" s="971"/>
      <c r="AW174" s="971"/>
      <c r="AX174" s="971"/>
      <c r="AY174" s="971"/>
      <c r="AZ174" s="972"/>
    </row>
    <row r="175" spans="1:55" ht="3" customHeight="1" x14ac:dyDescent="0.25">
      <c r="A175" s="1"/>
      <c r="B175" s="1"/>
      <c r="Y175" s="108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5" ht="15.75" x14ac:dyDescent="0.25">
      <c r="A176" s="1"/>
      <c r="B176" s="1"/>
      <c r="Y176" s="108"/>
      <c r="Z176" s="1"/>
      <c r="AA176" s="1"/>
      <c r="AB176" s="1" t="s">
        <v>200</v>
      </c>
      <c r="AC176" s="1"/>
      <c r="AD176" s="1"/>
      <c r="AE176" s="1"/>
      <c r="AF176" s="1"/>
      <c r="AG176" s="5" t="s">
        <v>19</v>
      </c>
      <c r="AH176" s="67"/>
      <c r="AI176" s="73"/>
      <c r="AJ176" s="990">
        <v>0</v>
      </c>
      <c r="AK176" s="991"/>
      <c r="AL176" s="16"/>
      <c r="AM176" s="72" t="s">
        <v>132</v>
      </c>
      <c r="AN176" s="67"/>
      <c r="AO176" s="74"/>
      <c r="AP176" s="990">
        <v>0</v>
      </c>
      <c r="AQ176" s="991"/>
      <c r="AR176" s="119"/>
      <c r="AS176" s="1"/>
      <c r="AT176" s="1" t="s">
        <v>8</v>
      </c>
      <c r="AU176" s="970">
        <v>0</v>
      </c>
      <c r="AV176" s="971"/>
      <c r="AW176" s="971"/>
      <c r="AX176" s="971"/>
      <c r="AY176" s="971"/>
      <c r="AZ176" s="972"/>
    </row>
    <row r="177" spans="1:62" ht="3" customHeight="1" x14ac:dyDescent="0.25">
      <c r="A177" s="1"/>
      <c r="B177" s="1"/>
      <c r="Y177" s="108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 t="s">
        <v>310</v>
      </c>
    </row>
    <row r="178" spans="1:62" ht="15.75" x14ac:dyDescent="0.25">
      <c r="A178" s="1"/>
      <c r="B178" s="1"/>
      <c r="Y178" s="108"/>
      <c r="Z178" s="1"/>
      <c r="AA178" s="1"/>
      <c r="AB178" s="1" t="s">
        <v>171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983">
        <v>0.4</v>
      </c>
      <c r="AS178" s="983"/>
      <c r="AT178" s="1" t="s">
        <v>8</v>
      </c>
      <c r="AU178" s="970">
        <v>0</v>
      </c>
      <c r="AV178" s="971"/>
      <c r="AW178" s="971"/>
      <c r="AX178" s="971"/>
      <c r="AY178" s="971"/>
      <c r="AZ178" s="972"/>
    </row>
    <row r="179" spans="1:62" ht="3" customHeight="1" x14ac:dyDescent="0.25">
      <c r="A179" s="1"/>
      <c r="B179" s="1"/>
      <c r="C179" s="1"/>
      <c r="D179" s="1"/>
      <c r="E179" s="1"/>
      <c r="F179" s="1"/>
      <c r="G179" s="1"/>
      <c r="H179" s="1"/>
      <c r="I179" s="4"/>
      <c r="J179" s="1"/>
      <c r="K179" s="1"/>
      <c r="L179" s="1"/>
      <c r="M179" s="1"/>
      <c r="N179" s="1"/>
      <c r="O179" s="4"/>
      <c r="P179" s="4"/>
      <c r="Q179" s="4"/>
      <c r="R179" s="1"/>
      <c r="S179" s="108"/>
      <c r="T179" s="108"/>
      <c r="U179" s="108"/>
      <c r="V179" s="108"/>
      <c r="W179" s="108"/>
      <c r="X179" s="108"/>
      <c r="Y179" s="108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62" ht="15.75" x14ac:dyDescent="0.25">
      <c r="A180" s="1"/>
      <c r="B180" s="1" t="s">
        <v>154</v>
      </c>
      <c r="C180" s="1" t="s">
        <v>126</v>
      </c>
      <c r="D180" s="1"/>
      <c r="E180" s="1"/>
      <c r="F180" s="1"/>
      <c r="G180" s="1"/>
      <c r="H180" s="1"/>
      <c r="I180" s="4"/>
      <c r="J180" s="1"/>
      <c r="K180" s="1"/>
      <c r="L180" s="1"/>
      <c r="M180" s="1"/>
      <c r="N180" s="1"/>
      <c r="O180" s="1"/>
      <c r="P180" s="4"/>
      <c r="Q180" s="4" t="s">
        <v>8</v>
      </c>
      <c r="R180" s="1"/>
      <c r="S180" s="970">
        <v>0</v>
      </c>
      <c r="T180" s="971"/>
      <c r="U180" s="971"/>
      <c r="V180" s="971"/>
      <c r="W180" s="971"/>
      <c r="X180" s="972"/>
      <c r="Y180" s="108"/>
      <c r="Z180" s="1"/>
      <c r="AA180" s="1" t="s">
        <v>169</v>
      </c>
      <c r="AB180" s="1" t="s">
        <v>129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 t="s">
        <v>8</v>
      </c>
      <c r="AU180" s="970">
        <v>0</v>
      </c>
      <c r="AV180" s="971"/>
      <c r="AW180" s="971"/>
      <c r="AX180" s="971"/>
      <c r="AY180" s="971"/>
      <c r="AZ180" s="972"/>
    </row>
    <row r="181" spans="1:62" ht="3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08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62" ht="15.7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62" ht="3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08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62" ht="15.75" x14ac:dyDescent="0.25">
      <c r="A184" s="1"/>
      <c r="B184" s="1"/>
      <c r="C184" s="9" t="s">
        <v>4</v>
      </c>
      <c r="D184" s="1"/>
      <c r="E184" s="1"/>
      <c r="F184" s="1"/>
      <c r="G184" s="1"/>
      <c r="H184" s="1"/>
      <c r="I184" s="4"/>
      <c r="J184" s="1"/>
      <c r="K184" s="1"/>
      <c r="L184" s="1"/>
      <c r="M184" s="1"/>
      <c r="N184" s="1"/>
      <c r="O184" s="4"/>
      <c r="P184" s="4"/>
      <c r="Q184" s="39" t="s">
        <v>8</v>
      </c>
      <c r="R184" s="1"/>
      <c r="S184" s="985">
        <f>SUM(S152:X183)</f>
        <v>3672543</v>
      </c>
      <c r="T184" s="986"/>
      <c r="U184" s="986"/>
      <c r="V184" s="986"/>
      <c r="W184" s="986"/>
      <c r="X184" s="987"/>
      <c r="Y184" s="89"/>
      <c r="Z184" s="1"/>
      <c r="AA184" s="9" t="s">
        <v>4</v>
      </c>
      <c r="AB184" s="1"/>
      <c r="AC184" s="1"/>
      <c r="AD184" s="1"/>
      <c r="AE184" s="1"/>
      <c r="AF184" s="4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 t="s">
        <v>8</v>
      </c>
      <c r="AU184" s="985">
        <f>SUM(AU154:AZ183)</f>
        <v>257750.44349999999</v>
      </c>
      <c r="AV184" s="986"/>
      <c r="AW184" s="986"/>
      <c r="AX184" s="986"/>
      <c r="AY184" s="986"/>
      <c r="AZ184" s="987"/>
      <c r="BC184" s="1012">
        <f>AU184-AU164</f>
        <v>211579.58350000001</v>
      </c>
      <c r="BD184" s="989"/>
      <c r="BE184" s="989"/>
      <c r="BF184" s="989"/>
      <c r="BG184" s="989"/>
      <c r="BH184" s="989"/>
    </row>
    <row r="185" spans="1:62" ht="16.5" thickBot="1" x14ac:dyDescent="0.3">
      <c r="A185" s="1"/>
      <c r="B185" s="1"/>
      <c r="C185" s="1"/>
      <c r="D185" s="1"/>
      <c r="E185" s="1"/>
      <c r="F185" s="1"/>
      <c r="G185" s="1"/>
      <c r="H185" s="1"/>
      <c r="I185" s="39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39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62" ht="21" thickTop="1" x14ac:dyDescent="0.3">
      <c r="A186" s="19"/>
      <c r="B186" s="973"/>
      <c r="C186" s="974"/>
      <c r="D186" s="974"/>
      <c r="E186" s="974"/>
      <c r="F186" s="974"/>
      <c r="G186" s="1006" t="s">
        <v>130</v>
      </c>
      <c r="H186" s="1006"/>
      <c r="I186" s="1006"/>
      <c r="J186" s="1006"/>
      <c r="K186" s="1006"/>
      <c r="L186" s="1006"/>
      <c r="M186" s="1006"/>
      <c r="N186" s="1006"/>
      <c r="O186" s="1006"/>
      <c r="P186" s="1006"/>
      <c r="Q186" s="1006"/>
      <c r="R186" s="1006"/>
      <c r="S186" s="1006"/>
      <c r="T186" s="1006"/>
      <c r="U186" s="1006"/>
      <c r="V186" s="1006"/>
      <c r="W186" s="1006"/>
      <c r="X186" s="1008"/>
      <c r="Y186" s="126"/>
      <c r="Z186" s="1010" t="s">
        <v>8</v>
      </c>
      <c r="AA186" s="1008"/>
      <c r="AB186" s="981">
        <f>S184-AU184</f>
        <v>3414792.5564999999</v>
      </c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112"/>
      <c r="AQ186" s="112"/>
      <c r="AR186" s="112"/>
      <c r="AS186" s="113"/>
      <c r="AT186" s="113"/>
      <c r="AU186" s="113"/>
      <c r="AV186" s="113"/>
      <c r="AW186" s="113"/>
      <c r="AX186" s="113"/>
      <c r="AY186" s="113"/>
      <c r="AZ186" s="114"/>
      <c r="BD186" s="1012"/>
      <c r="BE186" s="989"/>
      <c r="BF186" s="989"/>
      <c r="BG186" s="989"/>
      <c r="BH186" s="989"/>
      <c r="BI186" s="989"/>
      <c r="BJ186" s="989"/>
    </row>
    <row r="187" spans="1:62" ht="21" thickBot="1" x14ac:dyDescent="0.35">
      <c r="A187" s="34"/>
      <c r="B187" s="975"/>
      <c r="C187" s="976"/>
      <c r="D187" s="976"/>
      <c r="E187" s="976"/>
      <c r="F187" s="976"/>
      <c r="G187" s="1007"/>
      <c r="H187" s="1007"/>
      <c r="I187" s="1007"/>
      <c r="J187" s="1007"/>
      <c r="K187" s="1007"/>
      <c r="L187" s="1007"/>
      <c r="M187" s="1007"/>
      <c r="N187" s="1007"/>
      <c r="O187" s="1007"/>
      <c r="P187" s="1007"/>
      <c r="Q187" s="1007"/>
      <c r="R187" s="1007"/>
      <c r="S187" s="1007"/>
      <c r="T187" s="1007"/>
      <c r="U187" s="1007"/>
      <c r="V187" s="1007"/>
      <c r="W187" s="1007"/>
      <c r="X187" s="1009"/>
      <c r="Y187" s="128"/>
      <c r="Z187" s="1011"/>
      <c r="AA187" s="1009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116"/>
      <c r="AQ187" s="116"/>
      <c r="AR187" s="116"/>
      <c r="AS187" s="117"/>
      <c r="AT187" s="117"/>
      <c r="AU187" s="117"/>
      <c r="AV187" s="117"/>
      <c r="AW187" s="117"/>
      <c r="AX187" s="117"/>
      <c r="AY187" s="117"/>
      <c r="AZ187" s="118"/>
    </row>
    <row r="188" spans="1:62" ht="16.5" thickTop="1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62" ht="15.75" x14ac:dyDescent="0.25">
      <c r="B189" s="1" t="s">
        <v>170</v>
      </c>
      <c r="C189" s="1" t="s">
        <v>155</v>
      </c>
      <c r="D189" s="1"/>
      <c r="E189" s="1"/>
      <c r="F189" s="1"/>
      <c r="G189" s="1"/>
      <c r="H189" s="1"/>
      <c r="I189" s="4"/>
      <c r="J189" s="1"/>
      <c r="K189" s="1"/>
      <c r="L189" s="1"/>
      <c r="M189" s="1"/>
      <c r="N189" s="1"/>
      <c r="O189" s="4"/>
      <c r="P189" s="4"/>
      <c r="Q189" s="4"/>
      <c r="R189" s="1"/>
      <c r="S189" s="108"/>
      <c r="T189" s="108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62" ht="15.75" x14ac:dyDescent="0.25">
      <c r="B190" s="1">
        <v>1</v>
      </c>
      <c r="C190" s="1" t="s">
        <v>555</v>
      </c>
      <c r="D190" s="1"/>
      <c r="E190" s="1"/>
      <c r="F190" s="1"/>
      <c r="G190" s="1"/>
      <c r="H190" s="1"/>
      <c r="I190" s="4"/>
      <c r="J190" s="1"/>
      <c r="K190" s="1"/>
      <c r="L190" s="1"/>
      <c r="M190" s="1"/>
      <c r="N190" s="1"/>
      <c r="O190" s="4"/>
      <c r="P190" s="4"/>
      <c r="Q190" s="4"/>
      <c r="R190" s="1"/>
      <c r="S190" s="613"/>
      <c r="T190" s="613"/>
      <c r="U190" s="613"/>
      <c r="V190" s="613"/>
      <c r="W190" s="613"/>
      <c r="X190" s="613"/>
      <c r="Y190" s="1"/>
      <c r="Z190" s="1"/>
      <c r="AA190" s="1">
        <v>2</v>
      </c>
      <c r="AB190" s="1" t="s">
        <v>171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983">
        <v>0.6</v>
      </c>
      <c r="AS190" s="983"/>
      <c r="AT190" s="1" t="s">
        <v>8</v>
      </c>
      <c r="AU190" s="970">
        <f>'DPLK (urut)'!F142</f>
        <v>0</v>
      </c>
      <c r="AV190" s="971"/>
      <c r="AW190" s="971"/>
      <c r="AX190" s="971"/>
      <c r="AY190" s="971"/>
      <c r="AZ190" s="972"/>
    </row>
    <row r="191" spans="1:62" ht="3" customHeight="1" x14ac:dyDescent="0.25">
      <c r="B191" s="1"/>
      <c r="C191" s="1"/>
      <c r="D191" s="1"/>
      <c r="E191" s="1"/>
      <c r="F191" s="1"/>
      <c r="G191" s="1"/>
      <c r="H191" s="1"/>
      <c r="I191" s="4"/>
      <c r="J191" s="1"/>
      <c r="K191" s="1"/>
      <c r="L191" s="1"/>
      <c r="M191" s="1"/>
      <c r="N191" s="1"/>
      <c r="O191" s="4"/>
      <c r="P191" s="4"/>
      <c r="Q191" s="4"/>
      <c r="R191" s="1"/>
      <c r="S191" s="613"/>
      <c r="T191" s="613"/>
      <c r="U191" s="613"/>
      <c r="V191" s="613"/>
      <c r="W191" s="613"/>
      <c r="X191" s="613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62" ht="15.75" x14ac:dyDescent="0.25">
      <c r="B192" s="1"/>
      <c r="C192" s="1" t="s">
        <v>127</v>
      </c>
      <c r="D192" s="1"/>
      <c r="E192" s="1"/>
      <c r="F192" s="1"/>
      <c r="G192" s="1"/>
      <c r="H192" s="1"/>
      <c r="I192" s="4"/>
      <c r="J192" s="1"/>
      <c r="K192" s="1"/>
      <c r="L192" s="1"/>
      <c r="M192" s="1"/>
      <c r="N192" s="1"/>
      <c r="O192" s="969">
        <v>3.0000000000000001E-3</v>
      </c>
      <c r="P192" s="969"/>
      <c r="Q192" s="4" t="s">
        <v>8</v>
      </c>
      <c r="R192" s="1"/>
      <c r="S192" s="970">
        <f>'BPJS Ketenagakerjaan'!F59</f>
        <v>6925.6289999999999</v>
      </c>
      <c r="T192" s="971"/>
      <c r="U192" s="971"/>
      <c r="V192" s="971"/>
      <c r="W192" s="971"/>
      <c r="X192" s="972"/>
      <c r="Y192" s="1"/>
      <c r="Z192" s="1"/>
      <c r="AA192" s="1">
        <v>3</v>
      </c>
      <c r="AB192" s="1" t="s">
        <v>186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983">
        <v>0.05</v>
      </c>
      <c r="AO192" s="984"/>
      <c r="AP192" s="1"/>
      <c r="AQ192" s="1"/>
      <c r="AR192" s="1"/>
      <c r="AS192" s="1"/>
      <c r="AT192" s="1" t="s">
        <v>8</v>
      </c>
      <c r="AU192" s="970">
        <v>0</v>
      </c>
      <c r="AV192" s="971"/>
      <c r="AW192" s="971"/>
      <c r="AX192" s="971"/>
      <c r="AY192" s="971"/>
      <c r="AZ192" s="972"/>
    </row>
    <row r="193" spans="1:52" ht="3" customHeight="1" x14ac:dyDescent="0.25">
      <c r="B193" s="1"/>
      <c r="C193" s="1"/>
      <c r="D193" s="1"/>
      <c r="E193" s="1"/>
      <c r="F193" s="1"/>
      <c r="G193" s="1"/>
      <c r="H193" s="1"/>
      <c r="I193" s="4"/>
      <c r="J193" s="1"/>
      <c r="K193" s="1"/>
      <c r="L193" s="1"/>
      <c r="M193" s="1"/>
      <c r="N193" s="1"/>
      <c r="O193" s="609"/>
      <c r="P193" s="609"/>
      <c r="Q193" s="4"/>
      <c r="R193" s="1"/>
      <c r="S193" s="610"/>
      <c r="T193" s="610"/>
      <c r="U193" s="610"/>
      <c r="V193" s="610"/>
      <c r="W193" s="610"/>
      <c r="X193" s="610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x14ac:dyDescent="0.25">
      <c r="B194" s="1"/>
      <c r="C194" s="1" t="s">
        <v>131</v>
      </c>
      <c r="D194" s="1"/>
      <c r="E194" s="1"/>
      <c r="F194" s="1"/>
      <c r="G194" s="1"/>
      <c r="H194" s="1"/>
      <c r="I194" s="4"/>
      <c r="J194" s="1"/>
      <c r="K194" s="1"/>
      <c r="L194" s="1"/>
      <c r="M194" s="1"/>
      <c r="N194" s="1"/>
      <c r="O194" s="969">
        <v>8.8999999999999999E-3</v>
      </c>
      <c r="P194" s="969"/>
      <c r="Q194" s="4" t="s">
        <v>8</v>
      </c>
      <c r="R194" s="1"/>
      <c r="S194" s="970">
        <f>'BPJS Ketenagakerjaan'!H59</f>
        <v>20546.0327</v>
      </c>
      <c r="T194" s="971"/>
      <c r="U194" s="971"/>
      <c r="V194" s="971"/>
      <c r="W194" s="971"/>
      <c r="X194" s="972"/>
      <c r="Y194" s="1"/>
      <c r="Z194" s="1"/>
      <c r="AA194" s="1">
        <v>4</v>
      </c>
      <c r="AB194" s="1" t="s">
        <v>554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 t="s">
        <v>8</v>
      </c>
      <c r="AU194" s="970">
        <f>'BPJS Kesehatan'!G59</f>
        <v>123122.31400000001</v>
      </c>
      <c r="AV194" s="971"/>
      <c r="AW194" s="971"/>
      <c r="AX194" s="971"/>
      <c r="AY194" s="971"/>
      <c r="AZ194" s="972"/>
    </row>
    <row r="195" spans="1:52" ht="3" customHeight="1" x14ac:dyDescent="0.25">
      <c r="B195" s="1"/>
      <c r="C195" s="1"/>
      <c r="D195" s="1"/>
      <c r="E195" s="1"/>
      <c r="F195" s="1"/>
      <c r="G195" s="1"/>
      <c r="H195" s="1"/>
      <c r="I195" s="4"/>
      <c r="J195" s="1"/>
      <c r="K195" s="1"/>
      <c r="L195" s="1"/>
      <c r="M195" s="1"/>
      <c r="N195" s="1"/>
      <c r="O195" s="609"/>
      <c r="P195" s="609"/>
      <c r="Q195" s="4"/>
      <c r="R195" s="1"/>
      <c r="S195" s="610"/>
      <c r="T195" s="610"/>
      <c r="U195" s="610"/>
      <c r="V195" s="610"/>
      <c r="W195" s="610"/>
      <c r="X195" s="610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x14ac:dyDescent="0.25">
      <c r="B196" s="1"/>
      <c r="C196" s="1" t="s">
        <v>156</v>
      </c>
      <c r="D196" s="1"/>
      <c r="E196" s="1"/>
      <c r="F196" s="1"/>
      <c r="G196" s="1"/>
      <c r="H196" s="1"/>
      <c r="I196" s="4"/>
      <c r="J196" s="1"/>
      <c r="K196" s="1"/>
      <c r="L196" s="1"/>
      <c r="M196" s="1"/>
      <c r="N196" s="1"/>
      <c r="O196" s="969">
        <v>3.6999999999999998E-2</v>
      </c>
      <c r="P196" s="969"/>
      <c r="Q196" s="4" t="s">
        <v>8</v>
      </c>
      <c r="R196" s="1"/>
      <c r="S196" s="970">
        <f>'BPJS Ketenagakerjaan'!K59</f>
        <v>46170.86</v>
      </c>
      <c r="T196" s="971"/>
      <c r="U196" s="971"/>
      <c r="V196" s="971"/>
      <c r="W196" s="971"/>
      <c r="X196" s="972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x14ac:dyDescent="0.25">
      <c r="C197" s="1" t="s">
        <v>602</v>
      </c>
      <c r="D197" s="1"/>
      <c r="E197" s="1"/>
      <c r="F197" s="1"/>
      <c r="G197" s="1"/>
      <c r="H197" s="1"/>
      <c r="I197" s="4"/>
      <c r="J197" s="1"/>
      <c r="K197" s="1"/>
      <c r="L197" s="1"/>
      <c r="M197" s="1"/>
      <c r="N197" s="1"/>
      <c r="O197" s="969">
        <v>0.02</v>
      </c>
      <c r="P197" s="969"/>
      <c r="Q197" s="4"/>
      <c r="R197" s="1"/>
      <c r="S197" s="970">
        <f>'BPJS Ketenagakerjaan'!P59</f>
        <v>23085.43</v>
      </c>
      <c r="T197" s="971"/>
      <c r="U197" s="971"/>
      <c r="V197" s="971"/>
      <c r="W197" s="971"/>
      <c r="X197" s="972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2">
      <c r="A198" s="350"/>
      <c r="B198" s="359"/>
      <c r="C198" s="350"/>
      <c r="D198" s="350"/>
    </row>
    <row r="199" spans="1:52" x14ac:dyDescent="0.2">
      <c r="A199" s="350"/>
      <c r="B199" s="350"/>
      <c r="C199" s="350"/>
      <c r="D199" s="350"/>
    </row>
  </sheetData>
  <mergeCells count="217">
    <mergeCell ref="S21:X21"/>
    <mergeCell ref="AJ21:AK21"/>
    <mergeCell ref="AP21:AQ21"/>
    <mergeCell ref="AU21:AZ21"/>
    <mergeCell ref="K11:X11"/>
    <mergeCell ref="AH11:AW11"/>
    <mergeCell ref="K13:X13"/>
    <mergeCell ref="AH13:AM13"/>
    <mergeCell ref="S15:X15"/>
    <mergeCell ref="K7:X7"/>
    <mergeCell ref="AH7:AY7"/>
    <mergeCell ref="K9:X9"/>
    <mergeCell ref="AH9:AL9"/>
    <mergeCell ref="AO9:AS9"/>
    <mergeCell ref="S19:X19"/>
    <mergeCell ref="AJ19:AK19"/>
    <mergeCell ref="AP19:AQ19"/>
    <mergeCell ref="AU19:AZ19"/>
    <mergeCell ref="AU33:AZ33"/>
    <mergeCell ref="S35:X35"/>
    <mergeCell ref="AU35:AZ35"/>
    <mergeCell ref="S23:X23"/>
    <mergeCell ref="AU23:AZ23"/>
    <mergeCell ref="K27:L27"/>
    <mergeCell ref="S27:X27"/>
    <mergeCell ref="K29:L29"/>
    <mergeCell ref="S29:X29"/>
    <mergeCell ref="AM29:AO29"/>
    <mergeCell ref="AU29:AZ29"/>
    <mergeCell ref="K25:L25"/>
    <mergeCell ref="S25:X25"/>
    <mergeCell ref="AM27:AO27"/>
    <mergeCell ref="AU27:AZ27"/>
    <mergeCell ref="S31:X31"/>
    <mergeCell ref="AU31:AZ31"/>
    <mergeCell ref="S33:X33"/>
    <mergeCell ref="S37:X37"/>
    <mergeCell ref="AU37:AZ37"/>
    <mergeCell ref="S39:X39"/>
    <mergeCell ref="AJ39:AK39"/>
    <mergeCell ref="AP39:AQ39"/>
    <mergeCell ref="AU39:AZ39"/>
    <mergeCell ref="AR43:AS43"/>
    <mergeCell ref="AU43:AZ43"/>
    <mergeCell ref="AR41:AS41"/>
    <mergeCell ref="AU41:AZ41"/>
    <mergeCell ref="B55:F56"/>
    <mergeCell ref="G55:W56"/>
    <mergeCell ref="X55:X56"/>
    <mergeCell ref="Z55:Z56"/>
    <mergeCell ref="AA55:AA56"/>
    <mergeCell ref="AB55:AO56"/>
    <mergeCell ref="BD55:BJ55"/>
    <mergeCell ref="AU63:AZ63"/>
    <mergeCell ref="AR45:AS45"/>
    <mergeCell ref="AU45:AZ45"/>
    <mergeCell ref="S49:X49"/>
    <mergeCell ref="AU49:AZ49"/>
    <mergeCell ref="S53:X53"/>
    <mergeCell ref="AU53:AZ53"/>
    <mergeCell ref="AR59:AS59"/>
    <mergeCell ref="AU59:AZ59"/>
    <mergeCell ref="O61:P61"/>
    <mergeCell ref="S61:X61"/>
    <mergeCell ref="AU61:AZ61"/>
    <mergeCell ref="O63:P63"/>
    <mergeCell ref="S63:X63"/>
    <mergeCell ref="AN61:AO61"/>
    <mergeCell ref="BB53:BF53"/>
    <mergeCell ref="O65:P65"/>
    <mergeCell ref="S65:X65"/>
    <mergeCell ref="K144:X144"/>
    <mergeCell ref="AH144:AY144"/>
    <mergeCell ref="K146:X146"/>
    <mergeCell ref="AH146:AL146"/>
    <mergeCell ref="AO146:AS146"/>
    <mergeCell ref="K76:X76"/>
    <mergeCell ref="AH76:AY76"/>
    <mergeCell ref="K78:X78"/>
    <mergeCell ref="AH78:AL78"/>
    <mergeCell ref="AO78:AS78"/>
    <mergeCell ref="K80:X80"/>
    <mergeCell ref="AH80:AW80"/>
    <mergeCell ref="K82:X82"/>
    <mergeCell ref="AH82:AM82"/>
    <mergeCell ref="S84:X84"/>
    <mergeCell ref="S88:X88"/>
    <mergeCell ref="S122:X122"/>
    <mergeCell ref="AJ88:AK88"/>
    <mergeCell ref="AP88:AQ88"/>
    <mergeCell ref="AU88:AZ88"/>
    <mergeCell ref="S90:X90"/>
    <mergeCell ref="AJ90:AK90"/>
    <mergeCell ref="AJ158:AK158"/>
    <mergeCell ref="AP158:AQ158"/>
    <mergeCell ref="AU158:AZ158"/>
    <mergeCell ref="K148:X148"/>
    <mergeCell ref="AH148:AW148"/>
    <mergeCell ref="K150:X150"/>
    <mergeCell ref="AH150:AM150"/>
    <mergeCell ref="S152:X152"/>
    <mergeCell ref="AU154:AZ154"/>
    <mergeCell ref="BC184:BH184"/>
    <mergeCell ref="BD186:BJ186"/>
    <mergeCell ref="AU166:AZ166"/>
    <mergeCell ref="S168:X168"/>
    <mergeCell ref="AU168:AZ168"/>
    <mergeCell ref="S170:X170"/>
    <mergeCell ref="AU170:AZ170"/>
    <mergeCell ref="AJ176:AK176"/>
    <mergeCell ref="AP176:AQ176"/>
    <mergeCell ref="S172:X172"/>
    <mergeCell ref="AU172:AZ172"/>
    <mergeCell ref="S174:X174"/>
    <mergeCell ref="AR174:AS174"/>
    <mergeCell ref="AU174:AZ174"/>
    <mergeCell ref="AM166:AO166"/>
    <mergeCell ref="B186:F187"/>
    <mergeCell ref="G186:W187"/>
    <mergeCell ref="X186:X187"/>
    <mergeCell ref="Z186:Z187"/>
    <mergeCell ref="AA186:AA187"/>
    <mergeCell ref="AB186:AO187"/>
    <mergeCell ref="O196:P196"/>
    <mergeCell ref="S196:X196"/>
    <mergeCell ref="S166:X166"/>
    <mergeCell ref="O194:P194"/>
    <mergeCell ref="S194:X194"/>
    <mergeCell ref="S180:X180"/>
    <mergeCell ref="S184:X184"/>
    <mergeCell ref="AN192:AO192"/>
    <mergeCell ref="K162:L162"/>
    <mergeCell ref="K164:L164"/>
    <mergeCell ref="S156:X156"/>
    <mergeCell ref="AJ156:AK156"/>
    <mergeCell ref="AU106:AZ106"/>
    <mergeCell ref="AU190:AZ190"/>
    <mergeCell ref="O192:P192"/>
    <mergeCell ref="S192:X192"/>
    <mergeCell ref="AU192:AZ192"/>
    <mergeCell ref="AR190:AS190"/>
    <mergeCell ref="AU180:AZ180"/>
    <mergeCell ref="AU176:AZ176"/>
    <mergeCell ref="AR178:AS178"/>
    <mergeCell ref="AU178:AZ178"/>
    <mergeCell ref="AU184:AZ184"/>
    <mergeCell ref="S160:X160"/>
    <mergeCell ref="AU160:AZ160"/>
    <mergeCell ref="S162:X162"/>
    <mergeCell ref="S164:X164"/>
    <mergeCell ref="AM164:AO164"/>
    <mergeCell ref="AU164:AZ164"/>
    <mergeCell ref="AP156:AQ156"/>
    <mergeCell ref="AU156:AZ156"/>
    <mergeCell ref="S158:X158"/>
    <mergeCell ref="AP90:AQ90"/>
    <mergeCell ref="AU90:AZ90"/>
    <mergeCell ref="S92:X92"/>
    <mergeCell ref="AU92:AZ92"/>
    <mergeCell ref="S130:X130"/>
    <mergeCell ref="AU130:AZ130"/>
    <mergeCell ref="O132:P132"/>
    <mergeCell ref="S132:X132"/>
    <mergeCell ref="O134:P134"/>
    <mergeCell ref="S134:X134"/>
    <mergeCell ref="AN130:AO130"/>
    <mergeCell ref="O130:P130"/>
    <mergeCell ref="S94:X94"/>
    <mergeCell ref="AU132:AZ132"/>
    <mergeCell ref="K94:L94"/>
    <mergeCell ref="BB122:BF122"/>
    <mergeCell ref="B124:F125"/>
    <mergeCell ref="G124:W125"/>
    <mergeCell ref="X124:X125"/>
    <mergeCell ref="Z124:Z125"/>
    <mergeCell ref="AA124:AA125"/>
    <mergeCell ref="AB124:AO125"/>
    <mergeCell ref="BD124:BJ124"/>
    <mergeCell ref="K96:L96"/>
    <mergeCell ref="S96:X96"/>
    <mergeCell ref="K98:L98"/>
    <mergeCell ref="S98:X98"/>
    <mergeCell ref="AM98:AO98"/>
    <mergeCell ref="S104:X104"/>
    <mergeCell ref="AU98:AZ98"/>
    <mergeCell ref="S100:X100"/>
    <mergeCell ref="AU100:AZ100"/>
    <mergeCell ref="S102:X102"/>
    <mergeCell ref="AU102:AZ102"/>
    <mergeCell ref="AU104:AZ104"/>
    <mergeCell ref="AM96:AO96"/>
    <mergeCell ref="AU96:AZ96"/>
    <mergeCell ref="S106:X106"/>
    <mergeCell ref="AU194:AZ194"/>
    <mergeCell ref="O197:P197"/>
    <mergeCell ref="S197:X197"/>
    <mergeCell ref="O66:P66"/>
    <mergeCell ref="S66:X66"/>
    <mergeCell ref="O135:P135"/>
    <mergeCell ref="S135:X135"/>
    <mergeCell ref="S118:X118"/>
    <mergeCell ref="AU118:AZ118"/>
    <mergeCell ref="AU122:AZ122"/>
    <mergeCell ref="AR128:AS128"/>
    <mergeCell ref="AU128:AZ128"/>
    <mergeCell ref="S108:X108"/>
    <mergeCell ref="AJ108:AK108"/>
    <mergeCell ref="AP108:AQ108"/>
    <mergeCell ref="AU108:AZ108"/>
    <mergeCell ref="AR114:AS114"/>
    <mergeCell ref="AU114:AZ114"/>
    <mergeCell ref="AR110:AS110"/>
    <mergeCell ref="AU110:AZ110"/>
    <mergeCell ref="AR112:AS112"/>
    <mergeCell ref="AU112:AZ112"/>
    <mergeCell ref="AJ112:AK112"/>
    <mergeCell ref="C68:AC68"/>
  </mergeCells>
  <pageMargins left="0.2" right="0.2" top="0.25" bottom="0.25" header="0.3" footer="0.3"/>
  <pageSetup paperSize="9" scale="68" orientation="portrait" horizontalDpi="4294967293" verticalDpi="300" r:id="rId1"/>
  <headerFooter>
    <oddFooter>&amp;Rsdm.docx</oddFooter>
  </headerFooter>
  <rowBreaks count="2" manualBreakCount="2">
    <brk id="69" max="51" man="1"/>
    <brk id="137" max="5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BJ788"/>
  <sheetViews>
    <sheetView view="pageBreakPreview" topLeftCell="A351" zoomScale="70" zoomScaleSheetLayoutView="70" workbookViewId="0">
      <selection activeCell="AQ397" sqref="AQ397"/>
    </sheetView>
  </sheetViews>
  <sheetFormatPr defaultRowHeight="12.75" x14ac:dyDescent="0.2"/>
  <cols>
    <col min="1" max="1" width="3.5703125" customWidth="1"/>
    <col min="2" max="2" width="3.28515625" customWidth="1"/>
    <col min="3" max="14" width="2.7109375" customWidth="1"/>
    <col min="15" max="15" width="4.5703125" customWidth="1"/>
    <col min="16" max="16" width="2.7109375" customWidth="1"/>
    <col min="17" max="17" width="3.28515625" customWidth="1"/>
    <col min="18" max="18" width="2.7109375" customWidth="1"/>
    <col min="19" max="24" width="3" customWidth="1"/>
    <col min="25" max="46" width="2.7109375" customWidth="1"/>
    <col min="47" max="52" width="3" customWidth="1"/>
    <col min="53" max="70" width="2.7109375" customWidth="1"/>
  </cols>
  <sheetData>
    <row r="2" spans="1:52" ht="15.7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2" ht="18.75" x14ac:dyDescent="0.3">
      <c r="A3" s="1"/>
      <c r="B3" s="1"/>
      <c r="C3" s="70"/>
      <c r="D3" s="70"/>
      <c r="E3" s="70"/>
      <c r="F3" s="70"/>
      <c r="G3" s="70"/>
      <c r="H3" s="70"/>
      <c r="I3" s="70"/>
      <c r="J3" s="70"/>
      <c r="K3" s="70"/>
      <c r="L3" s="70"/>
      <c r="M3" s="70" t="s">
        <v>350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1"/>
      <c r="AY3" s="1"/>
    </row>
    <row r="4" spans="1:52" ht="15.75" x14ac:dyDescent="0.25">
      <c r="A4" s="1"/>
      <c r="B4" s="1"/>
      <c r="C4" s="1"/>
      <c r="D4" s="1"/>
      <c r="E4" s="1"/>
      <c r="F4" s="1"/>
      <c r="G4" s="1"/>
      <c r="H4" s="1"/>
      <c r="I4" s="3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2" ht="22.5" x14ac:dyDescent="0.3">
      <c r="A5" s="1"/>
      <c r="B5" s="1"/>
      <c r="C5" s="70"/>
      <c r="D5" s="70"/>
      <c r="E5" s="70"/>
      <c r="F5" s="70"/>
      <c r="G5" s="70"/>
      <c r="H5" s="70"/>
      <c r="I5" s="70"/>
      <c r="J5" s="70"/>
      <c r="K5" s="70"/>
      <c r="L5" s="70"/>
      <c r="M5" s="71" t="s">
        <v>15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1"/>
      <c r="AY5" s="1"/>
    </row>
    <row r="6" spans="1:52" ht="15.75" x14ac:dyDescent="0.25">
      <c r="A6" s="1"/>
      <c r="B6" s="1"/>
      <c r="C6" s="1"/>
      <c r="D6" s="1"/>
      <c r="E6" s="1"/>
      <c r="F6" s="1"/>
      <c r="G6" s="1"/>
      <c r="H6" s="1"/>
      <c r="I6" s="3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2" ht="15.75" x14ac:dyDescent="0.25">
      <c r="A7" s="1"/>
      <c r="B7" s="5"/>
      <c r="C7" s="6" t="s">
        <v>7</v>
      </c>
      <c r="D7" s="7"/>
      <c r="E7" s="7"/>
      <c r="F7" s="7"/>
      <c r="G7" s="7"/>
      <c r="H7" s="7"/>
      <c r="I7" s="11" t="s">
        <v>8</v>
      </c>
      <c r="J7" s="7"/>
      <c r="K7" s="994" t="str">
        <f>'Rekap1 +tunjangan'!B28</f>
        <v>ANTOK SUBIANTORO</v>
      </c>
      <c r="L7" s="995"/>
      <c r="M7" s="995"/>
      <c r="N7" s="995"/>
      <c r="O7" s="995"/>
      <c r="P7" s="995"/>
      <c r="Q7" s="995"/>
      <c r="R7" s="995"/>
      <c r="S7" s="995"/>
      <c r="T7" s="995"/>
      <c r="U7" s="995"/>
      <c r="V7" s="995"/>
      <c r="W7" s="995"/>
      <c r="X7" s="996"/>
      <c r="Y7" s="90"/>
      <c r="Z7" s="1"/>
      <c r="AA7" s="8" t="s">
        <v>11</v>
      </c>
      <c r="AB7" s="7"/>
      <c r="AC7" s="7"/>
      <c r="AD7" s="7"/>
      <c r="AE7" s="7"/>
      <c r="AF7" s="11" t="s">
        <v>8</v>
      </c>
      <c r="AG7" s="7"/>
      <c r="AH7" s="994" t="s">
        <v>403</v>
      </c>
      <c r="AI7" s="994"/>
      <c r="AJ7" s="994"/>
      <c r="AK7" s="994"/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994"/>
      <c r="AX7" s="994"/>
      <c r="AY7" s="1004"/>
    </row>
    <row r="8" spans="1:52" ht="3" customHeight="1" x14ac:dyDescent="0.25">
      <c r="A8" s="1"/>
      <c r="B8" s="1"/>
      <c r="C8" s="1"/>
      <c r="D8" s="1"/>
      <c r="E8" s="1"/>
      <c r="F8" s="1"/>
      <c r="G8" s="1"/>
      <c r="H8" s="1"/>
      <c r="I8" s="10"/>
      <c r="J8" s="1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1"/>
      <c r="AA8" s="2"/>
      <c r="AB8" s="1"/>
      <c r="AC8" s="1"/>
      <c r="AD8" s="1"/>
      <c r="AE8" s="1"/>
      <c r="AF8" s="12"/>
      <c r="AG8" s="1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1"/>
      <c r="AY8" s="1"/>
    </row>
    <row r="9" spans="1:52" ht="15.75" x14ac:dyDescent="0.25">
      <c r="A9" s="1"/>
      <c r="B9" s="5"/>
      <c r="C9" s="6" t="s">
        <v>21</v>
      </c>
      <c r="D9" s="7"/>
      <c r="E9" s="7"/>
      <c r="F9" s="7"/>
      <c r="G9" s="7"/>
      <c r="H9" s="7"/>
      <c r="I9" s="11" t="s">
        <v>8</v>
      </c>
      <c r="J9" s="7"/>
      <c r="K9" s="994" t="s">
        <v>402</v>
      </c>
      <c r="L9" s="995"/>
      <c r="M9" s="995"/>
      <c r="N9" s="995"/>
      <c r="O9" s="995"/>
      <c r="P9" s="995"/>
      <c r="Q9" s="995"/>
      <c r="R9" s="995"/>
      <c r="S9" s="995"/>
      <c r="T9" s="995"/>
      <c r="U9" s="995"/>
      <c r="V9" s="995"/>
      <c r="W9" s="995"/>
      <c r="X9" s="996"/>
      <c r="Y9" s="90"/>
      <c r="Z9" s="1"/>
      <c r="AA9" s="8" t="s">
        <v>12</v>
      </c>
      <c r="AB9" s="7"/>
      <c r="AC9" s="7"/>
      <c r="AD9" s="7"/>
      <c r="AE9" s="7"/>
      <c r="AF9" s="11" t="s">
        <v>8</v>
      </c>
      <c r="AG9" s="7"/>
      <c r="AH9" s="997">
        <f>pandu!AH476</f>
        <v>42659</v>
      </c>
      <c r="AI9" s="997"/>
      <c r="AJ9" s="997"/>
      <c r="AK9" s="997"/>
      <c r="AL9" s="997"/>
      <c r="AM9" s="67" t="s">
        <v>18</v>
      </c>
      <c r="AN9" s="7"/>
      <c r="AO9" s="997">
        <f>pandu!AO476</f>
        <v>42689</v>
      </c>
      <c r="AP9" s="997"/>
      <c r="AQ9" s="997"/>
      <c r="AR9" s="997"/>
      <c r="AS9" s="997"/>
      <c r="AT9" s="68"/>
      <c r="AU9" s="68"/>
      <c r="AV9" s="68"/>
      <c r="AW9" s="68"/>
      <c r="AX9" s="7"/>
      <c r="AY9" s="74"/>
    </row>
    <row r="10" spans="1:52" ht="3" customHeight="1" x14ac:dyDescent="0.25">
      <c r="A10" s="1"/>
      <c r="B10" s="1"/>
      <c r="C10" s="1"/>
      <c r="D10" s="1"/>
      <c r="E10" s="1"/>
      <c r="F10" s="1"/>
      <c r="G10" s="1"/>
      <c r="H10" s="1"/>
      <c r="I10" s="10"/>
      <c r="J10" s="1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1"/>
      <c r="AA10" s="2"/>
      <c r="AB10" s="1"/>
      <c r="AC10" s="1"/>
      <c r="AD10" s="1"/>
      <c r="AE10" s="1"/>
      <c r="AF10" s="12"/>
      <c r="AG10" s="1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1"/>
      <c r="AY10" s="1"/>
    </row>
    <row r="11" spans="1:52" ht="15.75" x14ac:dyDescent="0.25">
      <c r="A11" s="1"/>
      <c r="B11" s="5"/>
      <c r="C11" s="6" t="s">
        <v>6</v>
      </c>
      <c r="D11" s="7"/>
      <c r="E11" s="7"/>
      <c r="F11" s="7"/>
      <c r="G11" s="7"/>
      <c r="H11" s="7"/>
      <c r="I11" s="11" t="s">
        <v>8</v>
      </c>
      <c r="J11" s="7"/>
      <c r="K11" s="999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1"/>
      <c r="Y11" s="91"/>
      <c r="Z11" s="1"/>
      <c r="AA11" s="8" t="s">
        <v>13</v>
      </c>
      <c r="AB11" s="7"/>
      <c r="AC11" s="7"/>
      <c r="AD11" s="7"/>
      <c r="AE11" s="7"/>
      <c r="AF11" s="11" t="s">
        <v>8</v>
      </c>
      <c r="AG11" s="7"/>
      <c r="AH11" s="1002">
        <f>'Rekap1 +tunjangan'!C28</f>
        <v>41077</v>
      </c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7"/>
      <c r="AY11" s="74"/>
    </row>
    <row r="12" spans="1:52" ht="3" customHeight="1" x14ac:dyDescent="0.25">
      <c r="A12" s="1"/>
      <c r="B12" s="1"/>
      <c r="C12" s="1"/>
      <c r="D12" s="1"/>
      <c r="E12" s="1"/>
      <c r="F12" s="1"/>
      <c r="G12" s="1"/>
      <c r="H12" s="1"/>
      <c r="I12" s="10"/>
      <c r="J12" s="1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1"/>
      <c r="AA12" s="2"/>
      <c r="AB12" s="1"/>
      <c r="AC12" s="1"/>
      <c r="AD12" s="1"/>
      <c r="AE12" s="1"/>
      <c r="AF12" s="12"/>
      <c r="AG12" s="1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1"/>
      <c r="AY12" s="1"/>
    </row>
    <row r="13" spans="1:52" ht="15.75" x14ac:dyDescent="0.25">
      <c r="A13" s="1"/>
      <c r="B13" s="5"/>
      <c r="C13" s="6" t="s">
        <v>104</v>
      </c>
      <c r="D13" s="7"/>
      <c r="E13" s="7"/>
      <c r="F13" s="7"/>
      <c r="G13" s="7"/>
      <c r="H13" s="7"/>
      <c r="I13" s="87" t="s">
        <v>8</v>
      </c>
      <c r="J13" s="7"/>
      <c r="K13" s="994" t="s">
        <v>116</v>
      </c>
      <c r="L13" s="995"/>
      <c r="M13" s="995"/>
      <c r="N13" s="995"/>
      <c r="O13" s="995"/>
      <c r="P13" s="995"/>
      <c r="Q13" s="995"/>
      <c r="R13" s="995"/>
      <c r="S13" s="995"/>
      <c r="T13" s="995"/>
      <c r="U13" s="995"/>
      <c r="V13" s="995"/>
      <c r="W13" s="995"/>
      <c r="X13" s="996"/>
      <c r="Y13" s="90"/>
      <c r="Z13" s="1"/>
      <c r="AA13" s="8" t="s">
        <v>14</v>
      </c>
      <c r="AB13" s="7"/>
      <c r="AC13" s="7"/>
      <c r="AD13" s="7"/>
      <c r="AE13" s="7"/>
      <c r="AF13" s="11" t="s">
        <v>8</v>
      </c>
      <c r="AG13" s="7"/>
      <c r="AH13" s="1014" t="s">
        <v>482</v>
      </c>
      <c r="AI13" s="994"/>
      <c r="AJ13" s="994"/>
      <c r="AK13" s="994"/>
      <c r="AL13" s="994"/>
      <c r="AM13" s="994"/>
      <c r="AN13" s="67" t="s">
        <v>161</v>
      </c>
      <c r="AO13" s="67"/>
      <c r="AP13" s="67"/>
      <c r="AQ13" s="67"/>
      <c r="AR13" s="67"/>
      <c r="AS13" s="67"/>
      <c r="AT13" s="67"/>
      <c r="AU13" s="67"/>
      <c r="AV13" s="67"/>
      <c r="AW13" s="67"/>
      <c r="AX13" s="7"/>
      <c r="AY13" s="74"/>
    </row>
    <row r="14" spans="1:52" ht="13.5" customHeight="1" x14ac:dyDescent="0.25">
      <c r="A14" s="1"/>
      <c r="B14" s="1"/>
      <c r="C14" s="1"/>
      <c r="D14" s="1"/>
      <c r="E14" s="1"/>
      <c r="F14" s="1"/>
      <c r="G14" s="1"/>
      <c r="H14" s="1"/>
      <c r="I14" s="3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2" ht="15.75" x14ac:dyDescent="0.25">
      <c r="A15" s="1"/>
      <c r="B15" s="1" t="s">
        <v>167</v>
      </c>
      <c r="C15" s="1" t="s"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4"/>
      <c r="Q15" s="4" t="s">
        <v>8</v>
      </c>
      <c r="R15" s="1"/>
      <c r="S15" s="970">
        <f>'Rekap1 +tunjangan'!E28</f>
        <v>5109575</v>
      </c>
      <c r="T15" s="971"/>
      <c r="U15" s="971"/>
      <c r="V15" s="971"/>
      <c r="W15" s="971"/>
      <c r="X15" s="972"/>
      <c r="Y15" s="108"/>
      <c r="Z15" s="1"/>
      <c r="AA15" s="1" t="s">
        <v>166</v>
      </c>
      <c r="AB15" s="1" t="s">
        <v>153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3" customHeight="1" x14ac:dyDescent="0.25">
      <c r="A16" s="1"/>
      <c r="B16" s="1"/>
      <c r="C16" s="1"/>
      <c r="D16" s="1"/>
      <c r="E16" s="1"/>
      <c r="F16" s="1"/>
      <c r="G16" s="1"/>
      <c r="H16" s="1"/>
      <c r="I16" s="3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9" ht="15.75" x14ac:dyDescent="0.25">
      <c r="A17" s="1"/>
      <c r="B17" s="1" t="s">
        <v>168</v>
      </c>
      <c r="C17" s="1" t="s">
        <v>125</v>
      </c>
      <c r="D17" s="1"/>
      <c r="E17" s="1"/>
      <c r="F17" s="1"/>
      <c r="G17" s="1"/>
      <c r="H17" s="1"/>
      <c r="I17" s="1"/>
      <c r="J17" s="1"/>
      <c r="K17" s="16"/>
      <c r="L17" s="16"/>
      <c r="M17" s="16"/>
      <c r="N17" s="16"/>
      <c r="O17" s="1"/>
      <c r="P17" s="4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 t="s">
        <v>108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 t="s">
        <v>8</v>
      </c>
      <c r="AU17" s="1"/>
      <c r="AV17" s="1"/>
      <c r="AW17" s="1"/>
      <c r="AX17" s="1"/>
      <c r="AY17" s="1"/>
      <c r="AZ17" s="1"/>
    </row>
    <row r="18" spans="1:59" ht="3" customHeight="1" x14ac:dyDescent="0.25">
      <c r="A18" s="1"/>
      <c r="B18" s="1"/>
      <c r="C18" s="1"/>
      <c r="D18" s="1"/>
      <c r="E18" s="1"/>
      <c r="F18" s="1"/>
      <c r="G18" s="1"/>
      <c r="H18" s="1"/>
      <c r="I18" s="4"/>
      <c r="J18" s="1"/>
      <c r="K18" s="39"/>
      <c r="L18" s="39"/>
      <c r="M18" s="39"/>
      <c r="N18" s="39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39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9" ht="15.75" x14ac:dyDescent="0.25">
      <c r="A19" s="1"/>
      <c r="B19" s="1"/>
      <c r="C19" s="1" t="s">
        <v>20</v>
      </c>
      <c r="D19" s="1"/>
      <c r="E19" s="1"/>
      <c r="F19" s="1"/>
      <c r="G19" s="1"/>
      <c r="H19" s="1"/>
      <c r="I19" s="4"/>
      <c r="J19" s="1"/>
      <c r="K19" s="1"/>
      <c r="L19" s="1"/>
      <c r="M19" s="1"/>
      <c r="N19" s="1"/>
      <c r="O19" s="1"/>
      <c r="P19" s="4"/>
      <c r="Q19" s="4" t="s">
        <v>8</v>
      </c>
      <c r="R19" s="1"/>
      <c r="S19" s="970">
        <f>'Rekap1 +tunjangan'!G28</f>
        <v>950000</v>
      </c>
      <c r="T19" s="971"/>
      <c r="U19" s="971"/>
      <c r="V19" s="971"/>
      <c r="W19" s="971"/>
      <c r="X19" s="972"/>
      <c r="Y19" s="108"/>
      <c r="Z19" s="1"/>
      <c r="AA19" s="1"/>
      <c r="AB19" s="1" t="s">
        <v>550</v>
      </c>
      <c r="AC19" s="1"/>
      <c r="AD19" s="1"/>
      <c r="AE19" s="1"/>
      <c r="AF19" s="4"/>
      <c r="AG19" s="15"/>
      <c r="AH19" s="16"/>
      <c r="AI19" s="16"/>
      <c r="AJ19" s="992"/>
      <c r="AK19" s="993"/>
      <c r="AL19" s="16"/>
      <c r="AM19" s="16"/>
      <c r="AN19" s="16"/>
      <c r="AO19" s="15"/>
      <c r="AP19" s="992"/>
      <c r="AQ19" s="993"/>
      <c r="AR19" s="107"/>
      <c r="AS19" s="1"/>
      <c r="AT19" s="1" t="s">
        <v>8</v>
      </c>
      <c r="AU19" s="970">
        <f>'Rekap1 +tunjangan'!AM28</f>
        <v>60595.75</v>
      </c>
      <c r="AV19" s="971"/>
      <c r="AW19" s="971"/>
      <c r="AX19" s="971"/>
      <c r="AY19" s="971"/>
      <c r="AZ19" s="972"/>
    </row>
    <row r="20" spans="1:59" ht="3" customHeight="1" x14ac:dyDescent="0.25">
      <c r="A20" s="1"/>
      <c r="B20" s="1"/>
      <c r="C20" s="1"/>
      <c r="D20" s="1"/>
      <c r="E20" s="1"/>
      <c r="F20" s="1"/>
      <c r="G20" s="1"/>
      <c r="H20" s="1"/>
      <c r="I20" s="4"/>
      <c r="J20" s="1"/>
      <c r="K20" s="1"/>
      <c r="L20" s="1"/>
      <c r="M20" s="15"/>
      <c r="N20" s="15"/>
      <c r="O20" s="1"/>
      <c r="P20" s="4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39"/>
      <c r="AG20" s="1"/>
      <c r="AH20" s="1"/>
      <c r="AI20" s="1"/>
      <c r="AJ20" s="1">
        <v>0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>
        <v>0</v>
      </c>
      <c r="AX20" s="1"/>
      <c r="AY20" s="1"/>
      <c r="AZ20" s="1"/>
    </row>
    <row r="21" spans="1:59" ht="15.75" x14ac:dyDescent="0.25">
      <c r="A21" s="1"/>
      <c r="B21" s="1"/>
      <c r="C21" s="1" t="s">
        <v>495</v>
      </c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4"/>
      <c r="Q21" s="4" t="s">
        <v>8</v>
      </c>
      <c r="R21" s="1"/>
      <c r="S21" s="970">
        <f>'Rekap1 +tunjangan'!K28</f>
        <v>0</v>
      </c>
      <c r="T21" s="971"/>
      <c r="U21" s="971"/>
      <c r="V21" s="971"/>
      <c r="W21" s="971"/>
      <c r="X21" s="972"/>
      <c r="Y21" s="108"/>
      <c r="Z21" s="1"/>
      <c r="AA21" s="1"/>
      <c r="AB21" s="1" t="s">
        <v>88</v>
      </c>
      <c r="AC21" s="1"/>
      <c r="AD21" s="1"/>
      <c r="AE21" s="1"/>
      <c r="AF21" s="4"/>
      <c r="AG21" s="15"/>
      <c r="AH21" s="16"/>
      <c r="AI21" s="16"/>
      <c r="AJ21" s="992"/>
      <c r="AK21" s="992"/>
      <c r="AL21" s="16"/>
      <c r="AM21" s="16"/>
      <c r="AN21" s="16"/>
      <c r="AO21" s="15"/>
      <c r="AP21" s="992"/>
      <c r="AQ21" s="992"/>
      <c r="AR21" s="119"/>
      <c r="AS21" s="1"/>
      <c r="AT21" s="1" t="s">
        <v>8</v>
      </c>
      <c r="AU21" s="970">
        <f>'Rekap1 +tunjangan'!AF28</f>
        <v>127739.375</v>
      </c>
      <c r="AV21" s="971"/>
      <c r="AW21" s="971"/>
      <c r="AX21" s="971"/>
      <c r="AY21" s="971"/>
      <c r="AZ21" s="972"/>
      <c r="BB21" s="970">
        <f>'Rekap1 +tunjangan'!AT28</f>
        <v>135191.5</v>
      </c>
      <c r="BC21" s="971"/>
      <c r="BD21" s="971"/>
      <c r="BE21" s="971"/>
      <c r="BF21" s="971"/>
      <c r="BG21" s="972"/>
    </row>
    <row r="22" spans="1:59" ht="3" customHeight="1" x14ac:dyDescent="0.25">
      <c r="A22" s="1"/>
      <c r="B22" s="1"/>
      <c r="C22" s="1"/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39"/>
      <c r="Q22" s="3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39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B22" s="1"/>
      <c r="BC22" s="1"/>
      <c r="BD22" s="1"/>
      <c r="BE22" s="1"/>
      <c r="BF22" s="1"/>
      <c r="BG22" s="1"/>
    </row>
    <row r="23" spans="1:59" ht="15.75" x14ac:dyDescent="0.25">
      <c r="A23" s="1"/>
      <c r="B23" s="1"/>
      <c r="C23" s="1" t="s">
        <v>21</v>
      </c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4"/>
      <c r="Q23" s="4" t="s">
        <v>8</v>
      </c>
      <c r="R23" s="1"/>
      <c r="S23" s="970">
        <f>'Rekap1 +tunjangan'!I28</f>
        <v>700000</v>
      </c>
      <c r="T23" s="971"/>
      <c r="U23" s="971"/>
      <c r="V23" s="971"/>
      <c r="W23" s="971"/>
      <c r="X23" s="972"/>
      <c r="Y23" s="108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BB23" s="970">
        <f>'Rekap1 +tunjangan'!AM28</f>
        <v>60595.75</v>
      </c>
      <c r="BC23" s="971"/>
      <c r="BD23" s="971"/>
      <c r="BE23" s="971"/>
      <c r="BF23" s="971"/>
      <c r="BG23" s="972"/>
    </row>
    <row r="24" spans="1:59" ht="3" customHeight="1" x14ac:dyDescent="0.25">
      <c r="A24" s="1"/>
      <c r="B24" s="1"/>
      <c r="C24" s="1"/>
      <c r="D24" s="1"/>
      <c r="E24" s="1"/>
      <c r="F24" s="1"/>
      <c r="G24" s="1"/>
      <c r="H24" s="1"/>
      <c r="I24" s="4"/>
      <c r="J24" s="1"/>
      <c r="K24" s="1"/>
      <c r="L24" s="1"/>
      <c r="M24" s="1"/>
      <c r="N24" s="1"/>
      <c r="O24" s="1"/>
      <c r="P24" s="39"/>
      <c r="Q24" s="3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39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9" ht="15.75" x14ac:dyDescent="0.25">
      <c r="A25" s="1"/>
      <c r="B25" s="1"/>
      <c r="C25" s="1" t="s">
        <v>508</v>
      </c>
      <c r="D25" s="1"/>
      <c r="E25" s="1"/>
      <c r="F25" s="1"/>
      <c r="G25" s="1"/>
      <c r="H25" s="1"/>
      <c r="I25" s="4"/>
      <c r="J25" s="1"/>
      <c r="K25" s="992"/>
      <c r="L25" s="992"/>
      <c r="M25" s="130"/>
      <c r="N25" s="107"/>
      <c r="O25" s="1"/>
      <c r="P25" s="4"/>
      <c r="Q25" s="4" t="s">
        <v>8</v>
      </c>
      <c r="R25" s="1"/>
      <c r="S25" s="970">
        <f>'Rekap1 +tunjangan'!L28</f>
        <v>550000</v>
      </c>
      <c r="T25" s="971"/>
      <c r="U25" s="971"/>
      <c r="V25" s="971"/>
      <c r="W25" s="971"/>
      <c r="X25" s="972"/>
      <c r="Y25" s="108"/>
      <c r="Z25" s="1"/>
      <c r="AA25" s="1"/>
      <c r="AB25" s="1" t="s">
        <v>551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9" ht="3" customHeight="1" x14ac:dyDescent="0.25">
      <c r="A26" s="1"/>
      <c r="B26" s="1"/>
      <c r="C26" s="1"/>
      <c r="D26" s="1"/>
      <c r="E26" s="1"/>
      <c r="F26" s="1"/>
      <c r="G26" s="1"/>
      <c r="H26" s="1"/>
      <c r="I26" s="4"/>
      <c r="J26" s="1"/>
      <c r="K26" s="1"/>
      <c r="L26" s="1"/>
      <c r="M26" s="1"/>
      <c r="N26" s="1"/>
      <c r="O26" s="1"/>
      <c r="P26" s="39"/>
      <c r="Q26" s="39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39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9" ht="15.75" x14ac:dyDescent="0.25">
      <c r="A27" s="1"/>
      <c r="B27" s="1"/>
      <c r="C27" s="1" t="s">
        <v>1</v>
      </c>
      <c r="D27" s="1"/>
      <c r="E27" s="1"/>
      <c r="F27" s="1"/>
      <c r="G27" s="1"/>
      <c r="H27" s="1"/>
      <c r="I27" s="4"/>
      <c r="J27" s="1"/>
      <c r="K27" s="990">
        <f>'Rekap1 +tunjangan'!D28</f>
        <v>19</v>
      </c>
      <c r="L27" s="991"/>
      <c r="M27" s="130" t="s">
        <v>31</v>
      </c>
      <c r="N27" s="107"/>
      <c r="O27" s="1"/>
      <c r="P27" s="4"/>
      <c r="Q27" s="4" t="s">
        <v>8</v>
      </c>
      <c r="R27" s="1"/>
      <c r="S27" s="970">
        <f>'Rekap1 +tunjangan'!N28</f>
        <v>1045000</v>
      </c>
      <c r="T27" s="971"/>
      <c r="U27" s="971"/>
      <c r="V27" s="971"/>
      <c r="W27" s="971"/>
      <c r="X27" s="972"/>
      <c r="Y27" s="108"/>
      <c r="Z27" s="1"/>
      <c r="AA27" s="1"/>
      <c r="AB27" s="1" t="s">
        <v>128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969">
        <v>0.02</v>
      </c>
      <c r="AN27" s="969"/>
      <c r="AO27" s="969"/>
      <c r="AP27" s="1"/>
      <c r="AQ27" s="1"/>
      <c r="AR27" s="1"/>
      <c r="AS27" s="1"/>
      <c r="AT27" s="1" t="s">
        <v>8</v>
      </c>
      <c r="AU27" s="970">
        <f>'BPJS Ketenagakerjaan'!K18</f>
        <v>135191.5</v>
      </c>
      <c r="AV27" s="971"/>
      <c r="AW27" s="971"/>
      <c r="AX27" s="971"/>
      <c r="AY27" s="971"/>
      <c r="AZ27" s="972"/>
    </row>
    <row r="28" spans="1:59" ht="3" customHeight="1" x14ac:dyDescent="0.25">
      <c r="A28" s="1"/>
      <c r="B28" s="1"/>
      <c r="C28" s="1"/>
      <c r="D28" s="1"/>
      <c r="E28" s="1"/>
      <c r="F28" s="1"/>
      <c r="G28" s="1"/>
      <c r="H28" s="1"/>
      <c r="I28" s="4"/>
      <c r="J28" s="1"/>
      <c r="K28" s="1"/>
      <c r="L28" s="1"/>
      <c r="M28" s="37"/>
      <c r="N28" s="1"/>
      <c r="O28" s="1"/>
      <c r="P28" s="4"/>
      <c r="Q28" s="4"/>
      <c r="R28" s="1"/>
      <c r="S28" s="108"/>
      <c r="T28" s="108"/>
      <c r="U28" s="108"/>
      <c r="V28" s="108"/>
      <c r="W28" s="108"/>
      <c r="X28" s="108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9" ht="18.75" customHeight="1" x14ac:dyDescent="0.25">
      <c r="A29" s="1"/>
      <c r="B29" s="1"/>
      <c r="C29" s="1" t="s">
        <v>2</v>
      </c>
      <c r="D29" s="1"/>
      <c r="E29" s="1"/>
      <c r="F29" s="1"/>
      <c r="G29" s="1"/>
      <c r="H29" s="1"/>
      <c r="I29" s="4"/>
      <c r="J29" s="1"/>
      <c r="K29" s="990">
        <f>K27</f>
        <v>19</v>
      </c>
      <c r="L29" s="991"/>
      <c r="M29" s="130" t="s">
        <v>31</v>
      </c>
      <c r="N29" s="107"/>
      <c r="O29" s="1"/>
      <c r="P29" s="4"/>
      <c r="Q29" s="4" t="s">
        <v>8</v>
      </c>
      <c r="R29" s="1"/>
      <c r="S29" s="970">
        <f>'Rekap1 +tunjangan'!P28</f>
        <v>1482000</v>
      </c>
      <c r="T29" s="971"/>
      <c r="U29" s="971"/>
      <c r="V29" s="971"/>
      <c r="W29" s="971"/>
      <c r="X29" s="972"/>
      <c r="Y29" s="108"/>
      <c r="Z29" s="1"/>
      <c r="AA29" s="1"/>
      <c r="AB29" s="1" t="s">
        <v>602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969">
        <v>0.01</v>
      </c>
      <c r="AN29" s="969"/>
      <c r="AO29" s="969"/>
      <c r="AP29" s="88"/>
      <c r="AQ29" s="1"/>
      <c r="AR29" s="1"/>
      <c r="AS29" s="1"/>
      <c r="AT29" s="1" t="s">
        <v>8</v>
      </c>
      <c r="AU29" s="970">
        <f>'BPJS Ketenagakerjaan'!P18</f>
        <v>67595.75</v>
      </c>
      <c r="AV29" s="971"/>
      <c r="AW29" s="971"/>
      <c r="AX29" s="971"/>
      <c r="AY29" s="971"/>
      <c r="AZ29" s="972"/>
    </row>
    <row r="30" spans="1:59" ht="3" customHeight="1" x14ac:dyDescent="0.25">
      <c r="A30" s="1"/>
      <c r="B30" s="1"/>
      <c r="C30" s="1"/>
      <c r="D30" s="1"/>
      <c r="E30" s="1"/>
      <c r="F30" s="1"/>
      <c r="G30" s="1"/>
      <c r="H30" s="1"/>
      <c r="I30" s="4"/>
      <c r="J30" s="1"/>
      <c r="K30" s="1"/>
      <c r="L30" s="1"/>
      <c r="M30" s="1"/>
      <c r="N30" s="1"/>
      <c r="O30" s="1"/>
      <c r="P30" s="4"/>
      <c r="Q30" s="4"/>
      <c r="R30" s="1"/>
      <c r="S30" s="108"/>
      <c r="T30" s="108"/>
      <c r="U30" s="108"/>
      <c r="V30" s="108"/>
      <c r="W30" s="108"/>
      <c r="X30" s="108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9" ht="15.75" x14ac:dyDescent="0.25">
      <c r="A31" s="1"/>
      <c r="B31" s="1"/>
      <c r="C31" s="1" t="s">
        <v>195</v>
      </c>
      <c r="D31" s="1"/>
      <c r="E31" s="1"/>
      <c r="F31" s="1"/>
      <c r="G31" s="1"/>
      <c r="H31" s="1"/>
      <c r="I31" s="4"/>
      <c r="J31" s="1"/>
      <c r="K31" s="1"/>
      <c r="L31" s="1"/>
      <c r="M31" s="107"/>
      <c r="N31" s="107"/>
      <c r="O31" s="1"/>
      <c r="P31" s="39"/>
      <c r="Q31" s="39" t="s">
        <v>8</v>
      </c>
      <c r="R31" s="1"/>
      <c r="S31" s="970">
        <f>'Rekap1 +tunjangan'!V28</f>
        <v>0</v>
      </c>
      <c r="T31" s="971"/>
      <c r="U31" s="971"/>
      <c r="V31" s="971"/>
      <c r="W31" s="971"/>
      <c r="X31" s="972"/>
      <c r="Y31" s="108"/>
      <c r="Z31" s="1"/>
      <c r="AA31" s="1"/>
      <c r="AB31" s="1" t="s">
        <v>172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9" ht="3" customHeight="1" x14ac:dyDescent="0.25">
      <c r="A32" s="1"/>
      <c r="B32" s="1"/>
      <c r="C32" s="1"/>
      <c r="D32" s="1"/>
      <c r="E32" s="1"/>
      <c r="F32" s="1"/>
      <c r="G32" s="1"/>
      <c r="H32" s="1"/>
      <c r="I32" s="4"/>
      <c r="J32" s="1"/>
      <c r="K32" s="1"/>
      <c r="L32" s="1"/>
      <c r="M32" s="1"/>
      <c r="N32" s="1"/>
      <c r="O32" s="1"/>
      <c r="P32" s="39"/>
      <c r="Q32" s="39"/>
      <c r="R32" s="1"/>
      <c r="S32" s="1"/>
      <c r="T32" s="1"/>
      <c r="U32" s="1"/>
      <c r="V32" s="1"/>
      <c r="W32" s="1"/>
      <c r="X32" s="1"/>
      <c r="Y32" s="108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5" ht="15.75" x14ac:dyDescent="0.25">
      <c r="A33" s="1"/>
      <c r="B33" s="1"/>
      <c r="C33" s="1" t="s">
        <v>3</v>
      </c>
      <c r="D33" s="1"/>
      <c r="E33" s="1"/>
      <c r="F33" s="1"/>
      <c r="G33" s="1"/>
      <c r="H33" s="1"/>
      <c r="I33" s="4"/>
      <c r="J33" s="1"/>
      <c r="K33" s="1"/>
      <c r="L33" s="1"/>
      <c r="M33" s="107"/>
      <c r="N33" s="107"/>
      <c r="O33" s="1"/>
      <c r="P33" s="39"/>
      <c r="Q33" s="39" t="s">
        <v>8</v>
      </c>
      <c r="R33" s="1"/>
      <c r="S33" s="970">
        <f>'Rekap1 +tunjangan'!Q28</f>
        <v>0</v>
      </c>
      <c r="T33" s="971"/>
      <c r="U33" s="971"/>
      <c r="V33" s="971"/>
      <c r="W33" s="971"/>
      <c r="X33" s="972"/>
      <c r="Y33" s="108"/>
      <c r="Z33" s="1"/>
      <c r="AA33" s="1"/>
      <c r="AB33" s="1" t="s">
        <v>174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970">
        <f>KOPERASI!C14</f>
        <v>0</v>
      </c>
      <c r="AV33" s="971"/>
      <c r="AW33" s="971"/>
      <c r="AX33" s="971"/>
      <c r="AY33" s="971"/>
      <c r="AZ33" s="972"/>
      <c r="BB33" s="1"/>
      <c r="BC33" s="1"/>
    </row>
    <row r="34" spans="1:55" ht="3" customHeight="1" x14ac:dyDescent="0.25">
      <c r="A34" s="1"/>
      <c r="B34" s="1"/>
      <c r="C34" s="1"/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39"/>
      <c r="Q34" s="39"/>
      <c r="R34" s="1"/>
      <c r="S34" s="1"/>
      <c r="T34" s="1"/>
      <c r="U34" s="1"/>
      <c r="V34" s="1"/>
      <c r="W34" s="1"/>
      <c r="X34" s="1"/>
      <c r="Y34" s="108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5" ht="15.75" x14ac:dyDescent="0.25">
      <c r="A35" s="1"/>
      <c r="B35" s="1"/>
      <c r="C35" s="1" t="s">
        <v>105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39"/>
      <c r="Q35" s="39" t="s">
        <v>8</v>
      </c>
      <c r="R35" s="1"/>
      <c r="S35" s="970">
        <f>'Rekap1 +tunjangan'!R28</f>
        <v>0</v>
      </c>
      <c r="T35" s="971"/>
      <c r="U35" s="971"/>
      <c r="V35" s="971"/>
      <c r="W35" s="971"/>
      <c r="X35" s="972"/>
      <c r="Y35" s="108"/>
      <c r="Z35" s="1"/>
      <c r="AA35" s="1"/>
      <c r="AB35" s="1" t="s">
        <v>173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970">
        <f>KOPERASI!D14</f>
        <v>100000</v>
      </c>
      <c r="AV35" s="971"/>
      <c r="AW35" s="971"/>
      <c r="AX35" s="971"/>
      <c r="AY35" s="971"/>
      <c r="AZ35" s="972"/>
    </row>
    <row r="36" spans="1:55" ht="3" customHeight="1" x14ac:dyDescent="0.25">
      <c r="A36" s="1"/>
      <c r="B36" s="1"/>
      <c r="C36" s="1"/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39"/>
      <c r="Q36" s="39"/>
      <c r="R36" s="1"/>
      <c r="S36" s="108"/>
      <c r="T36" s="108"/>
      <c r="U36" s="108"/>
      <c r="V36" s="108"/>
      <c r="W36" s="108"/>
      <c r="X36" s="108"/>
      <c r="Y36" s="1"/>
      <c r="Z36" s="1"/>
      <c r="AA36" s="1"/>
      <c r="AB36" s="1"/>
      <c r="AC36" s="1"/>
      <c r="AD36" s="1"/>
      <c r="AE36" s="1"/>
      <c r="AF36" s="39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5" ht="15.75" x14ac:dyDescent="0.25">
      <c r="A37" s="1"/>
      <c r="B37" s="1"/>
      <c r="C37" s="1" t="s">
        <v>106</v>
      </c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1"/>
      <c r="P37" s="4"/>
      <c r="Q37" s="4" t="s">
        <v>8</v>
      </c>
      <c r="R37" s="1"/>
      <c r="S37" s="970">
        <f>'Rekap1 +tunjangan'!T28</f>
        <v>0</v>
      </c>
      <c r="T37" s="971"/>
      <c r="U37" s="971"/>
      <c r="V37" s="971"/>
      <c r="W37" s="971"/>
      <c r="X37" s="972"/>
      <c r="Y37" s="108"/>
      <c r="Z37" s="1"/>
      <c r="AA37" s="1"/>
      <c r="AB37" s="1" t="s">
        <v>175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970">
        <f>KOPERASI!E14</f>
        <v>0</v>
      </c>
      <c r="AV37" s="971"/>
      <c r="AW37" s="971"/>
      <c r="AX37" s="971"/>
      <c r="AY37" s="971"/>
      <c r="AZ37" s="972"/>
    </row>
    <row r="38" spans="1:55" ht="3" customHeight="1" x14ac:dyDescent="0.25">
      <c r="A38" s="1"/>
      <c r="B38" s="1"/>
      <c r="C38" s="1"/>
      <c r="D38" s="1"/>
      <c r="E38" s="1"/>
      <c r="F38" s="1"/>
      <c r="G38" s="1"/>
      <c r="H38" s="1"/>
      <c r="I38" s="4"/>
      <c r="J38" s="1"/>
      <c r="K38" s="1"/>
      <c r="L38" s="1"/>
      <c r="M38" s="1"/>
      <c r="N38" s="1"/>
      <c r="O38" s="1"/>
      <c r="P38" s="4"/>
      <c r="Q38" s="4"/>
      <c r="R38" s="1"/>
      <c r="S38" s="108"/>
      <c r="T38" s="108"/>
      <c r="U38" s="108"/>
      <c r="V38" s="108"/>
      <c r="W38" s="108"/>
      <c r="X38" s="108"/>
      <c r="Y38" s="108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5" ht="15.75" x14ac:dyDescent="0.25">
      <c r="A39" s="1"/>
      <c r="B39" s="1"/>
      <c r="C39" s="1" t="s">
        <v>183</v>
      </c>
      <c r="D39" s="1"/>
      <c r="E39" s="1"/>
      <c r="F39" s="1"/>
      <c r="G39" s="1"/>
      <c r="H39" s="1"/>
      <c r="I39" s="4"/>
      <c r="J39" s="1"/>
      <c r="K39" s="1"/>
      <c r="L39" s="1"/>
      <c r="M39" s="1"/>
      <c r="N39" s="1"/>
      <c r="O39" s="1"/>
      <c r="P39" s="39"/>
      <c r="Q39" s="39" t="s">
        <v>8</v>
      </c>
      <c r="R39" s="1"/>
      <c r="S39" s="970">
        <f>'Rekap1 +tunjangan'!U28</f>
        <v>0</v>
      </c>
      <c r="T39" s="971"/>
      <c r="U39" s="971"/>
      <c r="V39" s="971"/>
      <c r="W39" s="971"/>
      <c r="X39" s="972"/>
      <c r="Y39" s="108"/>
      <c r="Z39" s="1"/>
      <c r="AA39" s="1"/>
      <c r="AB39" s="1" t="s">
        <v>200</v>
      </c>
      <c r="AC39" s="1"/>
      <c r="AD39" s="1"/>
      <c r="AE39" s="1"/>
      <c r="AF39" s="1"/>
      <c r="AG39" s="1"/>
      <c r="AH39" s="5" t="s">
        <v>19</v>
      </c>
      <c r="AI39" s="67"/>
      <c r="AJ39" s="73"/>
      <c r="AK39" s="990">
        <v>0</v>
      </c>
      <c r="AL39" s="991"/>
      <c r="AM39" s="16"/>
      <c r="AN39" s="72" t="s">
        <v>132</v>
      </c>
      <c r="AO39" s="67"/>
      <c r="AP39" s="74"/>
      <c r="AQ39" s="990">
        <v>0</v>
      </c>
      <c r="AR39" s="991"/>
      <c r="AS39" s="119"/>
      <c r="AT39" s="1" t="s">
        <v>8</v>
      </c>
      <c r="AU39" s="970">
        <v>0</v>
      </c>
      <c r="AV39" s="971"/>
      <c r="AW39" s="971"/>
      <c r="AX39" s="971"/>
      <c r="AY39" s="971"/>
      <c r="AZ39" s="972"/>
    </row>
    <row r="40" spans="1:55" ht="3" customHeight="1" x14ac:dyDescent="0.25">
      <c r="A40" s="1"/>
      <c r="B40" s="1"/>
      <c r="C40" s="1"/>
      <c r="D40" s="1"/>
      <c r="E40" s="1"/>
      <c r="F40" s="1"/>
      <c r="G40" s="1"/>
      <c r="H40" s="1"/>
      <c r="I40" s="4"/>
      <c r="J40" s="1"/>
      <c r="K40" s="1"/>
      <c r="L40" s="1"/>
      <c r="M40" s="1"/>
      <c r="N40" s="1"/>
      <c r="O40" s="4"/>
      <c r="P40" s="4"/>
      <c r="Q40" s="4"/>
      <c r="R40" s="1"/>
      <c r="S40" s="108"/>
      <c r="T40" s="108"/>
      <c r="U40" s="108"/>
      <c r="V40" s="108"/>
      <c r="W40" s="108"/>
      <c r="X40" s="108"/>
      <c r="Y40" s="108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5" ht="15.75" x14ac:dyDescent="0.25">
      <c r="A41" s="1"/>
      <c r="B41" s="1"/>
      <c r="C41" s="1" t="s">
        <v>187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39" t="s">
        <v>8</v>
      </c>
      <c r="R41" s="1"/>
      <c r="S41" s="970">
        <f>'Rekap1 +tunjangan'!W28</f>
        <v>0</v>
      </c>
      <c r="T41" s="971"/>
      <c r="U41" s="971"/>
      <c r="V41" s="971"/>
      <c r="W41" s="971"/>
      <c r="X41" s="972"/>
      <c r="Y41" s="108"/>
      <c r="Z41" s="1"/>
      <c r="AA41" s="1"/>
      <c r="AB41" s="1" t="s">
        <v>171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970">
        <f>'Rekap1 +tunjangan'!AJ28</f>
        <v>306574.5</v>
      </c>
      <c r="AV41" s="971"/>
      <c r="AW41" s="971"/>
      <c r="AX41" s="971"/>
      <c r="AY41" s="971"/>
      <c r="AZ41" s="972"/>
    </row>
    <row r="42" spans="1:55" ht="3" customHeight="1" x14ac:dyDescent="0.25">
      <c r="A42" s="1"/>
      <c r="B42" s="1"/>
      <c r="Y42" s="108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5" ht="15.75" x14ac:dyDescent="0.25">
      <c r="A43" s="1"/>
      <c r="B43" s="1"/>
      <c r="Y43" s="108"/>
      <c r="Z43" s="1"/>
      <c r="AA43" s="1"/>
      <c r="AB43" s="1" t="s">
        <v>474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970">
        <f>'Rekap1 +tunjangan'!AD28</f>
        <v>16490</v>
      </c>
      <c r="AV43" s="971"/>
      <c r="AW43" s="971"/>
      <c r="AX43" s="971"/>
      <c r="AY43" s="971"/>
      <c r="AZ43" s="972"/>
    </row>
    <row r="44" spans="1:55" ht="3" customHeight="1" x14ac:dyDescent="0.25">
      <c r="A44" s="1"/>
      <c r="B44" s="1"/>
      <c r="C44" s="1"/>
      <c r="D44" s="1"/>
      <c r="E44" s="1"/>
      <c r="F44" s="1"/>
      <c r="G44" s="1"/>
      <c r="H44" s="1"/>
      <c r="I44" s="4"/>
      <c r="J44" s="1"/>
      <c r="K44" s="1"/>
      <c r="L44" s="1"/>
      <c r="M44" s="1"/>
      <c r="N44" s="1"/>
      <c r="O44" s="4"/>
      <c r="P44" s="4"/>
      <c r="Q44" s="4"/>
      <c r="R44" s="1"/>
      <c r="S44" s="108"/>
      <c r="T44" s="108"/>
      <c r="U44" s="108"/>
      <c r="V44" s="108"/>
      <c r="W44" s="108"/>
      <c r="X44" s="108"/>
      <c r="Y44" s="108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5" ht="15.75" x14ac:dyDescent="0.25">
      <c r="A45" s="1"/>
      <c r="B45" s="1" t="s">
        <v>154</v>
      </c>
      <c r="C45" s="1" t="s">
        <v>126</v>
      </c>
      <c r="D45" s="1"/>
      <c r="E45" s="1"/>
      <c r="F45" s="1"/>
      <c r="G45" s="1"/>
      <c r="H45" s="1"/>
      <c r="I45" s="4"/>
      <c r="J45" s="1"/>
      <c r="K45" s="1"/>
      <c r="L45" s="1"/>
      <c r="M45" s="1"/>
      <c r="N45" s="1"/>
      <c r="O45" s="1"/>
      <c r="P45" s="4"/>
      <c r="Q45" s="4" t="s">
        <v>8</v>
      </c>
      <c r="R45" s="1"/>
      <c r="S45" s="970">
        <f>'Rekap1 +tunjangan'!S28</f>
        <v>0</v>
      </c>
      <c r="T45" s="971"/>
      <c r="U45" s="971"/>
      <c r="V45" s="971"/>
      <c r="W45" s="971"/>
      <c r="X45" s="972"/>
      <c r="Y45" s="108"/>
      <c r="Z45" s="1"/>
      <c r="AA45" s="1" t="s">
        <v>169</v>
      </c>
      <c r="AB45" s="1" t="s">
        <v>129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 t="s">
        <v>8</v>
      </c>
      <c r="AU45" s="970">
        <f>'Rekap1 +tunjangan'!AG28</f>
        <v>0</v>
      </c>
      <c r="AV45" s="971"/>
      <c r="AW45" s="971"/>
      <c r="AX45" s="971"/>
      <c r="AY45" s="971"/>
      <c r="AZ45" s="972"/>
    </row>
    <row r="46" spans="1:55" ht="3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08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5" ht="15.7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5" ht="3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08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62" ht="15.75" x14ac:dyDescent="0.25">
      <c r="A49" s="1"/>
      <c r="B49" s="1"/>
      <c r="C49" s="9" t="s">
        <v>4</v>
      </c>
      <c r="D49" s="1"/>
      <c r="E49" s="1"/>
      <c r="F49" s="1"/>
      <c r="G49" s="1"/>
      <c r="H49" s="1"/>
      <c r="I49" s="4"/>
      <c r="J49" s="1"/>
      <c r="K49" s="1"/>
      <c r="L49" s="1"/>
      <c r="M49" s="1"/>
      <c r="N49" s="1"/>
      <c r="O49" s="4"/>
      <c r="P49" s="4"/>
      <c r="Q49" s="39" t="s">
        <v>8</v>
      </c>
      <c r="R49" s="1"/>
      <c r="S49" s="985">
        <f>SUM(S15:X48)</f>
        <v>9836575</v>
      </c>
      <c r="T49" s="986"/>
      <c r="U49" s="986"/>
      <c r="V49" s="986"/>
      <c r="W49" s="986"/>
      <c r="X49" s="987"/>
      <c r="Y49" s="89"/>
      <c r="Z49" s="1"/>
      <c r="AA49" s="9" t="s">
        <v>4</v>
      </c>
      <c r="AB49" s="1"/>
      <c r="AC49" s="1"/>
      <c r="AD49" s="1"/>
      <c r="AE49" s="1"/>
      <c r="AF49" s="4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 t="s">
        <v>8</v>
      </c>
      <c r="AU49" s="985">
        <f>SUM(AU17:AZ48)</f>
        <v>814186.875</v>
      </c>
      <c r="AV49" s="986"/>
      <c r="AW49" s="986"/>
      <c r="AX49" s="986"/>
      <c r="AY49" s="986"/>
      <c r="AZ49" s="987"/>
      <c r="BB49" t="e">
        <f>AU17:AU47</f>
        <v>#VALUE!</v>
      </c>
    </row>
    <row r="50" spans="1:62" ht="16.5" thickBot="1" x14ac:dyDescent="0.3">
      <c r="A50" s="1"/>
      <c r="B50" s="1"/>
      <c r="C50" s="1"/>
      <c r="D50" s="1"/>
      <c r="E50" s="1"/>
      <c r="F50" s="1"/>
      <c r="G50" s="1"/>
      <c r="H50" s="1"/>
      <c r="I50" s="39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39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62" ht="21" thickTop="1" x14ac:dyDescent="0.3">
      <c r="A51" s="19"/>
      <c r="B51" s="973"/>
      <c r="C51" s="974"/>
      <c r="D51" s="974"/>
      <c r="E51" s="974"/>
      <c r="F51" s="974"/>
      <c r="G51" s="1006" t="s">
        <v>130</v>
      </c>
      <c r="H51" s="1006"/>
      <c r="I51" s="1006"/>
      <c r="J51" s="1006"/>
      <c r="K51" s="1006"/>
      <c r="L51" s="1006"/>
      <c r="M51" s="1006"/>
      <c r="N51" s="1006"/>
      <c r="O51" s="1006"/>
      <c r="P51" s="1006"/>
      <c r="Q51" s="1006"/>
      <c r="R51" s="1006"/>
      <c r="S51" s="1006"/>
      <c r="T51" s="1006"/>
      <c r="U51" s="1006"/>
      <c r="V51" s="1006"/>
      <c r="W51" s="1006"/>
      <c r="X51" s="1008"/>
      <c r="Y51" s="126"/>
      <c r="Z51" s="1010" t="s">
        <v>8</v>
      </c>
      <c r="AA51" s="1008"/>
      <c r="AB51" s="981">
        <f>S49-AU49</f>
        <v>9022388.125</v>
      </c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112"/>
      <c r="AQ51" s="112"/>
      <c r="AR51" s="112"/>
      <c r="AS51" s="113"/>
      <c r="AT51" s="113"/>
      <c r="AU51" s="113"/>
      <c r="AV51" s="113"/>
      <c r="AW51" s="113"/>
      <c r="AX51" s="113"/>
      <c r="AY51" s="113"/>
      <c r="AZ51" s="114"/>
      <c r="BD51" s="1012"/>
      <c r="BE51" s="989"/>
      <c r="BF51" s="989"/>
      <c r="BG51" s="989"/>
      <c r="BH51" s="989"/>
      <c r="BI51" s="989"/>
      <c r="BJ51" s="989"/>
    </row>
    <row r="52" spans="1:62" ht="21" thickBot="1" x14ac:dyDescent="0.35">
      <c r="A52" s="34"/>
      <c r="B52" s="975"/>
      <c r="C52" s="976"/>
      <c r="D52" s="976"/>
      <c r="E52" s="976"/>
      <c r="F52" s="976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1007"/>
      <c r="V52" s="1007"/>
      <c r="W52" s="1007"/>
      <c r="X52" s="1009"/>
      <c r="Y52" s="128"/>
      <c r="Z52" s="1011"/>
      <c r="AA52" s="1009"/>
      <c r="AB52" s="982"/>
      <c r="AC52" s="982"/>
      <c r="AD52" s="982"/>
      <c r="AE52" s="982"/>
      <c r="AF52" s="982"/>
      <c r="AG52" s="982"/>
      <c r="AH52" s="982"/>
      <c r="AI52" s="982"/>
      <c r="AJ52" s="982"/>
      <c r="AK52" s="982"/>
      <c r="AL52" s="982"/>
      <c r="AM52" s="982"/>
      <c r="AN52" s="982"/>
      <c r="AO52" s="982"/>
      <c r="AP52" s="116"/>
      <c r="AQ52" s="116"/>
      <c r="AR52" s="116"/>
      <c r="AS52" s="117"/>
      <c r="AT52" s="117"/>
      <c r="AU52" s="117"/>
      <c r="AV52" s="117"/>
      <c r="AW52" s="117"/>
      <c r="AX52" s="117"/>
      <c r="AY52" s="117"/>
      <c r="AZ52" s="118"/>
    </row>
    <row r="53" spans="1:62" ht="16.5" thickTop="1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62" ht="15.75" x14ac:dyDescent="0.25">
      <c r="B54" s="1" t="s">
        <v>170</v>
      </c>
      <c r="C54" s="1" t="s">
        <v>155</v>
      </c>
      <c r="D54" s="1"/>
      <c r="E54" s="1"/>
      <c r="F54" s="1"/>
      <c r="G54" s="1"/>
      <c r="H54" s="1"/>
      <c r="I54" s="4"/>
      <c r="J54" s="1"/>
      <c r="K54" s="1"/>
      <c r="L54" s="1"/>
      <c r="M54" s="1"/>
      <c r="N54" s="1"/>
      <c r="O54" s="4"/>
      <c r="P54" s="4"/>
      <c r="Q54" s="4"/>
      <c r="R54" s="1"/>
      <c r="S54" s="108"/>
      <c r="T54" s="108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62" ht="15.75" x14ac:dyDescent="0.25">
      <c r="B55" s="1">
        <v>1</v>
      </c>
      <c r="C55" s="1" t="s">
        <v>555</v>
      </c>
      <c r="D55" s="1"/>
      <c r="E55" s="1"/>
      <c r="F55" s="1"/>
      <c r="G55" s="1"/>
      <c r="H55" s="1"/>
      <c r="I55" s="4"/>
      <c r="J55" s="1"/>
      <c r="K55" s="1"/>
      <c r="L55" s="1"/>
      <c r="M55" s="1"/>
      <c r="N55" s="1"/>
      <c r="O55" s="4"/>
      <c r="P55" s="4"/>
      <c r="Q55" s="4"/>
      <c r="R55" s="1"/>
      <c r="S55" s="108"/>
      <c r="T55" s="108"/>
      <c r="U55" s="108"/>
      <c r="V55" s="108"/>
      <c r="W55" s="108"/>
      <c r="X55" s="108"/>
      <c r="Y55" s="1"/>
      <c r="Z55" s="1"/>
      <c r="AA55" s="1">
        <v>2</v>
      </c>
      <c r="AB55" s="1" t="s">
        <v>171</v>
      </c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983">
        <v>0.6</v>
      </c>
      <c r="AS55" s="983"/>
      <c r="AT55" s="1" t="s">
        <v>8</v>
      </c>
      <c r="AU55" s="970">
        <v>0</v>
      </c>
      <c r="AV55" s="971"/>
      <c r="AW55" s="971"/>
      <c r="AX55" s="971"/>
      <c r="AY55" s="971"/>
      <c r="AZ55" s="972"/>
    </row>
    <row r="56" spans="1:62" ht="3" customHeight="1" x14ac:dyDescent="0.25">
      <c r="B56" s="1"/>
      <c r="C56" s="1"/>
      <c r="D56" s="1"/>
      <c r="E56" s="1"/>
      <c r="F56" s="1"/>
      <c r="G56" s="1"/>
      <c r="H56" s="1"/>
      <c r="I56" s="4"/>
      <c r="J56" s="1"/>
      <c r="K56" s="1"/>
      <c r="L56" s="1"/>
      <c r="M56" s="1"/>
      <c r="N56" s="1"/>
      <c r="O56" s="4"/>
      <c r="P56" s="4"/>
      <c r="Q56" s="4"/>
      <c r="R56" s="1"/>
      <c r="S56" s="108"/>
      <c r="T56" s="108"/>
      <c r="U56" s="108"/>
      <c r="V56" s="108"/>
      <c r="W56" s="108"/>
      <c r="X56" s="108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62" ht="15.75" x14ac:dyDescent="0.25">
      <c r="B57" s="1"/>
      <c r="C57" s="1" t="s">
        <v>127</v>
      </c>
      <c r="D57" s="1"/>
      <c r="E57" s="1"/>
      <c r="F57" s="1"/>
      <c r="G57" s="1"/>
      <c r="H57" s="1"/>
      <c r="I57" s="4"/>
      <c r="J57" s="1"/>
      <c r="K57" s="1"/>
      <c r="L57" s="1"/>
      <c r="M57" s="1"/>
      <c r="N57" s="1"/>
      <c r="O57" s="969">
        <v>3.0000000000000001E-3</v>
      </c>
      <c r="P57" s="969"/>
      <c r="Q57" s="4" t="s">
        <v>8</v>
      </c>
      <c r="R57" s="1"/>
      <c r="S57" s="970">
        <f>'BPJS Ketenagakerjaan'!F18</f>
        <v>20278.725000000002</v>
      </c>
      <c r="T57" s="971"/>
      <c r="U57" s="971"/>
      <c r="V57" s="971"/>
      <c r="W57" s="971"/>
      <c r="X57" s="972"/>
      <c r="Y57" s="1"/>
      <c r="Z57" s="1"/>
      <c r="AA57" s="1">
        <v>3</v>
      </c>
      <c r="AB57" s="1" t="s">
        <v>186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983">
        <v>0.05</v>
      </c>
      <c r="AO57" s="984"/>
      <c r="AP57" s="1"/>
      <c r="AQ57" s="1"/>
      <c r="AR57" s="1"/>
      <c r="AS57" s="1"/>
      <c r="AT57" s="1" t="s">
        <v>8</v>
      </c>
      <c r="AU57" s="970">
        <v>0</v>
      </c>
      <c r="AV57" s="971"/>
      <c r="AW57" s="971"/>
      <c r="AX57" s="971"/>
      <c r="AY57" s="971"/>
      <c r="AZ57" s="972"/>
    </row>
    <row r="58" spans="1:62" ht="3" customHeight="1" x14ac:dyDescent="0.25">
      <c r="B58" s="1"/>
      <c r="C58" s="1"/>
      <c r="D58" s="1"/>
      <c r="E58" s="1"/>
      <c r="F58" s="1"/>
      <c r="G58" s="1"/>
      <c r="H58" s="1"/>
      <c r="I58" s="4"/>
      <c r="J58" s="1"/>
      <c r="K58" s="1"/>
      <c r="L58" s="1"/>
      <c r="M58" s="1"/>
      <c r="N58" s="1"/>
      <c r="O58" s="109"/>
      <c r="P58" s="109"/>
      <c r="Q58" s="4"/>
      <c r="R58" s="1"/>
      <c r="S58" s="106"/>
      <c r="T58" s="106"/>
      <c r="U58" s="106"/>
      <c r="V58" s="106"/>
      <c r="W58" s="106"/>
      <c r="X58" s="106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62" ht="15.75" x14ac:dyDescent="0.25">
      <c r="B59" s="1"/>
      <c r="C59" s="1" t="s">
        <v>131</v>
      </c>
      <c r="D59" s="1"/>
      <c r="E59" s="1"/>
      <c r="F59" s="1"/>
      <c r="G59" s="1"/>
      <c r="H59" s="1"/>
      <c r="I59" s="4"/>
      <c r="J59" s="1"/>
      <c r="K59" s="1"/>
      <c r="L59" s="1"/>
      <c r="M59" s="1"/>
      <c r="N59" s="1"/>
      <c r="O59" s="969">
        <v>8.8999999999999999E-3</v>
      </c>
      <c r="P59" s="969"/>
      <c r="Q59" s="4" t="s">
        <v>8</v>
      </c>
      <c r="R59" s="1"/>
      <c r="S59" s="970">
        <f>'BPJS Ketenagakerjaan'!H18</f>
        <v>60160.217499999999</v>
      </c>
      <c r="T59" s="971"/>
      <c r="U59" s="971"/>
      <c r="V59" s="971"/>
      <c r="W59" s="971"/>
      <c r="X59" s="972"/>
      <c r="Y59" s="1"/>
      <c r="Z59" s="1"/>
      <c r="AA59" s="1">
        <v>4</v>
      </c>
      <c r="AB59" s="1" t="s">
        <v>556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 t="s">
        <v>8</v>
      </c>
      <c r="AU59" s="970">
        <f>'BPJS Kesehatan'!G22</f>
        <v>242383</v>
      </c>
      <c r="AV59" s="971"/>
      <c r="AW59" s="971"/>
      <c r="AX59" s="971"/>
      <c r="AY59" s="971"/>
      <c r="AZ59" s="972"/>
    </row>
    <row r="60" spans="1:62" ht="3" customHeight="1" x14ac:dyDescent="0.25">
      <c r="B60" s="1"/>
      <c r="C60" s="1"/>
      <c r="D60" s="1"/>
      <c r="E60" s="1"/>
      <c r="F60" s="1"/>
      <c r="G60" s="1"/>
      <c r="H60" s="1"/>
      <c r="I60" s="4"/>
      <c r="J60" s="1"/>
      <c r="K60" s="1"/>
      <c r="L60" s="1"/>
      <c r="M60" s="1"/>
      <c r="N60" s="1"/>
      <c r="O60" s="109"/>
      <c r="P60" s="109"/>
      <c r="Q60" s="4"/>
      <c r="R60" s="1"/>
      <c r="S60" s="106"/>
      <c r="T60" s="106"/>
      <c r="U60" s="106"/>
      <c r="V60" s="106"/>
      <c r="W60" s="106"/>
      <c r="X60" s="106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62" ht="15.75" x14ac:dyDescent="0.25">
      <c r="B61" s="1"/>
      <c r="C61" s="1" t="s">
        <v>156</v>
      </c>
      <c r="D61" s="1"/>
      <c r="E61" s="1"/>
      <c r="F61" s="1"/>
      <c r="G61" s="1"/>
      <c r="H61" s="1"/>
      <c r="I61" s="4"/>
      <c r="J61" s="1"/>
      <c r="K61" s="1"/>
      <c r="L61" s="1"/>
      <c r="M61" s="1"/>
      <c r="N61" s="1"/>
      <c r="O61" s="969">
        <v>3.6999999999999998E-2</v>
      </c>
      <c r="P61" s="969"/>
      <c r="Q61" s="4" t="s">
        <v>8</v>
      </c>
      <c r="R61" s="1"/>
      <c r="S61" s="970">
        <f>'BPJS Ketenagakerjaan'!M18</f>
        <v>250104.27499999999</v>
      </c>
      <c r="T61" s="971"/>
      <c r="U61" s="971"/>
      <c r="V61" s="971"/>
      <c r="W61" s="971"/>
      <c r="X61" s="972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62" ht="3" customHeight="1" x14ac:dyDescent="0.2"/>
    <row r="63" spans="1:62" ht="15.75" x14ac:dyDescent="0.25">
      <c r="C63" s="1" t="s">
        <v>602</v>
      </c>
      <c r="O63" s="969">
        <v>0.02</v>
      </c>
      <c r="P63" s="969"/>
      <c r="Q63" t="s">
        <v>8</v>
      </c>
      <c r="S63" s="970">
        <f>'BPJS Ketenagakerjaan'!R18</f>
        <v>135191.5</v>
      </c>
      <c r="T63" s="971"/>
      <c r="U63" s="971"/>
      <c r="V63" s="971"/>
      <c r="W63" s="971"/>
      <c r="X63" s="972"/>
    </row>
    <row r="64" spans="1:62" ht="15.7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2" ht="18.75" x14ac:dyDescent="0.3">
      <c r="A65" s="1"/>
      <c r="B65" s="1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 t="s">
        <v>350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1"/>
      <c r="AY65" s="1"/>
    </row>
    <row r="66" spans="1:52" ht="15.75" x14ac:dyDescent="0.25">
      <c r="A66" s="1"/>
      <c r="B66" s="1"/>
      <c r="C66" s="1"/>
      <c r="D66" s="1"/>
      <c r="E66" s="1"/>
      <c r="F66" s="1"/>
      <c r="G66" s="1"/>
      <c r="H66" s="1"/>
      <c r="I66" s="39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2" ht="22.5" x14ac:dyDescent="0.3">
      <c r="A67" s="1"/>
      <c r="B67" s="1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1" t="s">
        <v>15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1"/>
      <c r="AY67" s="1"/>
    </row>
    <row r="68" spans="1:52" ht="15.75" x14ac:dyDescent="0.25">
      <c r="A68" s="1"/>
      <c r="B68" s="1"/>
      <c r="C68" s="1"/>
      <c r="D68" s="1"/>
      <c r="E68" s="1"/>
      <c r="F68" s="1"/>
      <c r="G68" s="1"/>
      <c r="H68" s="1"/>
      <c r="I68" s="3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2" ht="15.75" x14ac:dyDescent="0.25">
      <c r="A69" s="1"/>
      <c r="B69" s="5"/>
      <c r="C69" s="6" t="s">
        <v>7</v>
      </c>
      <c r="D69" s="7"/>
      <c r="E69" s="7"/>
      <c r="F69" s="7"/>
      <c r="G69" s="7"/>
      <c r="H69" s="7"/>
      <c r="I69" s="11" t="s">
        <v>8</v>
      </c>
      <c r="J69" s="7"/>
      <c r="K69" s="994" t="str">
        <f>'Rekap1 +tunjangan'!B29</f>
        <v>MAURICE AGUSTAVIO, SE</v>
      </c>
      <c r="L69" s="995"/>
      <c r="M69" s="995"/>
      <c r="N69" s="995"/>
      <c r="O69" s="995"/>
      <c r="P69" s="995"/>
      <c r="Q69" s="995"/>
      <c r="R69" s="995"/>
      <c r="S69" s="995"/>
      <c r="T69" s="995"/>
      <c r="U69" s="995"/>
      <c r="V69" s="995"/>
      <c r="W69" s="995"/>
      <c r="X69" s="996"/>
      <c r="Y69" s="90"/>
      <c r="Z69" s="1"/>
      <c r="AA69" s="8" t="s">
        <v>11</v>
      </c>
      <c r="AB69" s="7"/>
      <c r="AC69" s="7"/>
      <c r="AD69" s="7"/>
      <c r="AE69" s="7"/>
      <c r="AF69" s="11" t="s">
        <v>8</v>
      </c>
      <c r="AG69" s="7"/>
      <c r="AH69" s="994" t="str">
        <f>AH7</f>
        <v>PEMANDUAN DAN PENUNDAAN</v>
      </c>
      <c r="AI69" s="994"/>
      <c r="AJ69" s="994"/>
      <c r="AK69" s="994"/>
      <c r="AL69" s="994"/>
      <c r="AM69" s="994"/>
      <c r="AN69" s="994"/>
      <c r="AO69" s="994"/>
      <c r="AP69" s="994"/>
      <c r="AQ69" s="994"/>
      <c r="AR69" s="994"/>
      <c r="AS69" s="994"/>
      <c r="AT69" s="994"/>
      <c r="AU69" s="994"/>
      <c r="AV69" s="994"/>
      <c r="AW69" s="994"/>
      <c r="AX69" s="994"/>
      <c r="AY69" s="1004"/>
    </row>
    <row r="70" spans="1:52" ht="3" customHeight="1" x14ac:dyDescent="0.25">
      <c r="A70" s="1"/>
      <c r="B70" s="1"/>
      <c r="C70" s="1"/>
      <c r="D70" s="1"/>
      <c r="E70" s="1"/>
      <c r="F70" s="1"/>
      <c r="G70" s="1"/>
      <c r="H70" s="1"/>
      <c r="I70" s="10"/>
      <c r="J70" s="1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1"/>
      <c r="AA70" s="2"/>
      <c r="AB70" s="1"/>
      <c r="AC70" s="1"/>
      <c r="AD70" s="1"/>
      <c r="AE70" s="1"/>
      <c r="AF70" s="12"/>
      <c r="AG70" s="1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1"/>
      <c r="AY70" s="1"/>
    </row>
    <row r="71" spans="1:52" ht="15.75" x14ac:dyDescent="0.25">
      <c r="A71" s="1"/>
      <c r="B71" s="5"/>
      <c r="C71" s="6" t="s">
        <v>21</v>
      </c>
      <c r="D71" s="7"/>
      <c r="E71" s="7"/>
      <c r="F71" s="7"/>
      <c r="G71" s="7"/>
      <c r="H71" s="7"/>
      <c r="I71" s="11" t="s">
        <v>8</v>
      </c>
      <c r="J71" s="7"/>
      <c r="K71" s="994" t="s">
        <v>405</v>
      </c>
      <c r="L71" s="995"/>
      <c r="M71" s="995"/>
      <c r="N71" s="995"/>
      <c r="O71" s="995"/>
      <c r="P71" s="995"/>
      <c r="Q71" s="995"/>
      <c r="R71" s="995"/>
      <c r="S71" s="995"/>
      <c r="T71" s="995"/>
      <c r="U71" s="995"/>
      <c r="V71" s="995"/>
      <c r="W71" s="995"/>
      <c r="X71" s="996"/>
      <c r="Y71" s="90"/>
      <c r="Z71" s="1"/>
      <c r="AA71" s="8" t="s">
        <v>12</v>
      </c>
      <c r="AB71" s="7"/>
      <c r="AC71" s="7"/>
      <c r="AD71" s="7"/>
      <c r="AE71" s="7"/>
      <c r="AF71" s="11" t="s">
        <v>8</v>
      </c>
      <c r="AG71" s="7"/>
      <c r="AH71" s="997">
        <f>pandu!AH8</f>
        <v>42659</v>
      </c>
      <c r="AI71" s="997"/>
      <c r="AJ71" s="997"/>
      <c r="AK71" s="997"/>
      <c r="AL71" s="997"/>
      <c r="AM71" s="67" t="s">
        <v>18</v>
      </c>
      <c r="AN71" s="7"/>
      <c r="AO71" s="997">
        <f>pandu!AO8</f>
        <v>42689</v>
      </c>
      <c r="AP71" s="997"/>
      <c r="AQ71" s="997"/>
      <c r="AR71" s="997"/>
      <c r="AS71" s="997"/>
      <c r="AT71" s="68"/>
      <c r="AU71" s="68"/>
      <c r="AV71" s="68"/>
      <c r="AW71" s="68"/>
      <c r="AX71" s="7"/>
      <c r="AY71" s="74"/>
    </row>
    <row r="72" spans="1:52" ht="3" customHeight="1" x14ac:dyDescent="0.25">
      <c r="A72" s="1"/>
      <c r="B72" s="1"/>
      <c r="C72" s="1"/>
      <c r="D72" s="1"/>
      <c r="E72" s="1"/>
      <c r="F72" s="1"/>
      <c r="G72" s="1"/>
      <c r="H72" s="1"/>
      <c r="I72" s="10"/>
      <c r="J72" s="1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1"/>
      <c r="AA72" s="2"/>
      <c r="AB72" s="1"/>
      <c r="AC72" s="1"/>
      <c r="AD72" s="1"/>
      <c r="AE72" s="1"/>
      <c r="AF72" s="12"/>
      <c r="AG72" s="1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1"/>
      <c r="AY72" s="1"/>
    </row>
    <row r="73" spans="1:52" ht="15.75" x14ac:dyDescent="0.25">
      <c r="A73" s="1"/>
      <c r="B73" s="5"/>
      <c r="C73" s="6" t="s">
        <v>6</v>
      </c>
      <c r="D73" s="7"/>
      <c r="E73" s="7"/>
      <c r="F73" s="7"/>
      <c r="G73" s="7"/>
      <c r="H73" s="7"/>
      <c r="I73" s="11" t="s">
        <v>8</v>
      </c>
      <c r="J73" s="7"/>
      <c r="K73" s="999" t="s">
        <v>406</v>
      </c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1"/>
      <c r="Y73" s="91"/>
      <c r="Z73" s="1"/>
      <c r="AA73" s="8" t="s">
        <v>13</v>
      </c>
      <c r="AB73" s="7"/>
      <c r="AC73" s="7"/>
      <c r="AD73" s="7"/>
      <c r="AE73" s="7"/>
      <c r="AF73" s="11" t="s">
        <v>8</v>
      </c>
      <c r="AG73" s="7"/>
      <c r="AH73" s="1002">
        <f>'Rekap1 +tunjangan'!C29</f>
        <v>38176</v>
      </c>
      <c r="AI73" s="997"/>
      <c r="AJ73" s="997"/>
      <c r="AK73" s="997"/>
      <c r="AL73" s="997"/>
      <c r="AM73" s="997"/>
      <c r="AN73" s="997"/>
      <c r="AO73" s="997"/>
      <c r="AP73" s="997"/>
      <c r="AQ73" s="997"/>
      <c r="AR73" s="997"/>
      <c r="AS73" s="997"/>
      <c r="AT73" s="997"/>
      <c r="AU73" s="997"/>
      <c r="AV73" s="997"/>
      <c r="AW73" s="997"/>
      <c r="AX73" s="7"/>
      <c r="AY73" s="74"/>
    </row>
    <row r="74" spans="1:52" ht="3" customHeight="1" x14ac:dyDescent="0.25">
      <c r="A74" s="1"/>
      <c r="B74" s="1"/>
      <c r="C74" s="1"/>
      <c r="D74" s="1"/>
      <c r="E74" s="1"/>
      <c r="F74" s="1"/>
      <c r="G74" s="1"/>
      <c r="H74" s="1"/>
      <c r="I74" s="10"/>
      <c r="J74" s="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1"/>
      <c r="AA74" s="2"/>
      <c r="AB74" s="1"/>
      <c r="AC74" s="1"/>
      <c r="AD74" s="1"/>
      <c r="AE74" s="1"/>
      <c r="AF74" s="12"/>
      <c r="AG74" s="1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1"/>
      <c r="AY74" s="1"/>
    </row>
    <row r="75" spans="1:52" ht="15.75" x14ac:dyDescent="0.25">
      <c r="A75" s="1"/>
      <c r="B75" s="5"/>
      <c r="C75" s="6" t="s">
        <v>104</v>
      </c>
      <c r="D75" s="7"/>
      <c r="E75" s="7"/>
      <c r="F75" s="7"/>
      <c r="G75" s="7"/>
      <c r="H75" s="7"/>
      <c r="I75" s="87" t="s">
        <v>8</v>
      </c>
      <c r="J75" s="7"/>
      <c r="K75" s="994" t="s">
        <v>116</v>
      </c>
      <c r="L75" s="995"/>
      <c r="M75" s="995"/>
      <c r="N75" s="995"/>
      <c r="O75" s="995"/>
      <c r="P75" s="995"/>
      <c r="Q75" s="995"/>
      <c r="R75" s="995"/>
      <c r="S75" s="995"/>
      <c r="T75" s="995"/>
      <c r="U75" s="995"/>
      <c r="V75" s="995"/>
      <c r="W75" s="995"/>
      <c r="X75" s="996"/>
      <c r="Y75" s="90"/>
      <c r="Z75" s="1"/>
      <c r="AA75" s="8" t="s">
        <v>14</v>
      </c>
      <c r="AB75" s="7"/>
      <c r="AC75" s="7"/>
      <c r="AD75" s="7"/>
      <c r="AE75" s="7"/>
      <c r="AF75" s="11" t="s">
        <v>8</v>
      </c>
      <c r="AG75" s="7"/>
      <c r="AH75" s="1014" t="s">
        <v>407</v>
      </c>
      <c r="AI75" s="994"/>
      <c r="AJ75" s="994"/>
      <c r="AK75" s="994"/>
      <c r="AL75" s="994"/>
      <c r="AM75" s="994"/>
      <c r="AN75" s="67" t="s">
        <v>161</v>
      </c>
      <c r="AO75" s="67"/>
      <c r="AP75" s="67"/>
      <c r="AQ75" s="67"/>
      <c r="AR75" s="67"/>
      <c r="AS75" s="67"/>
      <c r="AT75" s="67"/>
      <c r="AU75" s="67"/>
      <c r="AV75" s="67"/>
      <c r="AW75" s="67"/>
      <c r="AX75" s="7"/>
      <c r="AY75" s="74"/>
    </row>
    <row r="76" spans="1:52" ht="15.75" x14ac:dyDescent="0.25">
      <c r="A76" s="1"/>
      <c r="B76" s="1"/>
      <c r="C76" s="1"/>
      <c r="D76" s="1"/>
      <c r="E76" s="1"/>
      <c r="F76" s="1"/>
      <c r="G76" s="1"/>
      <c r="H76" s="1"/>
      <c r="I76" s="3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2" ht="15.75" x14ac:dyDescent="0.25">
      <c r="A77" s="1"/>
      <c r="B77" s="1" t="s">
        <v>167</v>
      </c>
      <c r="C77" s="1" t="s">
        <v>0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4"/>
      <c r="Q77" s="4" t="s">
        <v>8</v>
      </c>
      <c r="R77" s="1"/>
      <c r="S77" s="970">
        <f>'Rekap1 +tunjangan'!E29</f>
        <v>4484148</v>
      </c>
      <c r="T77" s="971"/>
      <c r="U77" s="971"/>
      <c r="V77" s="971"/>
      <c r="W77" s="971"/>
      <c r="X77" s="972"/>
      <c r="Y77" s="108"/>
      <c r="Z77" s="1"/>
      <c r="AA77" s="1" t="s">
        <v>166</v>
      </c>
      <c r="AB77" s="1" t="s">
        <v>153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3" customHeight="1" x14ac:dyDescent="0.25">
      <c r="A78" s="1"/>
      <c r="B78" s="1"/>
      <c r="C78" s="1"/>
      <c r="D78" s="1"/>
      <c r="E78" s="1"/>
      <c r="F78" s="1"/>
      <c r="G78" s="1"/>
      <c r="H78" s="1"/>
      <c r="I78" s="3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x14ac:dyDescent="0.25">
      <c r="A79" s="1"/>
      <c r="B79" s="1" t="s">
        <v>168</v>
      </c>
      <c r="C79" s="1" t="s">
        <v>125</v>
      </c>
      <c r="D79" s="1"/>
      <c r="E79" s="1"/>
      <c r="F79" s="1"/>
      <c r="G79" s="1"/>
      <c r="H79" s="1"/>
      <c r="I79" s="1"/>
      <c r="J79" s="1"/>
      <c r="K79" s="16"/>
      <c r="L79" s="16"/>
      <c r="M79" s="16"/>
      <c r="N79" s="16"/>
      <c r="O79" s="1"/>
      <c r="P79" s="4"/>
      <c r="Q79" s="4"/>
      <c r="R79" s="1"/>
      <c r="S79" s="1"/>
      <c r="T79" s="1"/>
      <c r="U79" s="1"/>
      <c r="V79" s="1"/>
      <c r="W79" s="1"/>
      <c r="X79" s="1"/>
      <c r="Y79" s="1"/>
      <c r="Z79" s="1"/>
      <c r="AA79" s="1"/>
      <c r="AB79" s="1" t="s">
        <v>108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3" customHeight="1" x14ac:dyDescent="0.25">
      <c r="A80" s="1"/>
      <c r="B80" s="1"/>
      <c r="C80" s="1"/>
      <c r="D80" s="1"/>
      <c r="E80" s="1"/>
      <c r="F80" s="1"/>
      <c r="G80" s="1"/>
      <c r="H80" s="1"/>
      <c r="I80" s="4"/>
      <c r="J80" s="1"/>
      <c r="K80" s="39"/>
      <c r="L80" s="39"/>
      <c r="M80" s="39"/>
      <c r="N80" s="39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39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5" ht="15.75" x14ac:dyDescent="0.25">
      <c r="A81" s="1"/>
      <c r="B81" s="1"/>
      <c r="C81" s="1" t="s">
        <v>20</v>
      </c>
      <c r="D81" s="1"/>
      <c r="E81" s="1"/>
      <c r="F81" s="1"/>
      <c r="G81" s="1"/>
      <c r="H81" s="1"/>
      <c r="I81" s="4"/>
      <c r="J81" s="1"/>
      <c r="K81" s="1"/>
      <c r="L81" s="1"/>
      <c r="M81" s="1"/>
      <c r="N81" s="1"/>
      <c r="O81" s="1"/>
      <c r="P81" s="4"/>
      <c r="Q81" s="4" t="s">
        <v>8</v>
      </c>
      <c r="R81" s="1"/>
      <c r="S81" s="970">
        <f>'Rekap1 +tunjangan'!G29</f>
        <v>900000</v>
      </c>
      <c r="T81" s="971"/>
      <c r="U81" s="971"/>
      <c r="V81" s="971"/>
      <c r="W81" s="971"/>
      <c r="X81" s="972"/>
      <c r="Y81" s="108"/>
      <c r="Z81" s="1"/>
      <c r="AA81" s="1"/>
      <c r="AB81" s="1" t="s">
        <v>109</v>
      </c>
      <c r="AC81" s="1"/>
      <c r="AD81" s="1"/>
      <c r="AE81" s="1"/>
      <c r="AF81" s="4"/>
      <c r="AG81" s="5" t="s">
        <v>19</v>
      </c>
      <c r="AH81" s="67"/>
      <c r="AI81" s="73"/>
      <c r="AJ81" s="990">
        <v>0</v>
      </c>
      <c r="AK81" s="1005"/>
      <c r="AL81" s="16"/>
      <c r="AM81" s="72" t="s">
        <v>132</v>
      </c>
      <c r="AN81" s="67"/>
      <c r="AO81" s="74"/>
      <c r="AP81" s="990">
        <v>0</v>
      </c>
      <c r="AQ81" s="1005"/>
      <c r="AR81" s="107"/>
      <c r="AS81" s="1"/>
      <c r="AT81" s="1" t="s">
        <v>8</v>
      </c>
      <c r="AU81" s="970">
        <f>'Rekap1 +tunjangan'!AB29</f>
        <v>0</v>
      </c>
      <c r="AV81" s="971"/>
      <c r="AW81" s="971"/>
      <c r="AX81" s="971"/>
      <c r="AY81" s="971"/>
      <c r="AZ81" s="972"/>
    </row>
    <row r="82" spans="1:55" ht="3" customHeight="1" x14ac:dyDescent="0.25">
      <c r="A82" s="1"/>
      <c r="B82" s="1"/>
      <c r="C82" s="1"/>
      <c r="D82" s="1"/>
      <c r="E82" s="1"/>
      <c r="F82" s="1"/>
      <c r="G82" s="1"/>
      <c r="H82" s="1"/>
      <c r="I82" s="4"/>
      <c r="J82" s="1"/>
      <c r="K82" s="1"/>
      <c r="L82" s="1"/>
      <c r="M82" s="15"/>
      <c r="N82" s="15"/>
      <c r="O82" s="1"/>
      <c r="P82" s="4"/>
      <c r="Q82" s="4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39"/>
      <c r="AG82" s="1"/>
      <c r="AH82" s="1"/>
      <c r="AI82" s="1"/>
      <c r="AJ82" s="1">
        <v>0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>
        <v>0</v>
      </c>
      <c r="AX82" s="1"/>
      <c r="AY82" s="1"/>
      <c r="AZ82" s="1"/>
    </row>
    <row r="83" spans="1:55" ht="15.75" x14ac:dyDescent="0.25">
      <c r="A83" s="1"/>
      <c r="B83" s="1"/>
      <c r="C83" s="1" t="s">
        <v>41</v>
      </c>
      <c r="D83" s="1"/>
      <c r="E83" s="1"/>
      <c r="F83" s="1"/>
      <c r="G83" s="1"/>
      <c r="H83" s="1"/>
      <c r="I83" s="4"/>
      <c r="J83" s="1"/>
      <c r="K83" s="1"/>
      <c r="L83" s="1"/>
      <c r="M83" s="1"/>
      <c r="N83" s="1"/>
      <c r="O83" s="1"/>
      <c r="P83" s="4"/>
      <c r="Q83" s="4" t="s">
        <v>8</v>
      </c>
      <c r="R83" s="1"/>
      <c r="S83" s="970">
        <f>'Rekap1 +tunjangan'!H29</f>
        <v>0</v>
      </c>
      <c r="T83" s="971"/>
      <c r="U83" s="971"/>
      <c r="V83" s="971"/>
      <c r="W83" s="971"/>
      <c r="X83" s="972"/>
      <c r="Y83" s="108"/>
      <c r="Z83" s="1"/>
      <c r="AA83" s="1"/>
      <c r="AB83" s="1" t="s">
        <v>550</v>
      </c>
      <c r="AC83" s="1"/>
      <c r="AD83" s="1"/>
      <c r="AE83" s="1"/>
      <c r="AF83" s="4"/>
      <c r="AG83" s="15"/>
      <c r="AH83" s="16"/>
      <c r="AI83" s="16"/>
      <c r="AJ83" s="992"/>
      <c r="AK83" s="992"/>
      <c r="AL83" s="16"/>
      <c r="AM83" s="16"/>
      <c r="AN83" s="16"/>
      <c r="AO83" s="15"/>
      <c r="AP83" s="992"/>
      <c r="AQ83" s="992"/>
      <c r="AR83" s="119"/>
      <c r="AS83" s="1"/>
      <c r="AT83" s="1" t="s">
        <v>8</v>
      </c>
      <c r="AU83" s="970">
        <f>'Rekap1 +tunjangan'!AM29</f>
        <v>53841.48</v>
      </c>
      <c r="AV83" s="971"/>
      <c r="AW83" s="971"/>
      <c r="AX83" s="971"/>
      <c r="AY83" s="971"/>
      <c r="AZ83" s="972"/>
    </row>
    <row r="84" spans="1:55" ht="3" customHeight="1" x14ac:dyDescent="0.25">
      <c r="A84" s="1"/>
      <c r="B84" s="1"/>
      <c r="C84" s="1"/>
      <c r="D84" s="1"/>
      <c r="E84" s="1"/>
      <c r="F84" s="1"/>
      <c r="G84" s="1"/>
      <c r="H84" s="1"/>
      <c r="I84" s="4"/>
      <c r="J84" s="1"/>
      <c r="K84" s="1"/>
      <c r="L84" s="1"/>
      <c r="M84" s="1"/>
      <c r="N84" s="1"/>
      <c r="O84" s="1"/>
      <c r="P84" s="39"/>
      <c r="Q84" s="39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39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5" ht="15.75" x14ac:dyDescent="0.25">
      <c r="A85" s="1"/>
      <c r="B85" s="1"/>
      <c r="C85" s="1" t="s">
        <v>21</v>
      </c>
      <c r="D85" s="1"/>
      <c r="E85" s="1"/>
      <c r="F85" s="1"/>
      <c r="G85" s="1"/>
      <c r="H85" s="1"/>
      <c r="I85" s="4"/>
      <c r="J85" s="1"/>
      <c r="K85" s="1"/>
      <c r="L85" s="1"/>
      <c r="M85" s="1"/>
      <c r="N85" s="1"/>
      <c r="O85" s="1"/>
      <c r="P85" s="4"/>
      <c r="Q85" s="4" t="s">
        <v>8</v>
      </c>
      <c r="R85" s="1"/>
      <c r="S85" s="970">
        <f>'Rekap1 +tunjangan'!I29</f>
        <v>200000</v>
      </c>
      <c r="T85" s="971"/>
      <c r="U85" s="971"/>
      <c r="V85" s="971"/>
      <c r="W85" s="971"/>
      <c r="X85" s="972"/>
      <c r="Y85" s="108"/>
      <c r="Z85" s="1"/>
      <c r="AA85" s="1"/>
      <c r="AB85" s="1" t="s">
        <v>88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 t="s">
        <v>8</v>
      </c>
      <c r="AU85" s="970">
        <f>'Rekap1 +tunjangan'!AF29</f>
        <v>112103.70000000001</v>
      </c>
      <c r="AV85" s="971"/>
      <c r="AW85" s="971"/>
      <c r="AX85" s="971"/>
      <c r="AY85" s="971"/>
      <c r="AZ85" s="972"/>
    </row>
    <row r="86" spans="1:55" ht="3" customHeight="1" x14ac:dyDescent="0.25">
      <c r="A86" s="1"/>
      <c r="B86" s="1"/>
      <c r="C86" s="1"/>
      <c r="D86" s="1"/>
      <c r="E86" s="1"/>
      <c r="F86" s="1"/>
      <c r="G86" s="1"/>
      <c r="H86" s="1"/>
      <c r="I86" s="4"/>
      <c r="J86" s="1"/>
      <c r="K86" s="1"/>
      <c r="L86" s="1"/>
      <c r="M86" s="1"/>
      <c r="N86" s="1"/>
      <c r="O86" s="1"/>
      <c r="P86" s="39"/>
      <c r="Q86" s="39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39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5" ht="15.75" x14ac:dyDescent="0.25">
      <c r="A87" s="1"/>
      <c r="B87" s="1"/>
      <c r="C87" s="1" t="s">
        <v>508</v>
      </c>
      <c r="D87" s="1"/>
      <c r="E87" s="1"/>
      <c r="F87" s="1"/>
      <c r="G87" s="1"/>
      <c r="H87" s="1"/>
      <c r="I87" s="4"/>
      <c r="J87" s="1"/>
      <c r="K87" s="992"/>
      <c r="L87" s="992"/>
      <c r="M87" s="130"/>
      <c r="N87" s="107"/>
      <c r="O87" s="1"/>
      <c r="P87" s="4"/>
      <c r="Q87" s="4" t="s">
        <v>8</v>
      </c>
      <c r="R87" s="1"/>
      <c r="S87" s="970">
        <f>'Rekap1 +tunjangan'!L29</f>
        <v>280000</v>
      </c>
      <c r="T87" s="971"/>
      <c r="U87" s="971"/>
      <c r="V87" s="971"/>
      <c r="W87" s="971"/>
      <c r="X87" s="972"/>
      <c r="Y87" s="108"/>
      <c r="Z87" s="1"/>
      <c r="AA87" s="1"/>
      <c r="AB87" s="1" t="s">
        <v>551</v>
      </c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5" ht="3" customHeight="1" x14ac:dyDescent="0.25">
      <c r="A88" s="1"/>
      <c r="B88" s="1"/>
      <c r="C88" s="1"/>
      <c r="D88" s="1"/>
      <c r="E88" s="1"/>
      <c r="F88" s="1"/>
      <c r="G88" s="1"/>
      <c r="H88" s="1"/>
      <c r="I88" s="4"/>
      <c r="J88" s="1"/>
      <c r="K88" s="1"/>
      <c r="L88" s="1"/>
      <c r="M88" s="1"/>
      <c r="N88" s="1"/>
      <c r="O88" s="1"/>
      <c r="P88" s="39"/>
      <c r="Q88" s="39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39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5" ht="15.75" x14ac:dyDescent="0.25">
      <c r="A89" s="1"/>
      <c r="B89" s="1"/>
      <c r="C89" s="1" t="s">
        <v>1</v>
      </c>
      <c r="D89" s="1"/>
      <c r="E89" s="1"/>
      <c r="F89" s="1"/>
      <c r="G89" s="1"/>
      <c r="H89" s="1"/>
      <c r="I89" s="4"/>
      <c r="J89" s="1"/>
      <c r="K89" s="990">
        <f>'Rekap1 +tunjangan'!D29</f>
        <v>22</v>
      </c>
      <c r="L89" s="991"/>
      <c r="M89" s="130" t="s">
        <v>31</v>
      </c>
      <c r="N89" s="107"/>
      <c r="O89" s="1"/>
      <c r="P89" s="4"/>
      <c r="Q89" s="4" t="s">
        <v>8</v>
      </c>
      <c r="R89" s="1"/>
      <c r="S89" s="970">
        <f>'Rekap1 +tunjangan'!N29</f>
        <v>880000</v>
      </c>
      <c r="T89" s="971"/>
      <c r="U89" s="971"/>
      <c r="V89" s="971"/>
      <c r="W89" s="971"/>
      <c r="X89" s="972"/>
      <c r="Y89" s="108"/>
      <c r="Z89" s="1"/>
      <c r="AA89" s="1"/>
      <c r="AB89" s="1" t="s">
        <v>128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969">
        <v>0.02</v>
      </c>
      <c r="AN89" s="969"/>
      <c r="AO89" s="969"/>
      <c r="AP89" s="1"/>
      <c r="AQ89" s="1"/>
      <c r="AR89" s="1"/>
      <c r="AS89" s="1"/>
      <c r="AT89" s="1" t="s">
        <v>8</v>
      </c>
      <c r="AU89" s="970">
        <f>'BPJS Ketenagakerjaan'!K19</f>
        <v>111682.96</v>
      </c>
      <c r="AV89" s="971"/>
      <c r="AW89" s="971"/>
      <c r="AX89" s="971"/>
      <c r="AY89" s="971"/>
      <c r="AZ89" s="972"/>
    </row>
    <row r="90" spans="1:55" ht="3" customHeight="1" x14ac:dyDescent="0.25">
      <c r="A90" s="1"/>
      <c r="B90" s="1"/>
      <c r="C90" s="1"/>
      <c r="D90" s="1"/>
      <c r="E90" s="1"/>
      <c r="F90" s="1"/>
      <c r="G90" s="1"/>
      <c r="H90" s="1"/>
      <c r="I90" s="4"/>
      <c r="J90" s="1"/>
      <c r="K90" s="1"/>
      <c r="L90" s="1"/>
      <c r="M90" s="37"/>
      <c r="N90" s="1"/>
      <c r="O90" s="1"/>
      <c r="P90" s="4"/>
      <c r="Q90" s="4"/>
      <c r="R90" s="1"/>
      <c r="S90" s="108"/>
      <c r="T90" s="108"/>
      <c r="U90" s="108"/>
      <c r="V90" s="108"/>
      <c r="W90" s="108"/>
      <c r="X90" s="108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5" ht="15.75" x14ac:dyDescent="0.25">
      <c r="A91" s="1"/>
      <c r="B91" s="1"/>
      <c r="C91" s="1" t="s">
        <v>2</v>
      </c>
      <c r="D91" s="1"/>
      <c r="E91" s="1"/>
      <c r="F91" s="1"/>
      <c r="G91" s="1"/>
      <c r="H91" s="1"/>
      <c r="I91" s="4"/>
      <c r="J91" s="1"/>
      <c r="K91" s="990">
        <f>K89</f>
        <v>22</v>
      </c>
      <c r="L91" s="991"/>
      <c r="M91" s="130" t="s">
        <v>31</v>
      </c>
      <c r="N91" s="107"/>
      <c r="O91" s="1"/>
      <c r="P91" s="4"/>
      <c r="Q91" s="4" t="s">
        <v>8</v>
      </c>
      <c r="R91" s="1"/>
      <c r="S91" s="970">
        <f>'Rekap1 +tunjangan'!P29</f>
        <v>1276000</v>
      </c>
      <c r="T91" s="971"/>
      <c r="U91" s="971"/>
      <c r="V91" s="971"/>
      <c r="W91" s="971"/>
      <c r="X91" s="972"/>
      <c r="Y91" s="108"/>
      <c r="Z91" s="1"/>
      <c r="AA91" s="1"/>
      <c r="AB91" s="1" t="s">
        <v>602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969">
        <v>0.01</v>
      </c>
      <c r="AN91" s="969"/>
      <c r="AO91" s="969"/>
      <c r="AP91" s="88"/>
      <c r="AQ91" s="1"/>
      <c r="AR91" s="1"/>
      <c r="AS91" s="1"/>
      <c r="AT91" s="1" t="s">
        <v>8</v>
      </c>
      <c r="AU91" s="970">
        <f>'BPJS Ketenagakerjaan'!P19</f>
        <v>55841.48</v>
      </c>
      <c r="AV91" s="971"/>
      <c r="AW91" s="971"/>
      <c r="AX91" s="971"/>
      <c r="AY91" s="971"/>
      <c r="AZ91" s="972"/>
    </row>
    <row r="92" spans="1:55" ht="3" customHeight="1" x14ac:dyDescent="0.25">
      <c r="A92" s="1"/>
      <c r="B92" s="1"/>
      <c r="C92" s="1"/>
      <c r="D92" s="1"/>
      <c r="E92" s="1"/>
      <c r="F92" s="1"/>
      <c r="G92" s="1"/>
      <c r="H92" s="1"/>
      <c r="I92" s="4"/>
      <c r="J92" s="1"/>
      <c r="K92" s="1"/>
      <c r="L92" s="1"/>
      <c r="M92" s="1"/>
      <c r="N92" s="1"/>
      <c r="O92" s="1"/>
      <c r="P92" s="4"/>
      <c r="Q92" s="4"/>
      <c r="R92" s="1"/>
      <c r="S92" s="108"/>
      <c r="T92" s="108"/>
      <c r="U92" s="108"/>
      <c r="V92" s="108"/>
      <c r="W92" s="108"/>
      <c r="X92" s="108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5" ht="15.75" x14ac:dyDescent="0.25">
      <c r="A93" s="1"/>
      <c r="B93" s="1"/>
      <c r="C93" s="1" t="s">
        <v>3</v>
      </c>
      <c r="D93" s="1"/>
      <c r="E93" s="1"/>
      <c r="F93" s="1"/>
      <c r="G93" s="1"/>
      <c r="H93" s="1"/>
      <c r="I93" s="4"/>
      <c r="J93" s="1"/>
      <c r="K93" s="1"/>
      <c r="L93" s="1"/>
      <c r="M93" s="107"/>
      <c r="N93" s="107"/>
      <c r="O93" s="1"/>
      <c r="P93" s="39"/>
      <c r="Q93" s="39" t="s">
        <v>8</v>
      </c>
      <c r="R93" s="1"/>
      <c r="S93" s="970">
        <f>'Rekap1 +tunjangan'!Q29</f>
        <v>0</v>
      </c>
      <c r="T93" s="971"/>
      <c r="U93" s="971"/>
      <c r="V93" s="971"/>
      <c r="W93" s="971"/>
      <c r="X93" s="972"/>
      <c r="Y93" s="108"/>
      <c r="Z93" s="1"/>
      <c r="AA93" s="1"/>
      <c r="AB93" s="1" t="s">
        <v>172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013"/>
      <c r="AV93" s="1013"/>
      <c r="AW93" s="1013"/>
      <c r="AX93" s="1013"/>
      <c r="AY93" s="1013"/>
      <c r="AZ93" s="1013"/>
    </row>
    <row r="94" spans="1:55" ht="3" customHeight="1" x14ac:dyDescent="0.25">
      <c r="A94" s="1"/>
      <c r="B94" s="1"/>
      <c r="C94" s="1"/>
      <c r="D94" s="1"/>
      <c r="E94" s="1"/>
      <c r="F94" s="1"/>
      <c r="G94" s="1"/>
      <c r="H94" s="1"/>
      <c r="I94" s="4"/>
      <c r="J94" s="1"/>
      <c r="K94" s="1"/>
      <c r="L94" s="1"/>
      <c r="M94" s="1"/>
      <c r="N94" s="1"/>
      <c r="O94" s="1"/>
      <c r="P94" s="39"/>
      <c r="Q94" s="39"/>
      <c r="R94" s="1"/>
      <c r="S94" s="1"/>
      <c r="T94" s="1"/>
      <c r="U94" s="1"/>
      <c r="V94" s="1"/>
      <c r="W94" s="1"/>
      <c r="X94" s="1"/>
      <c r="Y94" s="108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5" ht="15.75" x14ac:dyDescent="0.25">
      <c r="A95" s="1"/>
      <c r="B95" s="1"/>
      <c r="C95" s="1" t="s">
        <v>105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39"/>
      <c r="Q95" s="39" t="s">
        <v>8</v>
      </c>
      <c r="R95" s="1"/>
      <c r="S95" s="970">
        <f>'Rekap1 +tunjangan'!R29</f>
        <v>0</v>
      </c>
      <c r="T95" s="971"/>
      <c r="U95" s="971"/>
      <c r="V95" s="971"/>
      <c r="W95" s="971"/>
      <c r="X95" s="972"/>
      <c r="Y95" s="108"/>
      <c r="Z95" s="1"/>
      <c r="AA95" s="1"/>
      <c r="AB95" s="1" t="s">
        <v>174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970">
        <f>KOPERASI!C15</f>
        <v>0</v>
      </c>
      <c r="AV95" s="971"/>
      <c r="AW95" s="971"/>
      <c r="AX95" s="971"/>
      <c r="AY95" s="971"/>
      <c r="AZ95" s="972"/>
      <c r="BB95" s="1"/>
      <c r="BC95" s="1"/>
    </row>
    <row r="96" spans="1:55" ht="3" customHeight="1" x14ac:dyDescent="0.25">
      <c r="A96" s="1"/>
      <c r="B96" s="1"/>
      <c r="C96" s="1"/>
      <c r="D96" s="1"/>
      <c r="E96" s="1"/>
      <c r="F96" s="1"/>
      <c r="G96" s="1"/>
      <c r="H96" s="1"/>
      <c r="I96" s="4"/>
      <c r="J96" s="1"/>
      <c r="K96" s="1"/>
      <c r="L96" s="1"/>
      <c r="M96" s="1"/>
      <c r="N96" s="1"/>
      <c r="O96" s="1"/>
      <c r="P96" s="39"/>
      <c r="Q96" s="39"/>
      <c r="R96" s="1"/>
      <c r="S96" s="108"/>
      <c r="T96" s="108"/>
      <c r="U96" s="108"/>
      <c r="V96" s="108"/>
      <c r="W96" s="108"/>
      <c r="X96" s="108"/>
      <c r="Y96" s="108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x14ac:dyDescent="0.25">
      <c r="A97" s="1"/>
      <c r="B97" s="1"/>
      <c r="C97" s="1" t="s">
        <v>106</v>
      </c>
      <c r="D97" s="1"/>
      <c r="E97" s="1"/>
      <c r="F97" s="1"/>
      <c r="G97" s="1"/>
      <c r="H97" s="1"/>
      <c r="I97" s="4"/>
      <c r="J97" s="1"/>
      <c r="K97" s="1"/>
      <c r="L97" s="1"/>
      <c r="M97" s="1"/>
      <c r="N97" s="1"/>
      <c r="O97" s="1"/>
      <c r="P97" s="4"/>
      <c r="Q97" s="4" t="s">
        <v>8</v>
      </c>
      <c r="R97" s="1"/>
      <c r="S97" s="970">
        <f>'Rekap1 +tunjangan'!T29</f>
        <v>0</v>
      </c>
      <c r="T97" s="971"/>
      <c r="U97" s="971"/>
      <c r="V97" s="971"/>
      <c r="W97" s="971"/>
      <c r="X97" s="972"/>
      <c r="Y97" s="108"/>
      <c r="Z97" s="1"/>
      <c r="AA97" s="1"/>
      <c r="AB97" s="1" t="s">
        <v>173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970">
        <f>KOPERASI!D14</f>
        <v>100000</v>
      </c>
      <c r="AV97" s="971"/>
      <c r="AW97" s="971"/>
      <c r="AX97" s="971"/>
      <c r="AY97" s="971"/>
      <c r="AZ97" s="972"/>
    </row>
    <row r="98" spans="1:52" ht="3" customHeight="1" x14ac:dyDescent="0.25">
      <c r="A98" s="1"/>
      <c r="B98" s="1"/>
      <c r="C98" s="1"/>
      <c r="D98" s="1"/>
      <c r="E98" s="1"/>
      <c r="F98" s="1"/>
      <c r="G98" s="1"/>
      <c r="H98" s="1"/>
      <c r="I98" s="4"/>
      <c r="J98" s="1"/>
      <c r="K98" s="1"/>
      <c r="L98" s="1"/>
      <c r="M98" s="1"/>
      <c r="N98" s="1"/>
      <c r="O98" s="1"/>
      <c r="P98" s="4"/>
      <c r="Q98" s="4"/>
      <c r="R98" s="1"/>
      <c r="S98" s="108"/>
      <c r="T98" s="108"/>
      <c r="U98" s="108"/>
      <c r="V98" s="108"/>
      <c r="W98" s="108"/>
      <c r="X98" s="108"/>
      <c r="Y98" s="1"/>
      <c r="Z98" s="1"/>
      <c r="AA98" s="1"/>
      <c r="AB98" s="1"/>
      <c r="AC98" s="1"/>
      <c r="AD98" s="1"/>
      <c r="AE98" s="1"/>
      <c r="AF98" s="39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x14ac:dyDescent="0.25">
      <c r="A99" s="1"/>
      <c r="B99" s="1"/>
      <c r="C99" s="1" t="s">
        <v>183</v>
      </c>
      <c r="D99" s="1"/>
      <c r="E99" s="1"/>
      <c r="F99" s="1"/>
      <c r="G99" s="1"/>
      <c r="H99" s="1"/>
      <c r="I99" s="4"/>
      <c r="J99" s="1"/>
      <c r="K99" s="1"/>
      <c r="L99" s="1"/>
      <c r="M99" s="1"/>
      <c r="N99" s="1"/>
      <c r="O99" s="1"/>
      <c r="P99" s="39"/>
      <c r="Q99" s="39" t="s">
        <v>8</v>
      </c>
      <c r="R99" s="1"/>
      <c r="S99" s="970">
        <f>'Rekap1 +tunjangan'!U29</f>
        <v>0</v>
      </c>
      <c r="T99" s="971"/>
      <c r="U99" s="971"/>
      <c r="V99" s="971"/>
      <c r="W99" s="971"/>
      <c r="X99" s="972"/>
      <c r="Y99" s="108"/>
      <c r="Z99" s="1"/>
      <c r="AA99" s="1"/>
      <c r="AB99" s="1" t="s">
        <v>175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970">
        <f>KOPERASI!E14</f>
        <v>0</v>
      </c>
      <c r="AV99" s="971"/>
      <c r="AW99" s="971"/>
      <c r="AX99" s="971"/>
      <c r="AY99" s="971"/>
      <c r="AZ99" s="972"/>
    </row>
    <row r="100" spans="1:52" ht="3" customHeight="1" x14ac:dyDescent="0.25">
      <c r="A100" s="1"/>
      <c r="B100" s="1"/>
      <c r="C100" s="1"/>
      <c r="D100" s="1"/>
      <c r="E100" s="1"/>
      <c r="F100" s="1"/>
      <c r="G100" s="1"/>
      <c r="H100" s="1"/>
      <c r="I100" s="4"/>
      <c r="J100" s="1"/>
      <c r="K100" s="1"/>
      <c r="L100" s="1"/>
      <c r="M100" s="1"/>
      <c r="N100" s="1"/>
      <c r="O100" s="4"/>
      <c r="P100" s="4"/>
      <c r="Q100" s="4"/>
      <c r="R100" s="1"/>
      <c r="S100" s="108"/>
      <c r="T100" s="108"/>
      <c r="U100" s="108"/>
      <c r="V100" s="108"/>
      <c r="W100" s="108"/>
      <c r="X100" s="108"/>
      <c r="Y100" s="108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x14ac:dyDescent="0.25">
      <c r="A101" s="1"/>
      <c r="B101" s="1"/>
      <c r="C101" s="1" t="s">
        <v>187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39" t="s">
        <v>8</v>
      </c>
      <c r="R101" s="1"/>
      <c r="S101" s="970">
        <f>'Rekap1 +tunjangan'!W29</f>
        <v>0</v>
      </c>
      <c r="T101" s="971"/>
      <c r="U101" s="971"/>
      <c r="V101" s="971"/>
      <c r="W101" s="971"/>
      <c r="X101" s="972"/>
      <c r="Y101" s="108"/>
      <c r="Z101" s="1"/>
      <c r="AA101" s="1"/>
      <c r="AB101" s="1" t="s">
        <v>200</v>
      </c>
      <c r="AC101" s="1"/>
      <c r="AD101" s="1"/>
      <c r="AE101" s="1"/>
      <c r="AF101" s="1"/>
      <c r="AG101" s="5" t="s">
        <v>19</v>
      </c>
      <c r="AH101" s="67"/>
      <c r="AI101" s="73"/>
      <c r="AJ101" s="990">
        <f>KOPERASI!J14</f>
        <v>2</v>
      </c>
      <c r="AK101" s="991"/>
      <c r="AL101" s="16"/>
      <c r="AM101" s="72" t="s">
        <v>132</v>
      </c>
      <c r="AN101" s="67"/>
      <c r="AO101" s="74"/>
      <c r="AP101" s="990">
        <f>36-AJ101</f>
        <v>34</v>
      </c>
      <c r="AQ101" s="991"/>
      <c r="AR101" s="119"/>
      <c r="AS101" s="1"/>
      <c r="AT101" s="1" t="s">
        <v>8</v>
      </c>
      <c r="AU101" s="970">
        <f>KOPERASI!H14</f>
        <v>1741667</v>
      </c>
      <c r="AV101" s="971"/>
      <c r="AW101" s="971"/>
      <c r="AX101" s="971"/>
      <c r="AY101" s="971"/>
      <c r="AZ101" s="972"/>
    </row>
    <row r="102" spans="1:52" ht="3" customHeight="1" x14ac:dyDescent="0.25">
      <c r="A102" s="1"/>
      <c r="B102" s="1"/>
      <c r="Y102" s="108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x14ac:dyDescent="0.25">
      <c r="A103" s="1"/>
      <c r="B103" s="1"/>
      <c r="Y103" s="108"/>
      <c r="Z103" s="1"/>
      <c r="AA103" s="1"/>
      <c r="AB103" s="1" t="s">
        <v>471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983"/>
      <c r="AS103" s="983"/>
      <c r="AT103" s="1" t="s">
        <v>8</v>
      </c>
      <c r="AU103" s="970">
        <v>0</v>
      </c>
      <c r="AV103" s="971"/>
      <c r="AW103" s="971"/>
      <c r="AX103" s="971"/>
      <c r="AY103" s="971"/>
      <c r="AZ103" s="972"/>
    </row>
    <row r="104" spans="1:52" ht="3" customHeight="1" x14ac:dyDescent="0.25">
      <c r="A104" s="1"/>
      <c r="B104" s="1"/>
      <c r="Y104" s="108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x14ac:dyDescent="0.25">
      <c r="A105" s="1"/>
      <c r="B105" s="1"/>
      <c r="Y105" s="108"/>
      <c r="Z105" s="1"/>
      <c r="AA105" s="1"/>
      <c r="AB105" s="1" t="s">
        <v>474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 t="s">
        <v>8</v>
      </c>
      <c r="AU105" s="970">
        <f>'Rekap1 +tunjangan'!AD29</f>
        <v>0</v>
      </c>
      <c r="AV105" s="971"/>
      <c r="AW105" s="971"/>
      <c r="AX105" s="971"/>
      <c r="AY105" s="971"/>
      <c r="AZ105" s="972"/>
    </row>
    <row r="106" spans="1:52" ht="3" customHeight="1" x14ac:dyDescent="0.25">
      <c r="A106" s="1"/>
      <c r="B106" s="1"/>
      <c r="Y106" s="108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x14ac:dyDescent="0.25">
      <c r="A107" s="1"/>
      <c r="B107" s="1"/>
      <c r="Y107" s="108"/>
      <c r="Z107" s="1"/>
      <c r="AA107" s="1"/>
      <c r="AB107" s="1" t="s">
        <v>171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983">
        <v>0.4</v>
      </c>
      <c r="AS107" s="983"/>
      <c r="AT107" s="1" t="s">
        <v>8</v>
      </c>
      <c r="AU107" s="970">
        <f>'Rekap1 +tunjangan'!AJ29</f>
        <v>269048.88</v>
      </c>
      <c r="AV107" s="971"/>
      <c r="AW107" s="971"/>
      <c r="AX107" s="971"/>
      <c r="AY107" s="971"/>
      <c r="AZ107" s="972"/>
    </row>
    <row r="108" spans="1:52" ht="3" customHeight="1" x14ac:dyDescent="0.25">
      <c r="A108" s="1"/>
      <c r="B108" s="1"/>
      <c r="Y108" s="108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x14ac:dyDescent="0.25">
      <c r="A109" s="1"/>
      <c r="B109" s="1"/>
      <c r="Y109" s="108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3" customHeight="1" x14ac:dyDescent="0.25">
      <c r="A110" s="1"/>
      <c r="B110" s="1"/>
      <c r="C110" s="1"/>
      <c r="D110" s="1"/>
      <c r="E110" s="1"/>
      <c r="F110" s="1"/>
      <c r="G110" s="1"/>
      <c r="H110" s="1"/>
      <c r="I110" s="4"/>
      <c r="J110" s="1"/>
      <c r="K110" s="1"/>
      <c r="L110" s="1"/>
      <c r="M110" s="1"/>
      <c r="N110" s="1"/>
      <c r="O110" s="4"/>
      <c r="P110" s="4"/>
      <c r="Q110" s="4"/>
      <c r="R110" s="1"/>
      <c r="S110" s="108"/>
      <c r="T110" s="108"/>
      <c r="U110" s="108"/>
      <c r="V110" s="108"/>
      <c r="W110" s="108"/>
      <c r="X110" s="108"/>
      <c r="Y110" s="108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x14ac:dyDescent="0.25">
      <c r="A111" s="1"/>
      <c r="B111" s="1" t="s">
        <v>154</v>
      </c>
      <c r="C111" s="1" t="s">
        <v>126</v>
      </c>
      <c r="D111" s="1"/>
      <c r="E111" s="1"/>
      <c r="F111" s="1"/>
      <c r="G111" s="1"/>
      <c r="H111" s="1"/>
      <c r="I111" s="4"/>
      <c r="J111" s="1"/>
      <c r="K111" s="1"/>
      <c r="L111" s="1"/>
      <c r="M111" s="1"/>
      <c r="N111" s="1"/>
      <c r="O111" s="1"/>
      <c r="P111" s="4"/>
      <c r="Q111" s="4" t="s">
        <v>8</v>
      </c>
      <c r="R111" s="1"/>
      <c r="S111" s="970">
        <f>'Rekap1 +tunjangan'!S29</f>
        <v>0</v>
      </c>
      <c r="T111" s="971"/>
      <c r="U111" s="971"/>
      <c r="V111" s="971"/>
      <c r="W111" s="971"/>
      <c r="X111" s="972"/>
      <c r="Y111" s="108"/>
      <c r="Z111" s="1"/>
      <c r="AA111" s="1" t="s">
        <v>169</v>
      </c>
      <c r="AB111" s="1" t="s">
        <v>129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 t="s">
        <v>8</v>
      </c>
      <c r="AU111" s="970">
        <f>'Rekap1 +tunjangan'!AG29</f>
        <v>0</v>
      </c>
      <c r="AV111" s="971"/>
      <c r="AW111" s="971"/>
      <c r="AX111" s="971"/>
      <c r="AY111" s="971"/>
      <c r="AZ111" s="972"/>
    </row>
    <row r="112" spans="1:52" ht="3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08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62" ht="15.7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62" ht="3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08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62" ht="15.75" x14ac:dyDescent="0.25">
      <c r="A115" s="1"/>
      <c r="B115" s="1"/>
      <c r="C115" s="9" t="s">
        <v>4</v>
      </c>
      <c r="D115" s="1"/>
      <c r="E115" s="1"/>
      <c r="F115" s="1"/>
      <c r="G115" s="1"/>
      <c r="H115" s="1"/>
      <c r="I115" s="4"/>
      <c r="J115" s="1"/>
      <c r="K115" s="1"/>
      <c r="L115" s="1"/>
      <c r="M115" s="1"/>
      <c r="N115" s="1"/>
      <c r="O115" s="4"/>
      <c r="P115" s="4"/>
      <c r="Q115" s="39" t="s">
        <v>8</v>
      </c>
      <c r="R115" s="1"/>
      <c r="S115" s="985">
        <f>SUM(S77:X114)</f>
        <v>8020148</v>
      </c>
      <c r="T115" s="986"/>
      <c r="U115" s="986"/>
      <c r="V115" s="986"/>
      <c r="W115" s="986"/>
      <c r="X115" s="987"/>
      <c r="Y115" s="89"/>
      <c r="Z115" s="1"/>
      <c r="AA115" s="9" t="s">
        <v>4</v>
      </c>
      <c r="AB115" s="1"/>
      <c r="AC115" s="1"/>
      <c r="AD115" s="1"/>
      <c r="AE115" s="1"/>
      <c r="AF115" s="4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 t="s">
        <v>8</v>
      </c>
      <c r="AU115" s="985">
        <f>SUM(AU79:AZ114)</f>
        <v>2444185.5</v>
      </c>
      <c r="AV115" s="986"/>
      <c r="AW115" s="986"/>
      <c r="AX115" s="986"/>
      <c r="AY115" s="986"/>
      <c r="AZ115" s="987"/>
      <c r="BC115" s="1012">
        <f>AU115-AU81</f>
        <v>2444185.5</v>
      </c>
      <c r="BD115" s="989"/>
      <c r="BE115" s="989"/>
      <c r="BF115" s="989"/>
      <c r="BG115" s="989"/>
      <c r="BH115" s="989"/>
    </row>
    <row r="116" spans="1:62" ht="16.5" thickBot="1" x14ac:dyDescent="0.3">
      <c r="A116" s="1"/>
      <c r="B116" s="1"/>
      <c r="C116" s="1"/>
      <c r="D116" s="1"/>
      <c r="E116" s="1"/>
      <c r="F116" s="1"/>
      <c r="G116" s="1"/>
      <c r="H116" s="1"/>
      <c r="I116" s="39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39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62" ht="21" thickTop="1" x14ac:dyDescent="0.3">
      <c r="A117" s="19"/>
      <c r="B117" s="973"/>
      <c r="C117" s="974"/>
      <c r="D117" s="974"/>
      <c r="E117" s="974"/>
      <c r="F117" s="974"/>
      <c r="G117" s="1006" t="s">
        <v>130</v>
      </c>
      <c r="H117" s="1006"/>
      <c r="I117" s="1006"/>
      <c r="J117" s="1006"/>
      <c r="K117" s="1006"/>
      <c r="L117" s="1006"/>
      <c r="M117" s="1006"/>
      <c r="N117" s="1006"/>
      <c r="O117" s="1006"/>
      <c r="P117" s="1006"/>
      <c r="Q117" s="1006"/>
      <c r="R117" s="1006"/>
      <c r="S117" s="1006"/>
      <c r="T117" s="1006"/>
      <c r="U117" s="1006"/>
      <c r="V117" s="1006"/>
      <c r="W117" s="1006"/>
      <c r="X117" s="1008"/>
      <c r="Y117" s="126"/>
      <c r="Z117" s="1010" t="s">
        <v>8</v>
      </c>
      <c r="AA117" s="1008"/>
      <c r="AB117" s="981">
        <f>S115-AU115</f>
        <v>5575962.5</v>
      </c>
      <c r="AC117" s="981"/>
      <c r="AD117" s="981"/>
      <c r="AE117" s="981"/>
      <c r="AF117" s="981"/>
      <c r="AG117" s="981"/>
      <c r="AH117" s="981"/>
      <c r="AI117" s="981"/>
      <c r="AJ117" s="981"/>
      <c r="AK117" s="981"/>
      <c r="AL117" s="981"/>
      <c r="AM117" s="981"/>
      <c r="AN117" s="981"/>
      <c r="AO117" s="981"/>
      <c r="AP117" s="112"/>
      <c r="AQ117" s="112"/>
      <c r="AR117" s="112"/>
      <c r="AS117" s="113"/>
      <c r="AT117" s="113"/>
      <c r="AU117" s="113"/>
      <c r="AV117" s="113"/>
      <c r="AW117" s="113"/>
      <c r="AX117" s="113"/>
      <c r="AY117" s="113"/>
      <c r="AZ117" s="114"/>
      <c r="BD117" s="1012"/>
      <c r="BE117" s="989"/>
      <c r="BF117" s="989"/>
      <c r="BG117" s="989"/>
      <c r="BH117" s="989"/>
      <c r="BI117" s="989"/>
      <c r="BJ117" s="989"/>
    </row>
    <row r="118" spans="1:62" ht="21" thickBot="1" x14ac:dyDescent="0.35">
      <c r="A118" s="34"/>
      <c r="B118" s="975"/>
      <c r="C118" s="976"/>
      <c r="D118" s="976"/>
      <c r="E118" s="976"/>
      <c r="F118" s="976"/>
      <c r="G118" s="1007"/>
      <c r="H118" s="1007"/>
      <c r="I118" s="1007"/>
      <c r="J118" s="1007"/>
      <c r="K118" s="1007"/>
      <c r="L118" s="1007"/>
      <c r="M118" s="1007"/>
      <c r="N118" s="1007"/>
      <c r="O118" s="1007"/>
      <c r="P118" s="1007"/>
      <c r="Q118" s="1007"/>
      <c r="R118" s="1007"/>
      <c r="S118" s="1007"/>
      <c r="T118" s="1007"/>
      <c r="U118" s="1007"/>
      <c r="V118" s="1007"/>
      <c r="W118" s="1007"/>
      <c r="X118" s="1009"/>
      <c r="Y118" s="128"/>
      <c r="Z118" s="1011"/>
      <c r="AA118" s="1009"/>
      <c r="AB118" s="982"/>
      <c r="AC118" s="982"/>
      <c r="AD118" s="982"/>
      <c r="AE118" s="982"/>
      <c r="AF118" s="982"/>
      <c r="AG118" s="982"/>
      <c r="AH118" s="982"/>
      <c r="AI118" s="982"/>
      <c r="AJ118" s="982"/>
      <c r="AK118" s="982"/>
      <c r="AL118" s="982"/>
      <c r="AM118" s="982"/>
      <c r="AN118" s="982"/>
      <c r="AO118" s="982"/>
      <c r="AP118" s="116"/>
      <c r="AQ118" s="116"/>
      <c r="AR118" s="116"/>
      <c r="AS118" s="117"/>
      <c r="AT118" s="117"/>
      <c r="AU118" s="117"/>
      <c r="AV118" s="117"/>
      <c r="AW118" s="117"/>
      <c r="AX118" s="117"/>
      <c r="AY118" s="117"/>
      <c r="AZ118" s="118"/>
    </row>
    <row r="119" spans="1:62" ht="16.5" thickTop="1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62" ht="15.75" x14ac:dyDescent="0.25">
      <c r="B120" s="1" t="s">
        <v>170</v>
      </c>
      <c r="C120" s="1" t="s">
        <v>155</v>
      </c>
      <c r="D120" s="1"/>
      <c r="E120" s="1"/>
      <c r="F120" s="1"/>
      <c r="G120" s="1"/>
      <c r="H120" s="1"/>
      <c r="I120" s="4"/>
      <c r="J120" s="1"/>
      <c r="K120" s="1"/>
      <c r="L120" s="1"/>
      <c r="M120" s="1"/>
      <c r="N120" s="1"/>
      <c r="O120" s="4"/>
      <c r="P120" s="4"/>
      <c r="Q120" s="4"/>
      <c r="R120" s="1"/>
      <c r="S120" s="108"/>
      <c r="T120" s="108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62" ht="15.75" x14ac:dyDescent="0.25">
      <c r="B121" s="1">
        <v>1</v>
      </c>
      <c r="C121" s="1" t="s">
        <v>555</v>
      </c>
      <c r="D121" s="1"/>
      <c r="E121" s="1"/>
      <c r="F121" s="1"/>
      <c r="G121" s="1"/>
      <c r="H121" s="1"/>
      <c r="I121" s="4"/>
      <c r="J121" s="1"/>
      <c r="K121" s="1"/>
      <c r="L121" s="1"/>
      <c r="M121" s="1"/>
      <c r="N121" s="1"/>
      <c r="O121" s="4"/>
      <c r="P121" s="4"/>
      <c r="Q121" s="4"/>
      <c r="R121" s="1"/>
      <c r="S121" s="108"/>
      <c r="T121" s="108"/>
      <c r="U121" s="108"/>
      <c r="V121" s="108"/>
      <c r="W121" s="108"/>
      <c r="X121" s="108"/>
      <c r="Y121" s="1"/>
      <c r="Z121" s="1"/>
      <c r="AA121" s="1">
        <v>2</v>
      </c>
      <c r="AB121" s="1" t="s">
        <v>171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983">
        <v>0.6</v>
      </c>
      <c r="AS121" s="983"/>
      <c r="AT121" s="1" t="s">
        <v>8</v>
      </c>
      <c r="AU121" s="970">
        <f>'DPLK (urut)'!F13</f>
        <v>403573.31999999995</v>
      </c>
      <c r="AV121" s="971"/>
      <c r="AW121" s="971"/>
      <c r="AX121" s="971"/>
      <c r="AY121" s="971"/>
      <c r="AZ121" s="972"/>
    </row>
    <row r="122" spans="1:62" ht="3" customHeight="1" x14ac:dyDescent="0.25">
      <c r="B122" s="1"/>
      <c r="C122" s="1"/>
      <c r="D122" s="1"/>
      <c r="E122" s="1"/>
      <c r="F122" s="1"/>
      <c r="G122" s="1"/>
      <c r="H122" s="1"/>
      <c r="I122" s="4"/>
      <c r="J122" s="1"/>
      <c r="K122" s="1"/>
      <c r="L122" s="1"/>
      <c r="M122" s="1"/>
      <c r="N122" s="1"/>
      <c r="O122" s="4"/>
      <c r="P122" s="4"/>
      <c r="Q122" s="4"/>
      <c r="R122" s="1"/>
      <c r="S122" s="108"/>
      <c r="T122" s="108"/>
      <c r="U122" s="108"/>
      <c r="V122" s="108"/>
      <c r="W122" s="108"/>
      <c r="X122" s="108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62" ht="15.75" x14ac:dyDescent="0.25">
      <c r="B123" s="1"/>
      <c r="C123" s="1" t="s">
        <v>127</v>
      </c>
      <c r="D123" s="1"/>
      <c r="E123" s="1"/>
      <c r="F123" s="1"/>
      <c r="G123" s="1"/>
      <c r="H123" s="1"/>
      <c r="I123" s="4"/>
      <c r="J123" s="1"/>
      <c r="K123" s="1"/>
      <c r="L123" s="1"/>
      <c r="M123" s="1"/>
      <c r="N123" s="1"/>
      <c r="O123" s="969">
        <v>3.0000000000000001E-3</v>
      </c>
      <c r="P123" s="969"/>
      <c r="Q123" s="4" t="s">
        <v>8</v>
      </c>
      <c r="R123" s="1"/>
      <c r="S123" s="970">
        <f>'BPJS Ketenagakerjaan'!F19</f>
        <v>16752.444</v>
      </c>
      <c r="T123" s="971"/>
      <c r="U123" s="971"/>
      <c r="V123" s="971"/>
      <c r="W123" s="971"/>
      <c r="X123" s="972"/>
      <c r="Y123" s="1"/>
      <c r="Z123" s="1"/>
      <c r="AA123" s="1">
        <v>3</v>
      </c>
      <c r="AB123" s="1" t="s">
        <v>186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983">
        <v>0.05</v>
      </c>
      <c r="AO123" s="984"/>
      <c r="AP123" s="1"/>
      <c r="AQ123" s="1"/>
      <c r="AR123" s="1"/>
      <c r="AS123" s="1"/>
      <c r="AT123" s="1" t="s">
        <v>8</v>
      </c>
      <c r="AU123" s="970">
        <v>0</v>
      </c>
      <c r="AV123" s="971"/>
      <c r="AW123" s="971"/>
      <c r="AX123" s="971"/>
      <c r="AY123" s="971"/>
      <c r="AZ123" s="972"/>
    </row>
    <row r="124" spans="1:62" ht="3" customHeight="1" x14ac:dyDescent="0.25">
      <c r="B124" s="1"/>
      <c r="C124" s="1"/>
      <c r="D124" s="1"/>
      <c r="E124" s="1"/>
      <c r="F124" s="1"/>
      <c r="G124" s="1"/>
      <c r="H124" s="1"/>
      <c r="I124" s="4"/>
      <c r="J124" s="1"/>
      <c r="K124" s="1"/>
      <c r="L124" s="1"/>
      <c r="M124" s="1"/>
      <c r="N124" s="1"/>
      <c r="O124" s="109"/>
      <c r="P124" s="109"/>
      <c r="Q124" s="4"/>
      <c r="R124" s="1"/>
      <c r="S124" s="106"/>
      <c r="T124" s="106"/>
      <c r="U124" s="106"/>
      <c r="V124" s="106"/>
      <c r="W124" s="106"/>
      <c r="X124" s="106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62" ht="15.75" x14ac:dyDescent="0.25">
      <c r="B125" s="1"/>
      <c r="C125" s="1" t="s">
        <v>131</v>
      </c>
      <c r="D125" s="1"/>
      <c r="E125" s="1"/>
      <c r="F125" s="1"/>
      <c r="G125" s="1"/>
      <c r="H125" s="1"/>
      <c r="I125" s="4"/>
      <c r="J125" s="1"/>
      <c r="K125" s="1"/>
      <c r="L125" s="1"/>
      <c r="M125" s="1"/>
      <c r="N125" s="1"/>
      <c r="O125" s="969">
        <v>8.8999999999999999E-3</v>
      </c>
      <c r="P125" s="969"/>
      <c r="Q125" s="4" t="s">
        <v>8</v>
      </c>
      <c r="R125" s="1"/>
      <c r="S125" s="970">
        <f>'BPJS Ketenagakerjaan'!H19</f>
        <v>49698.917199999996</v>
      </c>
      <c r="T125" s="971"/>
      <c r="U125" s="971"/>
      <c r="V125" s="971"/>
      <c r="W125" s="971"/>
      <c r="X125" s="972"/>
      <c r="Y125" s="1"/>
      <c r="Z125" s="1"/>
      <c r="AA125" s="1">
        <v>4</v>
      </c>
      <c r="AB125" s="1" t="s">
        <v>556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 t="s">
        <v>8</v>
      </c>
      <c r="AU125" s="970">
        <f>'BPJS Kesehatan'!G23</f>
        <v>215365.92</v>
      </c>
      <c r="AV125" s="971"/>
      <c r="AW125" s="971"/>
      <c r="AX125" s="971"/>
      <c r="AY125" s="971"/>
      <c r="AZ125" s="972"/>
    </row>
    <row r="126" spans="1:62" ht="3" customHeight="1" x14ac:dyDescent="0.25">
      <c r="B126" s="1"/>
      <c r="C126" s="1"/>
      <c r="D126" s="1"/>
      <c r="E126" s="1"/>
      <c r="F126" s="1"/>
      <c r="G126" s="1"/>
      <c r="H126" s="1"/>
      <c r="I126" s="4"/>
      <c r="J126" s="1"/>
      <c r="K126" s="1"/>
      <c r="L126" s="1"/>
      <c r="M126" s="1"/>
      <c r="N126" s="1"/>
      <c r="O126" s="109"/>
      <c r="P126" s="109"/>
      <c r="Q126" s="4"/>
      <c r="R126" s="1"/>
      <c r="S126" s="106"/>
      <c r="T126" s="106"/>
      <c r="U126" s="106"/>
      <c r="V126" s="106"/>
      <c r="W126" s="106"/>
      <c r="X126" s="106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62" ht="15.75" x14ac:dyDescent="0.25">
      <c r="B127" s="1"/>
      <c r="C127" s="1" t="s">
        <v>156</v>
      </c>
      <c r="D127" s="1"/>
      <c r="E127" s="1"/>
      <c r="F127" s="1"/>
      <c r="G127" s="1"/>
      <c r="H127" s="1"/>
      <c r="I127" s="4"/>
      <c r="J127" s="1"/>
      <c r="K127" s="1"/>
      <c r="L127" s="1"/>
      <c r="M127" s="1"/>
      <c r="N127" s="1"/>
      <c r="O127" s="969">
        <v>3.6999999999999998E-2</v>
      </c>
      <c r="P127" s="969"/>
      <c r="Q127" s="4" t="s">
        <v>8</v>
      </c>
      <c r="R127" s="1"/>
      <c r="S127" s="970">
        <f>'BPJS Ketenagakerjaan'!M19</f>
        <v>206613.476</v>
      </c>
      <c r="T127" s="971"/>
      <c r="U127" s="971"/>
      <c r="V127" s="971"/>
      <c r="W127" s="971"/>
      <c r="X127" s="972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62" ht="3" customHeight="1" x14ac:dyDescent="0.25">
      <c r="B128" s="1"/>
      <c r="C128" s="1"/>
      <c r="D128" s="1"/>
      <c r="E128" s="1"/>
      <c r="F128" s="1"/>
      <c r="G128" s="1"/>
      <c r="H128" s="1"/>
      <c r="I128" s="4"/>
      <c r="J128" s="1"/>
      <c r="K128" s="1"/>
      <c r="L128" s="1"/>
      <c r="M128" s="1"/>
      <c r="N128" s="1"/>
      <c r="O128" s="503"/>
      <c r="P128" s="503"/>
      <c r="Q128" s="4"/>
      <c r="R128" s="1"/>
      <c r="S128" s="502"/>
      <c r="T128" s="502"/>
      <c r="U128" s="502"/>
      <c r="V128" s="502"/>
      <c r="W128" s="502"/>
      <c r="X128" s="502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x14ac:dyDescent="0.25">
      <c r="B129" s="1"/>
      <c r="C129" s="1" t="s">
        <v>602</v>
      </c>
      <c r="D129" s="1"/>
      <c r="E129" s="1"/>
      <c r="F129" s="1"/>
      <c r="G129" s="1"/>
      <c r="H129" s="1"/>
      <c r="I129" s="4"/>
      <c r="J129" s="1"/>
      <c r="K129" s="1"/>
      <c r="L129" s="1"/>
      <c r="M129" s="1"/>
      <c r="N129" s="1"/>
      <c r="O129" s="969">
        <v>0.02</v>
      </c>
      <c r="P129" s="969"/>
      <c r="Q129" s="4" t="s">
        <v>8</v>
      </c>
      <c r="R129" s="1"/>
      <c r="S129" s="970">
        <f>'BPJS Ketenagakerjaan'!R19</f>
        <v>111682.96</v>
      </c>
      <c r="T129" s="971"/>
      <c r="U129" s="971"/>
      <c r="V129" s="971"/>
      <c r="W129" s="971"/>
      <c r="X129" s="972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3" spans="1:52" ht="18.75" x14ac:dyDescent="0.3">
      <c r="A133" s="1"/>
      <c r="B133" s="1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 t="s">
        <v>350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1"/>
      <c r="AY133" s="1"/>
    </row>
    <row r="134" spans="1:52" ht="15.75" x14ac:dyDescent="0.25">
      <c r="A134" s="1"/>
      <c r="B134" s="1"/>
      <c r="C134" s="1"/>
      <c r="D134" s="1"/>
      <c r="E134" s="1"/>
      <c r="F134" s="1"/>
      <c r="G134" s="1"/>
      <c r="H134" s="1"/>
      <c r="I134" s="39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2" ht="22.5" x14ac:dyDescent="0.3">
      <c r="A135" s="1"/>
      <c r="B135" s="1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1" t="s">
        <v>15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1"/>
      <c r="AY135" s="1"/>
    </row>
    <row r="136" spans="1:52" ht="15.75" x14ac:dyDescent="0.25">
      <c r="A136" s="1"/>
      <c r="B136" s="1"/>
      <c r="C136" s="1"/>
      <c r="D136" s="1"/>
      <c r="E136" s="1"/>
      <c r="F136" s="1"/>
      <c r="G136" s="1"/>
      <c r="H136" s="1"/>
      <c r="I136" s="39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2" ht="15.75" x14ac:dyDescent="0.25">
      <c r="A137" s="1"/>
      <c r="B137" s="5"/>
      <c r="C137" s="6" t="s">
        <v>7</v>
      </c>
      <c r="D137" s="7"/>
      <c r="E137" s="7"/>
      <c r="F137" s="7"/>
      <c r="G137" s="7"/>
      <c r="H137" s="7"/>
      <c r="I137" s="11" t="s">
        <v>8</v>
      </c>
      <c r="J137" s="7"/>
      <c r="K137" s="994" t="str">
        <f>'Rekap1 +tunjangan'!B30</f>
        <v>ANDI YUSUF IZZAN, S.Kom</v>
      </c>
      <c r="L137" s="995"/>
      <c r="M137" s="995"/>
      <c r="N137" s="995"/>
      <c r="O137" s="995"/>
      <c r="P137" s="995"/>
      <c r="Q137" s="995"/>
      <c r="R137" s="995"/>
      <c r="S137" s="995"/>
      <c r="T137" s="995"/>
      <c r="U137" s="995"/>
      <c r="V137" s="995"/>
      <c r="W137" s="995"/>
      <c r="X137" s="996"/>
      <c r="Y137" s="90"/>
      <c r="Z137" s="1"/>
      <c r="AA137" s="8" t="str">
        <f>SDM!AA6</f>
        <v>Divisi</v>
      </c>
      <c r="AB137" s="7"/>
      <c r="AC137" s="7"/>
      <c r="AD137" s="7"/>
      <c r="AE137" s="7"/>
      <c r="AF137" s="11" t="s">
        <v>8</v>
      </c>
      <c r="AG137" s="7"/>
      <c r="AH137" s="994" t="str">
        <f>AH69</f>
        <v>PEMANDUAN DAN PENUNDAAN</v>
      </c>
      <c r="AI137" s="994"/>
      <c r="AJ137" s="994"/>
      <c r="AK137" s="994"/>
      <c r="AL137" s="994"/>
      <c r="AM137" s="994"/>
      <c r="AN137" s="994"/>
      <c r="AO137" s="994"/>
      <c r="AP137" s="994"/>
      <c r="AQ137" s="994"/>
      <c r="AR137" s="994"/>
      <c r="AS137" s="994"/>
      <c r="AT137" s="994"/>
      <c r="AU137" s="994"/>
      <c r="AV137" s="994"/>
      <c r="AW137" s="994"/>
      <c r="AX137" s="994"/>
      <c r="AY137" s="1004"/>
    </row>
    <row r="138" spans="1:52" ht="3" customHeight="1" x14ac:dyDescent="0.25">
      <c r="A138" s="1"/>
      <c r="B138" s="1"/>
      <c r="C138" s="1"/>
      <c r="D138" s="1"/>
      <c r="E138" s="1"/>
      <c r="F138" s="1"/>
      <c r="G138" s="1"/>
      <c r="H138" s="1"/>
      <c r="I138" s="10"/>
      <c r="J138" s="1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1"/>
      <c r="AA138" s="2"/>
      <c r="AB138" s="1"/>
      <c r="AC138" s="1"/>
      <c r="AD138" s="1"/>
      <c r="AE138" s="1"/>
      <c r="AF138" s="12"/>
      <c r="AG138" s="1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1"/>
      <c r="AY138" s="1"/>
    </row>
    <row r="139" spans="1:52" ht="15.75" x14ac:dyDescent="0.25">
      <c r="A139" s="1"/>
      <c r="B139" s="5"/>
      <c r="C139" s="6" t="s">
        <v>21</v>
      </c>
      <c r="D139" s="7"/>
      <c r="E139" s="7"/>
      <c r="F139" s="7"/>
      <c r="G139" s="7"/>
      <c r="H139" s="7"/>
      <c r="I139" s="11" t="s">
        <v>8</v>
      </c>
      <c r="J139" s="7"/>
      <c r="K139" s="994" t="s">
        <v>405</v>
      </c>
      <c r="L139" s="995"/>
      <c r="M139" s="995"/>
      <c r="N139" s="995"/>
      <c r="O139" s="995"/>
      <c r="P139" s="995"/>
      <c r="Q139" s="995"/>
      <c r="R139" s="995"/>
      <c r="S139" s="995"/>
      <c r="T139" s="995"/>
      <c r="U139" s="995"/>
      <c r="V139" s="995"/>
      <c r="W139" s="995"/>
      <c r="X139" s="996"/>
      <c r="Y139" s="90"/>
      <c r="Z139" s="1"/>
      <c r="AA139" s="8" t="s">
        <v>12</v>
      </c>
      <c r="AB139" s="7"/>
      <c r="AC139" s="7"/>
      <c r="AD139" s="7"/>
      <c r="AE139" s="7"/>
      <c r="AF139" s="11" t="s">
        <v>8</v>
      </c>
      <c r="AG139" s="7"/>
      <c r="AH139" s="997">
        <f>pandu!AH8</f>
        <v>42659</v>
      </c>
      <c r="AI139" s="997"/>
      <c r="AJ139" s="997"/>
      <c r="AK139" s="997"/>
      <c r="AL139" s="997"/>
      <c r="AM139" s="67" t="s">
        <v>18</v>
      </c>
      <c r="AN139" s="7"/>
      <c r="AO139" s="997">
        <f>pandu!AO8</f>
        <v>42689</v>
      </c>
      <c r="AP139" s="997"/>
      <c r="AQ139" s="997"/>
      <c r="AR139" s="997"/>
      <c r="AS139" s="997"/>
      <c r="AT139" s="68"/>
      <c r="AU139" s="68"/>
      <c r="AV139" s="68"/>
      <c r="AW139" s="68"/>
      <c r="AX139" s="7"/>
      <c r="AY139" s="74"/>
    </row>
    <row r="140" spans="1:52" ht="3" customHeight="1" x14ac:dyDescent="0.25">
      <c r="A140" s="1"/>
      <c r="B140" s="1"/>
      <c r="C140" s="1"/>
      <c r="D140" s="1"/>
      <c r="E140" s="1"/>
      <c r="F140" s="1"/>
      <c r="G140" s="1"/>
      <c r="H140" s="1"/>
      <c r="I140" s="10"/>
      <c r="J140" s="1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1"/>
      <c r="AA140" s="2"/>
      <c r="AB140" s="1"/>
      <c r="AC140" s="1"/>
      <c r="AD140" s="1"/>
      <c r="AE140" s="1"/>
      <c r="AF140" s="12"/>
      <c r="AG140" s="1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1"/>
      <c r="AY140" s="1"/>
    </row>
    <row r="141" spans="1:52" ht="15.75" x14ac:dyDescent="0.25">
      <c r="A141" s="1"/>
      <c r="B141" s="5"/>
      <c r="C141" s="6" t="s">
        <v>6</v>
      </c>
      <c r="D141" s="7"/>
      <c r="E141" s="7"/>
      <c r="F141" s="7"/>
      <c r="G141" s="7"/>
      <c r="H141" s="7"/>
      <c r="I141" s="11" t="s">
        <v>8</v>
      </c>
      <c r="J141" s="7"/>
      <c r="K141" s="999" t="s">
        <v>408</v>
      </c>
      <c r="L141" s="1000"/>
      <c r="M141" s="1000"/>
      <c r="N141" s="1000"/>
      <c r="O141" s="1000"/>
      <c r="P141" s="1000"/>
      <c r="Q141" s="1000"/>
      <c r="R141" s="1000"/>
      <c r="S141" s="1000"/>
      <c r="T141" s="1000"/>
      <c r="U141" s="1000"/>
      <c r="V141" s="1000"/>
      <c r="W141" s="1000"/>
      <c r="X141" s="1001"/>
      <c r="Y141" s="91"/>
      <c r="Z141" s="1"/>
      <c r="AA141" s="8" t="s">
        <v>13</v>
      </c>
      <c r="AB141" s="7"/>
      <c r="AC141" s="7"/>
      <c r="AD141" s="7"/>
      <c r="AE141" s="7"/>
      <c r="AF141" s="11" t="s">
        <v>8</v>
      </c>
      <c r="AG141" s="7"/>
      <c r="AH141" s="1002">
        <f>'Rekap1 +tunjangan'!C30</f>
        <v>39084</v>
      </c>
      <c r="AI141" s="997"/>
      <c r="AJ141" s="997"/>
      <c r="AK141" s="997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7"/>
      <c r="AY141" s="74"/>
    </row>
    <row r="142" spans="1:52" ht="3" customHeight="1" x14ac:dyDescent="0.25">
      <c r="A142" s="1"/>
      <c r="B142" s="1"/>
      <c r="C142" s="1"/>
      <c r="D142" s="1"/>
      <c r="E142" s="1"/>
      <c r="F142" s="1"/>
      <c r="G142" s="1"/>
      <c r="H142" s="1"/>
      <c r="I142" s="10"/>
      <c r="J142" s="1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1"/>
      <c r="AA142" s="2"/>
      <c r="AB142" s="1"/>
      <c r="AC142" s="1"/>
      <c r="AD142" s="1"/>
      <c r="AE142" s="1"/>
      <c r="AF142" s="12"/>
      <c r="AG142" s="1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1"/>
      <c r="AY142" s="1"/>
    </row>
    <row r="143" spans="1:52" ht="15.75" x14ac:dyDescent="0.25">
      <c r="A143" s="1"/>
      <c r="B143" s="5"/>
      <c r="C143" s="6" t="s">
        <v>104</v>
      </c>
      <c r="D143" s="7"/>
      <c r="E143" s="7"/>
      <c r="F143" s="7"/>
      <c r="G143" s="7"/>
      <c r="H143" s="7"/>
      <c r="I143" s="87" t="s">
        <v>8</v>
      </c>
      <c r="J143" s="7"/>
      <c r="K143" s="994" t="s">
        <v>116</v>
      </c>
      <c r="L143" s="995"/>
      <c r="M143" s="995"/>
      <c r="N143" s="995"/>
      <c r="O143" s="995"/>
      <c r="P143" s="995"/>
      <c r="Q143" s="995"/>
      <c r="R143" s="995"/>
      <c r="S143" s="995"/>
      <c r="T143" s="995"/>
      <c r="U143" s="995"/>
      <c r="V143" s="995"/>
      <c r="W143" s="995"/>
      <c r="X143" s="996"/>
      <c r="Y143" s="90"/>
      <c r="Z143" s="1"/>
      <c r="AA143" s="8" t="s">
        <v>14</v>
      </c>
      <c r="AB143" s="7"/>
      <c r="AC143" s="7"/>
      <c r="AD143" s="7"/>
      <c r="AE143" s="7"/>
      <c r="AF143" s="11" t="s">
        <v>8</v>
      </c>
      <c r="AG143" s="7"/>
      <c r="AH143" s="1014" t="s">
        <v>299</v>
      </c>
      <c r="AI143" s="994"/>
      <c r="AJ143" s="994"/>
      <c r="AK143" s="994"/>
      <c r="AL143" s="994"/>
      <c r="AM143" s="994"/>
      <c r="AN143" s="67" t="s">
        <v>161</v>
      </c>
      <c r="AO143" s="67"/>
      <c r="AP143" s="67"/>
      <c r="AQ143" s="67"/>
      <c r="AR143" s="67"/>
      <c r="AS143" s="67"/>
      <c r="AT143" s="67"/>
      <c r="AU143" s="67"/>
      <c r="AV143" s="67"/>
      <c r="AW143" s="67"/>
      <c r="AX143" s="7"/>
      <c r="AY143" s="74"/>
    </row>
    <row r="144" spans="1:52" ht="15.75" x14ac:dyDescent="0.25">
      <c r="A144" s="1"/>
      <c r="B144" s="1"/>
      <c r="C144" s="1"/>
      <c r="D144" s="1"/>
      <c r="E144" s="1"/>
      <c r="F144" s="1"/>
      <c r="G144" s="1"/>
      <c r="H144" s="1"/>
      <c r="I144" s="39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2" ht="15.75" x14ac:dyDescent="0.25">
      <c r="A145" s="1"/>
      <c r="B145" s="1" t="s">
        <v>167</v>
      </c>
      <c r="C145" s="1" t="s">
        <v>0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4"/>
      <c r="Q145" s="4" t="s">
        <v>8</v>
      </c>
      <c r="R145" s="1"/>
      <c r="S145" s="970">
        <f>'Rekap1 +tunjangan'!E30</f>
        <v>3827177</v>
      </c>
      <c r="T145" s="971"/>
      <c r="U145" s="971"/>
      <c r="V145" s="971"/>
      <c r="W145" s="971"/>
      <c r="X145" s="972"/>
      <c r="Y145" s="108"/>
      <c r="Z145" s="1"/>
      <c r="AA145" s="1" t="s">
        <v>166</v>
      </c>
      <c r="AB145" s="1" t="s">
        <v>153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3" customHeight="1" x14ac:dyDescent="0.25">
      <c r="A146" s="1"/>
      <c r="B146" s="1"/>
      <c r="C146" s="1"/>
      <c r="D146" s="1"/>
      <c r="E146" s="1"/>
      <c r="F146" s="1"/>
      <c r="G146" s="1"/>
      <c r="H146" s="1"/>
      <c r="I146" s="39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x14ac:dyDescent="0.25">
      <c r="A147" s="1"/>
      <c r="B147" s="1" t="s">
        <v>168</v>
      </c>
      <c r="C147" s="1" t="s">
        <v>125</v>
      </c>
      <c r="D147" s="1"/>
      <c r="E147" s="1"/>
      <c r="F147" s="1"/>
      <c r="G147" s="1"/>
      <c r="H147" s="1"/>
      <c r="I147" s="1"/>
      <c r="J147" s="1"/>
      <c r="K147" s="16"/>
      <c r="L147" s="16"/>
      <c r="M147" s="16"/>
      <c r="N147" s="16"/>
      <c r="O147" s="1"/>
      <c r="P147" s="4"/>
      <c r="Q147" s="4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 t="s">
        <v>108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3" customHeight="1" x14ac:dyDescent="0.25">
      <c r="A148" s="1"/>
      <c r="B148" s="1"/>
      <c r="C148" s="1"/>
      <c r="D148" s="1"/>
      <c r="E148" s="1"/>
      <c r="F148" s="1"/>
      <c r="G148" s="1"/>
      <c r="H148" s="1"/>
      <c r="I148" s="4"/>
      <c r="J148" s="1"/>
      <c r="K148" s="39"/>
      <c r="L148" s="39"/>
      <c r="M148" s="39"/>
      <c r="N148" s="39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39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x14ac:dyDescent="0.25">
      <c r="A149" s="1"/>
      <c r="B149" s="1"/>
      <c r="C149" s="1" t="s">
        <v>20</v>
      </c>
      <c r="D149" s="1"/>
      <c r="E149" s="1"/>
      <c r="F149" s="1"/>
      <c r="G149" s="1"/>
      <c r="H149" s="1"/>
      <c r="I149" s="4"/>
      <c r="J149" s="1"/>
      <c r="K149" s="1"/>
      <c r="L149" s="1"/>
      <c r="M149" s="1"/>
      <c r="N149" s="1"/>
      <c r="O149" s="1"/>
      <c r="P149" s="4"/>
      <c r="Q149" s="4" t="s">
        <v>8</v>
      </c>
      <c r="R149" s="1"/>
      <c r="S149" s="970">
        <f>'Rekap1 +tunjangan'!G30</f>
        <v>900000</v>
      </c>
      <c r="T149" s="971"/>
      <c r="U149" s="971"/>
      <c r="V149" s="971"/>
      <c r="W149" s="971"/>
      <c r="X149" s="972"/>
      <c r="Y149" s="108"/>
      <c r="Z149" s="1"/>
      <c r="AA149" s="1"/>
      <c r="AB149" s="1" t="s">
        <v>550</v>
      </c>
      <c r="AC149" s="1"/>
      <c r="AD149" s="1"/>
      <c r="AE149" s="1"/>
      <c r="AF149" s="4"/>
      <c r="AG149" s="15"/>
      <c r="AH149" s="16"/>
      <c r="AI149" s="16"/>
      <c r="AJ149" s="992"/>
      <c r="AK149" s="993"/>
      <c r="AL149" s="16"/>
      <c r="AM149" s="16"/>
      <c r="AN149" s="16"/>
      <c r="AO149" s="15"/>
      <c r="AP149" s="992"/>
      <c r="AQ149" s="993"/>
      <c r="AR149" s="506"/>
      <c r="AS149" s="1"/>
      <c r="AT149" s="1" t="s">
        <v>8</v>
      </c>
      <c r="AU149" s="970">
        <f>'Rekap1 +tunjangan'!AM30</f>
        <v>47271.770000000004</v>
      </c>
      <c r="AV149" s="971"/>
      <c r="AW149" s="971"/>
      <c r="AX149" s="971"/>
      <c r="AY149" s="971"/>
      <c r="AZ149" s="972"/>
    </row>
    <row r="150" spans="1:52" ht="3" customHeight="1" x14ac:dyDescent="0.25">
      <c r="A150" s="1"/>
      <c r="B150" s="1"/>
      <c r="C150" s="1"/>
      <c r="D150" s="1"/>
      <c r="E150" s="1"/>
      <c r="F150" s="1"/>
      <c r="G150" s="1"/>
      <c r="H150" s="1"/>
      <c r="I150" s="4"/>
      <c r="J150" s="1"/>
      <c r="K150" s="1"/>
      <c r="L150" s="1"/>
      <c r="M150" s="15"/>
      <c r="N150" s="15"/>
      <c r="O150" s="1"/>
      <c r="P150" s="4"/>
      <c r="Q150" s="4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39"/>
      <c r="AG150" s="1"/>
      <c r="AH150" s="1"/>
      <c r="AI150" s="1"/>
      <c r="AJ150" s="1">
        <v>0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>
        <v>0</v>
      </c>
      <c r="AX150" s="1"/>
      <c r="AY150" s="1"/>
      <c r="AZ150" s="1"/>
    </row>
    <row r="151" spans="1:52" ht="15.75" x14ac:dyDescent="0.25">
      <c r="A151" s="1"/>
      <c r="B151" s="1"/>
      <c r="C151" s="1" t="s">
        <v>41</v>
      </c>
      <c r="D151" s="1"/>
      <c r="E151" s="1"/>
      <c r="F151" s="1"/>
      <c r="G151" s="1"/>
      <c r="H151" s="1"/>
      <c r="I151" s="4"/>
      <c r="J151" s="1"/>
      <c r="K151" s="1"/>
      <c r="L151" s="1"/>
      <c r="M151" s="1"/>
      <c r="N151" s="1"/>
      <c r="O151" s="1"/>
      <c r="P151" s="4"/>
      <c r="Q151" s="4" t="s">
        <v>8</v>
      </c>
      <c r="R151" s="1"/>
      <c r="S151" s="970">
        <f>'Rekap1 +tunjangan'!H30</f>
        <v>0</v>
      </c>
      <c r="T151" s="971"/>
      <c r="U151" s="971"/>
      <c r="V151" s="971"/>
      <c r="W151" s="971"/>
      <c r="X151" s="972"/>
      <c r="Y151" s="108"/>
      <c r="Z151" s="1"/>
      <c r="AA151" s="1"/>
      <c r="AB151" s="1" t="s">
        <v>88</v>
      </c>
      <c r="AC151" s="1"/>
      <c r="AD151" s="1"/>
      <c r="AE151" s="1"/>
      <c r="AF151" s="4"/>
      <c r="AG151" s="15"/>
      <c r="AH151" s="16"/>
      <c r="AI151" s="16"/>
      <c r="AJ151" s="992"/>
      <c r="AK151" s="992"/>
      <c r="AL151" s="16"/>
      <c r="AM151" s="16"/>
      <c r="AN151" s="16"/>
      <c r="AO151" s="15"/>
      <c r="AP151" s="992"/>
      <c r="AQ151" s="992"/>
      <c r="AR151" s="119"/>
      <c r="AS151" s="1"/>
      <c r="AT151" s="1" t="s">
        <v>8</v>
      </c>
      <c r="AU151" s="970">
        <f>'Rekap1 +tunjangan'!AF30</f>
        <v>95679.425000000003</v>
      </c>
      <c r="AV151" s="971"/>
      <c r="AW151" s="971"/>
      <c r="AX151" s="971"/>
      <c r="AY151" s="971"/>
      <c r="AZ151" s="972"/>
    </row>
    <row r="152" spans="1:52" ht="3" customHeight="1" x14ac:dyDescent="0.25">
      <c r="A152" s="1"/>
      <c r="B152" s="1"/>
      <c r="C152" s="1"/>
      <c r="D152" s="1"/>
      <c r="E152" s="1"/>
      <c r="F152" s="1"/>
      <c r="G152" s="1"/>
      <c r="H152" s="1"/>
      <c r="I152" s="4"/>
      <c r="J152" s="1"/>
      <c r="K152" s="1"/>
      <c r="L152" s="1"/>
      <c r="M152" s="1"/>
      <c r="N152" s="1"/>
      <c r="O152" s="1"/>
      <c r="P152" s="39"/>
      <c r="Q152" s="39"/>
      <c r="R152" s="1"/>
      <c r="S152" s="1"/>
      <c r="T152" s="1"/>
      <c r="U152" s="1"/>
      <c r="V152" s="1"/>
      <c r="W152" s="1"/>
      <c r="X152" s="1"/>
      <c r="Y152" s="1"/>
      <c r="Z152" s="1"/>
      <c r="AA152" s="1"/>
      <c r="AC152" s="1"/>
      <c r="AD152" s="1"/>
      <c r="AE152" s="1"/>
      <c r="AF152" s="39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x14ac:dyDescent="0.25">
      <c r="A153" s="1"/>
      <c r="B153" s="1"/>
      <c r="C153" s="1" t="s">
        <v>21</v>
      </c>
      <c r="D153" s="1"/>
      <c r="E153" s="1"/>
      <c r="F153" s="1"/>
      <c r="G153" s="1"/>
      <c r="H153" s="1"/>
      <c r="I153" s="4"/>
      <c r="J153" s="1"/>
      <c r="K153" s="1"/>
      <c r="L153" s="1"/>
      <c r="M153" s="1"/>
      <c r="N153" s="1"/>
      <c r="O153" s="1"/>
      <c r="P153" s="4"/>
      <c r="Q153" s="4" t="s">
        <v>8</v>
      </c>
      <c r="R153" s="1"/>
      <c r="S153" s="970">
        <f>'Rekap1 +tunjangan'!I30</f>
        <v>200000</v>
      </c>
      <c r="T153" s="971"/>
      <c r="U153" s="971"/>
      <c r="V153" s="971"/>
      <c r="W153" s="971"/>
      <c r="X153" s="972"/>
      <c r="Y153" s="108"/>
      <c r="Z153" s="1"/>
      <c r="AA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013"/>
      <c r="AV153" s="1013"/>
      <c r="AW153" s="1013"/>
      <c r="AX153" s="1013"/>
      <c r="AY153" s="1013"/>
      <c r="AZ153" s="1013"/>
    </row>
    <row r="154" spans="1:52" ht="3" customHeight="1" x14ac:dyDescent="0.25">
      <c r="A154" s="1"/>
      <c r="B154" s="1"/>
      <c r="C154" s="1"/>
      <c r="D154" s="1"/>
      <c r="E154" s="1"/>
      <c r="F154" s="1"/>
      <c r="G154" s="1"/>
      <c r="H154" s="1"/>
      <c r="I154" s="4"/>
      <c r="J154" s="1"/>
      <c r="K154" s="1"/>
      <c r="L154" s="1"/>
      <c r="M154" s="1"/>
      <c r="N154" s="1"/>
      <c r="O154" s="1"/>
      <c r="P154" s="39"/>
      <c r="Q154" s="39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39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x14ac:dyDescent="0.25">
      <c r="A155" s="1"/>
      <c r="B155" s="1"/>
      <c r="C155" s="1" t="s">
        <v>508</v>
      </c>
      <c r="D155" s="1"/>
      <c r="E155" s="1"/>
      <c r="F155" s="1"/>
      <c r="G155" s="1"/>
      <c r="H155" s="1"/>
      <c r="I155" s="4"/>
      <c r="J155" s="1"/>
      <c r="K155" s="992"/>
      <c r="L155" s="992"/>
      <c r="M155" s="130"/>
      <c r="N155" s="107"/>
      <c r="O155" s="1"/>
      <c r="P155" s="4"/>
      <c r="Q155" s="4" t="s">
        <v>8</v>
      </c>
      <c r="R155" s="1"/>
      <c r="S155" s="970">
        <f>'Rekap1 +tunjangan'!L30</f>
        <v>260000</v>
      </c>
      <c r="T155" s="971"/>
      <c r="U155" s="971"/>
      <c r="V155" s="971"/>
      <c r="W155" s="971"/>
      <c r="X155" s="972"/>
      <c r="Y155" s="108"/>
      <c r="Z155" s="1"/>
      <c r="AA155" s="1"/>
      <c r="AB155" s="1" t="s">
        <v>551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3" customHeight="1" x14ac:dyDescent="0.25">
      <c r="A156" s="1"/>
      <c r="B156" s="1"/>
      <c r="C156" s="1"/>
      <c r="D156" s="1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1"/>
      <c r="P156" s="39"/>
      <c r="Q156" s="39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x14ac:dyDescent="0.25">
      <c r="A157" s="1"/>
      <c r="B157" s="1"/>
      <c r="C157" s="1" t="s">
        <v>1</v>
      </c>
      <c r="D157" s="1"/>
      <c r="E157" s="1"/>
      <c r="F157" s="1"/>
      <c r="G157" s="1"/>
      <c r="H157" s="1"/>
      <c r="I157" s="4"/>
      <c r="J157" s="1"/>
      <c r="K157" s="990">
        <f>'Rekap1 +tunjangan'!D30</f>
        <v>20</v>
      </c>
      <c r="L157" s="991"/>
      <c r="M157" s="125" t="s">
        <v>31</v>
      </c>
      <c r="N157" s="107"/>
      <c r="O157" s="1"/>
      <c r="P157" s="4"/>
      <c r="Q157" s="4" t="s">
        <v>8</v>
      </c>
      <c r="R157" s="1"/>
      <c r="S157" s="970">
        <f>'Rekap1 +tunjangan'!N30</f>
        <v>800000</v>
      </c>
      <c r="T157" s="971"/>
      <c r="U157" s="971"/>
      <c r="V157" s="971"/>
      <c r="W157" s="971"/>
      <c r="X157" s="972"/>
      <c r="Y157" s="108"/>
      <c r="Z157" s="1"/>
      <c r="AA157" s="1"/>
      <c r="AB157" s="1" t="s">
        <v>128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969">
        <v>0.02</v>
      </c>
      <c r="AN157" s="969"/>
      <c r="AO157" s="969"/>
      <c r="AP157" s="88"/>
      <c r="AQ157" s="1"/>
      <c r="AR157" s="1"/>
      <c r="AS157" s="1"/>
      <c r="AT157" s="1" t="s">
        <v>8</v>
      </c>
      <c r="AU157" s="970">
        <f>'BPJS Ketenagakerjaan'!K20</f>
        <v>98543.540000000008</v>
      </c>
      <c r="AV157" s="971"/>
      <c r="AW157" s="971"/>
      <c r="AX157" s="971"/>
      <c r="AY157" s="971"/>
      <c r="AZ157" s="972"/>
    </row>
    <row r="158" spans="1:52" ht="3" customHeight="1" x14ac:dyDescent="0.25">
      <c r="A158" s="1"/>
      <c r="B158" s="1"/>
      <c r="C158" s="1"/>
      <c r="D158" s="1"/>
      <c r="E158" s="1"/>
      <c r="F158" s="1"/>
      <c r="G158" s="1"/>
      <c r="H158" s="1"/>
      <c r="I158" s="4"/>
      <c r="J158" s="1"/>
      <c r="K158" s="1"/>
      <c r="L158" s="1"/>
      <c r="M158" s="3"/>
      <c r="N158" s="1"/>
      <c r="O158" s="1"/>
      <c r="P158" s="4"/>
      <c r="Q158" s="4"/>
      <c r="R158" s="1"/>
      <c r="S158" s="108"/>
      <c r="T158" s="108"/>
      <c r="U158" s="108"/>
      <c r="V158" s="108"/>
      <c r="W158" s="108"/>
      <c r="X158" s="108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x14ac:dyDescent="0.25">
      <c r="A159" s="1"/>
      <c r="B159" s="1"/>
      <c r="C159" s="1" t="s">
        <v>2</v>
      </c>
      <c r="D159" s="1"/>
      <c r="E159" s="1"/>
      <c r="F159" s="1"/>
      <c r="G159" s="1"/>
      <c r="H159" s="1"/>
      <c r="I159" s="4"/>
      <c r="J159" s="1"/>
      <c r="K159" s="990">
        <f>K157</f>
        <v>20</v>
      </c>
      <c r="L159" s="991"/>
      <c r="M159" s="125" t="s">
        <v>31</v>
      </c>
      <c r="N159" s="107"/>
      <c r="O159" s="1"/>
      <c r="P159" s="4"/>
      <c r="Q159" s="4" t="s">
        <v>8</v>
      </c>
      <c r="R159" s="1"/>
      <c r="S159" s="970">
        <f>'Rekap1 +tunjangan'!P30</f>
        <v>1160000</v>
      </c>
      <c r="T159" s="971"/>
      <c r="U159" s="971"/>
      <c r="V159" s="971"/>
      <c r="W159" s="971"/>
      <c r="X159" s="972"/>
      <c r="Y159" s="108"/>
      <c r="Z159" s="1"/>
      <c r="AA159" s="1"/>
      <c r="AB159" s="1" t="s">
        <v>602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969">
        <v>0.01</v>
      </c>
      <c r="AN159" s="969"/>
      <c r="AO159" s="969"/>
      <c r="AP159" s="88"/>
      <c r="AQ159" s="1"/>
      <c r="AR159" s="1"/>
      <c r="AS159" s="1"/>
      <c r="AT159" s="1" t="s">
        <v>8</v>
      </c>
      <c r="AU159" s="970">
        <f>'BPJS Ketenagakerjaan'!P20</f>
        <v>49271.770000000004</v>
      </c>
      <c r="AV159" s="971"/>
      <c r="AW159" s="971"/>
      <c r="AX159" s="971"/>
      <c r="AY159" s="971"/>
      <c r="AZ159" s="972"/>
    </row>
    <row r="160" spans="1:52" ht="3" customHeight="1" x14ac:dyDescent="0.25">
      <c r="A160" s="1"/>
      <c r="B160" s="1"/>
      <c r="C160" s="1"/>
      <c r="D160" s="1"/>
      <c r="E160" s="1"/>
      <c r="F160" s="1"/>
      <c r="G160" s="1"/>
      <c r="H160" s="1"/>
      <c r="I160" s="4"/>
      <c r="J160" s="1"/>
      <c r="K160" s="1"/>
      <c r="L160" s="1"/>
      <c r="M160" s="1"/>
      <c r="N160" s="1"/>
      <c r="O160" s="1"/>
      <c r="P160" s="4"/>
      <c r="Q160" s="4"/>
      <c r="R160" s="1"/>
      <c r="S160" s="108"/>
      <c r="T160" s="108"/>
      <c r="U160" s="108"/>
      <c r="V160" s="108"/>
      <c r="W160" s="108"/>
      <c r="X160" s="108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5" ht="15.75" x14ac:dyDescent="0.25">
      <c r="A161" s="1"/>
      <c r="B161" s="1"/>
      <c r="C161" s="1" t="s">
        <v>3</v>
      </c>
      <c r="D161" s="1"/>
      <c r="E161" s="1"/>
      <c r="F161" s="1"/>
      <c r="G161" s="1"/>
      <c r="H161" s="1"/>
      <c r="I161" s="4"/>
      <c r="J161" s="1"/>
      <c r="K161" s="1"/>
      <c r="L161" s="1"/>
      <c r="M161" s="107"/>
      <c r="N161" s="107"/>
      <c r="O161" s="1"/>
      <c r="P161" s="39"/>
      <c r="Q161" s="39" t="s">
        <v>8</v>
      </c>
      <c r="R161" s="1"/>
      <c r="S161" s="970">
        <f>'Rekap1 +tunjangan'!Q30</f>
        <v>0</v>
      </c>
      <c r="T161" s="971"/>
      <c r="U161" s="971"/>
      <c r="V161" s="971"/>
      <c r="W161" s="971"/>
      <c r="X161" s="972"/>
      <c r="Y161" s="108"/>
      <c r="Z161" s="1"/>
      <c r="AA161" s="1"/>
      <c r="AB161" s="1" t="s">
        <v>172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013"/>
      <c r="AV161" s="1013"/>
      <c r="AW161" s="1013"/>
      <c r="AX161" s="1013"/>
      <c r="AY161" s="1013"/>
      <c r="AZ161" s="1013"/>
    </row>
    <row r="162" spans="1:55" ht="3" customHeight="1" x14ac:dyDescent="0.25">
      <c r="A162" s="1"/>
      <c r="B162" s="1"/>
      <c r="C162" s="1"/>
      <c r="D162" s="1"/>
      <c r="E162" s="1"/>
      <c r="F162" s="1"/>
      <c r="G162" s="1"/>
      <c r="H162" s="1"/>
      <c r="I162" s="4"/>
      <c r="J162" s="1"/>
      <c r="K162" s="1"/>
      <c r="L162" s="1"/>
      <c r="M162" s="1"/>
      <c r="N162" s="1"/>
      <c r="O162" s="1"/>
      <c r="P162" s="39"/>
      <c r="Q162" s="39"/>
      <c r="R162" s="1"/>
      <c r="S162" s="1"/>
      <c r="T162" s="1"/>
      <c r="U162" s="1"/>
      <c r="V162" s="1"/>
      <c r="W162" s="1"/>
      <c r="X162" s="1"/>
      <c r="Y162" s="108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5" ht="15.75" x14ac:dyDescent="0.25">
      <c r="A163" s="1"/>
      <c r="B163" s="1"/>
      <c r="C163" s="1" t="s">
        <v>105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39"/>
      <c r="Q163" s="39" t="s">
        <v>8</v>
      </c>
      <c r="R163" s="1"/>
      <c r="S163" s="970">
        <f>'Rekap1 +tunjangan'!R30</f>
        <v>0</v>
      </c>
      <c r="T163" s="971"/>
      <c r="U163" s="971"/>
      <c r="V163" s="971"/>
      <c r="W163" s="971"/>
      <c r="X163" s="972"/>
      <c r="Y163" s="108"/>
      <c r="Z163" s="1"/>
      <c r="AA163" s="1"/>
      <c r="AB163" s="1" t="s">
        <v>174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970">
        <f>KOPERASI!C16</f>
        <v>0</v>
      </c>
      <c r="AV163" s="971"/>
      <c r="AW163" s="971"/>
      <c r="AX163" s="971"/>
      <c r="AY163" s="971"/>
      <c r="AZ163" s="972"/>
      <c r="BB163" s="1"/>
      <c r="BC163" s="1"/>
    </row>
    <row r="164" spans="1:55" ht="3" customHeight="1" x14ac:dyDescent="0.25">
      <c r="A164" s="1"/>
      <c r="B164" s="1"/>
      <c r="C164" s="1"/>
      <c r="D164" s="1"/>
      <c r="E164" s="1"/>
      <c r="F164" s="1"/>
      <c r="G164" s="1"/>
      <c r="H164" s="1"/>
      <c r="I164" s="4"/>
      <c r="J164" s="1"/>
      <c r="K164" s="1"/>
      <c r="L164" s="1"/>
      <c r="M164" s="1"/>
      <c r="N164" s="1"/>
      <c r="O164" s="1"/>
      <c r="P164" s="39"/>
      <c r="Q164" s="39"/>
      <c r="R164" s="1"/>
      <c r="S164" s="108"/>
      <c r="T164" s="108"/>
      <c r="U164" s="108"/>
      <c r="V164" s="108"/>
      <c r="W164" s="108"/>
      <c r="X164" s="108"/>
      <c r="Y164" s="108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5" ht="15.75" x14ac:dyDescent="0.25">
      <c r="A165" s="1"/>
      <c r="B165" s="1"/>
      <c r="C165" s="1" t="s">
        <v>106</v>
      </c>
      <c r="D165" s="1"/>
      <c r="E165" s="1"/>
      <c r="F165" s="1"/>
      <c r="G165" s="1"/>
      <c r="H165" s="1"/>
      <c r="I165" s="4"/>
      <c r="J165" s="1"/>
      <c r="K165" s="1"/>
      <c r="L165" s="1"/>
      <c r="M165" s="1"/>
      <c r="N165" s="1"/>
      <c r="O165" s="1"/>
      <c r="P165" s="4"/>
      <c r="Q165" s="4" t="s">
        <v>8</v>
      </c>
      <c r="R165" s="1"/>
      <c r="S165" s="970">
        <f>'Rekap1 +tunjangan'!T30</f>
        <v>0</v>
      </c>
      <c r="T165" s="971"/>
      <c r="U165" s="971"/>
      <c r="V165" s="971"/>
      <c r="W165" s="971"/>
      <c r="X165" s="972"/>
      <c r="Y165" s="108"/>
      <c r="Z165" s="1"/>
      <c r="AA165" s="1"/>
      <c r="AB165" s="1" t="s">
        <v>173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970">
        <f>KOPERASI!D15</f>
        <v>100000</v>
      </c>
      <c r="AV165" s="971"/>
      <c r="AW165" s="971"/>
      <c r="AX165" s="971"/>
      <c r="AY165" s="971"/>
      <c r="AZ165" s="972"/>
    </row>
    <row r="166" spans="1:55" ht="3" customHeight="1" x14ac:dyDescent="0.25">
      <c r="A166" s="1"/>
      <c r="B166" s="1"/>
      <c r="C166" s="1"/>
      <c r="D166" s="1"/>
      <c r="E166" s="1"/>
      <c r="F166" s="1"/>
      <c r="G166" s="1"/>
      <c r="H166" s="1"/>
      <c r="I166" s="4"/>
      <c r="J166" s="1"/>
      <c r="K166" s="1"/>
      <c r="L166" s="1"/>
      <c r="M166" s="1"/>
      <c r="N166" s="1"/>
      <c r="O166" s="1"/>
      <c r="P166" s="4"/>
      <c r="Q166" s="4"/>
      <c r="R166" s="1"/>
      <c r="S166" s="108"/>
      <c r="T166" s="108"/>
      <c r="U166" s="108"/>
      <c r="V166" s="108"/>
      <c r="W166" s="108"/>
      <c r="X166" s="108"/>
      <c r="Y166" s="1"/>
      <c r="Z166" s="1"/>
      <c r="AA166" s="1"/>
      <c r="AB166" s="1"/>
      <c r="AC166" s="1"/>
      <c r="AD166" s="1"/>
      <c r="AE166" s="1"/>
      <c r="AF166" s="39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5" ht="15.75" x14ac:dyDescent="0.25">
      <c r="A167" s="1"/>
      <c r="B167" s="1"/>
      <c r="C167" s="1" t="s">
        <v>183</v>
      </c>
      <c r="D167" s="1"/>
      <c r="E167" s="1"/>
      <c r="F167" s="1"/>
      <c r="G167" s="1"/>
      <c r="H167" s="1"/>
      <c r="I167" s="4"/>
      <c r="J167" s="1"/>
      <c r="K167" s="1"/>
      <c r="L167" s="1"/>
      <c r="M167" s="1"/>
      <c r="N167" s="1"/>
      <c r="O167" s="1"/>
      <c r="P167" s="39"/>
      <c r="Q167" s="39" t="s">
        <v>8</v>
      </c>
      <c r="R167" s="1"/>
      <c r="S167" s="970">
        <f>'Rekap1 +tunjangan'!U30</f>
        <v>0</v>
      </c>
      <c r="T167" s="971"/>
      <c r="U167" s="971"/>
      <c r="V167" s="971"/>
      <c r="W167" s="971"/>
      <c r="X167" s="972"/>
      <c r="Y167" s="108"/>
      <c r="Z167" s="1"/>
      <c r="AA167" s="1"/>
      <c r="AB167" s="1" t="s">
        <v>175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970">
        <f>KOPERASI!E15</f>
        <v>0</v>
      </c>
      <c r="AV167" s="971"/>
      <c r="AW167" s="971"/>
      <c r="AX167" s="971"/>
      <c r="AY167" s="971"/>
      <c r="AZ167" s="972"/>
    </row>
    <row r="168" spans="1:55" ht="3" customHeight="1" x14ac:dyDescent="0.25">
      <c r="A168" s="1"/>
      <c r="B168" s="1"/>
      <c r="C168" s="1"/>
      <c r="D168" s="1"/>
      <c r="E168" s="1"/>
      <c r="F168" s="1"/>
      <c r="G168" s="1"/>
      <c r="H168" s="1"/>
      <c r="I168" s="4"/>
      <c r="J168" s="1"/>
      <c r="K168" s="1"/>
      <c r="L168" s="1"/>
      <c r="M168" s="1"/>
      <c r="N168" s="1"/>
      <c r="O168" s="4"/>
      <c r="P168" s="4"/>
      <c r="Q168" s="4"/>
      <c r="R168" s="1"/>
      <c r="S168" s="108"/>
      <c r="T168" s="108"/>
      <c r="U168" s="108"/>
      <c r="V168" s="108"/>
      <c r="W168" s="108"/>
      <c r="X168" s="108"/>
      <c r="Y168" s="108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5" ht="15.75" x14ac:dyDescent="0.25">
      <c r="A169" s="1"/>
      <c r="B169" s="1"/>
      <c r="C169" s="1" t="s">
        <v>187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39" t="s">
        <v>8</v>
      </c>
      <c r="R169" s="1"/>
      <c r="S169" s="970">
        <f>'Rekap1 +tunjangan'!W30</f>
        <v>0</v>
      </c>
      <c r="T169" s="971"/>
      <c r="U169" s="971"/>
      <c r="V169" s="971"/>
      <c r="W169" s="971"/>
      <c r="X169" s="972"/>
      <c r="Y169" s="108"/>
      <c r="Z169" s="1"/>
      <c r="AA169" s="1"/>
      <c r="AB169" s="1" t="s">
        <v>200</v>
      </c>
      <c r="AC169" s="1"/>
      <c r="AD169" s="1"/>
      <c r="AE169" s="1"/>
      <c r="AF169" s="1"/>
      <c r="AG169" s="5" t="s">
        <v>19</v>
      </c>
      <c r="AH169" s="67"/>
      <c r="AI169" s="73"/>
      <c r="AJ169" s="990">
        <f>KOPERASI!J15</f>
        <v>18</v>
      </c>
      <c r="AK169" s="991"/>
      <c r="AL169" s="16"/>
      <c r="AM169" s="72" t="s">
        <v>132</v>
      </c>
      <c r="AN169" s="67"/>
      <c r="AO169" s="74"/>
      <c r="AP169" s="990">
        <f>36-AJ169</f>
        <v>18</v>
      </c>
      <c r="AQ169" s="991"/>
      <c r="AR169" s="983"/>
      <c r="AS169" s="983"/>
      <c r="AT169" s="1" t="s">
        <v>8</v>
      </c>
      <c r="AU169" s="970">
        <f>KOPERASI!H15</f>
        <v>791666</v>
      </c>
      <c r="AV169" s="971"/>
      <c r="AW169" s="971"/>
      <c r="AX169" s="971"/>
      <c r="AY169" s="971"/>
      <c r="AZ169" s="972"/>
    </row>
    <row r="170" spans="1:55" ht="3" customHeight="1" x14ac:dyDescent="0.25">
      <c r="A170" s="1"/>
      <c r="B170" s="1"/>
      <c r="Y170" s="108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5" ht="15.75" x14ac:dyDescent="0.25">
      <c r="A171" s="1"/>
      <c r="B171" s="1"/>
      <c r="Y171" s="108"/>
      <c r="Z171" s="1"/>
      <c r="AA171" s="1"/>
      <c r="AB171" s="1" t="s">
        <v>471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983"/>
      <c r="AS171" s="983"/>
      <c r="AT171" s="1" t="s">
        <v>8</v>
      </c>
      <c r="AU171" s="970">
        <f>KOPERASI!G15</f>
        <v>510000</v>
      </c>
      <c r="AV171" s="971"/>
      <c r="AW171" s="971"/>
      <c r="AX171" s="971"/>
      <c r="AY171" s="971"/>
      <c r="AZ171" s="972"/>
    </row>
    <row r="172" spans="1:55" ht="3" customHeight="1" x14ac:dyDescent="0.25">
      <c r="A172" s="1"/>
      <c r="B172" s="1"/>
      <c r="Y172" s="108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5" ht="15.75" x14ac:dyDescent="0.25">
      <c r="A173" s="1"/>
      <c r="B173" s="1"/>
      <c r="Y173" s="108"/>
      <c r="Z173" s="1"/>
      <c r="AA173" s="1"/>
      <c r="AB173" s="1" t="s">
        <v>474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 t="s">
        <v>8</v>
      </c>
      <c r="AU173" s="970">
        <f>'Rekap1 +tunjangan'!AD30</f>
        <v>0</v>
      </c>
      <c r="AV173" s="971"/>
      <c r="AW173" s="971"/>
      <c r="AX173" s="971"/>
      <c r="AY173" s="971"/>
      <c r="AZ173" s="972"/>
    </row>
    <row r="174" spans="1:55" ht="3" customHeight="1" x14ac:dyDescent="0.25">
      <c r="A174" s="1"/>
      <c r="B174" s="1"/>
      <c r="Y174" s="108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5" ht="15.75" x14ac:dyDescent="0.25">
      <c r="A175" s="1"/>
      <c r="B175" s="1"/>
      <c r="Y175" s="108"/>
      <c r="Z175" s="1"/>
      <c r="AA175" s="1"/>
      <c r="AB175" s="1" t="s">
        <v>171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983">
        <v>0.4</v>
      </c>
      <c r="AS175" s="983"/>
      <c r="AT175" s="1" t="s">
        <v>8</v>
      </c>
      <c r="AU175" s="970">
        <f>'Rekap1 +tunjangan'!AJ30</f>
        <v>229630.62</v>
      </c>
      <c r="AV175" s="971"/>
      <c r="AW175" s="971"/>
      <c r="AX175" s="971"/>
      <c r="AY175" s="971"/>
      <c r="AZ175" s="972"/>
    </row>
    <row r="176" spans="1:55" ht="3" customHeight="1" x14ac:dyDescent="0.25">
      <c r="A176" s="1"/>
      <c r="B176" s="1"/>
      <c r="Y176" s="108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62" ht="15.75" x14ac:dyDescent="0.25">
      <c r="A177" s="1"/>
      <c r="B177" s="1"/>
      <c r="Y177" s="108"/>
      <c r="Z177" s="1"/>
      <c r="AA177" s="1"/>
      <c r="AB177" s="1" t="s">
        <v>249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983"/>
      <c r="AS177" s="983"/>
      <c r="AT177" s="1" t="s">
        <v>8</v>
      </c>
      <c r="AU177" s="970">
        <f>'Rekap1 +tunjangan'!AL30</f>
        <v>0</v>
      </c>
      <c r="AV177" s="971"/>
      <c r="AW177" s="971"/>
      <c r="AX177" s="971"/>
      <c r="AY177" s="971"/>
      <c r="AZ177" s="972"/>
    </row>
    <row r="178" spans="1:62" ht="3" customHeight="1" x14ac:dyDescent="0.25">
      <c r="A178" s="1"/>
      <c r="B178" s="1"/>
      <c r="C178" s="1"/>
      <c r="D178" s="1"/>
      <c r="E178" s="1"/>
      <c r="F178" s="1"/>
      <c r="G178" s="1"/>
      <c r="H178" s="1"/>
      <c r="I178" s="4"/>
      <c r="J178" s="1"/>
      <c r="K178" s="1"/>
      <c r="L178" s="1"/>
      <c r="M178" s="1"/>
      <c r="N178" s="1"/>
      <c r="O178" s="4"/>
      <c r="P178" s="4"/>
      <c r="Q178" s="4"/>
      <c r="R178" s="1"/>
      <c r="S178" s="108"/>
      <c r="T178" s="108"/>
      <c r="U178" s="108"/>
      <c r="V178" s="108"/>
      <c r="W178" s="108"/>
      <c r="X178" s="108"/>
      <c r="Y178" s="108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62" ht="15.75" x14ac:dyDescent="0.25">
      <c r="A179" s="1"/>
      <c r="B179" s="1" t="s">
        <v>154</v>
      </c>
      <c r="C179" s="1" t="s">
        <v>126</v>
      </c>
      <c r="D179" s="1"/>
      <c r="E179" s="1"/>
      <c r="F179" s="1"/>
      <c r="G179" s="1"/>
      <c r="H179" s="1"/>
      <c r="I179" s="4"/>
      <c r="J179" s="1"/>
      <c r="K179" s="1"/>
      <c r="L179" s="1"/>
      <c r="M179" s="1"/>
      <c r="N179" s="1"/>
      <c r="O179" s="1"/>
      <c r="P179" s="4"/>
      <c r="Q179" s="4" t="s">
        <v>8</v>
      </c>
      <c r="R179" s="1"/>
      <c r="S179" s="970">
        <f>'Rekap1 +tunjangan'!S30</f>
        <v>0</v>
      </c>
      <c r="T179" s="971"/>
      <c r="U179" s="971"/>
      <c r="V179" s="971"/>
      <c r="W179" s="971"/>
      <c r="X179" s="972"/>
      <c r="Y179" s="108"/>
      <c r="Z179" s="1"/>
      <c r="AA179" s="1" t="s">
        <v>169</v>
      </c>
      <c r="AB179" s="1" t="s">
        <v>129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 t="s">
        <v>8</v>
      </c>
      <c r="AU179" s="970">
        <f>'Rekap1 +tunjangan'!AG30</f>
        <v>0</v>
      </c>
      <c r="AV179" s="971"/>
      <c r="AW179" s="971"/>
      <c r="AX179" s="971"/>
      <c r="AY179" s="971"/>
      <c r="AZ179" s="972"/>
    </row>
    <row r="180" spans="1:62" ht="3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08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62" ht="15.7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62" ht="3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08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62" ht="15.75" x14ac:dyDescent="0.25">
      <c r="A183" s="1"/>
      <c r="B183" s="1"/>
      <c r="C183" s="9" t="s">
        <v>4</v>
      </c>
      <c r="D183" s="1"/>
      <c r="E183" s="1"/>
      <c r="F183" s="1"/>
      <c r="G183" s="1"/>
      <c r="H183" s="1"/>
      <c r="I183" s="4"/>
      <c r="J183" s="1"/>
      <c r="K183" s="1"/>
      <c r="L183" s="1"/>
      <c r="M183" s="1"/>
      <c r="N183" s="1"/>
      <c r="O183" s="4"/>
      <c r="P183" s="4"/>
      <c r="Q183" s="39" t="s">
        <v>8</v>
      </c>
      <c r="R183" s="1"/>
      <c r="S183" s="985">
        <f>SUM(S145:X182)</f>
        <v>7147177</v>
      </c>
      <c r="T183" s="986"/>
      <c r="U183" s="986"/>
      <c r="V183" s="986"/>
      <c r="W183" s="986"/>
      <c r="X183" s="987"/>
      <c r="Y183" s="89"/>
      <c r="Z183" s="1"/>
      <c r="AA183" s="9" t="s">
        <v>4</v>
      </c>
      <c r="AB183" s="1"/>
      <c r="AC183" s="1"/>
      <c r="AD183" s="1"/>
      <c r="AE183" s="1"/>
      <c r="AF183" s="4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8</v>
      </c>
      <c r="AU183" s="985">
        <f>SUM(AU147:AZ180)</f>
        <v>1922063.125</v>
      </c>
      <c r="AV183" s="986"/>
      <c r="AW183" s="986"/>
      <c r="AX183" s="986"/>
      <c r="AY183" s="986"/>
      <c r="AZ183" s="987"/>
      <c r="BB183" s="1012">
        <f>AU183-AU147</f>
        <v>1922063.125</v>
      </c>
      <c r="BC183" s="1012"/>
      <c r="BD183" s="1012"/>
      <c r="BE183" s="1012"/>
      <c r="BF183" s="1012"/>
      <c r="BG183" s="1012"/>
      <c r="BH183" s="1012"/>
    </row>
    <row r="184" spans="1:62" ht="16.5" thickBot="1" x14ac:dyDescent="0.3">
      <c r="A184" s="1"/>
      <c r="B184" s="1"/>
      <c r="C184" s="1"/>
      <c r="D184" s="1"/>
      <c r="E184" s="1"/>
      <c r="F184" s="1"/>
      <c r="G184" s="1"/>
      <c r="H184" s="1"/>
      <c r="I184" s="3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39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62" ht="21" thickTop="1" x14ac:dyDescent="0.3">
      <c r="A185" s="19"/>
      <c r="B185" s="973"/>
      <c r="C185" s="974"/>
      <c r="D185" s="974"/>
      <c r="E185" s="974"/>
      <c r="F185" s="974"/>
      <c r="G185" s="1006" t="s">
        <v>130</v>
      </c>
      <c r="H185" s="1006"/>
      <c r="I185" s="1006"/>
      <c r="J185" s="1006"/>
      <c r="K185" s="1006"/>
      <c r="L185" s="1006"/>
      <c r="M185" s="1006"/>
      <c r="N185" s="1006"/>
      <c r="O185" s="1006"/>
      <c r="P185" s="1006"/>
      <c r="Q185" s="1006"/>
      <c r="R185" s="1006"/>
      <c r="S185" s="1006"/>
      <c r="T185" s="1006"/>
      <c r="U185" s="1006"/>
      <c r="V185" s="1006"/>
      <c r="W185" s="1006"/>
      <c r="X185" s="1008"/>
      <c r="Y185" s="126"/>
      <c r="Z185" s="1010" t="s">
        <v>8</v>
      </c>
      <c r="AA185" s="1008"/>
      <c r="AB185" s="981">
        <f>S183-AU183</f>
        <v>5225113.875</v>
      </c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112"/>
      <c r="AQ185" s="112"/>
      <c r="AR185" s="112"/>
      <c r="AS185" s="113"/>
      <c r="AT185" s="113"/>
      <c r="AU185" s="113"/>
      <c r="AV185" s="113"/>
      <c r="AW185" s="113"/>
      <c r="AX185" s="113"/>
      <c r="AY185" s="113"/>
      <c r="AZ185" s="114"/>
      <c r="BD185" s="1012"/>
      <c r="BE185" s="989"/>
      <c r="BF185" s="989"/>
      <c r="BG185" s="989"/>
      <c r="BH185" s="989"/>
      <c r="BI185" s="989"/>
      <c r="BJ185" s="989"/>
    </row>
    <row r="186" spans="1:62" ht="21" thickBot="1" x14ac:dyDescent="0.35">
      <c r="A186" s="34"/>
      <c r="B186" s="975"/>
      <c r="C186" s="976"/>
      <c r="D186" s="976"/>
      <c r="E186" s="976"/>
      <c r="F186" s="976"/>
      <c r="G186" s="1007"/>
      <c r="H186" s="1007"/>
      <c r="I186" s="1007"/>
      <c r="J186" s="1007"/>
      <c r="K186" s="1007"/>
      <c r="L186" s="1007"/>
      <c r="M186" s="1007"/>
      <c r="N186" s="1007"/>
      <c r="O186" s="1007"/>
      <c r="P186" s="1007"/>
      <c r="Q186" s="1007"/>
      <c r="R186" s="1007"/>
      <c r="S186" s="1007"/>
      <c r="T186" s="1007"/>
      <c r="U186" s="1007"/>
      <c r="V186" s="1007"/>
      <c r="W186" s="1007"/>
      <c r="X186" s="1009"/>
      <c r="Y186" s="128"/>
      <c r="Z186" s="1011"/>
      <c r="AA186" s="1009"/>
      <c r="AB186" s="982"/>
      <c r="AC186" s="982"/>
      <c r="AD186" s="982"/>
      <c r="AE186" s="982"/>
      <c r="AF186" s="982"/>
      <c r="AG186" s="982"/>
      <c r="AH186" s="982"/>
      <c r="AI186" s="982"/>
      <c r="AJ186" s="982"/>
      <c r="AK186" s="982"/>
      <c r="AL186" s="982"/>
      <c r="AM186" s="982"/>
      <c r="AN186" s="982"/>
      <c r="AO186" s="982"/>
      <c r="AP186" s="116"/>
      <c r="AQ186" s="116"/>
      <c r="AR186" s="116"/>
      <c r="AS186" s="117"/>
      <c r="AT186" s="117"/>
      <c r="AU186" s="117"/>
      <c r="AV186" s="117"/>
      <c r="AW186" s="117"/>
      <c r="AX186" s="117"/>
      <c r="AY186" s="117"/>
      <c r="AZ186" s="118"/>
    </row>
    <row r="187" spans="1:62" ht="16.5" thickTop="1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62" ht="15.75" x14ac:dyDescent="0.25">
      <c r="B188" s="1" t="s">
        <v>170</v>
      </c>
      <c r="C188" s="1" t="s">
        <v>155</v>
      </c>
      <c r="D188" s="1"/>
      <c r="E188" s="1"/>
      <c r="F188" s="1"/>
      <c r="G188" s="1"/>
      <c r="H188" s="1"/>
      <c r="I188" s="4"/>
      <c r="J188" s="1"/>
      <c r="K188" s="1"/>
      <c r="L188" s="1"/>
      <c r="M188" s="1"/>
      <c r="N188" s="1"/>
      <c r="O188" s="4"/>
      <c r="P188" s="4"/>
      <c r="Q188" s="4"/>
      <c r="R188" s="1"/>
      <c r="S188" s="108"/>
      <c r="T188" s="108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62" ht="15.75" x14ac:dyDescent="0.25">
      <c r="B189" s="1">
        <v>1</v>
      </c>
      <c r="C189" s="1" t="s">
        <v>555</v>
      </c>
      <c r="D189" s="1"/>
      <c r="E189" s="1"/>
      <c r="F189" s="1"/>
      <c r="G189" s="1"/>
      <c r="H189" s="1"/>
      <c r="I189" s="4"/>
      <c r="J189" s="1"/>
      <c r="K189" s="1"/>
      <c r="L189" s="1"/>
      <c r="M189" s="1"/>
      <c r="N189" s="1"/>
      <c r="O189" s="4"/>
      <c r="P189" s="4"/>
      <c r="Q189" s="4"/>
      <c r="R189" s="1"/>
      <c r="S189" s="108"/>
      <c r="T189" s="108"/>
      <c r="U189" s="108"/>
      <c r="V189" s="108"/>
      <c r="W189" s="108"/>
      <c r="X189" s="108"/>
      <c r="Y189" s="1"/>
      <c r="Z189" s="1"/>
      <c r="AA189" s="1">
        <v>2</v>
      </c>
      <c r="AB189" s="1" t="s">
        <v>171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983">
        <v>0.6</v>
      </c>
      <c r="AS189" s="983"/>
      <c r="AT189" s="1" t="s">
        <v>8</v>
      </c>
      <c r="AU189" s="970">
        <f>'DPLK (urut)'!F17</f>
        <v>293981.31</v>
      </c>
      <c r="AV189" s="971"/>
      <c r="AW189" s="971"/>
      <c r="AX189" s="971"/>
      <c r="AY189" s="971"/>
      <c r="AZ189" s="972"/>
    </row>
    <row r="190" spans="1:62" ht="3" customHeight="1" x14ac:dyDescent="0.25">
      <c r="B190" s="1"/>
      <c r="C190" s="1"/>
      <c r="D190" s="1"/>
      <c r="E190" s="1"/>
      <c r="F190" s="1"/>
      <c r="G190" s="1"/>
      <c r="H190" s="1"/>
      <c r="I190" s="4"/>
      <c r="J190" s="1"/>
      <c r="K190" s="1"/>
      <c r="L190" s="1"/>
      <c r="M190" s="1"/>
      <c r="N190" s="1"/>
      <c r="O190" s="4"/>
      <c r="P190" s="4"/>
      <c r="Q190" s="4"/>
      <c r="R190" s="1"/>
      <c r="S190" s="108"/>
      <c r="T190" s="108"/>
      <c r="U190" s="108"/>
      <c r="V190" s="108"/>
      <c r="W190" s="108"/>
      <c r="X190" s="108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62" ht="15.75" x14ac:dyDescent="0.25">
      <c r="B191" s="1"/>
      <c r="C191" s="1" t="s">
        <v>127</v>
      </c>
      <c r="D191" s="1"/>
      <c r="E191" s="1"/>
      <c r="F191" s="1"/>
      <c r="G191" s="1"/>
      <c r="H191" s="1"/>
      <c r="I191" s="4"/>
      <c r="J191" s="1"/>
      <c r="K191" s="1"/>
      <c r="L191" s="1"/>
      <c r="M191" s="1"/>
      <c r="N191" s="1"/>
      <c r="O191" s="969">
        <v>3.0000000000000001E-3</v>
      </c>
      <c r="P191" s="969"/>
      <c r="Q191" s="4" t="s">
        <v>8</v>
      </c>
      <c r="R191" s="1"/>
      <c r="S191" s="970">
        <f>'BPJS Ketenagakerjaan'!F20</f>
        <v>14781.531000000001</v>
      </c>
      <c r="T191" s="971"/>
      <c r="U191" s="971"/>
      <c r="V191" s="971"/>
      <c r="W191" s="971"/>
      <c r="X191" s="972"/>
      <c r="Y191" s="1"/>
      <c r="Z191" s="1"/>
      <c r="AA191" s="1">
        <v>3</v>
      </c>
      <c r="AB191" s="1" t="s">
        <v>186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983">
        <v>0.05</v>
      </c>
      <c r="AO191" s="984"/>
      <c r="AP191" s="1"/>
      <c r="AQ191" s="1"/>
      <c r="AR191" s="1"/>
      <c r="AS191" s="1"/>
      <c r="AT191" s="1" t="s">
        <v>8</v>
      </c>
      <c r="AU191" s="970">
        <v>0</v>
      </c>
      <c r="AV191" s="971"/>
      <c r="AW191" s="971"/>
      <c r="AX191" s="971"/>
      <c r="AY191" s="971"/>
      <c r="AZ191" s="972"/>
    </row>
    <row r="192" spans="1:62" ht="3" customHeight="1" x14ac:dyDescent="0.25">
      <c r="B192" s="1"/>
      <c r="C192" s="1"/>
      <c r="D192" s="1"/>
      <c r="E192" s="1"/>
      <c r="F192" s="1"/>
      <c r="G192" s="1"/>
      <c r="H192" s="1"/>
      <c r="I192" s="4"/>
      <c r="J192" s="1"/>
      <c r="K192" s="1"/>
      <c r="L192" s="1"/>
      <c r="M192" s="1"/>
      <c r="N192" s="1"/>
      <c r="O192" s="109"/>
      <c r="P192" s="109"/>
      <c r="Q192" s="4"/>
      <c r="R192" s="1"/>
      <c r="S192" s="106"/>
      <c r="T192" s="106"/>
      <c r="U192" s="106"/>
      <c r="V192" s="106"/>
      <c r="W192" s="106"/>
      <c r="X192" s="106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x14ac:dyDescent="0.25">
      <c r="B193" s="1"/>
      <c r="C193" s="1" t="s">
        <v>131</v>
      </c>
      <c r="D193" s="1"/>
      <c r="E193" s="1"/>
      <c r="F193" s="1"/>
      <c r="G193" s="1"/>
      <c r="H193" s="1"/>
      <c r="I193" s="4"/>
      <c r="J193" s="1"/>
      <c r="K193" s="1"/>
      <c r="L193" s="1"/>
      <c r="M193" s="1"/>
      <c r="N193" s="1"/>
      <c r="O193" s="969">
        <v>8.8999999999999999E-3</v>
      </c>
      <c r="P193" s="969"/>
      <c r="Q193" s="4" t="s">
        <v>8</v>
      </c>
      <c r="R193" s="1"/>
      <c r="S193" s="970">
        <f>'BPJS Ketenagakerjaan'!H20</f>
        <v>43851.8753</v>
      </c>
      <c r="T193" s="971"/>
      <c r="U193" s="971"/>
      <c r="V193" s="971"/>
      <c r="W193" s="971"/>
      <c r="X193" s="972"/>
      <c r="Y193" s="1"/>
      <c r="Z193" s="1"/>
      <c r="AA193" s="1">
        <v>4</v>
      </c>
      <c r="AB193" s="1" t="s">
        <v>557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8</v>
      </c>
      <c r="AU193" s="970">
        <f>'BPJS Kesehatan'!G24</f>
        <v>189087.08000000002</v>
      </c>
      <c r="AV193" s="971"/>
      <c r="AW193" s="971"/>
      <c r="AX193" s="971"/>
      <c r="AY193" s="971"/>
      <c r="AZ193" s="972"/>
    </row>
    <row r="194" spans="1:52" ht="3" customHeight="1" x14ac:dyDescent="0.25">
      <c r="B194" s="1"/>
      <c r="C194" s="1"/>
      <c r="D194" s="1"/>
      <c r="E194" s="1"/>
      <c r="F194" s="1"/>
      <c r="G194" s="1"/>
      <c r="H194" s="1"/>
      <c r="I194" s="4"/>
      <c r="J194" s="1"/>
      <c r="K194" s="1"/>
      <c r="L194" s="1"/>
      <c r="M194" s="1"/>
      <c r="N194" s="1"/>
      <c r="O194" s="109"/>
      <c r="P194" s="109"/>
      <c r="Q194" s="4"/>
      <c r="R194" s="1"/>
      <c r="S194" s="106"/>
      <c r="T194" s="106"/>
      <c r="U194" s="106"/>
      <c r="V194" s="106"/>
      <c r="W194" s="106"/>
      <c r="X194" s="106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x14ac:dyDescent="0.25">
      <c r="B195" s="1"/>
      <c r="C195" s="1" t="s">
        <v>156</v>
      </c>
      <c r="D195" s="1"/>
      <c r="E195" s="1"/>
      <c r="F195" s="1"/>
      <c r="G195" s="1"/>
      <c r="H195" s="1"/>
      <c r="I195" s="4"/>
      <c r="J195" s="1"/>
      <c r="K195" s="1"/>
      <c r="L195" s="1"/>
      <c r="M195" s="1"/>
      <c r="N195" s="1"/>
      <c r="O195" s="969">
        <v>3.6999999999999998E-2</v>
      </c>
      <c r="P195" s="969"/>
      <c r="Q195" s="4" t="s">
        <v>8</v>
      </c>
      <c r="R195" s="1"/>
      <c r="S195" s="970">
        <f>'BPJS Ketenagakerjaan'!M20</f>
        <v>182305.549</v>
      </c>
      <c r="T195" s="971"/>
      <c r="U195" s="971"/>
      <c r="V195" s="971"/>
      <c r="W195" s="971"/>
      <c r="X195" s="972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3" customHeight="1" x14ac:dyDescent="0.25">
      <c r="B196" s="1"/>
      <c r="C196" s="1"/>
      <c r="D196" s="1"/>
      <c r="E196" s="1"/>
      <c r="F196" s="1"/>
      <c r="G196" s="1"/>
      <c r="H196" s="1"/>
      <c r="I196" s="4"/>
      <c r="J196" s="1"/>
      <c r="K196" s="1"/>
      <c r="L196" s="1"/>
      <c r="M196" s="1"/>
      <c r="N196" s="1"/>
      <c r="O196" s="503"/>
      <c r="P196" s="503"/>
      <c r="Q196" s="4"/>
      <c r="R196" s="1"/>
      <c r="S196" s="502"/>
      <c r="T196" s="502"/>
      <c r="U196" s="502"/>
      <c r="V196" s="502"/>
      <c r="W196" s="502"/>
      <c r="X196" s="502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x14ac:dyDescent="0.25">
      <c r="B197" s="1"/>
      <c r="C197" s="1" t="s">
        <v>602</v>
      </c>
      <c r="D197" s="1"/>
      <c r="E197" s="1"/>
      <c r="F197" s="1"/>
      <c r="G197" s="1"/>
      <c r="H197" s="1"/>
      <c r="I197" s="4"/>
      <c r="J197" s="1"/>
      <c r="K197" s="1"/>
      <c r="L197" s="1"/>
      <c r="M197" s="1"/>
      <c r="N197" s="1"/>
      <c r="O197" s="969">
        <v>0.02</v>
      </c>
      <c r="P197" s="969"/>
      <c r="Q197" s="4" t="s">
        <v>8</v>
      </c>
      <c r="R197" s="1"/>
      <c r="S197" s="970">
        <f>'BPJS Ketenagakerjaan'!R20</f>
        <v>98543.540000000008</v>
      </c>
      <c r="T197" s="971"/>
      <c r="U197" s="971"/>
      <c r="V197" s="971"/>
      <c r="W197" s="971"/>
      <c r="X197" s="972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200" spans="1:52" ht="15.7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2" ht="18.75" x14ac:dyDescent="0.3">
      <c r="A201" s="1"/>
      <c r="B201" s="1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 t="s">
        <v>350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1"/>
      <c r="AY201" s="1"/>
    </row>
    <row r="202" spans="1:52" ht="15.75" x14ac:dyDescent="0.25">
      <c r="A202" s="1"/>
      <c r="B202" s="1"/>
      <c r="C202" s="1"/>
      <c r="D202" s="1"/>
      <c r="E202" s="1"/>
      <c r="F202" s="1"/>
      <c r="G202" s="1"/>
      <c r="H202" s="1"/>
      <c r="I202" s="39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2" ht="22.5" x14ac:dyDescent="0.3">
      <c r="A203" s="1"/>
      <c r="B203" s="1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1" t="s">
        <v>15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1"/>
      <c r="AY203" s="1"/>
    </row>
    <row r="204" spans="1:52" ht="15.75" x14ac:dyDescent="0.25">
      <c r="A204" s="1"/>
      <c r="B204" s="1"/>
      <c r="C204" s="1"/>
      <c r="D204" s="1"/>
      <c r="E204" s="1"/>
      <c r="F204" s="1"/>
      <c r="G204" s="1"/>
      <c r="H204" s="1"/>
      <c r="I204" s="39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2" ht="15.75" x14ac:dyDescent="0.25">
      <c r="A205" s="1"/>
      <c r="B205" s="5"/>
      <c r="C205" s="6" t="s">
        <v>7</v>
      </c>
      <c r="D205" s="7"/>
      <c r="E205" s="7"/>
      <c r="F205" s="7"/>
      <c r="G205" s="7"/>
      <c r="H205" s="7"/>
      <c r="I205" s="11" t="s">
        <v>8</v>
      </c>
      <c r="J205" s="7"/>
      <c r="K205" s="994" t="str">
        <f>'Rekap1 +tunjangan'!B31</f>
        <v>DWIKANIA PRATIWI</v>
      </c>
      <c r="L205" s="995"/>
      <c r="M205" s="995"/>
      <c r="N205" s="995"/>
      <c r="O205" s="995"/>
      <c r="P205" s="995"/>
      <c r="Q205" s="995"/>
      <c r="R205" s="995"/>
      <c r="S205" s="995"/>
      <c r="T205" s="995"/>
      <c r="U205" s="995"/>
      <c r="V205" s="995"/>
      <c r="W205" s="995"/>
      <c r="X205" s="996"/>
      <c r="Y205" s="90"/>
      <c r="Z205" s="1"/>
      <c r="AA205" s="8" t="s">
        <v>208</v>
      </c>
      <c r="AB205" s="7"/>
      <c r="AC205" s="7"/>
      <c r="AD205" s="7"/>
      <c r="AE205" s="7"/>
      <c r="AF205" s="11" t="s">
        <v>8</v>
      </c>
      <c r="AG205" s="7"/>
      <c r="AH205" s="994" t="str">
        <f>AH7</f>
        <v>PEMANDUAN DAN PENUNDAAN</v>
      </c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1004"/>
    </row>
    <row r="206" spans="1:52" ht="3" customHeight="1" x14ac:dyDescent="0.25">
      <c r="A206" s="1"/>
      <c r="B206" s="1"/>
      <c r="C206" s="1"/>
      <c r="D206" s="1"/>
      <c r="E206" s="1"/>
      <c r="F206" s="1"/>
      <c r="G206" s="1"/>
      <c r="H206" s="1"/>
      <c r="I206" s="10"/>
      <c r="J206" s="1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1"/>
      <c r="AA206" s="2"/>
      <c r="AB206" s="1"/>
      <c r="AC206" s="1"/>
      <c r="AD206" s="1"/>
      <c r="AE206" s="1"/>
      <c r="AF206" s="12"/>
      <c r="AG206" s="1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1"/>
      <c r="AY206" s="1"/>
    </row>
    <row r="207" spans="1:52" ht="15.75" x14ac:dyDescent="0.25">
      <c r="A207" s="1"/>
      <c r="B207" s="5"/>
      <c r="C207" s="6" t="s">
        <v>21</v>
      </c>
      <c r="D207" s="7"/>
      <c r="E207" s="7"/>
      <c r="F207" s="7"/>
      <c r="G207" s="7"/>
      <c r="H207" s="7"/>
      <c r="I207" s="11" t="s">
        <v>8</v>
      </c>
      <c r="J207" s="7"/>
      <c r="K207" s="994" t="s">
        <v>162</v>
      </c>
      <c r="L207" s="995"/>
      <c r="M207" s="995"/>
      <c r="N207" s="995"/>
      <c r="O207" s="995"/>
      <c r="P207" s="995"/>
      <c r="Q207" s="995"/>
      <c r="R207" s="995"/>
      <c r="S207" s="995"/>
      <c r="T207" s="995"/>
      <c r="U207" s="995"/>
      <c r="V207" s="995"/>
      <c r="W207" s="995"/>
      <c r="X207" s="996"/>
      <c r="Y207" s="90"/>
      <c r="Z207" s="1"/>
      <c r="AA207" s="8" t="s">
        <v>12</v>
      </c>
      <c r="AB207" s="7"/>
      <c r="AC207" s="7"/>
      <c r="AD207" s="7"/>
      <c r="AE207" s="7"/>
      <c r="AF207" s="11" t="s">
        <v>8</v>
      </c>
      <c r="AG207" s="7"/>
      <c r="AH207" s="997">
        <f>pandu!AH8:AT8</f>
        <v>42659</v>
      </c>
      <c r="AI207" s="997"/>
      <c r="AJ207" s="997"/>
      <c r="AK207" s="997"/>
      <c r="AL207" s="997"/>
      <c r="AM207" s="67" t="s">
        <v>18</v>
      </c>
      <c r="AN207" s="7"/>
      <c r="AO207" s="997">
        <f>keu!AP77</f>
        <v>42689</v>
      </c>
      <c r="AP207" s="997"/>
      <c r="AQ207" s="997"/>
      <c r="AR207" s="997"/>
      <c r="AS207" s="997"/>
      <c r="AT207" s="68"/>
      <c r="AU207" s="68"/>
      <c r="AV207" s="68"/>
      <c r="AW207" s="68"/>
      <c r="AX207" s="7"/>
      <c r="AY207" s="74"/>
    </row>
    <row r="208" spans="1:52" ht="3" customHeight="1" x14ac:dyDescent="0.25">
      <c r="A208" s="1"/>
      <c r="B208" s="1"/>
      <c r="C208" s="1"/>
      <c r="D208" s="1"/>
      <c r="E208" s="1"/>
      <c r="F208" s="1"/>
      <c r="G208" s="1"/>
      <c r="H208" s="1"/>
      <c r="I208" s="10"/>
      <c r="J208" s="1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1"/>
      <c r="AA208" s="2"/>
      <c r="AB208" s="1"/>
      <c r="AC208" s="1"/>
      <c r="AD208" s="1"/>
      <c r="AE208" s="1"/>
      <c r="AF208" s="12"/>
      <c r="AG208" s="1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1"/>
      <c r="AY208" s="1"/>
    </row>
    <row r="209" spans="1:52" ht="15.75" x14ac:dyDescent="0.25">
      <c r="A209" s="1"/>
      <c r="B209" s="5"/>
      <c r="C209" s="6" t="s">
        <v>6</v>
      </c>
      <c r="D209" s="7"/>
      <c r="E209" s="7"/>
      <c r="F209" s="7"/>
      <c r="G209" s="7"/>
      <c r="H209" s="7"/>
      <c r="I209" s="11" t="s">
        <v>8</v>
      </c>
      <c r="J209" s="7"/>
      <c r="K209" s="1000" t="s">
        <v>629</v>
      </c>
      <c r="L209" s="1000"/>
      <c r="M209" s="1000"/>
      <c r="N209" s="1000"/>
      <c r="O209" s="1000"/>
      <c r="P209" s="1000"/>
      <c r="Q209" s="1000"/>
      <c r="R209" s="1000"/>
      <c r="S209" s="1000"/>
      <c r="T209" s="1000"/>
      <c r="U209" s="1000"/>
      <c r="V209" s="1000"/>
      <c r="W209" s="1000"/>
      <c r="X209" s="1001"/>
      <c r="Y209" s="91"/>
      <c r="Z209" s="1"/>
      <c r="AA209" s="8" t="s">
        <v>13</v>
      </c>
      <c r="AB209" s="7"/>
      <c r="AC209" s="7"/>
      <c r="AD209" s="7"/>
      <c r="AE209" s="7"/>
      <c r="AF209" s="11" t="s">
        <v>8</v>
      </c>
      <c r="AG209" s="7"/>
      <c r="AH209" s="1002">
        <f>'Rekap1 +tunjangan'!C31</f>
        <v>41412</v>
      </c>
      <c r="AI209" s="997"/>
      <c r="AJ209" s="997"/>
      <c r="AK209" s="997"/>
      <c r="AL209" s="997"/>
      <c r="AM209" s="997"/>
      <c r="AN209" s="997"/>
      <c r="AO209" s="997"/>
      <c r="AP209" s="997"/>
      <c r="AQ209" s="997"/>
      <c r="AR209" s="997"/>
      <c r="AS209" s="997"/>
      <c r="AT209" s="997"/>
      <c r="AU209" s="997"/>
      <c r="AV209" s="997"/>
      <c r="AW209" s="997"/>
      <c r="AX209" s="7"/>
      <c r="AY209" s="74"/>
    </row>
    <row r="210" spans="1:52" ht="3" customHeight="1" x14ac:dyDescent="0.25">
      <c r="A210" s="1"/>
      <c r="B210" s="1"/>
      <c r="C210" s="1"/>
      <c r="D210" s="1"/>
      <c r="E210" s="1"/>
      <c r="F210" s="1"/>
      <c r="G210" s="1"/>
      <c r="H210" s="1"/>
      <c r="I210" s="10"/>
      <c r="J210" s="1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1"/>
      <c r="AA210" s="2"/>
      <c r="AB210" s="1"/>
      <c r="AC210" s="1"/>
      <c r="AD210" s="1"/>
      <c r="AE210" s="1"/>
      <c r="AF210" s="12"/>
      <c r="AG210" s="1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1"/>
      <c r="AY210" s="1"/>
    </row>
    <row r="211" spans="1:52" ht="15.75" x14ac:dyDescent="0.25">
      <c r="A211" s="1"/>
      <c r="B211" s="5"/>
      <c r="C211" s="6" t="s">
        <v>104</v>
      </c>
      <c r="D211" s="7"/>
      <c r="E211" s="7"/>
      <c r="F211" s="7"/>
      <c r="G211" s="7"/>
      <c r="H211" s="7"/>
      <c r="I211" s="87" t="s">
        <v>8</v>
      </c>
      <c r="J211" s="7"/>
      <c r="K211" s="994" t="s">
        <v>116</v>
      </c>
      <c r="L211" s="995"/>
      <c r="M211" s="995"/>
      <c r="N211" s="995"/>
      <c r="O211" s="995"/>
      <c r="P211" s="995"/>
      <c r="Q211" s="995"/>
      <c r="R211" s="995"/>
      <c r="S211" s="995"/>
      <c r="T211" s="995"/>
      <c r="U211" s="995"/>
      <c r="V211" s="995"/>
      <c r="W211" s="995"/>
      <c r="X211" s="996"/>
      <c r="Y211" s="90"/>
      <c r="Z211" s="1"/>
      <c r="AA211" s="8" t="s">
        <v>14</v>
      </c>
      <c r="AB211" s="7"/>
      <c r="AC211" s="7"/>
      <c r="AD211" s="7"/>
      <c r="AE211" s="7"/>
      <c r="AF211" s="11" t="s">
        <v>8</v>
      </c>
      <c r="AG211" s="7"/>
      <c r="AH211" s="1014" t="s">
        <v>244</v>
      </c>
      <c r="AI211" s="1014"/>
      <c r="AJ211" s="1014"/>
      <c r="AK211" s="1014"/>
      <c r="AL211" s="1014"/>
      <c r="AM211" s="1014"/>
      <c r="AN211" s="1014"/>
      <c r="AO211" s="1014"/>
      <c r="AP211" s="1014"/>
      <c r="AQ211" s="1014"/>
      <c r="AR211" s="67" t="s">
        <v>161</v>
      </c>
      <c r="AS211" s="67"/>
      <c r="AT211" s="67"/>
      <c r="AU211" s="67"/>
      <c r="AV211" s="67"/>
      <c r="AW211" s="67"/>
      <c r="AX211" s="7"/>
      <c r="AY211" s="74"/>
    </row>
    <row r="212" spans="1:52" ht="15.75" x14ac:dyDescent="0.25">
      <c r="A212" s="1"/>
      <c r="B212" s="1"/>
      <c r="C212" s="1"/>
      <c r="D212" s="1"/>
      <c r="E212" s="1"/>
      <c r="F212" s="1"/>
      <c r="G212" s="1"/>
      <c r="H212" s="1"/>
      <c r="I212" s="39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2" ht="15.75" x14ac:dyDescent="0.25">
      <c r="A213" s="1"/>
      <c r="B213" s="1" t="s">
        <v>167</v>
      </c>
      <c r="C213" s="1" t="s">
        <v>0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4"/>
      <c r="Q213" s="4" t="s">
        <v>8</v>
      </c>
      <c r="R213" s="1"/>
      <c r="S213" s="970">
        <f>'Rekap1 +tunjangan'!E31</f>
        <v>3266459</v>
      </c>
      <c r="T213" s="971"/>
      <c r="U213" s="971"/>
      <c r="V213" s="971"/>
      <c r="W213" s="971"/>
      <c r="X213" s="972"/>
      <c r="Y213" s="108"/>
      <c r="Z213" s="1"/>
      <c r="AA213" s="1" t="s">
        <v>166</v>
      </c>
      <c r="AB213" s="1" t="s">
        <v>153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3" customHeight="1" x14ac:dyDescent="0.25">
      <c r="A214" s="1"/>
      <c r="B214" s="1"/>
      <c r="C214" s="1"/>
      <c r="D214" s="1"/>
      <c r="E214" s="1"/>
      <c r="F214" s="1"/>
      <c r="G214" s="1"/>
      <c r="H214" s="1"/>
      <c r="I214" s="39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x14ac:dyDescent="0.25">
      <c r="A215" s="1"/>
      <c r="B215" s="1" t="s">
        <v>168</v>
      </c>
      <c r="C215" s="1" t="s">
        <v>125</v>
      </c>
      <c r="D215" s="1"/>
      <c r="E215" s="1"/>
      <c r="F215" s="1"/>
      <c r="G215" s="1"/>
      <c r="H215" s="1"/>
      <c r="I215" s="1"/>
      <c r="J215" s="1"/>
      <c r="K215" s="16"/>
      <c r="L215" s="16"/>
      <c r="M215" s="16"/>
      <c r="N215" s="16"/>
      <c r="O215" s="1"/>
      <c r="P215" s="4"/>
      <c r="Q215" s="4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 t="s">
        <v>108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 t="s">
        <v>8</v>
      </c>
      <c r="AU215" s="970">
        <v>0</v>
      </c>
      <c r="AV215" s="971"/>
      <c r="AW215" s="971"/>
      <c r="AX215" s="971"/>
      <c r="AY215" s="971"/>
      <c r="AZ215" s="972"/>
    </row>
    <row r="216" spans="1:52" ht="3" customHeight="1" x14ac:dyDescent="0.25">
      <c r="A216" s="1"/>
      <c r="B216" s="1"/>
      <c r="C216" s="1"/>
      <c r="D216" s="1"/>
      <c r="E216" s="1"/>
      <c r="F216" s="1"/>
      <c r="G216" s="1"/>
      <c r="H216" s="1"/>
      <c r="I216" s="4"/>
      <c r="J216" s="1"/>
      <c r="K216" s="39"/>
      <c r="L216" s="39"/>
      <c r="M216" s="39"/>
      <c r="N216" s="39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39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x14ac:dyDescent="0.25">
      <c r="A217" s="1"/>
      <c r="B217" s="1"/>
      <c r="C217" s="1" t="s">
        <v>20</v>
      </c>
      <c r="D217" s="1"/>
      <c r="E217" s="1"/>
      <c r="F217" s="1"/>
      <c r="G217" s="1"/>
      <c r="H217" s="1"/>
      <c r="I217" s="4"/>
      <c r="J217" s="1"/>
      <c r="K217" s="1"/>
      <c r="L217" s="1"/>
      <c r="M217" s="1"/>
      <c r="N217" s="1"/>
      <c r="O217" s="1"/>
      <c r="P217" s="4"/>
      <c r="Q217" s="4" t="s">
        <v>8</v>
      </c>
      <c r="R217" s="1"/>
      <c r="S217" s="970">
        <f>'Rekap1 +tunjangan'!G31</f>
        <v>620000</v>
      </c>
      <c r="T217" s="971"/>
      <c r="U217" s="971"/>
      <c r="V217" s="971"/>
      <c r="W217" s="971"/>
      <c r="X217" s="972"/>
      <c r="Y217" s="108"/>
      <c r="Z217" s="1"/>
      <c r="AA217" s="1"/>
      <c r="AB217" s="1" t="s">
        <v>550</v>
      </c>
      <c r="AC217" s="1"/>
      <c r="AD217" s="1"/>
      <c r="AE217" s="1"/>
      <c r="AF217" s="4"/>
      <c r="AG217" s="15"/>
      <c r="AH217" s="16"/>
      <c r="AI217" s="16"/>
      <c r="AJ217" s="992"/>
      <c r="AK217" s="993"/>
      <c r="AL217" s="16"/>
      <c r="AM217" s="16"/>
      <c r="AN217" s="16"/>
      <c r="AO217" s="15"/>
      <c r="AP217" s="992"/>
      <c r="AQ217" s="993"/>
      <c r="AR217" s="107"/>
      <c r="AS217" s="1"/>
      <c r="AT217" s="1" t="s">
        <v>8</v>
      </c>
      <c r="AU217" s="970">
        <f>'Rekap1 +tunjangan'!AM31</f>
        <v>38864.590000000004</v>
      </c>
      <c r="AV217" s="971"/>
      <c r="AW217" s="971"/>
      <c r="AX217" s="971"/>
      <c r="AY217" s="971"/>
      <c r="AZ217" s="972"/>
    </row>
    <row r="218" spans="1:52" ht="3" customHeight="1" x14ac:dyDescent="0.25">
      <c r="A218" s="1"/>
      <c r="B218" s="1"/>
      <c r="C218" s="1"/>
      <c r="D218" s="1"/>
      <c r="E218" s="1"/>
      <c r="F218" s="1"/>
      <c r="G218" s="1"/>
      <c r="H218" s="1"/>
      <c r="I218" s="4"/>
      <c r="J218" s="1"/>
      <c r="K218" s="1"/>
      <c r="L218" s="1"/>
      <c r="M218" s="15"/>
      <c r="N218" s="15"/>
      <c r="O218" s="1"/>
      <c r="P218" s="4"/>
      <c r="Q218" s="4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39"/>
      <c r="AG218" s="1"/>
      <c r="AH218" s="1"/>
      <c r="AI218" s="1"/>
      <c r="AJ218" s="1">
        <v>0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>
        <v>0</v>
      </c>
      <c r="AX218" s="1"/>
      <c r="AY218" s="1"/>
      <c r="AZ218" s="1"/>
    </row>
    <row r="219" spans="1:52" ht="15.75" x14ac:dyDescent="0.25">
      <c r="A219" s="1"/>
      <c r="B219" s="1"/>
      <c r="C219" s="1" t="s">
        <v>41</v>
      </c>
      <c r="D219" s="1"/>
      <c r="E219" s="1"/>
      <c r="F219" s="1"/>
      <c r="G219" s="1"/>
      <c r="H219" s="1"/>
      <c r="I219" s="4"/>
      <c r="J219" s="1"/>
      <c r="K219" s="1"/>
      <c r="L219" s="1"/>
      <c r="M219" s="1"/>
      <c r="N219" s="1"/>
      <c r="O219" s="1"/>
      <c r="P219" s="4"/>
      <c r="Q219" s="4" t="s">
        <v>8</v>
      </c>
      <c r="R219" s="1"/>
      <c r="S219" s="970">
        <f>'Rekap1 +tunjangan'!H31</f>
        <v>0</v>
      </c>
      <c r="T219" s="971"/>
      <c r="U219" s="971"/>
      <c r="V219" s="971"/>
      <c r="W219" s="971"/>
      <c r="X219" s="972"/>
      <c r="Y219" s="108"/>
      <c r="Z219" s="1"/>
      <c r="AA219" s="1"/>
      <c r="AB219" s="1" t="s">
        <v>88</v>
      </c>
      <c r="AC219" s="1"/>
      <c r="AD219" s="1"/>
      <c r="AE219" s="1"/>
      <c r="AF219" s="4"/>
      <c r="AG219" s="15"/>
      <c r="AH219" s="16"/>
      <c r="AI219" s="16"/>
      <c r="AJ219" s="992"/>
      <c r="AK219" s="992"/>
      <c r="AL219" s="16"/>
      <c r="AM219" s="16"/>
      <c r="AN219" s="16"/>
      <c r="AO219" s="15"/>
      <c r="AP219" s="992"/>
      <c r="AQ219" s="992"/>
      <c r="AR219" s="119"/>
      <c r="AS219" s="1"/>
      <c r="AT219" s="1" t="s">
        <v>8</v>
      </c>
      <c r="AU219" s="970">
        <f>'Rekap1 +tunjangan'!AF31</f>
        <v>81661.475000000006</v>
      </c>
      <c r="AV219" s="971"/>
      <c r="AW219" s="971"/>
      <c r="AX219" s="971"/>
      <c r="AY219" s="971"/>
      <c r="AZ219" s="972"/>
    </row>
    <row r="220" spans="1:52" ht="3" customHeight="1" x14ac:dyDescent="0.25">
      <c r="A220" s="1"/>
      <c r="B220" s="1"/>
      <c r="C220" s="1"/>
      <c r="D220" s="1"/>
      <c r="E220" s="1"/>
      <c r="F220" s="1"/>
      <c r="G220" s="1"/>
      <c r="H220" s="1"/>
      <c r="I220" s="4"/>
      <c r="J220" s="1"/>
      <c r="K220" s="1"/>
      <c r="L220" s="1"/>
      <c r="M220" s="1"/>
      <c r="N220" s="1"/>
      <c r="O220" s="1"/>
      <c r="P220" s="39"/>
      <c r="Q220" s="39"/>
      <c r="R220" s="1"/>
      <c r="S220" s="1"/>
      <c r="T220" s="1"/>
      <c r="U220" s="1"/>
      <c r="V220" s="1"/>
      <c r="W220" s="1"/>
      <c r="X220" s="1"/>
      <c r="Y220" s="1"/>
      <c r="Z220" s="1"/>
      <c r="AA220" s="1"/>
      <c r="AC220" s="1"/>
      <c r="AD220" s="1"/>
      <c r="AE220" s="1"/>
      <c r="AF220" s="39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x14ac:dyDescent="0.25">
      <c r="A221" s="1"/>
      <c r="B221" s="1"/>
      <c r="C221" s="1" t="s">
        <v>21</v>
      </c>
      <c r="D221" s="1"/>
      <c r="E221" s="1"/>
      <c r="F221" s="1"/>
      <c r="G221" s="1"/>
      <c r="H221" s="1"/>
      <c r="I221" s="4"/>
      <c r="J221" s="1"/>
      <c r="K221" s="1"/>
      <c r="L221" s="1"/>
      <c r="M221" s="1"/>
      <c r="N221" s="1"/>
      <c r="O221" s="1"/>
      <c r="P221" s="4"/>
      <c r="Q221" s="4" t="s">
        <v>8</v>
      </c>
      <c r="R221" s="1"/>
      <c r="S221" s="970">
        <f>'Rekap1 +tunjangan'!I31</f>
        <v>0</v>
      </c>
      <c r="T221" s="971"/>
      <c r="U221" s="971"/>
      <c r="V221" s="971"/>
      <c r="W221" s="971"/>
      <c r="X221" s="972"/>
      <c r="Y221" s="108"/>
      <c r="Z221" s="1"/>
      <c r="AA221" s="1"/>
      <c r="AB221" s="1" t="s">
        <v>551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3" customHeight="1" x14ac:dyDescent="0.25">
      <c r="A222" s="1"/>
      <c r="B222" s="1"/>
      <c r="C222" s="1"/>
      <c r="D222" s="1"/>
      <c r="E222" s="1"/>
      <c r="F222" s="1"/>
      <c r="G222" s="1"/>
      <c r="H222" s="1"/>
      <c r="I222" s="4"/>
      <c r="J222" s="1"/>
      <c r="K222" s="1"/>
      <c r="L222" s="1"/>
      <c r="M222" s="1"/>
      <c r="N222" s="1"/>
      <c r="O222" s="1"/>
      <c r="P222" s="39"/>
      <c r="Q222" s="39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x14ac:dyDescent="0.25">
      <c r="A223" s="1"/>
      <c r="B223" s="1"/>
      <c r="C223" s="1" t="s">
        <v>1</v>
      </c>
      <c r="D223" s="1"/>
      <c r="E223" s="1"/>
      <c r="F223" s="1"/>
      <c r="G223" s="1"/>
      <c r="H223" s="1"/>
      <c r="I223" s="4"/>
      <c r="J223" s="1"/>
      <c r="K223" s="990">
        <f>'Rekap1 +tunjangan'!D31</f>
        <v>21</v>
      </c>
      <c r="L223" s="991"/>
      <c r="M223" s="130" t="s">
        <v>31</v>
      </c>
      <c r="N223" s="107"/>
      <c r="O223" s="1"/>
      <c r="P223" s="4"/>
      <c r="Q223" s="4" t="s">
        <v>8</v>
      </c>
      <c r="R223" s="1"/>
      <c r="S223" s="970">
        <f>'Rekap1 +tunjangan'!N31</f>
        <v>735000</v>
      </c>
      <c r="T223" s="971"/>
      <c r="U223" s="971"/>
      <c r="V223" s="971"/>
      <c r="W223" s="971"/>
      <c r="X223" s="972"/>
      <c r="Y223" s="108"/>
      <c r="Z223" s="1"/>
      <c r="AA223" s="1"/>
      <c r="AB223" s="1" t="s">
        <v>128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969">
        <v>0.02</v>
      </c>
      <c r="AN223" s="969"/>
      <c r="AO223" s="969"/>
      <c r="AP223" s="88"/>
      <c r="AQ223" s="1"/>
      <c r="AR223" s="1"/>
      <c r="AS223" s="1"/>
      <c r="AT223" s="1" t="s">
        <v>8</v>
      </c>
      <c r="AU223" s="970">
        <f>'BPJS Ketenagakerjaan'!K39</f>
        <v>77729.180000000008</v>
      </c>
      <c r="AV223" s="971"/>
      <c r="AW223" s="971"/>
      <c r="AX223" s="971"/>
      <c r="AY223" s="971"/>
      <c r="AZ223" s="972"/>
    </row>
    <row r="224" spans="1:52" ht="3" customHeight="1" x14ac:dyDescent="0.25">
      <c r="A224" s="1"/>
      <c r="B224" s="1"/>
      <c r="C224" s="1"/>
      <c r="D224" s="1"/>
      <c r="E224" s="1"/>
      <c r="F224" s="1"/>
      <c r="G224" s="1"/>
      <c r="H224" s="1"/>
      <c r="I224" s="4"/>
      <c r="J224" s="1"/>
      <c r="K224" s="1"/>
      <c r="L224" s="1"/>
      <c r="M224" s="37"/>
      <c r="N224" s="1"/>
      <c r="O224" s="1"/>
      <c r="P224" s="4"/>
      <c r="Q224" s="4"/>
      <c r="R224" s="1"/>
      <c r="S224" s="108"/>
      <c r="T224" s="108"/>
      <c r="U224" s="108"/>
      <c r="V224" s="108"/>
      <c r="W224" s="108"/>
      <c r="X224" s="108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5" ht="15.75" x14ac:dyDescent="0.25">
      <c r="A225" s="1"/>
      <c r="B225" s="1"/>
      <c r="C225" s="1" t="s">
        <v>2</v>
      </c>
      <c r="D225" s="1"/>
      <c r="E225" s="1"/>
      <c r="F225" s="1"/>
      <c r="G225" s="1"/>
      <c r="H225" s="1"/>
      <c r="I225" s="4"/>
      <c r="J225" s="1"/>
      <c r="K225" s="990">
        <f>K223</f>
        <v>21</v>
      </c>
      <c r="L225" s="991"/>
      <c r="M225" s="130" t="s">
        <v>31</v>
      </c>
      <c r="N225" s="107"/>
      <c r="O225" s="1"/>
      <c r="P225" s="4"/>
      <c r="Q225" s="4" t="s">
        <v>8</v>
      </c>
      <c r="R225" s="1"/>
      <c r="S225" s="970">
        <f>'Rekap1 +tunjangan'!P31</f>
        <v>819000</v>
      </c>
      <c r="T225" s="971"/>
      <c r="U225" s="971"/>
      <c r="V225" s="971"/>
      <c r="W225" s="971"/>
      <c r="X225" s="972"/>
      <c r="Y225" s="108"/>
      <c r="Z225" s="1"/>
      <c r="AA225" s="1"/>
      <c r="AB225" s="1" t="s">
        <v>602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969">
        <v>0.01</v>
      </c>
      <c r="AN225" s="969"/>
      <c r="AO225" s="969"/>
      <c r="AP225" s="88"/>
      <c r="AQ225" s="1"/>
      <c r="AR225" s="1"/>
      <c r="AS225" s="1"/>
      <c r="AT225" s="1" t="s">
        <v>8</v>
      </c>
      <c r="AU225" s="970">
        <f>'BPJS Ketenagakerjaan'!P39</f>
        <v>38864.590000000004</v>
      </c>
      <c r="AV225" s="971"/>
      <c r="AW225" s="971"/>
      <c r="AX225" s="971"/>
      <c r="AY225" s="971"/>
      <c r="AZ225" s="972"/>
    </row>
    <row r="226" spans="1:55" ht="3" customHeight="1" x14ac:dyDescent="0.25">
      <c r="A226" s="1"/>
      <c r="B226" s="1"/>
      <c r="C226" s="1"/>
      <c r="D226" s="1"/>
      <c r="E226" s="1"/>
      <c r="F226" s="1"/>
      <c r="G226" s="1"/>
      <c r="H226" s="1"/>
      <c r="I226" s="4"/>
      <c r="J226" s="1"/>
      <c r="K226" s="1"/>
      <c r="L226" s="1"/>
      <c r="M226" s="1"/>
      <c r="N226" s="1"/>
      <c r="O226" s="1"/>
      <c r="P226" s="4"/>
      <c r="Q226" s="4"/>
      <c r="R226" s="1"/>
      <c r="S226" s="108"/>
      <c r="T226" s="108"/>
      <c r="U226" s="108"/>
      <c r="V226" s="108"/>
      <c r="W226" s="108"/>
      <c r="X226" s="108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5" ht="15.75" x14ac:dyDescent="0.25">
      <c r="A227" s="1"/>
      <c r="B227" s="1"/>
      <c r="C227" s="1" t="s">
        <v>3</v>
      </c>
      <c r="D227" s="1"/>
      <c r="E227" s="1"/>
      <c r="F227" s="1"/>
      <c r="G227" s="1"/>
      <c r="H227" s="1"/>
      <c r="I227" s="4"/>
      <c r="J227" s="1"/>
      <c r="K227" s="1"/>
      <c r="L227" s="1"/>
      <c r="M227" s="107"/>
      <c r="N227" s="107"/>
      <c r="O227" s="1"/>
      <c r="P227" s="39"/>
      <c r="Q227" s="39" t="s">
        <v>8</v>
      </c>
      <c r="R227" s="1"/>
      <c r="S227" s="970">
        <f>'Rekap1 +tunjangan'!Q31</f>
        <v>0</v>
      </c>
      <c r="T227" s="971"/>
      <c r="U227" s="971"/>
      <c r="V227" s="971"/>
      <c r="W227" s="971"/>
      <c r="X227" s="972"/>
      <c r="Y227" s="108"/>
      <c r="Z227" s="1"/>
      <c r="AA227" s="1"/>
      <c r="AB227" s="1" t="s">
        <v>172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013"/>
      <c r="AV227" s="1013"/>
      <c r="AW227" s="1013"/>
      <c r="AX227" s="1013"/>
      <c r="AY227" s="1013"/>
      <c r="AZ227" s="1013"/>
    </row>
    <row r="228" spans="1:55" ht="3" customHeight="1" x14ac:dyDescent="0.25">
      <c r="A228" s="1"/>
      <c r="B228" s="1"/>
      <c r="C228" s="1"/>
      <c r="D228" s="1"/>
      <c r="E228" s="1"/>
      <c r="F228" s="1"/>
      <c r="G228" s="1"/>
      <c r="H228" s="1"/>
      <c r="I228" s="4"/>
      <c r="J228" s="1"/>
      <c r="K228" s="1"/>
      <c r="L228" s="1"/>
      <c r="M228" s="1"/>
      <c r="N228" s="1"/>
      <c r="O228" s="1"/>
      <c r="P228" s="39"/>
      <c r="Q228" s="39"/>
      <c r="R228" s="1"/>
      <c r="S228" s="1"/>
      <c r="T228" s="1"/>
      <c r="U228" s="1"/>
      <c r="V228" s="1"/>
      <c r="W228" s="1"/>
      <c r="X228" s="1"/>
      <c r="Y228" s="108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5" ht="15.75" x14ac:dyDescent="0.25">
      <c r="A229" s="1"/>
      <c r="B229" s="1"/>
      <c r="C229" s="1" t="s">
        <v>105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39"/>
      <c r="Q229" s="39" t="s">
        <v>8</v>
      </c>
      <c r="R229" s="1"/>
      <c r="S229" s="970">
        <f>'Rekap1 +tunjangan'!R31</f>
        <v>0</v>
      </c>
      <c r="T229" s="971"/>
      <c r="U229" s="971"/>
      <c r="V229" s="971"/>
      <c r="W229" s="971"/>
      <c r="X229" s="972"/>
      <c r="Y229" s="108"/>
      <c r="Z229" s="1"/>
      <c r="AA229" s="1"/>
      <c r="AB229" s="1" t="s">
        <v>174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970">
        <f>KOPERASI!C35</f>
        <v>0</v>
      </c>
      <c r="AV229" s="971"/>
      <c r="AW229" s="971"/>
      <c r="AX229" s="971"/>
      <c r="AY229" s="971"/>
      <c r="AZ229" s="972"/>
      <c r="BB229" s="1"/>
      <c r="BC229" s="1"/>
    </row>
    <row r="230" spans="1:55" ht="3" customHeight="1" x14ac:dyDescent="0.25">
      <c r="A230" s="1"/>
      <c r="B230" s="1"/>
      <c r="C230" s="1"/>
      <c r="D230" s="1"/>
      <c r="E230" s="1"/>
      <c r="F230" s="1"/>
      <c r="G230" s="1"/>
      <c r="H230" s="1"/>
      <c r="I230" s="4"/>
      <c r="J230" s="1"/>
      <c r="K230" s="1"/>
      <c r="L230" s="1"/>
      <c r="M230" s="1"/>
      <c r="N230" s="1"/>
      <c r="O230" s="1"/>
      <c r="P230" s="39"/>
      <c r="Q230" s="39"/>
      <c r="R230" s="1"/>
      <c r="S230" s="108"/>
      <c r="T230" s="108"/>
      <c r="U230" s="108"/>
      <c r="V230" s="108"/>
      <c r="W230" s="108"/>
      <c r="X230" s="108"/>
      <c r="Y230" s="10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5" ht="15.75" x14ac:dyDescent="0.25">
      <c r="A231" s="1"/>
      <c r="B231" s="1"/>
      <c r="C231" s="1" t="s">
        <v>106</v>
      </c>
      <c r="D231" s="1"/>
      <c r="E231" s="1"/>
      <c r="F231" s="1"/>
      <c r="G231" s="1"/>
      <c r="H231" s="1"/>
      <c r="I231" s="4"/>
      <c r="J231" s="1"/>
      <c r="K231" s="1"/>
      <c r="L231" s="1"/>
      <c r="M231" s="1"/>
      <c r="N231" s="1"/>
      <c r="O231" s="1"/>
      <c r="P231" s="4"/>
      <c r="Q231" s="4" t="s">
        <v>8</v>
      </c>
      <c r="R231" s="1"/>
      <c r="S231" s="970">
        <f>'Rekap1 +tunjangan'!T31</f>
        <v>0</v>
      </c>
      <c r="T231" s="971"/>
      <c r="U231" s="971"/>
      <c r="V231" s="971"/>
      <c r="W231" s="971"/>
      <c r="X231" s="972"/>
      <c r="Y231" s="108"/>
      <c r="Z231" s="1"/>
      <c r="AA231" s="1"/>
      <c r="AB231" s="1" t="s">
        <v>173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970">
        <f>KOPERASI!D34</f>
        <v>100000</v>
      </c>
      <c r="AV231" s="971"/>
      <c r="AW231" s="971"/>
      <c r="AX231" s="971"/>
      <c r="AY231" s="971"/>
      <c r="AZ231" s="972"/>
    </row>
    <row r="232" spans="1:55" ht="3" customHeight="1" x14ac:dyDescent="0.25">
      <c r="A232" s="1"/>
      <c r="B232" s="1"/>
      <c r="C232" s="1"/>
      <c r="D232" s="1"/>
      <c r="E232" s="1"/>
      <c r="F232" s="1"/>
      <c r="G232" s="1"/>
      <c r="H232" s="1"/>
      <c r="I232" s="4"/>
      <c r="J232" s="1"/>
      <c r="K232" s="1"/>
      <c r="L232" s="1"/>
      <c r="M232" s="1"/>
      <c r="N232" s="1"/>
      <c r="O232" s="1"/>
      <c r="P232" s="4"/>
      <c r="Q232" s="4"/>
      <c r="R232" s="1"/>
      <c r="S232" s="108"/>
      <c r="T232" s="108"/>
      <c r="U232" s="108"/>
      <c r="V232" s="108"/>
      <c r="W232" s="108"/>
      <c r="X232" s="108"/>
      <c r="Y232" s="1"/>
      <c r="Z232" s="1"/>
      <c r="AA232" s="1"/>
      <c r="AB232" s="1"/>
      <c r="AC232" s="1"/>
      <c r="AD232" s="1"/>
      <c r="AE232" s="1"/>
      <c r="AF232" s="39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5" ht="15.75" x14ac:dyDescent="0.25">
      <c r="A233" s="1"/>
      <c r="B233" s="1"/>
      <c r="C233" s="1" t="s">
        <v>183</v>
      </c>
      <c r="D233" s="1"/>
      <c r="E233" s="1"/>
      <c r="F233" s="1"/>
      <c r="G233" s="1"/>
      <c r="H233" s="1"/>
      <c r="I233" s="4"/>
      <c r="J233" s="1"/>
      <c r="K233" s="1"/>
      <c r="L233" s="1"/>
      <c r="M233" s="1"/>
      <c r="N233" s="1"/>
      <c r="O233" s="1"/>
      <c r="P233" s="39"/>
      <c r="Q233" s="39" t="s">
        <v>8</v>
      </c>
      <c r="R233" s="1"/>
      <c r="S233" s="970">
        <f>'Rekap1 +tunjangan'!U31</f>
        <v>0</v>
      </c>
      <c r="T233" s="971"/>
      <c r="U233" s="971"/>
      <c r="V233" s="971"/>
      <c r="W233" s="971"/>
      <c r="X233" s="972"/>
      <c r="Y233" s="108"/>
      <c r="Z233" s="1"/>
      <c r="AA233" s="1"/>
      <c r="AB233" s="1" t="s">
        <v>175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970">
        <f>KOPERASI!E34</f>
        <v>0</v>
      </c>
      <c r="AV233" s="971"/>
      <c r="AW233" s="971"/>
      <c r="AX233" s="971"/>
      <c r="AY233" s="971"/>
      <c r="AZ233" s="972"/>
    </row>
    <row r="234" spans="1:55" ht="3" customHeight="1" x14ac:dyDescent="0.25">
      <c r="A234" s="1"/>
      <c r="B234" s="1"/>
      <c r="C234" s="1"/>
      <c r="D234" s="1"/>
      <c r="E234" s="1"/>
      <c r="F234" s="1"/>
      <c r="G234" s="1"/>
      <c r="H234" s="1"/>
      <c r="I234" s="4"/>
      <c r="J234" s="1"/>
      <c r="K234" s="1"/>
      <c r="L234" s="1"/>
      <c r="M234" s="1"/>
      <c r="N234" s="1"/>
      <c r="O234" s="4"/>
      <c r="P234" s="4"/>
      <c r="Q234" s="4"/>
      <c r="R234" s="1"/>
      <c r="S234" s="108"/>
      <c r="T234" s="108"/>
      <c r="U234" s="108"/>
      <c r="V234" s="108"/>
      <c r="W234" s="108"/>
      <c r="X234" s="108"/>
      <c r="Y234" s="108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5" ht="15.75" x14ac:dyDescent="0.25">
      <c r="A235" s="1"/>
      <c r="B235" s="1"/>
      <c r="C235" s="1" t="s">
        <v>187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39" t="s">
        <v>8</v>
      </c>
      <c r="R235" s="1"/>
      <c r="S235" s="970">
        <f>'Rekap1 +tunjangan'!W31</f>
        <v>0</v>
      </c>
      <c r="T235" s="971"/>
      <c r="U235" s="971"/>
      <c r="V235" s="971"/>
      <c r="W235" s="971"/>
      <c r="X235" s="972"/>
      <c r="Y235" s="108"/>
      <c r="Z235" s="1"/>
      <c r="AA235" s="1"/>
      <c r="AB235" s="1" t="s">
        <v>200</v>
      </c>
      <c r="AC235" s="1"/>
      <c r="AD235" s="1"/>
      <c r="AE235" s="1"/>
      <c r="AF235" s="1"/>
      <c r="AG235" s="5" t="s">
        <v>19</v>
      </c>
      <c r="AH235" s="67"/>
      <c r="AI235" s="73"/>
      <c r="AJ235" s="990">
        <f>KOPERASI!J34</f>
        <v>4</v>
      </c>
      <c r="AK235" s="991"/>
      <c r="AL235" s="16"/>
      <c r="AM235" s="72" t="s">
        <v>132</v>
      </c>
      <c r="AN235" s="67"/>
      <c r="AO235" s="74"/>
      <c r="AP235" s="990">
        <f>24-AJ235</f>
        <v>20</v>
      </c>
      <c r="AQ235" s="991"/>
      <c r="AR235" s="1065"/>
      <c r="AS235" s="1066"/>
      <c r="AT235" s="1"/>
      <c r="AU235" s="970">
        <f>KOPERASI!H34</f>
        <v>997500</v>
      </c>
      <c r="AV235" s="971"/>
      <c r="AW235" s="971"/>
      <c r="AX235" s="971"/>
      <c r="AY235" s="971"/>
      <c r="AZ235" s="972"/>
    </row>
    <row r="236" spans="1:55" ht="3" customHeight="1" x14ac:dyDescent="0.25">
      <c r="A236" s="1"/>
      <c r="B236" s="1"/>
      <c r="Y236" s="108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5" ht="15.75" x14ac:dyDescent="0.25">
      <c r="A237" s="1"/>
      <c r="B237" s="1"/>
      <c r="Y237" s="108"/>
      <c r="Z237" s="1"/>
      <c r="AA237" s="1"/>
      <c r="AB237" s="1" t="s">
        <v>471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983"/>
      <c r="AS237" s="983"/>
      <c r="AT237" s="1" t="s">
        <v>8</v>
      </c>
      <c r="AU237" s="970">
        <f>KOPERASI!G34</f>
        <v>0</v>
      </c>
      <c r="AV237" s="971"/>
      <c r="AW237" s="971"/>
      <c r="AX237" s="971"/>
      <c r="AY237" s="971"/>
      <c r="AZ237" s="972"/>
    </row>
    <row r="238" spans="1:55" ht="3" customHeight="1" x14ac:dyDescent="0.25">
      <c r="A238" s="1"/>
      <c r="B238" s="1"/>
      <c r="Y238" s="108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5" ht="15.75" x14ac:dyDescent="0.25">
      <c r="A239" s="1"/>
      <c r="B239" s="1"/>
      <c r="Y239" s="108"/>
      <c r="Z239" s="1"/>
      <c r="AA239" s="1"/>
      <c r="AB239" s="1" t="s">
        <v>474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 t="s">
        <v>8</v>
      </c>
      <c r="AU239" s="970">
        <f>'Rekap1 +tunjangan'!AD31</f>
        <v>0</v>
      </c>
      <c r="AV239" s="971"/>
      <c r="AW239" s="971"/>
      <c r="AX239" s="971"/>
      <c r="AY239" s="971"/>
      <c r="AZ239" s="972"/>
    </row>
    <row r="240" spans="1:55" ht="3" customHeight="1" x14ac:dyDescent="0.25">
      <c r="A240" s="1"/>
      <c r="B240" s="1"/>
      <c r="Y240" s="108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62" ht="15.75" x14ac:dyDescent="0.25">
      <c r="A241" s="1"/>
      <c r="B241" s="1"/>
      <c r="Y241" s="108"/>
      <c r="Z241" s="1"/>
      <c r="AA241" s="1"/>
      <c r="AB241" s="1" t="s">
        <v>171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983">
        <v>0.4</v>
      </c>
      <c r="AS241" s="983"/>
      <c r="AT241" s="1" t="s">
        <v>8</v>
      </c>
      <c r="AU241" s="970">
        <f>'Rekap1 +tunjangan'!AJ31</f>
        <v>195987.54</v>
      </c>
      <c r="AV241" s="971"/>
      <c r="AW241" s="971"/>
      <c r="AX241" s="971"/>
      <c r="AY241" s="971"/>
      <c r="AZ241" s="972"/>
    </row>
    <row r="242" spans="1:62" ht="3" customHeight="1" x14ac:dyDescent="0.25">
      <c r="A242" s="1"/>
      <c r="B242" s="1"/>
      <c r="Y242" s="108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62" ht="15.75" x14ac:dyDescent="0.25">
      <c r="A243" s="1"/>
      <c r="B243" s="1"/>
      <c r="Y243" s="108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62" ht="3" customHeight="1" x14ac:dyDescent="0.25">
      <c r="A244" s="1"/>
      <c r="B244" s="1"/>
      <c r="C244" s="1"/>
      <c r="D244" s="1"/>
      <c r="E244" s="1"/>
      <c r="F244" s="1"/>
      <c r="G244" s="1"/>
      <c r="H244" s="1"/>
      <c r="I244" s="4"/>
      <c r="J244" s="1"/>
      <c r="K244" s="1"/>
      <c r="L244" s="1"/>
      <c r="M244" s="1"/>
      <c r="N244" s="1"/>
      <c r="O244" s="4"/>
      <c r="P244" s="4"/>
      <c r="Q244" s="4"/>
      <c r="R244" s="1"/>
      <c r="S244" s="108"/>
      <c r="T244" s="108"/>
      <c r="U244" s="108"/>
      <c r="V244" s="108"/>
      <c r="W244" s="108"/>
      <c r="X244" s="108"/>
      <c r="Y244" s="108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62" ht="15.75" x14ac:dyDescent="0.25">
      <c r="A245" s="1"/>
      <c r="B245" s="1" t="s">
        <v>154</v>
      </c>
      <c r="C245" s="1" t="s">
        <v>126</v>
      </c>
      <c r="D245" s="1"/>
      <c r="E245" s="1"/>
      <c r="F245" s="1"/>
      <c r="G245" s="1"/>
      <c r="H245" s="1"/>
      <c r="I245" s="4"/>
      <c r="J245" s="1"/>
      <c r="K245" s="1"/>
      <c r="L245" s="1"/>
      <c r="M245" s="1"/>
      <c r="N245" s="1"/>
      <c r="O245" s="1"/>
      <c r="P245" s="4"/>
      <c r="Q245" s="4" t="s">
        <v>8</v>
      </c>
      <c r="R245" s="1"/>
      <c r="S245" s="970">
        <f>'Rekap1 +tunjangan'!S31</f>
        <v>0</v>
      </c>
      <c r="T245" s="971"/>
      <c r="U245" s="971"/>
      <c r="V245" s="971"/>
      <c r="W245" s="971"/>
      <c r="X245" s="972"/>
      <c r="Y245" s="108"/>
      <c r="Z245" s="1"/>
      <c r="AA245" s="1" t="s">
        <v>169</v>
      </c>
      <c r="AB245" s="1" t="s">
        <v>129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 t="s">
        <v>8</v>
      </c>
      <c r="AU245" s="970">
        <f>'Rekap1 +tunjangan'!AG31</f>
        <v>0</v>
      </c>
      <c r="AV245" s="971"/>
      <c r="AW245" s="971"/>
      <c r="AX245" s="971"/>
      <c r="AY245" s="971"/>
      <c r="AZ245" s="972"/>
    </row>
    <row r="246" spans="1:62" ht="3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08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62" ht="15.7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C247" s="134">
        <f>S213+S223+S225+S227</f>
        <v>4820459</v>
      </c>
    </row>
    <row r="248" spans="1:62" ht="3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08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62" ht="15.75" x14ac:dyDescent="0.25">
      <c r="A249" s="1"/>
      <c r="B249" s="1"/>
      <c r="C249" s="9" t="s">
        <v>4</v>
      </c>
      <c r="D249" s="1"/>
      <c r="E249" s="1"/>
      <c r="F249" s="1"/>
      <c r="G249" s="1"/>
      <c r="H249" s="1"/>
      <c r="I249" s="4"/>
      <c r="J249" s="1"/>
      <c r="K249" s="1"/>
      <c r="L249" s="1"/>
      <c r="M249" s="1"/>
      <c r="N249" s="1"/>
      <c r="O249" s="4"/>
      <c r="P249" s="4"/>
      <c r="Q249" s="39" t="s">
        <v>8</v>
      </c>
      <c r="R249" s="1"/>
      <c r="S249" s="985">
        <f>SUM(S213:X248)</f>
        <v>5440459</v>
      </c>
      <c r="T249" s="986"/>
      <c r="U249" s="986"/>
      <c r="V249" s="986"/>
      <c r="W249" s="986"/>
      <c r="X249" s="987"/>
      <c r="Y249" s="89"/>
      <c r="Z249" s="1"/>
      <c r="AA249" s="9" t="s">
        <v>4</v>
      </c>
      <c r="AB249" s="1"/>
      <c r="AC249" s="1"/>
      <c r="AD249" s="1"/>
      <c r="AE249" s="1"/>
      <c r="AF249" s="4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 t="s">
        <v>8</v>
      </c>
      <c r="AU249" s="985">
        <f>SUM(AU215:AZ248)</f>
        <v>1530607.375</v>
      </c>
      <c r="AV249" s="986"/>
      <c r="AW249" s="986"/>
      <c r="AX249" s="986"/>
      <c r="AY249" s="986"/>
      <c r="AZ249" s="987"/>
      <c r="BC249" s="134">
        <f>AU249-AU225</f>
        <v>1491742.7849999999</v>
      </c>
    </row>
    <row r="250" spans="1:62" ht="16.5" thickBot="1" x14ac:dyDescent="0.3">
      <c r="A250" s="1"/>
      <c r="B250" s="1"/>
      <c r="C250" s="1"/>
      <c r="D250" s="1"/>
      <c r="E250" s="1"/>
      <c r="F250" s="1"/>
      <c r="G250" s="1"/>
      <c r="H250" s="1"/>
      <c r="I250" s="39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39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62" ht="21" thickTop="1" x14ac:dyDescent="0.3">
      <c r="A251" s="19"/>
      <c r="B251" s="973"/>
      <c r="C251" s="974"/>
      <c r="D251" s="974"/>
      <c r="E251" s="974"/>
      <c r="F251" s="974"/>
      <c r="G251" s="1006" t="s">
        <v>130</v>
      </c>
      <c r="H251" s="1006"/>
      <c r="I251" s="1006"/>
      <c r="J251" s="1006"/>
      <c r="K251" s="1006"/>
      <c r="L251" s="1006"/>
      <c r="M251" s="1006"/>
      <c r="N251" s="1006"/>
      <c r="O251" s="1006"/>
      <c r="P251" s="1006"/>
      <c r="Q251" s="1006"/>
      <c r="R251" s="1006"/>
      <c r="S251" s="1006"/>
      <c r="T251" s="1006"/>
      <c r="U251" s="1006"/>
      <c r="V251" s="1006"/>
      <c r="W251" s="1006"/>
      <c r="X251" s="1008"/>
      <c r="Y251" s="126"/>
      <c r="Z251" s="1010" t="s">
        <v>8</v>
      </c>
      <c r="AA251" s="974"/>
      <c r="AB251" s="981">
        <f>S249-AU249</f>
        <v>3909851.625</v>
      </c>
      <c r="AC251" s="981"/>
      <c r="AD251" s="981"/>
      <c r="AE251" s="981"/>
      <c r="AF251" s="981"/>
      <c r="AG251" s="981"/>
      <c r="AH251" s="981"/>
      <c r="AI251" s="981"/>
      <c r="AJ251" s="981"/>
      <c r="AK251" s="981"/>
      <c r="AL251" s="981"/>
      <c r="AM251" s="981"/>
      <c r="AN251" s="981"/>
      <c r="AO251" s="981"/>
      <c r="AP251" s="112"/>
      <c r="AQ251" s="112"/>
      <c r="AR251" s="112"/>
      <c r="AS251" s="113"/>
      <c r="AT251" s="113"/>
      <c r="AU251" s="113"/>
      <c r="AV251" s="113"/>
      <c r="AW251" s="113"/>
      <c r="AX251" s="113"/>
      <c r="AY251" s="113"/>
      <c r="AZ251" s="114"/>
      <c r="BD251" s="1012"/>
      <c r="BE251" s="989"/>
      <c r="BF251" s="989"/>
      <c r="BG251" s="989"/>
      <c r="BH251" s="989"/>
      <c r="BI251" s="989"/>
      <c r="BJ251" s="989"/>
    </row>
    <row r="252" spans="1:62" ht="21" thickBot="1" x14ac:dyDescent="0.35">
      <c r="A252" s="34"/>
      <c r="B252" s="975"/>
      <c r="C252" s="976"/>
      <c r="D252" s="976"/>
      <c r="E252" s="976"/>
      <c r="F252" s="976"/>
      <c r="G252" s="1007"/>
      <c r="H252" s="1007"/>
      <c r="I252" s="1007"/>
      <c r="J252" s="1007"/>
      <c r="K252" s="1007"/>
      <c r="L252" s="1007"/>
      <c r="M252" s="1007"/>
      <c r="N252" s="1007"/>
      <c r="O252" s="1007"/>
      <c r="P252" s="1007"/>
      <c r="Q252" s="1007"/>
      <c r="R252" s="1007"/>
      <c r="S252" s="1007"/>
      <c r="T252" s="1007"/>
      <c r="U252" s="1007"/>
      <c r="V252" s="1007"/>
      <c r="W252" s="1007"/>
      <c r="X252" s="1009"/>
      <c r="Y252" s="128"/>
      <c r="Z252" s="1011"/>
      <c r="AA252" s="976"/>
      <c r="AB252" s="982"/>
      <c r="AC252" s="982"/>
      <c r="AD252" s="982"/>
      <c r="AE252" s="982"/>
      <c r="AF252" s="982"/>
      <c r="AG252" s="982"/>
      <c r="AH252" s="982"/>
      <c r="AI252" s="982"/>
      <c r="AJ252" s="982"/>
      <c r="AK252" s="982"/>
      <c r="AL252" s="982"/>
      <c r="AM252" s="982"/>
      <c r="AN252" s="982"/>
      <c r="AO252" s="982"/>
      <c r="AP252" s="116"/>
      <c r="AQ252" s="116"/>
      <c r="AR252" s="116"/>
      <c r="AS252" s="117"/>
      <c r="AT252" s="117"/>
      <c r="AU252" s="117"/>
      <c r="AV252" s="117"/>
      <c r="AW252" s="117"/>
      <c r="AX252" s="117"/>
      <c r="AY252" s="117"/>
      <c r="AZ252" s="118"/>
    </row>
    <row r="253" spans="1:62" ht="16.5" thickTop="1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62" ht="15.75" x14ac:dyDescent="0.25">
      <c r="B254" s="1" t="s">
        <v>170</v>
      </c>
      <c r="C254" s="1" t="s">
        <v>155</v>
      </c>
      <c r="D254" s="1"/>
      <c r="E254" s="1"/>
      <c r="F254" s="1"/>
      <c r="G254" s="1"/>
      <c r="H254" s="1"/>
      <c r="I254" s="4"/>
      <c r="J254" s="1"/>
      <c r="K254" s="1"/>
      <c r="L254" s="1"/>
      <c r="M254" s="1"/>
      <c r="N254" s="1"/>
      <c r="O254" s="4"/>
      <c r="P254" s="4"/>
      <c r="Q254" s="4"/>
      <c r="R254" s="1"/>
      <c r="S254" s="108"/>
      <c r="T254" s="108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62" ht="15.75" x14ac:dyDescent="0.25">
      <c r="B255" s="1">
        <v>1</v>
      </c>
      <c r="C255" s="1" t="s">
        <v>555</v>
      </c>
      <c r="D255" s="1"/>
      <c r="E255" s="1"/>
      <c r="F255" s="1"/>
      <c r="G255" s="1"/>
      <c r="H255" s="1"/>
      <c r="I255" s="4"/>
      <c r="J255" s="1"/>
      <c r="K255" s="1"/>
      <c r="L255" s="1"/>
      <c r="M255" s="1"/>
      <c r="N255" s="1"/>
      <c r="O255" s="4"/>
      <c r="P255" s="4"/>
      <c r="Q255" s="4"/>
      <c r="R255" s="1"/>
      <c r="S255" s="108"/>
      <c r="T255" s="108"/>
      <c r="U255" s="108"/>
      <c r="V255" s="108"/>
      <c r="W255" s="108"/>
      <c r="X255" s="108"/>
      <c r="Y255" s="1"/>
      <c r="Z255" s="1"/>
      <c r="AA255" s="1">
        <v>2</v>
      </c>
      <c r="AB255" s="1" t="s">
        <v>171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983">
        <v>0.6</v>
      </c>
      <c r="AS255" s="983"/>
      <c r="AT255" s="1" t="s">
        <v>8</v>
      </c>
      <c r="AU255" s="970">
        <f>'DPLK (urut)'!F33</f>
        <v>293981.31</v>
      </c>
      <c r="AV255" s="971"/>
      <c r="AW255" s="971"/>
      <c r="AX255" s="971"/>
      <c r="AY255" s="971"/>
      <c r="AZ255" s="972"/>
    </row>
    <row r="256" spans="1:62" ht="3" customHeight="1" x14ac:dyDescent="0.25">
      <c r="B256" s="1"/>
      <c r="C256" s="1"/>
      <c r="D256" s="1"/>
      <c r="E256" s="1"/>
      <c r="F256" s="1"/>
      <c r="G256" s="1"/>
      <c r="H256" s="1"/>
      <c r="I256" s="4"/>
      <c r="J256" s="1"/>
      <c r="K256" s="1"/>
      <c r="L256" s="1"/>
      <c r="M256" s="1"/>
      <c r="N256" s="1"/>
      <c r="O256" s="4"/>
      <c r="P256" s="4"/>
      <c r="Q256" s="4"/>
      <c r="R256" s="1"/>
      <c r="S256" s="108"/>
      <c r="T256" s="108"/>
      <c r="U256" s="108"/>
      <c r="V256" s="108"/>
      <c r="W256" s="108"/>
      <c r="X256" s="108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x14ac:dyDescent="0.25">
      <c r="B257" s="1"/>
      <c r="C257" s="1" t="s">
        <v>127</v>
      </c>
      <c r="D257" s="1"/>
      <c r="E257" s="1"/>
      <c r="F257" s="1"/>
      <c r="G257" s="1"/>
      <c r="H257" s="1"/>
      <c r="I257" s="4"/>
      <c r="J257" s="1"/>
      <c r="K257" s="1"/>
      <c r="L257" s="1"/>
      <c r="M257" s="1"/>
      <c r="N257" s="1"/>
      <c r="O257" s="969">
        <v>3.0000000000000001E-3</v>
      </c>
      <c r="P257" s="969"/>
      <c r="Q257" s="4" t="s">
        <v>8</v>
      </c>
      <c r="R257" s="1"/>
      <c r="S257" s="970">
        <f>'BPJS Ketenagakerjaan'!F39</f>
        <v>11659.377</v>
      </c>
      <c r="T257" s="971"/>
      <c r="U257" s="971"/>
      <c r="V257" s="971"/>
      <c r="W257" s="971"/>
      <c r="X257" s="972"/>
      <c r="Y257" s="1"/>
      <c r="Z257" s="1"/>
      <c r="AA257" s="1">
        <v>3</v>
      </c>
      <c r="AB257" s="1" t="s">
        <v>186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U257" s="970">
        <v>0</v>
      </c>
      <c r="AV257" s="971"/>
      <c r="AW257" s="971"/>
      <c r="AX257" s="971"/>
      <c r="AY257" s="971"/>
      <c r="AZ257" s="972"/>
    </row>
    <row r="258" spans="1:52" ht="3" customHeight="1" x14ac:dyDescent="0.25">
      <c r="B258" s="1"/>
      <c r="C258" s="1"/>
      <c r="D258" s="1"/>
      <c r="E258" s="1"/>
      <c r="F258" s="1"/>
      <c r="G258" s="1"/>
      <c r="H258" s="1"/>
      <c r="I258" s="4"/>
      <c r="J258" s="1"/>
      <c r="K258" s="1"/>
      <c r="L258" s="1"/>
      <c r="M258" s="1"/>
      <c r="N258" s="1"/>
      <c r="O258" s="109"/>
      <c r="P258" s="109"/>
      <c r="Q258" s="4"/>
      <c r="R258" s="1"/>
      <c r="S258" s="106"/>
      <c r="T258" s="106"/>
      <c r="U258" s="106"/>
      <c r="V258" s="106"/>
      <c r="W258" s="106"/>
      <c r="X258" s="106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x14ac:dyDescent="0.25">
      <c r="B259" s="1"/>
      <c r="C259" s="1" t="s">
        <v>131</v>
      </c>
      <c r="D259" s="1"/>
      <c r="E259" s="1"/>
      <c r="F259" s="1"/>
      <c r="G259" s="1"/>
      <c r="H259" s="1"/>
      <c r="I259" s="4"/>
      <c r="J259" s="1"/>
      <c r="K259" s="1"/>
      <c r="L259" s="1"/>
      <c r="M259" s="1"/>
      <c r="N259" s="1"/>
      <c r="O259" s="969">
        <v>8.8999999999999999E-3</v>
      </c>
      <c r="P259" s="969"/>
      <c r="Q259" s="4" t="s">
        <v>8</v>
      </c>
      <c r="R259" s="1"/>
      <c r="S259" s="970">
        <f>'BPJS Ketenagakerjaan'!H39</f>
        <v>34589.485099999998</v>
      </c>
      <c r="T259" s="971"/>
      <c r="U259" s="971"/>
      <c r="V259" s="971"/>
      <c r="W259" s="971"/>
      <c r="X259" s="972"/>
      <c r="Y259" s="1"/>
      <c r="Z259" s="1"/>
      <c r="AA259" s="1">
        <v>4</v>
      </c>
      <c r="AB259" s="1" t="s">
        <v>554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 t="s">
        <v>8</v>
      </c>
      <c r="AU259" s="970">
        <f>'BPJS Kesehatan'!G44</f>
        <v>155458.36000000002</v>
      </c>
      <c r="AV259" s="971"/>
      <c r="AW259" s="971"/>
      <c r="AX259" s="971"/>
      <c r="AY259" s="971"/>
      <c r="AZ259" s="972"/>
    </row>
    <row r="260" spans="1:52" ht="3" customHeight="1" x14ac:dyDescent="0.25">
      <c r="B260" s="1"/>
      <c r="C260" s="1"/>
      <c r="D260" s="1"/>
      <c r="E260" s="1"/>
      <c r="F260" s="1"/>
      <c r="G260" s="1"/>
      <c r="H260" s="1"/>
      <c r="I260" s="4"/>
      <c r="J260" s="1"/>
      <c r="K260" s="1"/>
      <c r="L260" s="1"/>
      <c r="M260" s="1"/>
      <c r="N260" s="1"/>
      <c r="O260" s="109"/>
      <c r="P260" s="109"/>
      <c r="Q260" s="4"/>
      <c r="R260" s="1"/>
      <c r="S260" s="106"/>
      <c r="T260" s="106"/>
      <c r="U260" s="106"/>
      <c r="V260" s="106"/>
      <c r="W260" s="106"/>
      <c r="X260" s="106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x14ac:dyDescent="0.25">
      <c r="B261" s="1"/>
      <c r="C261" s="1" t="s">
        <v>156</v>
      </c>
      <c r="D261" s="1"/>
      <c r="E261" s="1"/>
      <c r="F261" s="1"/>
      <c r="G261" s="1"/>
      <c r="H261" s="1"/>
      <c r="I261" s="4"/>
      <c r="J261" s="1"/>
      <c r="K261" s="1"/>
      <c r="L261" s="1"/>
      <c r="M261" s="1"/>
      <c r="N261" s="1"/>
      <c r="O261" s="969">
        <v>3.6999999999999998E-2</v>
      </c>
      <c r="P261" s="969"/>
      <c r="Q261" s="4" t="s">
        <v>8</v>
      </c>
      <c r="R261" s="1"/>
      <c r="S261" s="970">
        <f>'BPJS Ketenagakerjaan'!M39</f>
        <v>143798.98299999998</v>
      </c>
      <c r="T261" s="971"/>
      <c r="U261" s="971"/>
      <c r="V261" s="971"/>
      <c r="W261" s="971"/>
      <c r="X261" s="972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 t="s">
        <v>8</v>
      </c>
      <c r="AU261" s="1"/>
      <c r="AV261" s="1"/>
      <c r="AW261" s="1"/>
      <c r="AX261" s="1"/>
      <c r="AY261" s="1"/>
      <c r="AZ261" s="1"/>
    </row>
    <row r="262" spans="1:52" ht="3" customHeight="1" x14ac:dyDescent="0.25">
      <c r="B262" s="1"/>
      <c r="C262" s="1"/>
      <c r="D262" s="1"/>
      <c r="E262" s="1"/>
      <c r="F262" s="1"/>
      <c r="G262" s="1"/>
      <c r="H262" s="1"/>
      <c r="I262" s="4"/>
      <c r="J262" s="1"/>
      <c r="K262" s="1"/>
      <c r="L262" s="1"/>
      <c r="M262" s="1"/>
      <c r="N262" s="1"/>
      <c r="O262" s="503"/>
      <c r="P262" s="503"/>
      <c r="Q262" s="4"/>
      <c r="R262" s="1"/>
      <c r="S262" s="502"/>
      <c r="T262" s="502"/>
      <c r="U262" s="502"/>
      <c r="V262" s="502"/>
      <c r="W262" s="502"/>
      <c r="X262" s="502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x14ac:dyDescent="0.25">
      <c r="B263" s="1"/>
      <c r="C263" s="1" t="s">
        <v>602</v>
      </c>
      <c r="D263" s="1"/>
      <c r="E263" s="1"/>
      <c r="F263" s="1"/>
      <c r="G263" s="1"/>
      <c r="H263" s="1"/>
      <c r="I263" s="4"/>
      <c r="J263" s="1"/>
      <c r="K263" s="1"/>
      <c r="L263" s="1"/>
      <c r="M263" s="1"/>
      <c r="N263" s="1"/>
      <c r="O263" s="969">
        <v>0.02</v>
      </c>
      <c r="P263" s="969"/>
      <c r="Q263" s="4" t="s">
        <v>8</v>
      </c>
      <c r="R263" s="1"/>
      <c r="S263" s="970">
        <f>'BPJS Ketenagakerjaan'!R39</f>
        <v>77729.180000000008</v>
      </c>
      <c r="T263" s="971"/>
      <c r="U263" s="971"/>
      <c r="V263" s="971"/>
      <c r="W263" s="971"/>
      <c r="X263" s="972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 t="s">
        <v>8</v>
      </c>
      <c r="AU263" s="1"/>
      <c r="AV263" s="1"/>
      <c r="AW263" s="1"/>
      <c r="AX263" s="1"/>
      <c r="AY263" s="1"/>
      <c r="AZ263" s="1"/>
    </row>
    <row r="264" spans="1:52" ht="15.75" x14ac:dyDescent="0.25">
      <c r="B264" s="1"/>
      <c r="C264" s="1"/>
      <c r="D264" s="1"/>
      <c r="E264" s="1"/>
      <c r="F264" s="1"/>
      <c r="G264" s="1"/>
      <c r="H264" s="1"/>
      <c r="I264" s="4"/>
      <c r="J264" s="1"/>
      <c r="K264" s="1"/>
      <c r="L264" s="1"/>
      <c r="M264" s="1"/>
      <c r="N264" s="1"/>
      <c r="O264" s="109"/>
      <c r="P264" s="109"/>
      <c r="Q264" s="4"/>
      <c r="R264" s="1"/>
      <c r="S264" s="108"/>
      <c r="T264" s="108"/>
      <c r="U264" s="108"/>
      <c r="V264" s="108"/>
      <c r="W264" s="108"/>
      <c r="X264" s="108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6" spans="1:52" ht="15.7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2" ht="18.75" x14ac:dyDescent="0.3">
      <c r="A267" s="1"/>
      <c r="B267" s="1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 t="s">
        <v>350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1"/>
      <c r="AY267" s="1"/>
    </row>
    <row r="268" spans="1:52" ht="15.75" x14ac:dyDescent="0.25">
      <c r="A268" s="1"/>
      <c r="B268" s="1"/>
      <c r="C268" s="1"/>
      <c r="D268" s="1"/>
      <c r="E268" s="1"/>
      <c r="F268" s="1"/>
      <c r="G268" s="1"/>
      <c r="H268" s="1"/>
      <c r="I268" s="39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2" ht="22.5" x14ac:dyDescent="0.3">
      <c r="A269" s="1"/>
      <c r="B269" s="1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1" t="s">
        <v>15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1"/>
      <c r="AY269" s="1"/>
    </row>
    <row r="270" spans="1:52" ht="15.75" x14ac:dyDescent="0.25">
      <c r="A270" s="1"/>
      <c r="B270" s="1"/>
      <c r="C270" s="1"/>
      <c r="D270" s="1"/>
      <c r="E270" s="1"/>
      <c r="F270" s="1"/>
      <c r="G270" s="1"/>
      <c r="H270" s="1"/>
      <c r="I270" s="3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2" ht="15.75" x14ac:dyDescent="0.25">
      <c r="A271" s="1"/>
      <c r="B271" s="5"/>
      <c r="C271" s="6" t="s">
        <v>7</v>
      </c>
      <c r="D271" s="7"/>
      <c r="E271" s="7"/>
      <c r="F271" s="7"/>
      <c r="G271" s="7"/>
      <c r="H271" s="7"/>
      <c r="I271" s="11" t="s">
        <v>8</v>
      </c>
      <c r="J271" s="7"/>
      <c r="K271" s="994" t="str">
        <f>'Rekap1 +tunjangan'!B32</f>
        <v>ALIM DENNY KRISTIAWAN, S.Si</v>
      </c>
      <c r="L271" s="995"/>
      <c r="M271" s="995"/>
      <c r="N271" s="995"/>
      <c r="O271" s="995"/>
      <c r="P271" s="995"/>
      <c r="Q271" s="995"/>
      <c r="R271" s="995"/>
      <c r="S271" s="995"/>
      <c r="T271" s="995"/>
      <c r="U271" s="995"/>
      <c r="V271" s="995"/>
      <c r="W271" s="995"/>
      <c r="X271" s="996"/>
      <c r="Y271" s="90"/>
      <c r="Z271" s="1"/>
      <c r="AA271" s="8" t="s">
        <v>11</v>
      </c>
      <c r="AB271" s="7"/>
      <c r="AC271" s="7"/>
      <c r="AD271" s="7"/>
      <c r="AE271" s="7"/>
      <c r="AF271" s="11" t="s">
        <v>8</v>
      </c>
      <c r="AG271" s="7"/>
      <c r="AH271" s="994" t="str">
        <f>'D.PENGWS &amp; DIREKSI'!AH391</f>
        <v>PEMANDUAN DAN PENUNDAAN</v>
      </c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1004"/>
    </row>
    <row r="272" spans="1:52" ht="3" customHeight="1" x14ac:dyDescent="0.25">
      <c r="A272" s="1"/>
      <c r="B272" s="1"/>
      <c r="C272" s="1"/>
      <c r="D272" s="1"/>
      <c r="E272" s="1"/>
      <c r="F272" s="1"/>
      <c r="G272" s="1"/>
      <c r="H272" s="1"/>
      <c r="I272" s="10"/>
      <c r="J272" s="1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1"/>
      <c r="AA272" s="2"/>
      <c r="AB272" s="1"/>
      <c r="AC272" s="1"/>
      <c r="AD272" s="1"/>
      <c r="AE272" s="1"/>
      <c r="AF272" s="12"/>
      <c r="AG272" s="1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1"/>
      <c r="AY272" s="1"/>
    </row>
    <row r="273" spans="1:52" ht="15.75" x14ac:dyDescent="0.25">
      <c r="A273" s="1"/>
      <c r="B273" s="5"/>
      <c r="C273" s="6" t="s">
        <v>21</v>
      </c>
      <c r="D273" s="7"/>
      <c r="E273" s="7"/>
      <c r="F273" s="7"/>
      <c r="G273" s="7"/>
      <c r="H273" s="7"/>
      <c r="I273" s="11" t="s">
        <v>8</v>
      </c>
      <c r="J273" s="7"/>
      <c r="K273" s="994" t="s">
        <v>162</v>
      </c>
      <c r="L273" s="995"/>
      <c r="M273" s="995"/>
      <c r="N273" s="995"/>
      <c r="O273" s="995"/>
      <c r="P273" s="995"/>
      <c r="Q273" s="995"/>
      <c r="R273" s="995"/>
      <c r="S273" s="995"/>
      <c r="T273" s="995"/>
      <c r="U273" s="995"/>
      <c r="V273" s="995"/>
      <c r="W273" s="995"/>
      <c r="X273" s="996"/>
      <c r="Y273" s="90"/>
      <c r="Z273" s="1"/>
      <c r="AA273" s="8" t="s">
        <v>12</v>
      </c>
      <c r="AB273" s="7"/>
      <c r="AC273" s="7"/>
      <c r="AD273" s="7"/>
      <c r="AE273" s="7"/>
      <c r="AF273" s="11" t="s">
        <v>8</v>
      </c>
      <c r="AG273" s="7"/>
      <c r="AH273" s="997">
        <f>pandu!AH8</f>
        <v>42659</v>
      </c>
      <c r="AI273" s="997"/>
      <c r="AJ273" s="997"/>
      <c r="AK273" s="997"/>
      <c r="AL273" s="997"/>
      <c r="AM273" s="67" t="s">
        <v>18</v>
      </c>
      <c r="AN273" s="7"/>
      <c r="AO273" s="997">
        <f>pandu!AO8</f>
        <v>42689</v>
      </c>
      <c r="AP273" s="997"/>
      <c r="AQ273" s="997"/>
      <c r="AR273" s="997"/>
      <c r="AS273" s="997"/>
      <c r="AT273" s="68"/>
      <c r="AU273" s="68"/>
      <c r="AV273" s="68"/>
      <c r="AW273" s="68"/>
      <c r="AX273" s="7"/>
      <c r="AY273" s="74"/>
    </row>
    <row r="274" spans="1:52" ht="3" customHeight="1" x14ac:dyDescent="0.25">
      <c r="A274" s="1"/>
      <c r="B274" s="1"/>
      <c r="C274" s="1"/>
      <c r="D274" s="1"/>
      <c r="E274" s="1"/>
      <c r="F274" s="1"/>
      <c r="G274" s="1"/>
      <c r="H274" s="1"/>
      <c r="I274" s="10"/>
      <c r="J274" s="1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1"/>
      <c r="AA274" s="2"/>
      <c r="AB274" s="1"/>
      <c r="AC274" s="1"/>
      <c r="AD274" s="1"/>
      <c r="AE274" s="1"/>
      <c r="AF274" s="12"/>
      <c r="AG274" s="1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1"/>
      <c r="AY274" s="1"/>
    </row>
    <row r="275" spans="1:52" ht="15.75" x14ac:dyDescent="0.25">
      <c r="A275" s="1"/>
      <c r="B275" s="5"/>
      <c r="C275" s="6" t="s">
        <v>6</v>
      </c>
      <c r="D275" s="7"/>
      <c r="E275" s="7"/>
      <c r="F275" s="7"/>
      <c r="G275" s="7"/>
      <c r="H275" s="7"/>
      <c r="I275" s="11" t="s">
        <v>8</v>
      </c>
      <c r="J275" s="7"/>
      <c r="K275" s="999" t="s">
        <v>409</v>
      </c>
      <c r="L275" s="1000"/>
      <c r="M275" s="1000"/>
      <c r="N275" s="1000"/>
      <c r="O275" s="1000"/>
      <c r="P275" s="1000"/>
      <c r="Q275" s="1000"/>
      <c r="R275" s="1000"/>
      <c r="S275" s="1000"/>
      <c r="T275" s="1000"/>
      <c r="U275" s="1000"/>
      <c r="V275" s="1000"/>
      <c r="W275" s="1000"/>
      <c r="X275" s="1001"/>
      <c r="Y275" s="91"/>
      <c r="Z275" s="1"/>
      <c r="AA275" s="8" t="s">
        <v>13</v>
      </c>
      <c r="AB275" s="7"/>
      <c r="AC275" s="7"/>
      <c r="AD275" s="7"/>
      <c r="AE275" s="7"/>
      <c r="AF275" s="11" t="s">
        <v>8</v>
      </c>
      <c r="AG275" s="7"/>
      <c r="AH275" s="1002">
        <f>'Rekap1 +tunjangan'!C32</f>
        <v>39084</v>
      </c>
      <c r="AI275" s="997"/>
      <c r="AJ275" s="997"/>
      <c r="AK275" s="997"/>
      <c r="AL275" s="997"/>
      <c r="AM275" s="997"/>
      <c r="AN275" s="997"/>
      <c r="AO275" s="997"/>
      <c r="AP275" s="997"/>
      <c r="AQ275" s="997"/>
      <c r="AR275" s="997"/>
      <c r="AS275" s="997"/>
      <c r="AT275" s="997"/>
      <c r="AU275" s="997"/>
      <c r="AV275" s="997"/>
      <c r="AW275" s="997"/>
      <c r="AX275" s="7"/>
      <c r="AY275" s="74"/>
    </row>
    <row r="276" spans="1:52" ht="3" customHeight="1" x14ac:dyDescent="0.25">
      <c r="A276" s="1"/>
      <c r="B276" s="1"/>
      <c r="C276" s="1"/>
      <c r="D276" s="1"/>
      <c r="E276" s="1"/>
      <c r="F276" s="1"/>
      <c r="G276" s="1"/>
      <c r="H276" s="1"/>
      <c r="I276" s="10"/>
      <c r="J276" s="1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1"/>
      <c r="AA276" s="2"/>
      <c r="AB276" s="1"/>
      <c r="AC276" s="1"/>
      <c r="AD276" s="1"/>
      <c r="AE276" s="1"/>
      <c r="AF276" s="12"/>
      <c r="AG276" s="1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1"/>
      <c r="AY276" s="1"/>
    </row>
    <row r="277" spans="1:52" ht="15.75" x14ac:dyDescent="0.25">
      <c r="A277" s="1"/>
      <c r="B277" s="5"/>
      <c r="C277" s="6" t="s">
        <v>104</v>
      </c>
      <c r="D277" s="7"/>
      <c r="E277" s="7"/>
      <c r="F277" s="7"/>
      <c r="G277" s="7"/>
      <c r="H277" s="7"/>
      <c r="I277" s="87" t="s">
        <v>8</v>
      </c>
      <c r="J277" s="7"/>
      <c r="K277" s="994" t="s">
        <v>158</v>
      </c>
      <c r="L277" s="995"/>
      <c r="M277" s="995"/>
      <c r="N277" s="995"/>
      <c r="O277" s="995"/>
      <c r="P277" s="995"/>
      <c r="Q277" s="995"/>
      <c r="R277" s="995"/>
      <c r="S277" s="995"/>
      <c r="T277" s="995"/>
      <c r="U277" s="995"/>
      <c r="V277" s="995"/>
      <c r="W277" s="995"/>
      <c r="X277" s="996"/>
      <c r="Y277" s="90"/>
      <c r="Z277" s="1"/>
      <c r="AA277" s="8" t="s">
        <v>14</v>
      </c>
      <c r="AB277" s="7"/>
      <c r="AC277" s="7"/>
      <c r="AD277" s="7"/>
      <c r="AE277" s="7"/>
      <c r="AF277" s="11" t="s">
        <v>8</v>
      </c>
      <c r="AG277" s="7"/>
      <c r="AH277" s="1014" t="s">
        <v>298</v>
      </c>
      <c r="AI277" s="994"/>
      <c r="AJ277" s="994"/>
      <c r="AK277" s="994"/>
      <c r="AL277" s="994"/>
      <c r="AM277" s="994"/>
      <c r="AN277" s="67" t="s">
        <v>161</v>
      </c>
      <c r="AO277" s="67"/>
      <c r="AP277" s="67"/>
      <c r="AQ277" s="67"/>
      <c r="AR277" s="67"/>
      <c r="AS277" s="67"/>
      <c r="AT277" s="67"/>
      <c r="AU277" s="67"/>
      <c r="AV277" s="67"/>
      <c r="AW277" s="67"/>
      <c r="AX277" s="7"/>
      <c r="AY277" s="74"/>
    </row>
    <row r="278" spans="1:52" ht="15.75" x14ac:dyDescent="0.25">
      <c r="A278" s="1"/>
      <c r="B278" s="1"/>
      <c r="C278" s="1"/>
      <c r="D278" s="1"/>
      <c r="E278" s="1"/>
      <c r="F278" s="1"/>
      <c r="G278" s="1"/>
      <c r="H278" s="1"/>
      <c r="I278" s="3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2" ht="15.75" x14ac:dyDescent="0.25">
      <c r="A279" s="1"/>
      <c r="B279" s="1" t="s">
        <v>167</v>
      </c>
      <c r="C279" s="1" t="s">
        <v>0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4"/>
      <c r="Q279" s="4" t="s">
        <v>8</v>
      </c>
      <c r="R279" s="1"/>
      <c r="S279" s="970">
        <f>'Rekap1 +tunjangan'!E32</f>
        <v>3752134</v>
      </c>
      <c r="T279" s="971"/>
      <c r="U279" s="971"/>
      <c r="V279" s="971"/>
      <c r="W279" s="971"/>
      <c r="X279" s="972"/>
      <c r="Y279" s="108"/>
      <c r="Z279" s="1"/>
      <c r="AA279" s="1" t="s">
        <v>166</v>
      </c>
      <c r="AB279" s="1" t="s">
        <v>153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3" customHeight="1" x14ac:dyDescent="0.25">
      <c r="A280" s="1"/>
      <c r="B280" s="1"/>
      <c r="C280" s="1"/>
      <c r="D280" s="1"/>
      <c r="E280" s="1"/>
      <c r="F280" s="1"/>
      <c r="G280" s="1"/>
      <c r="H280" s="1"/>
      <c r="I280" s="3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x14ac:dyDescent="0.25">
      <c r="A281" s="1"/>
      <c r="B281" s="1" t="s">
        <v>168</v>
      </c>
      <c r="C281" s="1" t="s">
        <v>125</v>
      </c>
      <c r="D281" s="1"/>
      <c r="E281" s="1"/>
      <c r="F281" s="1"/>
      <c r="G281" s="1"/>
      <c r="H281" s="1"/>
      <c r="I281" s="1"/>
      <c r="J281" s="1"/>
      <c r="K281" s="16"/>
      <c r="L281" s="16"/>
      <c r="M281" s="16"/>
      <c r="N281" s="16"/>
      <c r="O281" s="1"/>
      <c r="P281" s="4"/>
      <c r="Q281" s="4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 t="s">
        <v>108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3" customHeight="1" x14ac:dyDescent="0.25">
      <c r="A282" s="1"/>
      <c r="B282" s="1"/>
      <c r="C282" s="1"/>
      <c r="D282" s="1"/>
      <c r="E282" s="1"/>
      <c r="F282" s="1"/>
      <c r="G282" s="1"/>
      <c r="H282" s="1"/>
      <c r="I282" s="4"/>
      <c r="J282" s="1"/>
      <c r="K282" s="39"/>
      <c r="L282" s="39"/>
      <c r="M282" s="39"/>
      <c r="N282" s="39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39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x14ac:dyDescent="0.25">
      <c r="A283" s="1"/>
      <c r="B283" s="1"/>
      <c r="C283" s="1" t="s">
        <v>20</v>
      </c>
      <c r="D283" s="1"/>
      <c r="E283" s="1"/>
      <c r="F283" s="1"/>
      <c r="G283" s="1"/>
      <c r="H283" s="1"/>
      <c r="I283" s="4"/>
      <c r="J283" s="1"/>
      <c r="K283" s="1"/>
      <c r="L283" s="1"/>
      <c r="M283" s="1"/>
      <c r="N283" s="1"/>
      <c r="O283" s="1"/>
      <c r="P283" s="4"/>
      <c r="Q283" s="4" t="s">
        <v>8</v>
      </c>
      <c r="R283" s="1"/>
      <c r="S283" s="970">
        <f>'Rekap1 +tunjangan'!G32</f>
        <v>750000</v>
      </c>
      <c r="T283" s="971"/>
      <c r="U283" s="971"/>
      <c r="V283" s="971"/>
      <c r="W283" s="971"/>
      <c r="X283" s="972"/>
      <c r="Y283" s="108"/>
      <c r="Z283" s="1"/>
      <c r="AA283" s="1"/>
      <c r="AB283" s="1" t="s">
        <v>550</v>
      </c>
      <c r="AC283" s="1"/>
      <c r="AD283" s="1"/>
      <c r="AE283" s="1"/>
      <c r="AF283" s="4"/>
      <c r="AG283" s="15"/>
      <c r="AH283" s="16"/>
      <c r="AI283" s="16"/>
      <c r="AJ283" s="992"/>
      <c r="AK283" s="993"/>
      <c r="AL283" s="16"/>
      <c r="AM283" s="16"/>
      <c r="AN283" s="16"/>
      <c r="AO283" s="15"/>
      <c r="AP283" s="992"/>
      <c r="AQ283" s="993"/>
      <c r="AR283" s="107"/>
      <c r="AS283" s="1"/>
      <c r="AT283" s="1" t="s">
        <v>8</v>
      </c>
      <c r="AU283" s="970">
        <f>'Rekap1 +tunjangan'!AM32</f>
        <v>45021.340000000004</v>
      </c>
      <c r="AV283" s="971"/>
      <c r="AW283" s="971"/>
      <c r="AX283" s="971"/>
      <c r="AY283" s="971"/>
      <c r="AZ283" s="972"/>
    </row>
    <row r="284" spans="1:52" ht="3" customHeight="1" x14ac:dyDescent="0.25">
      <c r="A284" s="1"/>
      <c r="B284" s="1"/>
      <c r="C284" s="1"/>
      <c r="D284" s="1"/>
      <c r="E284" s="1"/>
      <c r="F284" s="1"/>
      <c r="G284" s="1"/>
      <c r="H284" s="1"/>
      <c r="I284" s="4"/>
      <c r="J284" s="1"/>
      <c r="K284" s="1"/>
      <c r="L284" s="1"/>
      <c r="M284" s="15"/>
      <c r="N284" s="15"/>
      <c r="O284" s="1"/>
      <c r="P284" s="4"/>
      <c r="Q284" s="4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39"/>
      <c r="AG284" s="1"/>
      <c r="AH284" s="1"/>
      <c r="AI284" s="1"/>
      <c r="AJ284" s="1">
        <v>0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>
        <v>0</v>
      </c>
      <c r="AX284" s="1"/>
      <c r="AY284" s="1"/>
      <c r="AZ284" s="1"/>
    </row>
    <row r="285" spans="1:52" ht="15.75" x14ac:dyDescent="0.25">
      <c r="A285" s="1"/>
      <c r="B285" s="1"/>
      <c r="C285" s="1" t="s">
        <v>41</v>
      </c>
      <c r="D285" s="1"/>
      <c r="E285" s="1"/>
      <c r="F285" s="1"/>
      <c r="G285" s="1"/>
      <c r="H285" s="1"/>
      <c r="I285" s="4"/>
      <c r="J285" s="1"/>
      <c r="K285" s="1"/>
      <c r="L285" s="1"/>
      <c r="M285" s="1"/>
      <c r="N285" s="1"/>
      <c r="O285" s="1"/>
      <c r="P285" s="4"/>
      <c r="Q285" s="4" t="s">
        <v>8</v>
      </c>
      <c r="R285" s="1"/>
      <c r="S285" s="970">
        <f>'Rekap1 +tunjangan'!H32</f>
        <v>0</v>
      </c>
      <c r="T285" s="971"/>
      <c r="U285" s="971"/>
      <c r="V285" s="971"/>
      <c r="W285" s="971"/>
      <c r="X285" s="972"/>
      <c r="Y285" s="108"/>
      <c r="Z285" s="1"/>
      <c r="AA285" s="1"/>
      <c r="AB285" s="1" t="s">
        <v>88</v>
      </c>
      <c r="AC285" s="1"/>
      <c r="AD285" s="1"/>
      <c r="AE285" s="1"/>
      <c r="AF285" s="4"/>
      <c r="AG285" s="15"/>
      <c r="AH285" s="16"/>
      <c r="AI285" s="16"/>
      <c r="AJ285" s="992"/>
      <c r="AK285" s="992"/>
      <c r="AL285" s="16"/>
      <c r="AM285" s="16"/>
      <c r="AN285" s="16"/>
      <c r="AO285" s="15"/>
      <c r="AP285" s="992"/>
      <c r="AQ285" s="992"/>
      <c r="AR285" s="119"/>
      <c r="AS285" s="1"/>
      <c r="AT285" s="1" t="s">
        <v>8</v>
      </c>
      <c r="AU285" s="970">
        <f>'Rekap1 +tunjangan'!AF32</f>
        <v>0</v>
      </c>
      <c r="AV285" s="971"/>
      <c r="AW285" s="971"/>
      <c r="AX285" s="971"/>
      <c r="AY285" s="971"/>
      <c r="AZ285" s="972"/>
    </row>
    <row r="286" spans="1:52" ht="3" customHeight="1" x14ac:dyDescent="0.25">
      <c r="A286" s="1"/>
      <c r="B286" s="1"/>
      <c r="C286" s="1"/>
      <c r="D286" s="1"/>
      <c r="E286" s="1"/>
      <c r="F286" s="1"/>
      <c r="G286" s="1"/>
      <c r="H286" s="1"/>
      <c r="I286" s="4"/>
      <c r="J286" s="1"/>
      <c r="K286" s="1"/>
      <c r="L286" s="1"/>
      <c r="M286" s="1"/>
      <c r="N286" s="1"/>
      <c r="O286" s="1"/>
      <c r="P286" s="39"/>
      <c r="Q286" s="39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39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x14ac:dyDescent="0.25">
      <c r="A287" s="1"/>
      <c r="B287" s="1"/>
      <c r="C287" s="1" t="s">
        <v>21</v>
      </c>
      <c r="D287" s="1"/>
      <c r="E287" s="1"/>
      <c r="F287" s="1"/>
      <c r="G287" s="1"/>
      <c r="H287" s="1"/>
      <c r="I287" s="4"/>
      <c r="J287" s="1"/>
      <c r="K287" s="1"/>
      <c r="L287" s="1"/>
      <c r="M287" s="1"/>
      <c r="N287" s="1"/>
      <c r="O287" s="1"/>
      <c r="P287" s="4"/>
      <c r="Q287" s="4" t="s">
        <v>8</v>
      </c>
      <c r="R287" s="1"/>
      <c r="S287" s="970">
        <f>'Rekap1 +tunjangan'!I32</f>
        <v>0</v>
      </c>
      <c r="T287" s="971"/>
      <c r="U287" s="971"/>
      <c r="V287" s="971"/>
      <c r="W287" s="971"/>
      <c r="X287" s="972"/>
      <c r="Y287" s="108"/>
      <c r="Z287" s="1"/>
      <c r="AA287" s="1"/>
      <c r="AB287" s="1" t="s">
        <v>551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:52" ht="3" customHeight="1" x14ac:dyDescent="0.25">
      <c r="A288" s="1"/>
      <c r="B288" s="1"/>
      <c r="C288" s="1"/>
      <c r="D288" s="1"/>
      <c r="E288" s="1"/>
      <c r="F288" s="1"/>
      <c r="G288" s="1"/>
      <c r="H288" s="1"/>
      <c r="I288" s="4"/>
      <c r="J288" s="1"/>
      <c r="K288" s="1"/>
      <c r="L288" s="1"/>
      <c r="M288" s="1"/>
      <c r="N288" s="1"/>
      <c r="O288" s="1"/>
      <c r="P288" s="39"/>
      <c r="Q288" s="39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39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5" ht="15.75" x14ac:dyDescent="0.25">
      <c r="A289" s="1"/>
      <c r="B289" s="1"/>
      <c r="C289" s="1" t="s">
        <v>1</v>
      </c>
      <c r="D289" s="1"/>
      <c r="E289" s="1"/>
      <c r="F289" s="1"/>
      <c r="G289" s="1"/>
      <c r="H289" s="1"/>
      <c r="I289" s="4"/>
      <c r="J289" s="1"/>
      <c r="K289" s="990">
        <f>'Rekap1 +tunjangan'!D32</f>
        <v>22</v>
      </c>
      <c r="L289" s="991"/>
      <c r="M289" s="130" t="s">
        <v>31</v>
      </c>
      <c r="N289" s="107"/>
      <c r="O289" s="1"/>
      <c r="P289" s="4"/>
      <c r="Q289" s="4" t="s">
        <v>8</v>
      </c>
      <c r="R289" s="1"/>
      <c r="S289" s="970">
        <f>'Rekap1 +tunjangan'!N32</f>
        <v>770000</v>
      </c>
      <c r="T289" s="971"/>
      <c r="U289" s="971"/>
      <c r="V289" s="971"/>
      <c r="W289" s="971"/>
      <c r="X289" s="972"/>
      <c r="Y289" s="108"/>
      <c r="Z289" s="1"/>
      <c r="AA289" s="1"/>
      <c r="AB289" s="1" t="s">
        <v>128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969">
        <v>0.02</v>
      </c>
      <c r="AN289" s="969"/>
      <c r="AO289" s="969"/>
      <c r="AP289" s="1"/>
      <c r="AQ289" s="1"/>
      <c r="AR289" s="1"/>
      <c r="AS289" s="1"/>
      <c r="AT289" s="1" t="s">
        <v>8</v>
      </c>
      <c r="AU289" s="970">
        <f>'BPJS Ketenagakerjaan'!K21</f>
        <v>90042.680000000008</v>
      </c>
      <c r="AV289" s="971"/>
      <c r="AW289" s="971"/>
      <c r="AX289" s="971"/>
      <c r="AY289" s="971"/>
      <c r="AZ289" s="972"/>
    </row>
    <row r="290" spans="1:55" ht="3" customHeight="1" x14ac:dyDescent="0.25">
      <c r="A290" s="1"/>
      <c r="B290" s="1"/>
      <c r="C290" s="1"/>
      <c r="D290" s="1"/>
      <c r="E290" s="1"/>
      <c r="F290" s="1"/>
      <c r="G290" s="1"/>
      <c r="H290" s="1"/>
      <c r="I290" s="4"/>
      <c r="J290" s="1"/>
      <c r="K290" s="1"/>
      <c r="L290" s="1"/>
      <c r="M290" s="37"/>
      <c r="N290" s="1"/>
      <c r="O290" s="1"/>
      <c r="P290" s="4"/>
      <c r="Q290" s="4"/>
      <c r="R290" s="1"/>
      <c r="S290" s="108"/>
      <c r="T290" s="108"/>
      <c r="U290" s="108"/>
      <c r="V290" s="108"/>
      <c r="W290" s="108"/>
      <c r="X290" s="108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5" ht="15.75" x14ac:dyDescent="0.25">
      <c r="A291" s="1"/>
      <c r="B291" s="1"/>
      <c r="C291" s="1" t="s">
        <v>2</v>
      </c>
      <c r="D291" s="1"/>
      <c r="E291" s="1"/>
      <c r="F291" s="1"/>
      <c r="G291" s="1"/>
      <c r="H291" s="1"/>
      <c r="I291" s="4"/>
      <c r="J291" s="1"/>
      <c r="K291" s="990">
        <f>K289</f>
        <v>22</v>
      </c>
      <c r="L291" s="991"/>
      <c r="M291" s="130" t="s">
        <v>31</v>
      </c>
      <c r="N291" s="107"/>
      <c r="O291" s="1"/>
      <c r="P291" s="4"/>
      <c r="Q291" s="4" t="s">
        <v>8</v>
      </c>
      <c r="R291" s="1"/>
      <c r="S291" s="970">
        <f>'Rekap1 +tunjangan'!P32</f>
        <v>858000</v>
      </c>
      <c r="T291" s="971"/>
      <c r="U291" s="971"/>
      <c r="V291" s="971"/>
      <c r="W291" s="971"/>
      <c r="X291" s="972"/>
      <c r="Y291" s="108"/>
      <c r="Z291" s="1"/>
      <c r="AA291" s="1"/>
      <c r="AB291" s="1" t="s">
        <v>602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969">
        <v>0.01</v>
      </c>
      <c r="AN291" s="969"/>
      <c r="AO291" s="969"/>
      <c r="AP291" s="88"/>
      <c r="AQ291" s="1"/>
      <c r="AR291" s="1"/>
      <c r="AS291" s="1"/>
      <c r="AT291" s="1" t="s">
        <v>8</v>
      </c>
      <c r="AU291" s="970">
        <f>'BPJS Ketenagakerjaan'!P21</f>
        <v>45021.340000000004</v>
      </c>
      <c r="AV291" s="971"/>
      <c r="AW291" s="971"/>
      <c r="AX291" s="971"/>
      <c r="AY291" s="971"/>
      <c r="AZ291" s="972"/>
    </row>
    <row r="292" spans="1:55" ht="3" customHeight="1" x14ac:dyDescent="0.25">
      <c r="A292" s="1"/>
      <c r="B292" s="1"/>
      <c r="C292" s="1"/>
      <c r="D292" s="1"/>
      <c r="E292" s="1"/>
      <c r="F292" s="1"/>
      <c r="G292" s="1"/>
      <c r="H292" s="1"/>
      <c r="I292" s="4"/>
      <c r="J292" s="1"/>
      <c r="K292" s="1"/>
      <c r="L292" s="1"/>
      <c r="M292" s="1"/>
      <c r="N292" s="1"/>
      <c r="O292" s="1"/>
      <c r="P292" s="4"/>
      <c r="Q292" s="4"/>
      <c r="R292" s="1"/>
      <c r="S292" s="108"/>
      <c r="T292" s="108"/>
      <c r="U292" s="108"/>
      <c r="V292" s="108"/>
      <c r="W292" s="108"/>
      <c r="X292" s="108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5" ht="15.75" x14ac:dyDescent="0.25">
      <c r="A293" s="1"/>
      <c r="B293" s="1"/>
      <c r="C293" s="1" t="s">
        <v>3</v>
      </c>
      <c r="D293" s="1"/>
      <c r="E293" s="1"/>
      <c r="F293" s="1"/>
      <c r="G293" s="1"/>
      <c r="H293" s="1"/>
      <c r="I293" s="4"/>
      <c r="J293" s="1"/>
      <c r="K293" s="1"/>
      <c r="L293" s="1"/>
      <c r="M293" s="107"/>
      <c r="N293" s="107"/>
      <c r="O293" s="1"/>
      <c r="P293" s="39"/>
      <c r="Q293" s="39" t="s">
        <v>8</v>
      </c>
      <c r="R293" s="1"/>
      <c r="S293" s="970">
        <f>'Rekap1 +tunjangan'!Q32</f>
        <v>0</v>
      </c>
      <c r="T293" s="971"/>
      <c r="U293" s="971"/>
      <c r="V293" s="971"/>
      <c r="W293" s="971"/>
      <c r="X293" s="972"/>
      <c r="Y293" s="108"/>
      <c r="Z293" s="1"/>
      <c r="AA293" s="1"/>
      <c r="AB293" s="1" t="s">
        <v>172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013"/>
      <c r="AV293" s="1013"/>
      <c r="AW293" s="1013"/>
      <c r="AX293" s="1013"/>
      <c r="AY293" s="1013"/>
      <c r="AZ293" s="1013"/>
    </row>
    <row r="294" spans="1:55" ht="3" customHeight="1" x14ac:dyDescent="0.25">
      <c r="A294" s="1"/>
      <c r="B294" s="1"/>
      <c r="C294" s="1"/>
      <c r="D294" s="1"/>
      <c r="E294" s="1"/>
      <c r="F294" s="1"/>
      <c r="G294" s="1"/>
      <c r="H294" s="1"/>
      <c r="I294" s="4"/>
      <c r="J294" s="1"/>
      <c r="K294" s="1"/>
      <c r="L294" s="1"/>
      <c r="M294" s="1"/>
      <c r="N294" s="1"/>
      <c r="O294" s="1"/>
      <c r="P294" s="39"/>
      <c r="Q294" s="39"/>
      <c r="R294" s="1"/>
      <c r="S294" s="1"/>
      <c r="T294" s="1"/>
      <c r="U294" s="1"/>
      <c r="V294" s="1"/>
      <c r="W294" s="1"/>
      <c r="X294" s="1"/>
      <c r="Y294" s="108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5" ht="15.75" x14ac:dyDescent="0.25">
      <c r="A295" s="1"/>
      <c r="B295" s="1"/>
      <c r="C295" s="1" t="s">
        <v>105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39"/>
      <c r="Q295" s="39" t="s">
        <v>8</v>
      </c>
      <c r="R295" s="1"/>
      <c r="S295" s="970">
        <f>'Rekap1 +tunjangan'!R32</f>
        <v>0</v>
      </c>
      <c r="T295" s="971"/>
      <c r="U295" s="971"/>
      <c r="V295" s="971"/>
      <c r="W295" s="971"/>
      <c r="X295" s="972"/>
      <c r="Y295" s="108"/>
      <c r="Z295" s="1"/>
      <c r="AA295" s="1"/>
      <c r="AB295" s="1" t="s">
        <v>174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970">
        <f>KOPERASI!C17</f>
        <v>0</v>
      </c>
      <c r="AV295" s="971"/>
      <c r="AW295" s="971"/>
      <c r="AX295" s="971"/>
      <c r="AY295" s="971"/>
      <c r="AZ295" s="972"/>
      <c r="BB295" s="1"/>
      <c r="BC295" s="1"/>
    </row>
    <row r="296" spans="1:55" ht="3" customHeight="1" x14ac:dyDescent="0.25">
      <c r="A296" s="1"/>
      <c r="B296" s="1"/>
      <c r="C296" s="1"/>
      <c r="D296" s="1"/>
      <c r="E296" s="1"/>
      <c r="F296" s="1"/>
      <c r="G296" s="1"/>
      <c r="H296" s="1"/>
      <c r="I296" s="4"/>
      <c r="J296" s="1"/>
      <c r="K296" s="1"/>
      <c r="L296" s="1"/>
      <c r="M296" s="1"/>
      <c r="N296" s="1"/>
      <c r="O296" s="1"/>
      <c r="P296" s="39"/>
      <c r="Q296" s="39"/>
      <c r="R296" s="1"/>
      <c r="S296" s="108"/>
      <c r="T296" s="108"/>
      <c r="U296" s="108"/>
      <c r="V296" s="108"/>
      <c r="W296" s="108"/>
      <c r="X296" s="108"/>
      <c r="Y296" s="108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5" ht="15.75" x14ac:dyDescent="0.25">
      <c r="A297" s="1"/>
      <c r="B297" s="1"/>
      <c r="C297" s="1" t="s">
        <v>106</v>
      </c>
      <c r="D297" s="1"/>
      <c r="E297" s="1"/>
      <c r="F297" s="1"/>
      <c r="G297" s="1"/>
      <c r="H297" s="1"/>
      <c r="I297" s="4"/>
      <c r="J297" s="1"/>
      <c r="K297" s="1"/>
      <c r="L297" s="1"/>
      <c r="M297" s="1"/>
      <c r="N297" s="1"/>
      <c r="O297" s="1"/>
      <c r="P297" s="4"/>
      <c r="Q297" s="4" t="s">
        <v>8</v>
      </c>
      <c r="R297" s="1"/>
      <c r="S297" s="970">
        <f>'Rekap1 +tunjangan'!T32</f>
        <v>0</v>
      </c>
      <c r="T297" s="971"/>
      <c r="U297" s="971"/>
      <c r="V297" s="971"/>
      <c r="W297" s="971"/>
      <c r="X297" s="972"/>
      <c r="Y297" s="108"/>
      <c r="Z297" s="1"/>
      <c r="AA297" s="1"/>
      <c r="AB297" s="1" t="s">
        <v>173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970">
        <f>KOPERASI!D17</f>
        <v>100000</v>
      </c>
      <c r="AV297" s="971"/>
      <c r="AW297" s="971"/>
      <c r="AX297" s="971"/>
      <c r="AY297" s="971"/>
      <c r="AZ297" s="972"/>
    </row>
    <row r="298" spans="1:55" ht="3" customHeight="1" x14ac:dyDescent="0.25">
      <c r="A298" s="1"/>
      <c r="B298" s="1"/>
      <c r="C298" s="1"/>
      <c r="D298" s="1"/>
      <c r="E298" s="1"/>
      <c r="F298" s="1"/>
      <c r="G298" s="1"/>
      <c r="H298" s="1"/>
      <c r="I298" s="4"/>
      <c r="J298" s="1"/>
      <c r="K298" s="1"/>
      <c r="L298" s="1"/>
      <c r="M298" s="1"/>
      <c r="N298" s="1"/>
      <c r="O298" s="1"/>
      <c r="P298" s="4"/>
      <c r="Q298" s="4"/>
      <c r="R298" s="1"/>
      <c r="S298" s="108"/>
      <c r="T298" s="108"/>
      <c r="U298" s="108"/>
      <c r="V298" s="108"/>
      <c r="W298" s="108"/>
      <c r="X298" s="108"/>
      <c r="Y298" s="1"/>
      <c r="Z298" s="1"/>
      <c r="AA298" s="1"/>
      <c r="AB298" s="1"/>
      <c r="AC298" s="1"/>
      <c r="AD298" s="1"/>
      <c r="AE298" s="1"/>
      <c r="AF298" s="39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5" ht="15.75" x14ac:dyDescent="0.25">
      <c r="A299" s="1"/>
      <c r="B299" s="1"/>
      <c r="C299" s="1" t="s">
        <v>183</v>
      </c>
      <c r="D299" s="1"/>
      <c r="E299" s="1"/>
      <c r="F299" s="1"/>
      <c r="G299" s="1"/>
      <c r="H299" s="1"/>
      <c r="I299" s="4"/>
      <c r="J299" s="1"/>
      <c r="K299" s="1"/>
      <c r="L299" s="1"/>
      <c r="M299" s="1"/>
      <c r="N299" s="1"/>
      <c r="O299" s="1"/>
      <c r="P299" s="39"/>
      <c r="Q299" s="39" t="s">
        <v>8</v>
      </c>
      <c r="R299" s="1"/>
      <c r="S299" s="970">
        <f>'Rekap1 +tunjangan'!U32</f>
        <v>0</v>
      </c>
      <c r="T299" s="971"/>
      <c r="U299" s="971"/>
      <c r="V299" s="971"/>
      <c r="W299" s="971"/>
      <c r="X299" s="972"/>
      <c r="Y299" s="108"/>
      <c r="Z299" s="1"/>
      <c r="AA299" s="1"/>
      <c r="AB299" s="1" t="s">
        <v>175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970">
        <f>KOPERASI!E17</f>
        <v>0</v>
      </c>
      <c r="AV299" s="971"/>
      <c r="AW299" s="971"/>
      <c r="AX299" s="971"/>
      <c r="AY299" s="971"/>
      <c r="AZ299" s="972"/>
    </row>
    <row r="300" spans="1:55" ht="3" customHeight="1" x14ac:dyDescent="0.25">
      <c r="A300" s="1"/>
      <c r="B300" s="1"/>
      <c r="C300" s="1"/>
      <c r="D300" s="1"/>
      <c r="E300" s="1"/>
      <c r="F300" s="1"/>
      <c r="G300" s="1"/>
      <c r="H300" s="1"/>
      <c r="I300" s="4"/>
      <c r="J300" s="1"/>
      <c r="K300" s="1"/>
      <c r="L300" s="1"/>
      <c r="M300" s="1"/>
      <c r="N300" s="1"/>
      <c r="O300" s="4"/>
      <c r="P300" s="4"/>
      <c r="Q300" s="4"/>
      <c r="R300" s="1"/>
      <c r="S300" s="108"/>
      <c r="T300" s="108"/>
      <c r="U300" s="108"/>
      <c r="V300" s="108"/>
      <c r="W300" s="108"/>
      <c r="X300" s="108"/>
      <c r="Y300" s="108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5" ht="15.75" x14ac:dyDescent="0.25">
      <c r="A301" s="1"/>
      <c r="B301" s="1"/>
      <c r="C301" s="1" t="s">
        <v>187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39" t="s">
        <v>8</v>
      </c>
      <c r="R301" s="1"/>
      <c r="S301" s="970">
        <f>'Rekap1 +tunjangan'!W32</f>
        <v>0</v>
      </c>
      <c r="T301" s="971"/>
      <c r="U301" s="971"/>
      <c r="V301" s="971"/>
      <c r="W301" s="971"/>
      <c r="X301" s="972"/>
      <c r="Y301" s="108"/>
      <c r="Z301" s="1"/>
      <c r="AA301" s="1"/>
      <c r="AB301" s="1" t="s">
        <v>200</v>
      </c>
      <c r="AC301" s="1"/>
      <c r="AD301" s="1"/>
      <c r="AE301" s="1"/>
      <c r="AF301" s="1"/>
      <c r="AG301" s="5" t="s">
        <v>19</v>
      </c>
      <c r="AH301" s="67"/>
      <c r="AI301" s="73"/>
      <c r="AJ301" s="990">
        <f>KOPERASI!J16</f>
        <v>16</v>
      </c>
      <c r="AK301" s="991"/>
      <c r="AL301" s="16"/>
      <c r="AM301" s="72" t="s">
        <v>132</v>
      </c>
      <c r="AN301" s="67"/>
      <c r="AO301" s="74"/>
      <c r="AP301" s="990">
        <f>24-AJ301</f>
        <v>8</v>
      </c>
      <c r="AQ301" s="991"/>
      <c r="AR301" s="983"/>
      <c r="AS301" s="983"/>
      <c r="AT301" s="1" t="s">
        <v>8</v>
      </c>
      <c r="AU301" s="970">
        <f>KOPERASI!H16</f>
        <v>700000</v>
      </c>
      <c r="AV301" s="971"/>
      <c r="AW301" s="971"/>
      <c r="AX301" s="971"/>
      <c r="AY301" s="971"/>
      <c r="AZ301" s="972"/>
    </row>
    <row r="302" spans="1:55" ht="3" customHeight="1" x14ac:dyDescent="0.25">
      <c r="A302" s="1"/>
      <c r="B302" s="1"/>
      <c r="Y302" s="108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5" ht="15.75" x14ac:dyDescent="0.25">
      <c r="A303" s="1"/>
      <c r="B303" s="1"/>
      <c r="Y303" s="108"/>
      <c r="Z303" s="1"/>
      <c r="AA303" s="1"/>
      <c r="AB303" s="1" t="s">
        <v>471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970">
        <f>KOPERASI!G16</f>
        <v>0</v>
      </c>
      <c r="AV303" s="971"/>
      <c r="AW303" s="971"/>
      <c r="AX303" s="971"/>
      <c r="AY303" s="971"/>
      <c r="AZ303" s="972"/>
    </row>
    <row r="304" spans="1:55" ht="3" customHeight="1" x14ac:dyDescent="0.25">
      <c r="A304" s="1"/>
      <c r="B304" s="1"/>
      <c r="Y304" s="108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62" ht="15.75" x14ac:dyDescent="0.25">
      <c r="A305" s="1"/>
      <c r="B305" s="1"/>
      <c r="Y305" s="108"/>
      <c r="Z305" s="1"/>
      <c r="AA305" s="1"/>
      <c r="AB305" s="1" t="s">
        <v>474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970">
        <f>'Rekap1 +tunjangan'!AD32</f>
        <v>0</v>
      </c>
      <c r="AV305" s="971"/>
      <c r="AW305" s="971"/>
      <c r="AX305" s="971"/>
      <c r="AY305" s="971"/>
      <c r="AZ305" s="972"/>
    </row>
    <row r="306" spans="1:62" ht="3" customHeight="1" x14ac:dyDescent="0.25">
      <c r="A306" s="1"/>
      <c r="B306" s="1"/>
      <c r="Y306" s="108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62" ht="15.75" x14ac:dyDescent="0.25">
      <c r="A307" s="1"/>
      <c r="B307" s="1"/>
      <c r="Y307" s="108"/>
      <c r="Z307" s="1"/>
      <c r="AA307" s="1"/>
      <c r="AB307" s="1" t="s">
        <v>171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970">
        <f>'Rekap1 +tunjangan'!AJ32</f>
        <v>225128.04</v>
      </c>
      <c r="AV307" s="971"/>
      <c r="AW307" s="971"/>
      <c r="AX307" s="971"/>
      <c r="AY307" s="971"/>
      <c r="AZ307" s="972"/>
    </row>
    <row r="308" spans="1:62" ht="3" customHeight="1" x14ac:dyDescent="0.25">
      <c r="A308" s="1"/>
      <c r="B308" s="1"/>
      <c r="Y308" s="108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62" ht="15.75" x14ac:dyDescent="0.25">
      <c r="A309" s="1"/>
      <c r="B309" s="1"/>
      <c r="Y309" s="108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62" ht="3" customHeight="1" x14ac:dyDescent="0.25">
      <c r="A310" s="1"/>
      <c r="B310" s="1"/>
      <c r="C310" s="1"/>
      <c r="D310" s="1"/>
      <c r="E310" s="1"/>
      <c r="F310" s="1"/>
      <c r="G310" s="1"/>
      <c r="H310" s="1"/>
      <c r="I310" s="4"/>
      <c r="J310" s="1"/>
      <c r="K310" s="1"/>
      <c r="L310" s="1"/>
      <c r="M310" s="1"/>
      <c r="N310" s="1"/>
      <c r="O310" s="4"/>
      <c r="P310" s="4"/>
      <c r="Q310" s="4"/>
      <c r="R310" s="1"/>
      <c r="S310" s="108"/>
      <c r="T310" s="108"/>
      <c r="U310" s="108"/>
      <c r="V310" s="108"/>
      <c r="W310" s="108"/>
      <c r="X310" s="108"/>
      <c r="Y310" s="108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62" ht="15.75" x14ac:dyDescent="0.25">
      <c r="A311" s="1"/>
      <c r="B311" s="1" t="s">
        <v>154</v>
      </c>
      <c r="C311" s="1" t="s">
        <v>126</v>
      </c>
      <c r="D311" s="1"/>
      <c r="E311" s="1"/>
      <c r="F311" s="1"/>
      <c r="G311" s="1"/>
      <c r="H311" s="1"/>
      <c r="I311" s="4"/>
      <c r="J311" s="1"/>
      <c r="K311" s="1"/>
      <c r="L311" s="1"/>
      <c r="M311" s="1"/>
      <c r="N311" s="1"/>
      <c r="O311" s="1"/>
      <c r="P311" s="4"/>
      <c r="Q311" s="4" t="s">
        <v>8</v>
      </c>
      <c r="R311" s="1"/>
      <c r="S311" s="970">
        <f>'Rekap1 +tunjangan'!S32</f>
        <v>0</v>
      </c>
      <c r="T311" s="971"/>
      <c r="U311" s="971"/>
      <c r="V311" s="971"/>
      <c r="W311" s="971"/>
      <c r="X311" s="972"/>
      <c r="Y311" s="108"/>
      <c r="Z311" s="1"/>
      <c r="AA311" s="1" t="s">
        <v>169</v>
      </c>
      <c r="AB311" s="1" t="s">
        <v>129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 t="s">
        <v>8</v>
      </c>
      <c r="AU311" s="970">
        <f>'Rekap1 +tunjangan'!AG32</f>
        <v>0</v>
      </c>
      <c r="AV311" s="971"/>
      <c r="AW311" s="971"/>
      <c r="AX311" s="971"/>
      <c r="AY311" s="971"/>
      <c r="AZ311" s="972"/>
    </row>
    <row r="312" spans="1:62" ht="3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08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62" ht="15.7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62" ht="3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08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62" ht="15.75" x14ac:dyDescent="0.25">
      <c r="A315" s="1"/>
      <c r="B315" s="1"/>
      <c r="C315" s="9" t="s">
        <v>4</v>
      </c>
      <c r="D315" s="1"/>
      <c r="E315" s="1"/>
      <c r="F315" s="1"/>
      <c r="G315" s="1"/>
      <c r="H315" s="1"/>
      <c r="I315" s="4"/>
      <c r="J315" s="1"/>
      <c r="K315" s="1"/>
      <c r="L315" s="1"/>
      <c r="M315" s="1"/>
      <c r="N315" s="1"/>
      <c r="O315" s="4"/>
      <c r="P315" s="4"/>
      <c r="Q315" s="39" t="s">
        <v>8</v>
      </c>
      <c r="R315" s="1"/>
      <c r="S315" s="985">
        <f>SUM(S279:X314)</f>
        <v>6130134</v>
      </c>
      <c r="T315" s="986"/>
      <c r="U315" s="986"/>
      <c r="V315" s="986"/>
      <c r="W315" s="986"/>
      <c r="X315" s="987"/>
      <c r="Y315" s="89"/>
      <c r="Z315" s="1"/>
      <c r="AA315" s="9" t="s">
        <v>4</v>
      </c>
      <c r="AB315" s="1"/>
      <c r="AC315" s="1"/>
      <c r="AD315" s="1"/>
      <c r="AE315" s="1"/>
      <c r="AF315" s="4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 t="s">
        <v>8</v>
      </c>
      <c r="AU315" s="985">
        <f>SUM(AU281:AZ314)</f>
        <v>1205213.3999999999</v>
      </c>
      <c r="AV315" s="986"/>
      <c r="AW315" s="986"/>
      <c r="AX315" s="986"/>
      <c r="AY315" s="986"/>
      <c r="AZ315" s="987"/>
      <c r="BB315" s="1012">
        <f>SUM(AU283:AU313)</f>
        <v>1205213.3999999999</v>
      </c>
      <c r="BC315" s="989"/>
      <c r="BD315" s="989"/>
      <c r="BE315" s="989"/>
      <c r="BF315" s="989"/>
      <c r="BG315" s="989"/>
    </row>
    <row r="316" spans="1:62" ht="16.5" thickBot="1" x14ac:dyDescent="0.3">
      <c r="A316" s="1"/>
      <c r="B316" s="1"/>
      <c r="C316" s="1"/>
      <c r="D316" s="1"/>
      <c r="E316" s="1"/>
      <c r="F316" s="1"/>
      <c r="G316" s="1"/>
      <c r="H316" s="1"/>
      <c r="I316" s="39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39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62" ht="21" thickTop="1" x14ac:dyDescent="0.3">
      <c r="A317" s="19"/>
      <c r="B317" s="973"/>
      <c r="C317" s="974"/>
      <c r="D317" s="974"/>
      <c r="E317" s="974"/>
      <c r="F317" s="974"/>
      <c r="G317" s="1006" t="s">
        <v>130</v>
      </c>
      <c r="H317" s="1006"/>
      <c r="I317" s="1006"/>
      <c r="J317" s="1006"/>
      <c r="K317" s="1006"/>
      <c r="L317" s="1006"/>
      <c r="M317" s="1006"/>
      <c r="N317" s="1006"/>
      <c r="O317" s="1006"/>
      <c r="P317" s="1006"/>
      <c r="Q317" s="1006"/>
      <c r="R317" s="1006"/>
      <c r="S317" s="1006"/>
      <c r="T317" s="1006"/>
      <c r="U317" s="1006"/>
      <c r="V317" s="1006"/>
      <c r="W317" s="1006"/>
      <c r="X317" s="1008"/>
      <c r="Y317" s="126"/>
      <c r="Z317" s="1010" t="s">
        <v>8</v>
      </c>
      <c r="AA317" s="974"/>
      <c r="AB317" s="981">
        <f>S315-AU315</f>
        <v>4924920.5999999996</v>
      </c>
      <c r="AC317" s="981"/>
      <c r="AD317" s="981"/>
      <c r="AE317" s="981"/>
      <c r="AF317" s="981"/>
      <c r="AG317" s="981"/>
      <c r="AH317" s="981"/>
      <c r="AI317" s="981"/>
      <c r="AJ317" s="981"/>
      <c r="AK317" s="981"/>
      <c r="AL317" s="981"/>
      <c r="AM317" s="981"/>
      <c r="AN317" s="981"/>
      <c r="AO317" s="981"/>
      <c r="AP317" s="112"/>
      <c r="AQ317" s="112"/>
      <c r="AR317" s="112"/>
      <c r="AS317" s="113"/>
      <c r="AT317" s="113"/>
      <c r="AU317" s="113"/>
      <c r="AV317" s="113"/>
      <c r="AW317" s="113"/>
      <c r="AX317" s="113"/>
      <c r="AY317" s="113"/>
      <c r="AZ317" s="114"/>
      <c r="BD317" s="1012"/>
      <c r="BE317" s="989"/>
      <c r="BF317" s="989"/>
      <c r="BG317" s="989"/>
      <c r="BH317" s="989"/>
      <c r="BI317" s="989"/>
      <c r="BJ317" s="989"/>
    </row>
    <row r="318" spans="1:62" ht="21" thickBot="1" x14ac:dyDescent="0.35">
      <c r="A318" s="34"/>
      <c r="B318" s="975"/>
      <c r="C318" s="976"/>
      <c r="D318" s="976"/>
      <c r="E318" s="976"/>
      <c r="F318" s="976"/>
      <c r="G318" s="1007"/>
      <c r="H318" s="1007"/>
      <c r="I318" s="1007"/>
      <c r="J318" s="1007"/>
      <c r="K318" s="1007"/>
      <c r="L318" s="1007"/>
      <c r="M318" s="1007"/>
      <c r="N318" s="1007"/>
      <c r="O318" s="1007"/>
      <c r="P318" s="1007"/>
      <c r="Q318" s="1007"/>
      <c r="R318" s="1007"/>
      <c r="S318" s="1007"/>
      <c r="T318" s="1007"/>
      <c r="U318" s="1007"/>
      <c r="V318" s="1007"/>
      <c r="W318" s="1007"/>
      <c r="X318" s="1009"/>
      <c r="Y318" s="128"/>
      <c r="Z318" s="1011"/>
      <c r="AA318" s="976"/>
      <c r="AB318" s="982"/>
      <c r="AC318" s="982"/>
      <c r="AD318" s="982"/>
      <c r="AE318" s="982"/>
      <c r="AF318" s="982"/>
      <c r="AG318" s="982"/>
      <c r="AH318" s="982"/>
      <c r="AI318" s="982"/>
      <c r="AJ318" s="982"/>
      <c r="AK318" s="982"/>
      <c r="AL318" s="982"/>
      <c r="AM318" s="982"/>
      <c r="AN318" s="982"/>
      <c r="AO318" s="982"/>
      <c r="AP318" s="116"/>
      <c r="AQ318" s="116"/>
      <c r="AR318" s="116"/>
      <c r="AS318" s="117"/>
      <c r="AT318" s="117"/>
      <c r="AU318" s="117"/>
      <c r="AV318" s="117"/>
      <c r="AW318" s="117"/>
      <c r="AX318" s="117"/>
      <c r="AY318" s="117"/>
      <c r="AZ318" s="118"/>
    </row>
    <row r="319" spans="1:62" ht="16.5" thickTop="1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62" ht="15.75" x14ac:dyDescent="0.25">
      <c r="B320" s="1" t="s">
        <v>170</v>
      </c>
      <c r="C320" s="1" t="s">
        <v>155</v>
      </c>
      <c r="D320" s="1"/>
      <c r="E320" s="1"/>
      <c r="F320" s="1"/>
      <c r="G320" s="1"/>
      <c r="H320" s="1"/>
      <c r="I320" s="4"/>
      <c r="J320" s="1"/>
      <c r="K320" s="1"/>
      <c r="L320" s="1"/>
      <c r="M320" s="1"/>
      <c r="N320" s="1"/>
      <c r="O320" s="4"/>
      <c r="P320" s="4"/>
      <c r="Q320" s="4"/>
      <c r="R320" s="1"/>
      <c r="S320" s="108"/>
      <c r="T320" s="108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x14ac:dyDescent="0.25">
      <c r="B321" s="1">
        <v>1</v>
      </c>
      <c r="C321" s="1" t="s">
        <v>555</v>
      </c>
      <c r="D321" s="1"/>
      <c r="E321" s="1"/>
      <c r="F321" s="1"/>
      <c r="G321" s="1"/>
      <c r="H321" s="1"/>
      <c r="I321" s="4"/>
      <c r="J321" s="1"/>
      <c r="K321" s="1"/>
      <c r="L321" s="1"/>
      <c r="M321" s="1"/>
      <c r="N321" s="1"/>
      <c r="O321" s="4"/>
      <c r="P321" s="4"/>
      <c r="Q321" s="4"/>
      <c r="R321" s="1"/>
      <c r="S321" s="108"/>
      <c r="T321" s="108"/>
      <c r="U321" s="108"/>
      <c r="V321" s="108"/>
      <c r="W321" s="108"/>
      <c r="X321" s="108"/>
      <c r="Y321" s="1"/>
      <c r="Z321" s="1"/>
      <c r="AA321" s="1">
        <v>2</v>
      </c>
      <c r="AB321" s="1" t="s">
        <v>171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983">
        <v>0.6</v>
      </c>
      <c r="AS321" s="983"/>
      <c r="AT321" s="1" t="s">
        <v>8</v>
      </c>
      <c r="AU321" s="970">
        <f>'DPLK (urut)'!F18</f>
        <v>293981.31</v>
      </c>
      <c r="AV321" s="971"/>
      <c r="AW321" s="971"/>
      <c r="AX321" s="971"/>
      <c r="AY321" s="971"/>
      <c r="AZ321" s="972"/>
    </row>
    <row r="322" spans="1:52" ht="3" customHeight="1" x14ac:dyDescent="0.25">
      <c r="B322" s="1"/>
      <c r="C322" s="1"/>
      <c r="D322" s="1"/>
      <c r="E322" s="1"/>
      <c r="F322" s="1"/>
      <c r="G322" s="1"/>
      <c r="H322" s="1"/>
      <c r="I322" s="4"/>
      <c r="J322" s="1"/>
      <c r="K322" s="1"/>
      <c r="L322" s="1"/>
      <c r="M322" s="1"/>
      <c r="N322" s="1"/>
      <c r="O322" s="4"/>
      <c r="P322" s="4"/>
      <c r="Q322" s="4"/>
      <c r="R322" s="1"/>
      <c r="S322" s="108"/>
      <c r="T322" s="108"/>
      <c r="U322" s="108"/>
      <c r="V322" s="108"/>
      <c r="W322" s="108"/>
      <c r="X322" s="108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x14ac:dyDescent="0.25">
      <c r="B323" s="1"/>
      <c r="C323" s="1" t="s">
        <v>127</v>
      </c>
      <c r="D323" s="1"/>
      <c r="E323" s="1"/>
      <c r="F323" s="1"/>
      <c r="G323" s="1"/>
      <c r="H323" s="1"/>
      <c r="I323" s="4"/>
      <c r="J323" s="1"/>
      <c r="K323" s="1"/>
      <c r="L323" s="1"/>
      <c r="M323" s="1"/>
      <c r="N323" s="1"/>
      <c r="O323" s="969">
        <v>3.0000000000000001E-3</v>
      </c>
      <c r="P323" s="969"/>
      <c r="Q323" s="4" t="s">
        <v>8</v>
      </c>
      <c r="R323" s="1"/>
      <c r="S323" s="970">
        <f>'BPJS Ketenagakerjaan'!F21</f>
        <v>13506.402</v>
      </c>
      <c r="T323" s="971"/>
      <c r="U323" s="971"/>
      <c r="V323" s="971"/>
      <c r="W323" s="971"/>
      <c r="X323" s="972"/>
      <c r="Y323" s="1"/>
      <c r="Z323" s="1"/>
      <c r="AA323" s="1">
        <v>3</v>
      </c>
      <c r="AB323" s="1" t="s">
        <v>186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983">
        <v>0.05</v>
      </c>
      <c r="AO323" s="984"/>
      <c r="AP323" s="1"/>
      <c r="AQ323" s="1"/>
      <c r="AR323" s="1"/>
      <c r="AS323" s="1"/>
      <c r="AT323" s="1" t="s">
        <v>8</v>
      </c>
      <c r="AU323" s="970">
        <v>0</v>
      </c>
      <c r="AV323" s="971"/>
      <c r="AW323" s="971"/>
      <c r="AX323" s="971"/>
      <c r="AY323" s="971"/>
      <c r="AZ323" s="972"/>
    </row>
    <row r="324" spans="1:52" ht="3" customHeight="1" x14ac:dyDescent="0.25">
      <c r="B324" s="1"/>
      <c r="C324" s="1"/>
      <c r="D324" s="1"/>
      <c r="E324" s="1"/>
      <c r="F324" s="1"/>
      <c r="G324" s="1"/>
      <c r="H324" s="1"/>
      <c r="I324" s="4"/>
      <c r="J324" s="1"/>
      <c r="K324" s="1"/>
      <c r="L324" s="1"/>
      <c r="M324" s="1"/>
      <c r="N324" s="1"/>
      <c r="O324" s="109"/>
      <c r="P324" s="109"/>
      <c r="Q324" s="4"/>
      <c r="R324" s="1"/>
      <c r="S324" s="106"/>
      <c r="T324" s="106"/>
      <c r="U324" s="106"/>
      <c r="V324" s="106"/>
      <c r="W324" s="106"/>
      <c r="X324" s="106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x14ac:dyDescent="0.25">
      <c r="B325" s="1"/>
      <c r="C325" s="1" t="s">
        <v>131</v>
      </c>
      <c r="D325" s="1"/>
      <c r="E325" s="1"/>
      <c r="F325" s="1"/>
      <c r="G325" s="1"/>
      <c r="H325" s="1"/>
      <c r="I325" s="4"/>
      <c r="J325" s="1"/>
      <c r="K325" s="1"/>
      <c r="L325" s="1"/>
      <c r="M325" s="1"/>
      <c r="N325" s="1"/>
      <c r="O325" s="969">
        <v>8.8999999999999999E-3</v>
      </c>
      <c r="P325" s="969"/>
      <c r="Q325" s="4" t="s">
        <v>8</v>
      </c>
      <c r="R325" s="1"/>
      <c r="S325" s="970">
        <f>'BPJS Ketenagakerjaan'!H21</f>
        <v>40068.992599999998</v>
      </c>
      <c r="T325" s="971"/>
      <c r="U325" s="971"/>
      <c r="V325" s="971"/>
      <c r="W325" s="971"/>
      <c r="X325" s="972"/>
      <c r="Y325" s="1"/>
      <c r="Z325" s="1"/>
      <c r="AA325" s="1">
        <v>4</v>
      </c>
      <c r="AB325" s="1" t="s">
        <v>554</v>
      </c>
      <c r="AC325" s="1"/>
      <c r="AD325" s="1"/>
      <c r="AE325" s="1"/>
      <c r="AF325" s="1"/>
      <c r="AG325" s="1"/>
      <c r="AH325" s="1"/>
      <c r="AI325" s="460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 t="s">
        <v>8</v>
      </c>
      <c r="AU325" s="970">
        <f>'BPJS Kesehatan'!G25</f>
        <v>180085.36000000002</v>
      </c>
      <c r="AV325" s="971"/>
      <c r="AW325" s="971"/>
      <c r="AX325" s="971"/>
      <c r="AY325" s="971"/>
      <c r="AZ325" s="972"/>
    </row>
    <row r="326" spans="1:52" ht="3" customHeight="1" x14ac:dyDescent="0.25">
      <c r="B326" s="1"/>
      <c r="C326" s="1"/>
      <c r="D326" s="1"/>
      <c r="E326" s="1"/>
      <c r="F326" s="1"/>
      <c r="G326" s="1"/>
      <c r="H326" s="1"/>
      <c r="I326" s="4"/>
      <c r="J326" s="1"/>
      <c r="K326" s="1"/>
      <c r="L326" s="1"/>
      <c r="M326" s="1"/>
      <c r="N326" s="1"/>
      <c r="O326" s="109"/>
      <c r="P326" s="109"/>
      <c r="Q326" s="4"/>
      <c r="R326" s="1"/>
      <c r="S326" s="106"/>
      <c r="T326" s="106"/>
      <c r="U326" s="106"/>
      <c r="V326" s="106"/>
      <c r="W326" s="106"/>
      <c r="X326" s="106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x14ac:dyDescent="0.25">
      <c r="B327" s="1"/>
      <c r="C327" s="1" t="s">
        <v>156</v>
      </c>
      <c r="D327" s="1"/>
      <c r="E327" s="1"/>
      <c r="F327" s="1"/>
      <c r="G327" s="1"/>
      <c r="H327" s="1"/>
      <c r="I327" s="4"/>
      <c r="J327" s="1"/>
      <c r="K327" s="1"/>
      <c r="L327" s="1"/>
      <c r="M327" s="1"/>
      <c r="N327" s="1"/>
      <c r="O327" s="969">
        <v>3.6999999999999998E-2</v>
      </c>
      <c r="P327" s="969"/>
      <c r="Q327" s="4" t="s">
        <v>8</v>
      </c>
      <c r="R327" s="1"/>
      <c r="S327" s="970">
        <f>'BPJS Ketenagakerjaan'!M21</f>
        <v>166578.95799999998</v>
      </c>
      <c r="T327" s="971"/>
      <c r="U327" s="971"/>
      <c r="V327" s="971"/>
      <c r="W327" s="971"/>
      <c r="X327" s="972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3" customHeight="1" x14ac:dyDescent="0.25">
      <c r="B328" s="1"/>
      <c r="C328" s="1"/>
      <c r="D328" s="1"/>
      <c r="E328" s="1"/>
      <c r="F328" s="1"/>
      <c r="G328" s="1"/>
      <c r="H328" s="1"/>
      <c r="I328" s="4"/>
      <c r="J328" s="1"/>
      <c r="K328" s="1"/>
      <c r="L328" s="1"/>
      <c r="M328" s="1"/>
      <c r="N328" s="1"/>
      <c r="O328" s="503"/>
      <c r="P328" s="503"/>
      <c r="Q328" s="4"/>
      <c r="R328" s="1"/>
      <c r="S328" s="502"/>
      <c r="T328" s="502"/>
      <c r="U328" s="502"/>
      <c r="V328" s="502"/>
      <c r="W328" s="502"/>
      <c r="X328" s="502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x14ac:dyDescent="0.25">
      <c r="B329" s="1"/>
      <c r="C329" s="1" t="s">
        <v>602</v>
      </c>
      <c r="D329" s="1"/>
      <c r="E329" s="1"/>
      <c r="F329" s="1"/>
      <c r="G329" s="1"/>
      <c r="H329" s="1"/>
      <c r="I329" s="4"/>
      <c r="J329" s="1"/>
      <c r="K329" s="1"/>
      <c r="L329" s="1"/>
      <c r="M329" s="1"/>
      <c r="N329" s="1"/>
      <c r="O329" s="969">
        <v>0.02</v>
      </c>
      <c r="P329" s="969"/>
      <c r="Q329" s="4" t="s">
        <v>8</v>
      </c>
      <c r="R329" s="1"/>
      <c r="S329" s="970">
        <f>'BPJS Ketenagakerjaan'!R21</f>
        <v>90042.680000000008</v>
      </c>
      <c r="T329" s="971"/>
      <c r="U329" s="971"/>
      <c r="V329" s="971"/>
      <c r="W329" s="971"/>
      <c r="X329" s="972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x14ac:dyDescent="0.25">
      <c r="B330" s="1"/>
      <c r="C330" s="1"/>
      <c r="D330" s="1"/>
      <c r="E330" s="1"/>
      <c r="F330" s="1"/>
      <c r="G330" s="1"/>
      <c r="H330" s="1"/>
      <c r="I330" s="4"/>
      <c r="J330" s="1"/>
      <c r="K330" s="1"/>
      <c r="L330" s="1"/>
      <c r="M330" s="1"/>
      <c r="N330" s="1"/>
      <c r="O330" s="109"/>
      <c r="P330" s="109"/>
      <c r="Q330" s="4"/>
      <c r="R330" s="1"/>
      <c r="S330" s="108"/>
      <c r="T330" s="108"/>
      <c r="U330" s="108"/>
      <c r="V330" s="108"/>
      <c r="W330" s="108"/>
      <c r="X330" s="108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3" spans="1:52" ht="18.75" x14ac:dyDescent="0.3">
      <c r="A333" s="1"/>
      <c r="B333" s="1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 t="s">
        <v>350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1"/>
      <c r="AY333" s="1"/>
    </row>
    <row r="334" spans="1:52" ht="15.75" x14ac:dyDescent="0.25">
      <c r="A334" s="1"/>
      <c r="B334" s="1"/>
      <c r="C334" s="1"/>
      <c r="D334" s="1"/>
      <c r="E334" s="1"/>
      <c r="F334" s="1"/>
      <c r="G334" s="1"/>
      <c r="H334" s="1"/>
      <c r="I334" s="39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2" ht="22.5" x14ac:dyDescent="0.3">
      <c r="A335" s="1"/>
      <c r="B335" s="1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1" t="s">
        <v>15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1"/>
      <c r="AY335" s="1"/>
    </row>
    <row r="336" spans="1:52" ht="15.75" x14ac:dyDescent="0.25">
      <c r="A336" s="1"/>
      <c r="B336" s="1"/>
      <c r="C336" s="1"/>
      <c r="D336" s="1"/>
      <c r="E336" s="1"/>
      <c r="F336" s="1"/>
      <c r="G336" s="1"/>
      <c r="H336" s="1"/>
      <c r="I336" s="39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2" ht="15.75" x14ac:dyDescent="0.25">
      <c r="A337" s="1"/>
      <c r="B337" s="5"/>
      <c r="C337" s="6" t="s">
        <v>7</v>
      </c>
      <c r="D337" s="7"/>
      <c r="E337" s="7"/>
      <c r="F337" s="7"/>
      <c r="G337" s="7"/>
      <c r="H337" s="7"/>
      <c r="I337" s="11" t="s">
        <v>8</v>
      </c>
      <c r="J337" s="7"/>
      <c r="K337" s="994" t="str">
        <f>'Rekap1 +tunjangan'!B33</f>
        <v>EVAN WILIANTO, ST</v>
      </c>
      <c r="L337" s="995"/>
      <c r="M337" s="995"/>
      <c r="N337" s="995"/>
      <c r="O337" s="995"/>
      <c r="P337" s="995"/>
      <c r="Q337" s="995"/>
      <c r="R337" s="995"/>
      <c r="S337" s="995"/>
      <c r="T337" s="995"/>
      <c r="U337" s="995"/>
      <c r="V337" s="995"/>
      <c r="W337" s="995"/>
      <c r="X337" s="996"/>
      <c r="Y337" s="90"/>
      <c r="Z337" s="1"/>
      <c r="AA337" s="8" t="s">
        <v>11</v>
      </c>
      <c r="AB337" s="7"/>
      <c r="AC337" s="7"/>
      <c r="AD337" s="7"/>
      <c r="AE337" s="7"/>
      <c r="AF337" s="11" t="s">
        <v>8</v>
      </c>
      <c r="AG337" s="7"/>
      <c r="AH337" s="994" t="str">
        <f>'D.PENGWS &amp; DIREKSI'!AH391</f>
        <v>PEMANDUAN DAN PENUNDAAN</v>
      </c>
      <c r="AI337" s="994"/>
      <c r="AJ337" s="994"/>
      <c r="AK337" s="994"/>
      <c r="AL337" s="994"/>
      <c r="AM337" s="994"/>
      <c r="AN337" s="994"/>
      <c r="AO337" s="994"/>
      <c r="AP337" s="994"/>
      <c r="AQ337" s="994"/>
      <c r="AR337" s="994"/>
      <c r="AS337" s="994"/>
      <c r="AT337" s="994"/>
      <c r="AU337" s="994"/>
      <c r="AV337" s="994"/>
      <c r="AW337" s="994"/>
      <c r="AX337" s="994"/>
      <c r="AY337" s="1004"/>
    </row>
    <row r="338" spans="1:52" ht="3" customHeight="1" x14ac:dyDescent="0.25">
      <c r="A338" s="1"/>
      <c r="B338" s="1"/>
      <c r="C338" s="1"/>
      <c r="D338" s="1"/>
      <c r="E338" s="1"/>
      <c r="F338" s="1"/>
      <c r="G338" s="1"/>
      <c r="H338" s="1"/>
      <c r="I338" s="10"/>
      <c r="J338" s="1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1"/>
      <c r="AA338" s="2"/>
      <c r="AB338" s="1"/>
      <c r="AC338" s="1"/>
      <c r="AD338" s="1"/>
      <c r="AE338" s="1"/>
      <c r="AF338" s="12"/>
      <c r="AG338" s="1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1"/>
      <c r="AY338" s="1"/>
    </row>
    <row r="339" spans="1:52" ht="15.75" x14ac:dyDescent="0.25">
      <c r="A339" s="1"/>
      <c r="B339" s="5"/>
      <c r="C339" s="6" t="s">
        <v>21</v>
      </c>
      <c r="D339" s="7"/>
      <c r="E339" s="7"/>
      <c r="F339" s="7"/>
      <c r="G339" s="7"/>
      <c r="H339" s="7"/>
      <c r="I339" s="11" t="s">
        <v>8</v>
      </c>
      <c r="J339" s="7"/>
      <c r="K339" s="994" t="s">
        <v>162</v>
      </c>
      <c r="L339" s="995"/>
      <c r="M339" s="995"/>
      <c r="N339" s="995"/>
      <c r="O339" s="995"/>
      <c r="P339" s="995"/>
      <c r="Q339" s="995"/>
      <c r="R339" s="995"/>
      <c r="S339" s="995"/>
      <c r="T339" s="995"/>
      <c r="U339" s="995"/>
      <c r="V339" s="995"/>
      <c r="W339" s="995"/>
      <c r="X339" s="996"/>
      <c r="Y339" s="90"/>
      <c r="Z339" s="1"/>
      <c r="AA339" s="8" t="s">
        <v>12</v>
      </c>
      <c r="AB339" s="7"/>
      <c r="AC339" s="7"/>
      <c r="AD339" s="7"/>
      <c r="AE339" s="7"/>
      <c r="AF339" s="11" t="s">
        <v>8</v>
      </c>
      <c r="AG339" s="7"/>
      <c r="AH339" s="997">
        <f>pandu!AH8</f>
        <v>42659</v>
      </c>
      <c r="AI339" s="997"/>
      <c r="AJ339" s="997"/>
      <c r="AK339" s="997"/>
      <c r="AL339" s="997"/>
      <c r="AM339" s="67" t="s">
        <v>18</v>
      </c>
      <c r="AN339" s="7"/>
      <c r="AO339" s="997">
        <f>pandu!AO8</f>
        <v>42689</v>
      </c>
      <c r="AP339" s="997"/>
      <c r="AQ339" s="997"/>
      <c r="AR339" s="997"/>
      <c r="AS339" s="997"/>
      <c r="AT339" s="68"/>
      <c r="AU339" s="68"/>
      <c r="AV339" s="68"/>
      <c r="AW339" s="68"/>
      <c r="AX339" s="7"/>
      <c r="AY339" s="74"/>
    </row>
    <row r="340" spans="1:52" ht="3" customHeight="1" x14ac:dyDescent="0.25">
      <c r="A340" s="1"/>
      <c r="B340" s="1"/>
      <c r="C340" s="1"/>
      <c r="D340" s="1"/>
      <c r="E340" s="1"/>
      <c r="F340" s="1"/>
      <c r="G340" s="1"/>
      <c r="H340" s="1"/>
      <c r="I340" s="10"/>
      <c r="J340" s="1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1"/>
      <c r="AA340" s="2"/>
      <c r="AB340" s="1"/>
      <c r="AC340" s="1"/>
      <c r="AD340" s="1"/>
      <c r="AE340" s="1"/>
      <c r="AF340" s="12"/>
      <c r="AG340" s="1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1"/>
      <c r="AY340" s="1"/>
    </row>
    <row r="341" spans="1:52" ht="15.75" x14ac:dyDescent="0.25">
      <c r="A341" s="1"/>
      <c r="B341" s="5"/>
      <c r="C341" s="6" t="s">
        <v>6</v>
      </c>
      <c r="D341" s="7"/>
      <c r="E341" s="7"/>
      <c r="F341" s="7"/>
      <c r="G341" s="7"/>
      <c r="H341" s="7"/>
      <c r="I341" s="11" t="s">
        <v>8</v>
      </c>
      <c r="J341" s="7"/>
      <c r="K341" s="999" t="s">
        <v>410</v>
      </c>
      <c r="L341" s="1000"/>
      <c r="M341" s="1000"/>
      <c r="N341" s="1000"/>
      <c r="O341" s="1000"/>
      <c r="P341" s="1000"/>
      <c r="Q341" s="1000"/>
      <c r="R341" s="1000"/>
      <c r="S341" s="1000"/>
      <c r="T341" s="1000"/>
      <c r="U341" s="1000"/>
      <c r="V341" s="1000"/>
      <c r="W341" s="1000"/>
      <c r="X341" s="1001"/>
      <c r="Y341" s="91"/>
      <c r="Z341" s="1"/>
      <c r="AA341" s="8" t="s">
        <v>13</v>
      </c>
      <c r="AB341" s="7"/>
      <c r="AC341" s="7"/>
      <c r="AD341" s="7"/>
      <c r="AE341" s="7"/>
      <c r="AF341" s="11" t="s">
        <v>8</v>
      </c>
      <c r="AG341" s="7"/>
      <c r="AH341" s="1002">
        <f>'Rekap1 +tunjangan'!C33</f>
        <v>40147</v>
      </c>
      <c r="AI341" s="997"/>
      <c r="AJ341" s="997"/>
      <c r="AK341" s="997"/>
      <c r="AL341" s="997"/>
      <c r="AM341" s="997"/>
      <c r="AN341" s="997"/>
      <c r="AO341" s="997"/>
      <c r="AP341" s="997"/>
      <c r="AQ341" s="997"/>
      <c r="AR341" s="997"/>
      <c r="AS341" s="997"/>
      <c r="AT341" s="997"/>
      <c r="AU341" s="997"/>
      <c r="AV341" s="997"/>
      <c r="AW341" s="997"/>
      <c r="AX341" s="7"/>
      <c r="AY341" s="74"/>
    </row>
    <row r="342" spans="1:52" ht="3" customHeight="1" x14ac:dyDescent="0.25">
      <c r="A342" s="1"/>
      <c r="B342" s="1"/>
      <c r="C342" s="1"/>
      <c r="D342" s="1"/>
      <c r="E342" s="1"/>
      <c r="F342" s="1"/>
      <c r="G342" s="1"/>
      <c r="H342" s="1"/>
      <c r="I342" s="10"/>
      <c r="J342" s="1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1"/>
      <c r="AA342" s="2"/>
      <c r="AB342" s="1"/>
      <c r="AC342" s="1"/>
      <c r="AD342" s="1"/>
      <c r="AE342" s="1"/>
      <c r="AF342" s="12"/>
      <c r="AG342" s="1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1"/>
      <c r="AY342" s="1"/>
    </row>
    <row r="343" spans="1:52" ht="15.75" x14ac:dyDescent="0.25">
      <c r="A343" s="1"/>
      <c r="B343" s="5"/>
      <c r="C343" s="6" t="s">
        <v>104</v>
      </c>
      <c r="D343" s="7"/>
      <c r="E343" s="7"/>
      <c r="F343" s="7"/>
      <c r="G343" s="7"/>
      <c r="H343" s="7"/>
      <c r="I343" s="87" t="s">
        <v>8</v>
      </c>
      <c r="J343" s="7"/>
      <c r="K343" s="994" t="s">
        <v>158</v>
      </c>
      <c r="L343" s="995"/>
      <c r="M343" s="995"/>
      <c r="N343" s="995"/>
      <c r="O343" s="995"/>
      <c r="P343" s="995"/>
      <c r="Q343" s="995"/>
      <c r="R343" s="995"/>
      <c r="S343" s="995"/>
      <c r="T343" s="995"/>
      <c r="U343" s="995"/>
      <c r="V343" s="995"/>
      <c r="W343" s="995"/>
      <c r="X343" s="996"/>
      <c r="Y343" s="90"/>
      <c r="Z343" s="1"/>
      <c r="AA343" s="8" t="s">
        <v>14</v>
      </c>
      <c r="AB343" s="7"/>
      <c r="AC343" s="7"/>
      <c r="AD343" s="7"/>
      <c r="AE343" s="7"/>
      <c r="AF343" s="11" t="s">
        <v>8</v>
      </c>
      <c r="AG343" s="7"/>
      <c r="AH343" s="1014" t="s">
        <v>297</v>
      </c>
      <c r="AI343" s="994"/>
      <c r="AJ343" s="994"/>
      <c r="AK343" s="994"/>
      <c r="AL343" s="994"/>
      <c r="AM343" s="994"/>
      <c r="AN343" s="67" t="s">
        <v>161</v>
      </c>
      <c r="AO343" s="67"/>
      <c r="AP343" s="67"/>
      <c r="AQ343" s="67"/>
      <c r="AR343" s="67"/>
      <c r="AS343" s="67"/>
      <c r="AT343" s="67"/>
      <c r="AU343" s="67"/>
      <c r="AV343" s="67"/>
      <c r="AW343" s="67"/>
      <c r="AX343" s="7"/>
      <c r="AY343" s="74"/>
    </row>
    <row r="344" spans="1:52" ht="15.75" x14ac:dyDescent="0.25">
      <c r="A344" s="1"/>
      <c r="B344" s="1"/>
      <c r="C344" s="1"/>
      <c r="D344" s="1"/>
      <c r="E344" s="1"/>
      <c r="F344" s="1"/>
      <c r="G344" s="1"/>
      <c r="H344" s="1"/>
      <c r="I344" s="39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2" ht="15.75" x14ac:dyDescent="0.25">
      <c r="A345" s="1"/>
      <c r="B345" s="1" t="s">
        <v>167</v>
      </c>
      <c r="C345" s="1" t="s">
        <v>0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4"/>
      <c r="Q345" s="4" t="s">
        <v>8</v>
      </c>
      <c r="R345" s="1"/>
      <c r="S345" s="970">
        <f>'Rekap1 +tunjangan'!E33</f>
        <v>3535720</v>
      </c>
      <c r="T345" s="971"/>
      <c r="U345" s="971"/>
      <c r="V345" s="971"/>
      <c r="W345" s="971"/>
      <c r="X345" s="972"/>
      <c r="Y345" s="108"/>
      <c r="Z345" s="1"/>
      <c r="AA345" s="1" t="s">
        <v>166</v>
      </c>
      <c r="AB345" s="1" t="s">
        <v>153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3" customHeight="1" x14ac:dyDescent="0.25">
      <c r="A346" s="1"/>
      <c r="B346" s="1"/>
      <c r="C346" s="1"/>
      <c r="D346" s="1"/>
      <c r="E346" s="1"/>
      <c r="F346" s="1"/>
      <c r="G346" s="1"/>
      <c r="H346" s="1"/>
      <c r="I346" s="39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x14ac:dyDescent="0.25">
      <c r="A347" s="1"/>
      <c r="B347" s="1" t="s">
        <v>168</v>
      </c>
      <c r="C347" s="1" t="s">
        <v>125</v>
      </c>
      <c r="D347" s="1"/>
      <c r="E347" s="1"/>
      <c r="F347" s="1"/>
      <c r="G347" s="1"/>
      <c r="H347" s="1"/>
      <c r="I347" s="1"/>
      <c r="J347" s="1"/>
      <c r="K347" s="16"/>
      <c r="L347" s="16"/>
      <c r="M347" s="16"/>
      <c r="N347" s="16"/>
      <c r="O347" s="1"/>
      <c r="P347" s="4"/>
      <c r="Q347" s="4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 t="s">
        <v>108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3" customHeight="1" x14ac:dyDescent="0.25">
      <c r="A348" s="1"/>
      <c r="B348" s="1"/>
      <c r="C348" s="1"/>
      <c r="D348" s="1"/>
      <c r="E348" s="1"/>
      <c r="F348" s="1"/>
      <c r="G348" s="1"/>
      <c r="H348" s="1"/>
      <c r="I348" s="4"/>
      <c r="J348" s="1"/>
      <c r="K348" s="39"/>
      <c r="L348" s="39"/>
      <c r="M348" s="39"/>
      <c r="N348" s="39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39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x14ac:dyDescent="0.25">
      <c r="A349" s="1"/>
      <c r="B349" s="1"/>
      <c r="C349" s="1" t="s">
        <v>20</v>
      </c>
      <c r="D349" s="1"/>
      <c r="E349" s="1"/>
      <c r="F349" s="1"/>
      <c r="G349" s="1"/>
      <c r="H349" s="1"/>
      <c r="I349" s="4"/>
      <c r="J349" s="1"/>
      <c r="K349" s="1"/>
      <c r="L349" s="1"/>
      <c r="M349" s="1"/>
      <c r="N349" s="1"/>
      <c r="O349" s="1"/>
      <c r="P349" s="4"/>
      <c r="Q349" s="4" t="s">
        <v>8</v>
      </c>
      <c r="R349" s="1"/>
      <c r="S349" s="970">
        <f>'Rekap1 +tunjangan'!G33</f>
        <v>750000</v>
      </c>
      <c r="T349" s="971"/>
      <c r="U349" s="971"/>
      <c r="V349" s="971"/>
      <c r="W349" s="971"/>
      <c r="X349" s="972"/>
      <c r="Y349" s="108"/>
      <c r="Z349" s="1"/>
      <c r="AA349" s="1"/>
      <c r="AB349" s="1" t="s">
        <v>550</v>
      </c>
      <c r="AC349" s="1"/>
      <c r="AD349" s="1"/>
      <c r="AE349" s="1"/>
      <c r="AF349" s="4"/>
      <c r="AG349" s="15"/>
      <c r="AH349" s="16"/>
      <c r="AI349" s="16"/>
      <c r="AJ349" s="505"/>
      <c r="AK349" s="505"/>
      <c r="AL349" s="16"/>
      <c r="AM349" s="16"/>
      <c r="AN349" s="16"/>
      <c r="AO349" s="15"/>
      <c r="AP349" s="505"/>
      <c r="AQ349" s="505"/>
      <c r="AR349" s="505"/>
      <c r="AS349" s="1"/>
      <c r="AT349" s="1" t="s">
        <v>8</v>
      </c>
      <c r="AU349" s="970">
        <f>'Rekap1 +tunjangan'!AM33</f>
        <v>42857.200000000004</v>
      </c>
      <c r="AV349" s="971"/>
      <c r="AW349" s="971"/>
      <c r="AX349" s="971"/>
      <c r="AY349" s="971"/>
      <c r="AZ349" s="972"/>
    </row>
    <row r="350" spans="1:52" ht="3" customHeight="1" x14ac:dyDescent="0.25">
      <c r="A350" s="1"/>
      <c r="B350" s="1"/>
      <c r="C350" s="1"/>
      <c r="D350" s="1"/>
      <c r="E350" s="1"/>
      <c r="F350" s="1"/>
      <c r="G350" s="1"/>
      <c r="H350" s="1"/>
      <c r="I350" s="4"/>
      <c r="J350" s="1"/>
      <c r="K350" s="1"/>
      <c r="L350" s="1"/>
      <c r="M350" s="15"/>
      <c r="N350" s="15"/>
      <c r="O350" s="1"/>
      <c r="P350" s="4"/>
      <c r="Q350" s="4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504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x14ac:dyDescent="0.25">
      <c r="A351" s="1"/>
      <c r="B351" s="1"/>
      <c r="C351" s="1" t="s">
        <v>41</v>
      </c>
      <c r="D351" s="1"/>
      <c r="E351" s="1"/>
      <c r="F351" s="1"/>
      <c r="G351" s="1"/>
      <c r="H351" s="1"/>
      <c r="I351" s="4"/>
      <c r="J351" s="1"/>
      <c r="K351" s="1"/>
      <c r="L351" s="1"/>
      <c r="M351" s="1"/>
      <c r="N351" s="1"/>
      <c r="O351" s="1"/>
      <c r="P351" s="4"/>
      <c r="Q351" s="4" t="s">
        <v>8</v>
      </c>
      <c r="R351" s="1"/>
      <c r="S351" s="970">
        <f>'Rekap1 +tunjangan'!H33</f>
        <v>190000</v>
      </c>
      <c r="T351" s="971"/>
      <c r="U351" s="971"/>
      <c r="V351" s="971"/>
      <c r="W351" s="971"/>
      <c r="X351" s="972"/>
      <c r="Y351" s="108"/>
      <c r="Z351" s="1"/>
      <c r="AA351" s="1"/>
      <c r="AB351" s="1" t="s">
        <v>88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 t="s">
        <v>8</v>
      </c>
      <c r="AU351" s="970">
        <f>'Rekap1 +tunjangan'!AF33</f>
        <v>88393</v>
      </c>
      <c r="AV351" s="971"/>
      <c r="AW351" s="971"/>
      <c r="AX351" s="971"/>
      <c r="AY351" s="971"/>
      <c r="AZ351" s="972"/>
    </row>
    <row r="352" spans="1:52" ht="3" customHeight="1" x14ac:dyDescent="0.25">
      <c r="A352" s="1"/>
      <c r="B352" s="1"/>
      <c r="C352" s="1"/>
      <c r="D352" s="1"/>
      <c r="E352" s="1"/>
      <c r="F352" s="1"/>
      <c r="G352" s="1"/>
      <c r="H352" s="1"/>
      <c r="I352" s="4"/>
      <c r="J352" s="1"/>
      <c r="K352" s="1"/>
      <c r="L352" s="1"/>
      <c r="M352" s="1"/>
      <c r="N352" s="1"/>
      <c r="O352" s="1"/>
      <c r="P352" s="39"/>
      <c r="Q352" s="39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504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5" ht="15.75" x14ac:dyDescent="0.25">
      <c r="A353" s="1"/>
      <c r="B353" s="1"/>
      <c r="C353" s="1" t="s">
        <v>21</v>
      </c>
      <c r="D353" s="1"/>
      <c r="E353" s="1"/>
      <c r="F353" s="1"/>
      <c r="G353" s="1"/>
      <c r="H353" s="1"/>
      <c r="I353" s="4"/>
      <c r="J353" s="1"/>
      <c r="K353" s="1"/>
      <c r="L353" s="1"/>
      <c r="M353" s="1"/>
      <c r="N353" s="1"/>
      <c r="O353" s="1"/>
      <c r="P353" s="4"/>
      <c r="Q353" s="4" t="s">
        <v>8</v>
      </c>
      <c r="R353" s="1"/>
      <c r="S353" s="970">
        <f>'Rekap1 +tunjangan'!I33</f>
        <v>0</v>
      </c>
      <c r="T353" s="971"/>
      <c r="U353" s="971"/>
      <c r="V353" s="971"/>
      <c r="W353" s="971"/>
      <c r="X353" s="972"/>
      <c r="Y353" s="108"/>
      <c r="Z353" s="1"/>
      <c r="AA353" s="1"/>
      <c r="AB353" s="1" t="s">
        <v>551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5" ht="3" customHeight="1" x14ac:dyDescent="0.25">
      <c r="A354" s="1"/>
      <c r="B354" s="1"/>
      <c r="C354" s="1"/>
      <c r="D354" s="1"/>
      <c r="E354" s="1"/>
      <c r="F354" s="1"/>
      <c r="G354" s="1"/>
      <c r="H354" s="1"/>
      <c r="I354" s="4"/>
      <c r="J354" s="1"/>
      <c r="K354" s="1"/>
      <c r="L354" s="1"/>
      <c r="M354" s="1"/>
      <c r="N354" s="1"/>
      <c r="O354" s="1"/>
      <c r="P354" s="39"/>
      <c r="Q354" s="39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5" ht="15.75" x14ac:dyDescent="0.25">
      <c r="A355" s="1"/>
      <c r="B355" s="1"/>
      <c r="C355" s="1" t="s">
        <v>1</v>
      </c>
      <c r="D355" s="1"/>
      <c r="E355" s="1"/>
      <c r="F355" s="1"/>
      <c r="G355" s="1"/>
      <c r="H355" s="1"/>
      <c r="I355" s="4"/>
      <c r="J355" s="1"/>
      <c r="K355" s="990">
        <f>'Rekap1 +tunjangan'!D33</f>
        <v>16</v>
      </c>
      <c r="L355" s="991"/>
      <c r="M355" s="130" t="s">
        <v>31</v>
      </c>
      <c r="N355" s="107"/>
      <c r="O355" s="1"/>
      <c r="P355" s="4"/>
      <c r="Q355" s="4" t="s">
        <v>8</v>
      </c>
      <c r="R355" s="1"/>
      <c r="S355" s="970">
        <f>'Rekap1 +tunjangan'!N33</f>
        <v>560000</v>
      </c>
      <c r="T355" s="971"/>
      <c r="U355" s="971"/>
      <c r="V355" s="971"/>
      <c r="W355" s="971"/>
      <c r="X355" s="972"/>
      <c r="Y355" s="108"/>
      <c r="Z355" s="1"/>
      <c r="AA355" s="1"/>
      <c r="AB355" s="1" t="s">
        <v>128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969">
        <v>0.02</v>
      </c>
      <c r="AN355" s="969"/>
      <c r="AO355" s="969"/>
      <c r="AP355" s="88"/>
      <c r="AQ355" s="1"/>
      <c r="AR355" s="1"/>
      <c r="AS355" s="1"/>
      <c r="AT355" s="1" t="s">
        <v>8</v>
      </c>
      <c r="AU355" s="970">
        <f>'BPJS Ketenagakerjaan'!K22</f>
        <v>85714.400000000009</v>
      </c>
      <c r="AV355" s="971"/>
      <c r="AW355" s="971"/>
      <c r="AX355" s="971"/>
      <c r="AY355" s="971"/>
      <c r="AZ355" s="972"/>
    </row>
    <row r="356" spans="1:55" ht="3" customHeight="1" x14ac:dyDescent="0.25">
      <c r="A356" s="1"/>
      <c r="B356" s="1"/>
      <c r="C356" s="1"/>
      <c r="D356" s="1"/>
      <c r="E356" s="1"/>
      <c r="F356" s="1"/>
      <c r="G356" s="1"/>
      <c r="H356" s="1"/>
      <c r="I356" s="4"/>
      <c r="J356" s="1"/>
      <c r="K356" s="1"/>
      <c r="L356" s="1"/>
      <c r="M356" s="37"/>
      <c r="N356" s="1"/>
      <c r="O356" s="1"/>
      <c r="P356" s="4"/>
      <c r="Q356" s="4"/>
      <c r="R356" s="1"/>
      <c r="S356" s="108"/>
      <c r="T356" s="108"/>
      <c r="U356" s="108"/>
      <c r="V356" s="108"/>
      <c r="W356" s="108"/>
      <c r="X356" s="108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5" ht="15.75" x14ac:dyDescent="0.25">
      <c r="A357" s="1"/>
      <c r="B357" s="1"/>
      <c r="C357" s="1" t="s">
        <v>2</v>
      </c>
      <c r="D357" s="1"/>
      <c r="E357" s="1"/>
      <c r="F357" s="1"/>
      <c r="G357" s="1"/>
      <c r="H357" s="1"/>
      <c r="I357" s="4"/>
      <c r="J357" s="1"/>
      <c r="K357" s="990">
        <f>K355</f>
        <v>16</v>
      </c>
      <c r="L357" s="991"/>
      <c r="M357" s="130" t="s">
        <v>31</v>
      </c>
      <c r="N357" s="107"/>
      <c r="O357" s="1"/>
      <c r="P357" s="4"/>
      <c r="Q357" s="4" t="s">
        <v>8</v>
      </c>
      <c r="R357" s="1"/>
      <c r="S357" s="970">
        <f>'Rekap1 +tunjangan'!P33</f>
        <v>624000</v>
      </c>
      <c r="T357" s="971"/>
      <c r="U357" s="971"/>
      <c r="V357" s="971"/>
      <c r="W357" s="971"/>
      <c r="X357" s="972"/>
      <c r="Y357" s="108"/>
      <c r="Z357" s="1"/>
      <c r="AA357" s="1"/>
      <c r="AB357" s="1" t="s">
        <v>602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969">
        <v>0.01</v>
      </c>
      <c r="AN357" s="969"/>
      <c r="AO357" s="969"/>
      <c r="AP357" s="88"/>
      <c r="AQ357" s="1"/>
      <c r="AR357" s="1"/>
      <c r="AS357" s="1"/>
      <c r="AT357" s="1" t="s">
        <v>8</v>
      </c>
      <c r="AU357" s="970">
        <f>'BPJS Ketenagakerjaan'!P22</f>
        <v>42857.200000000004</v>
      </c>
      <c r="AV357" s="971"/>
      <c r="AW357" s="971"/>
      <c r="AX357" s="971"/>
      <c r="AY357" s="971"/>
      <c r="AZ357" s="972"/>
    </row>
    <row r="358" spans="1:55" ht="3" customHeight="1" x14ac:dyDescent="0.25">
      <c r="A358" s="1"/>
      <c r="B358" s="1"/>
      <c r="C358" s="1"/>
      <c r="D358" s="1"/>
      <c r="E358" s="1"/>
      <c r="F358" s="1"/>
      <c r="G358" s="1"/>
      <c r="H358" s="1"/>
      <c r="I358" s="4"/>
      <c r="J358" s="1"/>
      <c r="K358" s="1"/>
      <c r="L358" s="1"/>
      <c r="M358" s="1"/>
      <c r="N358" s="1"/>
      <c r="O358" s="1"/>
      <c r="P358" s="4"/>
      <c r="Q358" s="4"/>
      <c r="R358" s="1"/>
      <c r="S358" s="108"/>
      <c r="T358" s="108"/>
      <c r="U358" s="108"/>
      <c r="V358" s="108"/>
      <c r="W358" s="108"/>
      <c r="X358" s="108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5" ht="15.75" x14ac:dyDescent="0.25">
      <c r="A359" s="1"/>
      <c r="B359" s="1"/>
      <c r="C359" s="1" t="s">
        <v>3</v>
      </c>
      <c r="D359" s="1"/>
      <c r="E359" s="1"/>
      <c r="F359" s="1"/>
      <c r="G359" s="1"/>
      <c r="H359" s="1"/>
      <c r="I359" s="4"/>
      <c r="J359" s="1"/>
      <c r="K359" s="1"/>
      <c r="L359" s="1"/>
      <c r="M359" s="107"/>
      <c r="N359" s="107"/>
      <c r="O359" s="1"/>
      <c r="P359" s="39"/>
      <c r="Q359" s="39" t="s">
        <v>8</v>
      </c>
      <c r="R359" s="1"/>
      <c r="S359" s="970">
        <f>'Rekap1 +tunjangan'!Q33</f>
        <v>0</v>
      </c>
      <c r="T359" s="971"/>
      <c r="U359" s="971"/>
      <c r="V359" s="971"/>
      <c r="W359" s="971"/>
      <c r="X359" s="972"/>
      <c r="Y359" s="108"/>
      <c r="Z359" s="1"/>
      <c r="AA359" s="1"/>
      <c r="AB359" s="1" t="s">
        <v>172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013"/>
      <c r="AV359" s="1013"/>
      <c r="AW359" s="1013"/>
      <c r="AX359" s="1013"/>
      <c r="AY359" s="1013"/>
      <c r="AZ359" s="1013"/>
    </row>
    <row r="360" spans="1:55" ht="3" customHeight="1" x14ac:dyDescent="0.25">
      <c r="A360" s="1"/>
      <c r="B360" s="1"/>
      <c r="C360" s="1"/>
      <c r="D360" s="1"/>
      <c r="E360" s="1"/>
      <c r="F360" s="1"/>
      <c r="G360" s="1"/>
      <c r="H360" s="1"/>
      <c r="I360" s="4"/>
      <c r="J360" s="1"/>
      <c r="K360" s="1"/>
      <c r="L360" s="1"/>
      <c r="M360" s="1"/>
      <c r="N360" s="1"/>
      <c r="O360" s="1"/>
      <c r="P360" s="39"/>
      <c r="Q360" s="39"/>
      <c r="R360" s="1"/>
      <c r="S360" s="1"/>
      <c r="T360" s="1"/>
      <c r="U360" s="1"/>
      <c r="V360" s="1"/>
      <c r="W360" s="1"/>
      <c r="X360" s="1"/>
      <c r="Y360" s="108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5" ht="15.75" x14ac:dyDescent="0.25">
      <c r="A361" s="1"/>
      <c r="B361" s="1"/>
      <c r="C361" s="1" t="s">
        <v>105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39"/>
      <c r="Q361" s="39" t="s">
        <v>8</v>
      </c>
      <c r="R361" s="1"/>
      <c r="S361" s="970">
        <f>'Rekap1 +tunjangan'!R33</f>
        <v>0</v>
      </c>
      <c r="T361" s="971"/>
      <c r="U361" s="971"/>
      <c r="V361" s="971"/>
      <c r="W361" s="971"/>
      <c r="X361" s="972"/>
      <c r="Y361" s="108"/>
      <c r="Z361" s="1"/>
      <c r="AA361" s="1"/>
      <c r="AB361" s="1" t="s">
        <v>174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970">
        <f>KOPERASI!C18</f>
        <v>0</v>
      </c>
      <c r="AV361" s="971"/>
      <c r="AW361" s="971"/>
      <c r="AX361" s="971"/>
      <c r="AY361" s="971"/>
      <c r="AZ361" s="972"/>
      <c r="BB361" s="1"/>
      <c r="BC361" s="1"/>
    </row>
    <row r="362" spans="1:55" ht="3" customHeight="1" x14ac:dyDescent="0.25">
      <c r="A362" s="1"/>
      <c r="B362" s="1"/>
      <c r="C362" s="1"/>
      <c r="D362" s="1"/>
      <c r="E362" s="1"/>
      <c r="F362" s="1"/>
      <c r="G362" s="1"/>
      <c r="H362" s="1"/>
      <c r="I362" s="4"/>
      <c r="J362" s="1"/>
      <c r="K362" s="1"/>
      <c r="L362" s="1"/>
      <c r="M362" s="1"/>
      <c r="N362" s="1"/>
      <c r="O362" s="1"/>
      <c r="P362" s="39"/>
      <c r="Q362" s="39"/>
      <c r="R362" s="1"/>
      <c r="S362" s="108"/>
      <c r="T362" s="108"/>
      <c r="U362" s="108"/>
      <c r="V362" s="108"/>
      <c r="W362" s="108"/>
      <c r="X362" s="108"/>
      <c r="Y362" s="108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5" ht="15.75" x14ac:dyDescent="0.25">
      <c r="A363" s="1"/>
      <c r="B363" s="1"/>
      <c r="C363" s="1" t="s">
        <v>106</v>
      </c>
      <c r="D363" s="1"/>
      <c r="E363" s="1"/>
      <c r="F363" s="1"/>
      <c r="G363" s="1"/>
      <c r="H363" s="1"/>
      <c r="I363" s="4"/>
      <c r="J363" s="1"/>
      <c r="K363" s="1"/>
      <c r="L363" s="1"/>
      <c r="M363" s="1"/>
      <c r="N363" s="1"/>
      <c r="O363" s="1"/>
      <c r="P363" s="4"/>
      <c r="Q363" s="4" t="s">
        <v>8</v>
      </c>
      <c r="R363" s="1"/>
      <c r="S363" s="970">
        <f>'Rekap1 +tunjangan'!T33</f>
        <v>0</v>
      </c>
      <c r="T363" s="971"/>
      <c r="U363" s="971"/>
      <c r="V363" s="971"/>
      <c r="W363" s="971"/>
      <c r="X363" s="972"/>
      <c r="Y363" s="108"/>
      <c r="Z363" s="1"/>
      <c r="AA363" s="1"/>
      <c r="AB363" s="1" t="s">
        <v>173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970">
        <f>KOPERASI!D18</f>
        <v>100000</v>
      </c>
      <c r="AV363" s="971"/>
      <c r="AW363" s="971"/>
      <c r="AX363" s="971"/>
      <c r="AY363" s="971"/>
      <c r="AZ363" s="972"/>
    </row>
    <row r="364" spans="1:55" ht="3" customHeight="1" x14ac:dyDescent="0.25">
      <c r="A364" s="1"/>
      <c r="B364" s="1"/>
      <c r="C364" s="1"/>
      <c r="D364" s="1"/>
      <c r="E364" s="1"/>
      <c r="F364" s="1"/>
      <c r="G364" s="1"/>
      <c r="H364" s="1"/>
      <c r="I364" s="4"/>
      <c r="J364" s="1"/>
      <c r="K364" s="1"/>
      <c r="L364" s="1"/>
      <c r="M364" s="1"/>
      <c r="N364" s="1"/>
      <c r="O364" s="1"/>
      <c r="P364" s="4"/>
      <c r="Q364" s="4"/>
      <c r="R364" s="1"/>
      <c r="S364" s="108"/>
      <c r="T364" s="108"/>
      <c r="U364" s="108"/>
      <c r="V364" s="108"/>
      <c r="W364" s="108"/>
      <c r="X364" s="108"/>
      <c r="Y364" s="1"/>
      <c r="Z364" s="1"/>
      <c r="AA364" s="1"/>
      <c r="AB364" s="1"/>
      <c r="AC364" s="1"/>
      <c r="AD364" s="1"/>
      <c r="AE364" s="1"/>
      <c r="AF364" s="39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5" ht="15.75" x14ac:dyDescent="0.25">
      <c r="A365" s="1"/>
      <c r="B365" s="1"/>
      <c r="C365" s="1" t="s">
        <v>183</v>
      </c>
      <c r="D365" s="1"/>
      <c r="E365" s="1"/>
      <c r="F365" s="1"/>
      <c r="G365" s="1"/>
      <c r="H365" s="1"/>
      <c r="I365" s="4"/>
      <c r="J365" s="1"/>
      <c r="K365" s="1"/>
      <c r="L365" s="1"/>
      <c r="M365" s="1"/>
      <c r="N365" s="1"/>
      <c r="O365" s="1"/>
      <c r="P365" s="39"/>
      <c r="Q365" s="39" t="s">
        <v>8</v>
      </c>
      <c r="R365" s="1"/>
      <c r="S365" s="970">
        <f>'Rekap1 +tunjangan'!U33</f>
        <v>0</v>
      </c>
      <c r="T365" s="971"/>
      <c r="U365" s="971"/>
      <c r="V365" s="971"/>
      <c r="W365" s="971"/>
      <c r="X365" s="972"/>
      <c r="Y365" s="108"/>
      <c r="Z365" s="1"/>
      <c r="AA365" s="1"/>
      <c r="AB365" s="1" t="s">
        <v>175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970">
        <v>0</v>
      </c>
      <c r="AV365" s="971"/>
      <c r="AW365" s="971"/>
      <c r="AX365" s="971"/>
      <c r="AY365" s="971"/>
      <c r="AZ365" s="972"/>
    </row>
    <row r="366" spans="1:55" ht="3" customHeight="1" x14ac:dyDescent="0.25">
      <c r="A366" s="1"/>
      <c r="B366" s="1"/>
      <c r="C366" s="1"/>
      <c r="D366" s="1"/>
      <c r="E366" s="1"/>
      <c r="F366" s="1"/>
      <c r="G366" s="1"/>
      <c r="H366" s="1"/>
      <c r="I366" s="4"/>
      <c r="J366" s="1"/>
      <c r="K366" s="1"/>
      <c r="L366" s="1"/>
      <c r="M366" s="1"/>
      <c r="N366" s="1"/>
      <c r="O366" s="4"/>
      <c r="P366" s="4"/>
      <c r="Q366" s="4"/>
      <c r="R366" s="1"/>
      <c r="S366" s="108"/>
      <c r="T366" s="108"/>
      <c r="U366" s="108"/>
      <c r="V366" s="108"/>
      <c r="W366" s="108"/>
      <c r="X366" s="108"/>
      <c r="Y366" s="108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5" ht="15.75" x14ac:dyDescent="0.25">
      <c r="A367" s="1"/>
      <c r="B367" s="1"/>
      <c r="C367" s="1" t="s">
        <v>187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39" t="s">
        <v>8</v>
      </c>
      <c r="R367" s="1"/>
      <c r="S367" s="970">
        <f>'Rekap1 +tunjangan'!W33</f>
        <v>0</v>
      </c>
      <c r="T367" s="971"/>
      <c r="U367" s="971"/>
      <c r="V367" s="971"/>
      <c r="W367" s="971"/>
      <c r="X367" s="972"/>
      <c r="Y367" s="108"/>
      <c r="Z367" s="1"/>
      <c r="AA367" s="1"/>
      <c r="AB367" s="1" t="s">
        <v>200</v>
      </c>
      <c r="AC367" s="1"/>
      <c r="AD367" s="1"/>
      <c r="AE367" s="1"/>
      <c r="AF367" s="1"/>
      <c r="AG367" s="5" t="s">
        <v>19</v>
      </c>
      <c r="AH367" s="67"/>
      <c r="AI367" s="73"/>
      <c r="AJ367" s="990">
        <v>0</v>
      </c>
      <c r="AK367" s="991"/>
      <c r="AL367" s="16"/>
      <c r="AM367" s="72" t="s">
        <v>132</v>
      </c>
      <c r="AN367" s="67"/>
      <c r="AO367" s="74"/>
      <c r="AP367" s="990">
        <v>0</v>
      </c>
      <c r="AQ367" s="991"/>
      <c r="AR367" s="119"/>
      <c r="AS367" s="1"/>
      <c r="AT367" s="1" t="s">
        <v>8</v>
      </c>
      <c r="AU367" s="970">
        <v>0</v>
      </c>
      <c r="AV367" s="971"/>
      <c r="AW367" s="971"/>
      <c r="AX367" s="971"/>
      <c r="AY367" s="971"/>
      <c r="AZ367" s="972"/>
    </row>
    <row r="368" spans="1:55" ht="3" customHeight="1" x14ac:dyDescent="0.25">
      <c r="A368" s="1"/>
      <c r="B368" s="1"/>
      <c r="Y368" s="108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62" ht="15.75" x14ac:dyDescent="0.25">
      <c r="A369" s="1"/>
      <c r="B369" s="1"/>
      <c r="Y369" s="108"/>
      <c r="Z369" s="1"/>
      <c r="AA369" s="1"/>
      <c r="AB369" s="1" t="s">
        <v>475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983"/>
      <c r="AS369" s="983"/>
      <c r="AT369" s="1" t="s">
        <v>8</v>
      </c>
      <c r="AU369" s="970">
        <f>KOPERASI!G17</f>
        <v>0</v>
      </c>
      <c r="AV369" s="971"/>
      <c r="AW369" s="971"/>
      <c r="AX369" s="971"/>
      <c r="AY369" s="971"/>
      <c r="AZ369" s="972"/>
    </row>
    <row r="370" spans="1:62" ht="3" customHeight="1" x14ac:dyDescent="0.25">
      <c r="A370" s="1"/>
      <c r="B370" s="1"/>
      <c r="Y370" s="108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62" ht="15.75" x14ac:dyDescent="0.25">
      <c r="A371" s="1"/>
      <c r="B371" s="1"/>
      <c r="Y371" s="108"/>
      <c r="Z371" s="1"/>
      <c r="AA371" s="1"/>
      <c r="AB371" s="1" t="s">
        <v>474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970">
        <f>'Rekap1 +tunjangan'!AD33</f>
        <v>0</v>
      </c>
      <c r="AV371" s="971"/>
      <c r="AW371" s="971"/>
      <c r="AX371" s="971"/>
      <c r="AY371" s="971"/>
      <c r="AZ371" s="972"/>
    </row>
    <row r="372" spans="1:62" ht="3" customHeight="1" x14ac:dyDescent="0.25">
      <c r="A372" s="1"/>
      <c r="B372" s="1"/>
      <c r="Y372" s="108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62" ht="15.75" x14ac:dyDescent="0.25">
      <c r="A373" s="1"/>
      <c r="B373" s="1"/>
      <c r="Y373" s="108"/>
      <c r="Z373" s="1"/>
      <c r="AA373" s="1"/>
      <c r="AB373" s="1" t="s">
        <v>171</v>
      </c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983">
        <v>0.4</v>
      </c>
      <c r="AS373" s="983"/>
      <c r="AT373" s="1" t="s">
        <v>8</v>
      </c>
      <c r="AU373" s="970">
        <f>'Rekap1 +tunjangan'!AJ33</f>
        <v>212143.2</v>
      </c>
      <c r="AV373" s="971"/>
      <c r="AW373" s="971"/>
      <c r="AX373" s="971"/>
      <c r="AY373" s="971"/>
      <c r="AZ373" s="972"/>
    </row>
    <row r="374" spans="1:62" ht="3" customHeight="1" x14ac:dyDescent="0.25">
      <c r="A374" s="1"/>
      <c r="B374" s="1"/>
      <c r="Y374" s="108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62" ht="15.75" x14ac:dyDescent="0.25">
      <c r="A375" s="1"/>
      <c r="B375" s="1"/>
      <c r="Y375" s="108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62" ht="3" customHeight="1" x14ac:dyDescent="0.25">
      <c r="A376" s="1"/>
      <c r="B376" s="1"/>
      <c r="C376" s="1"/>
      <c r="D376" s="1"/>
      <c r="E376" s="1"/>
      <c r="F376" s="1"/>
      <c r="G376" s="1"/>
      <c r="H376" s="1"/>
      <c r="I376" s="4"/>
      <c r="J376" s="1"/>
      <c r="K376" s="1"/>
      <c r="L376" s="1"/>
      <c r="M376" s="1"/>
      <c r="N376" s="1"/>
      <c r="O376" s="4"/>
      <c r="P376" s="4"/>
      <c r="Q376" s="4"/>
      <c r="R376" s="1"/>
      <c r="S376" s="108"/>
      <c r="T376" s="108"/>
      <c r="U376" s="108"/>
      <c r="V376" s="108"/>
      <c r="W376" s="108"/>
      <c r="X376" s="108"/>
      <c r="Y376" s="108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62" ht="15.75" x14ac:dyDescent="0.25">
      <c r="A377" s="1"/>
      <c r="B377" s="1" t="s">
        <v>154</v>
      </c>
      <c r="C377" s="1" t="s">
        <v>126</v>
      </c>
      <c r="D377" s="1"/>
      <c r="E377" s="1"/>
      <c r="F377" s="1"/>
      <c r="G377" s="1"/>
      <c r="H377" s="1"/>
      <c r="I377" s="4"/>
      <c r="J377" s="1"/>
      <c r="K377" s="1"/>
      <c r="L377" s="1"/>
      <c r="M377" s="1"/>
      <c r="N377" s="1"/>
      <c r="O377" s="1"/>
      <c r="P377" s="4"/>
      <c r="Q377" s="4" t="s">
        <v>8</v>
      </c>
      <c r="R377" s="1"/>
      <c r="S377" s="970">
        <f>'Rekap1 +tunjangan'!S33</f>
        <v>0</v>
      </c>
      <c r="T377" s="971"/>
      <c r="U377" s="971"/>
      <c r="V377" s="971"/>
      <c r="W377" s="971"/>
      <c r="X377" s="972"/>
      <c r="Y377" s="108"/>
      <c r="Z377" s="1"/>
      <c r="AA377" s="1" t="s">
        <v>169</v>
      </c>
      <c r="AB377" s="1" t="s">
        <v>129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 t="s">
        <v>8</v>
      </c>
      <c r="AU377" s="970">
        <f>'Rekap1 +tunjangan'!AG33</f>
        <v>0</v>
      </c>
      <c r="AV377" s="971"/>
      <c r="AW377" s="971"/>
      <c r="AX377" s="971"/>
      <c r="AY377" s="971"/>
      <c r="AZ377" s="972"/>
    </row>
    <row r="378" spans="1:62" ht="3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08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62" ht="15.7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62" ht="3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08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62" ht="15.75" x14ac:dyDescent="0.25">
      <c r="A381" s="1"/>
      <c r="B381" s="1"/>
      <c r="C381" s="9" t="s">
        <v>4</v>
      </c>
      <c r="D381" s="1"/>
      <c r="E381" s="1"/>
      <c r="F381" s="1"/>
      <c r="G381" s="1"/>
      <c r="H381" s="1"/>
      <c r="I381" s="4"/>
      <c r="J381" s="1"/>
      <c r="K381" s="1"/>
      <c r="L381" s="1"/>
      <c r="M381" s="1"/>
      <c r="N381" s="1"/>
      <c r="O381" s="4"/>
      <c r="P381" s="4"/>
      <c r="Q381" s="39" t="s">
        <v>8</v>
      </c>
      <c r="R381" s="1"/>
      <c r="S381" s="985">
        <f>SUM(S345:X377)</f>
        <v>5659720</v>
      </c>
      <c r="T381" s="986"/>
      <c r="U381" s="986"/>
      <c r="V381" s="986"/>
      <c r="W381" s="986"/>
      <c r="X381" s="987"/>
      <c r="Y381" s="89"/>
      <c r="Z381" s="1"/>
      <c r="AA381" s="9" t="s">
        <v>4</v>
      </c>
      <c r="AB381" s="1"/>
      <c r="AC381" s="1"/>
      <c r="AD381" s="1"/>
      <c r="AE381" s="1"/>
      <c r="AF381" s="4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 t="s">
        <v>8</v>
      </c>
      <c r="AU381" s="985">
        <f>SUM(AU347:AZ377)</f>
        <v>571965</v>
      </c>
      <c r="AV381" s="986"/>
      <c r="AW381" s="986"/>
      <c r="AX381" s="986"/>
      <c r="AY381" s="986"/>
      <c r="AZ381" s="987"/>
      <c r="BB381" s="1012">
        <f>SUM(AU347:AU379)</f>
        <v>571965</v>
      </c>
      <c r="BC381" s="989"/>
      <c r="BD381" s="989"/>
      <c r="BE381" s="989"/>
      <c r="BF381" s="989"/>
      <c r="BG381" s="989"/>
    </row>
    <row r="382" spans="1:62" ht="16.5" thickBot="1" x14ac:dyDescent="0.3">
      <c r="A382" s="1"/>
      <c r="B382" s="1"/>
      <c r="C382" s="1"/>
      <c r="D382" s="1"/>
      <c r="E382" s="1"/>
      <c r="F382" s="1"/>
      <c r="G382" s="1"/>
      <c r="H382" s="1"/>
      <c r="I382" s="39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39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62" ht="21" thickTop="1" x14ac:dyDescent="0.3">
      <c r="A383" s="19"/>
      <c r="B383" s="973"/>
      <c r="C383" s="974"/>
      <c r="D383" s="974"/>
      <c r="E383" s="974"/>
      <c r="F383" s="974"/>
      <c r="G383" s="1006" t="s">
        <v>130</v>
      </c>
      <c r="H383" s="1006"/>
      <c r="I383" s="1006"/>
      <c r="J383" s="1006"/>
      <c r="K383" s="1006"/>
      <c r="L383" s="1006"/>
      <c r="M383" s="1006"/>
      <c r="N383" s="1006"/>
      <c r="O383" s="1006"/>
      <c r="P383" s="1006"/>
      <c r="Q383" s="1006"/>
      <c r="R383" s="1006"/>
      <c r="S383" s="1006"/>
      <c r="T383" s="1006"/>
      <c r="U383" s="1006"/>
      <c r="V383" s="1006"/>
      <c r="W383" s="1006"/>
      <c r="X383" s="1008"/>
      <c r="Y383" s="126"/>
      <c r="Z383" s="1010" t="s">
        <v>8</v>
      </c>
      <c r="AA383" s="974"/>
      <c r="AB383" s="981">
        <f>S381-AU381</f>
        <v>5087755</v>
      </c>
      <c r="AC383" s="981"/>
      <c r="AD383" s="981"/>
      <c r="AE383" s="981"/>
      <c r="AF383" s="981"/>
      <c r="AG383" s="981"/>
      <c r="AH383" s="981"/>
      <c r="AI383" s="981"/>
      <c r="AJ383" s="981"/>
      <c r="AK383" s="981"/>
      <c r="AL383" s="981"/>
      <c r="AM383" s="981"/>
      <c r="AN383" s="981"/>
      <c r="AO383" s="981"/>
      <c r="AP383" s="112"/>
      <c r="AQ383" s="112"/>
      <c r="AR383" s="112"/>
      <c r="AS383" s="113"/>
      <c r="AT383" s="113"/>
      <c r="AU383" s="113"/>
      <c r="AV383" s="113"/>
      <c r="AW383" s="113"/>
      <c r="AX383" s="113"/>
      <c r="AY383" s="113"/>
      <c r="AZ383" s="114"/>
      <c r="BD383" s="1012"/>
      <c r="BE383" s="989"/>
      <c r="BF383" s="989"/>
      <c r="BG383" s="989"/>
      <c r="BH383" s="989"/>
      <c r="BI383" s="989"/>
      <c r="BJ383" s="989"/>
    </row>
    <row r="384" spans="1:62" ht="21" thickBot="1" x14ac:dyDescent="0.35">
      <c r="A384" s="34"/>
      <c r="B384" s="975"/>
      <c r="C384" s="976"/>
      <c r="D384" s="976"/>
      <c r="E384" s="976"/>
      <c r="F384" s="976"/>
      <c r="G384" s="1007"/>
      <c r="H384" s="1007"/>
      <c r="I384" s="1007"/>
      <c r="J384" s="1007"/>
      <c r="K384" s="1007"/>
      <c r="L384" s="1007"/>
      <c r="M384" s="1007"/>
      <c r="N384" s="1007"/>
      <c r="O384" s="1007"/>
      <c r="P384" s="1007"/>
      <c r="Q384" s="1007"/>
      <c r="R384" s="1007"/>
      <c r="S384" s="1007"/>
      <c r="T384" s="1007"/>
      <c r="U384" s="1007"/>
      <c r="V384" s="1007"/>
      <c r="W384" s="1007"/>
      <c r="X384" s="1009"/>
      <c r="Y384" s="128"/>
      <c r="Z384" s="1011"/>
      <c r="AA384" s="976"/>
      <c r="AB384" s="982"/>
      <c r="AC384" s="982"/>
      <c r="AD384" s="982"/>
      <c r="AE384" s="982"/>
      <c r="AF384" s="982"/>
      <c r="AG384" s="982"/>
      <c r="AH384" s="982"/>
      <c r="AI384" s="982"/>
      <c r="AJ384" s="982"/>
      <c r="AK384" s="982"/>
      <c r="AL384" s="982"/>
      <c r="AM384" s="982"/>
      <c r="AN384" s="982"/>
      <c r="AO384" s="982"/>
      <c r="AP384" s="116"/>
      <c r="AQ384" s="116"/>
      <c r="AR384" s="116"/>
      <c r="AS384" s="117"/>
      <c r="AT384" s="117"/>
      <c r="AU384" s="117"/>
      <c r="AV384" s="117"/>
      <c r="AW384" s="117"/>
      <c r="AX384" s="117"/>
      <c r="AY384" s="117"/>
      <c r="AZ384" s="118"/>
    </row>
    <row r="385" spans="1:52" ht="16.5" thickTop="1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x14ac:dyDescent="0.25">
      <c r="B386" s="1" t="s">
        <v>170</v>
      </c>
      <c r="C386" s="1" t="s">
        <v>155</v>
      </c>
      <c r="D386" s="1"/>
      <c r="E386" s="1"/>
      <c r="F386" s="1"/>
      <c r="G386" s="1"/>
      <c r="H386" s="1"/>
      <c r="I386" s="4"/>
      <c r="J386" s="1"/>
      <c r="K386" s="1"/>
      <c r="L386" s="1"/>
      <c r="M386" s="1"/>
      <c r="N386" s="1"/>
      <c r="O386" s="4"/>
      <c r="P386" s="4"/>
      <c r="Q386" s="4"/>
      <c r="R386" s="1"/>
      <c r="S386" s="108"/>
      <c r="T386" s="108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x14ac:dyDescent="0.25">
      <c r="B387" s="1">
        <v>1</v>
      </c>
      <c r="C387" s="1" t="s">
        <v>107</v>
      </c>
      <c r="D387" s="1"/>
      <c r="E387" s="1"/>
      <c r="F387" s="1"/>
      <c r="G387" s="1"/>
      <c r="H387" s="1"/>
      <c r="I387" s="4"/>
      <c r="J387" s="1"/>
      <c r="K387" s="1"/>
      <c r="L387" s="1"/>
      <c r="M387" s="1"/>
      <c r="N387" s="1"/>
      <c r="O387" s="4"/>
      <c r="P387" s="4"/>
      <c r="Q387" s="4"/>
      <c r="R387" s="1"/>
      <c r="S387" s="108"/>
      <c r="T387" s="108"/>
      <c r="U387" s="108"/>
      <c r="V387" s="108"/>
      <c r="W387" s="108"/>
      <c r="X387" s="108"/>
      <c r="Y387" s="1"/>
      <c r="Z387" s="1"/>
      <c r="AA387" s="1">
        <v>2</v>
      </c>
      <c r="AB387" s="1" t="s">
        <v>171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983">
        <v>0.6</v>
      </c>
      <c r="AS387" s="983"/>
      <c r="AT387" s="1" t="s">
        <v>8</v>
      </c>
      <c r="AU387" s="970">
        <f>'DPLK (urut)'!F16</f>
        <v>318214.8</v>
      </c>
      <c r="AV387" s="971"/>
      <c r="AW387" s="971"/>
      <c r="AX387" s="971"/>
      <c r="AY387" s="971"/>
      <c r="AZ387" s="972"/>
    </row>
    <row r="388" spans="1:52" ht="3" customHeight="1" x14ac:dyDescent="0.25">
      <c r="B388" s="1"/>
      <c r="C388" s="1"/>
      <c r="D388" s="1"/>
      <c r="E388" s="1"/>
      <c r="F388" s="1"/>
      <c r="G388" s="1"/>
      <c r="H388" s="1"/>
      <c r="I388" s="4"/>
      <c r="J388" s="1"/>
      <c r="K388" s="1"/>
      <c r="L388" s="1"/>
      <c r="M388" s="1"/>
      <c r="N388" s="1"/>
      <c r="O388" s="4"/>
      <c r="P388" s="4"/>
      <c r="Q388" s="4"/>
      <c r="R388" s="1"/>
      <c r="S388" s="108"/>
      <c r="T388" s="108"/>
      <c r="U388" s="108"/>
      <c r="V388" s="108"/>
      <c r="W388" s="108"/>
      <c r="X388" s="108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x14ac:dyDescent="0.25">
      <c r="B389" s="1"/>
      <c r="C389" s="1" t="s">
        <v>127</v>
      </c>
      <c r="D389" s="1"/>
      <c r="E389" s="1"/>
      <c r="F389" s="1"/>
      <c r="G389" s="1"/>
      <c r="H389" s="1"/>
      <c r="I389" s="4"/>
      <c r="J389" s="1"/>
      <c r="K389" s="1"/>
      <c r="L389" s="1"/>
      <c r="M389" s="1"/>
      <c r="N389" s="1"/>
      <c r="O389" s="969">
        <v>3.0000000000000001E-3</v>
      </c>
      <c r="P389" s="969"/>
      <c r="Q389" s="4" t="s">
        <v>8</v>
      </c>
      <c r="R389" s="1"/>
      <c r="S389" s="970">
        <f>'BPJS Ketenagakerjaan'!F22</f>
        <v>12857.16</v>
      </c>
      <c r="T389" s="971"/>
      <c r="U389" s="971"/>
      <c r="V389" s="971"/>
      <c r="W389" s="971"/>
      <c r="X389" s="972"/>
      <c r="Y389" s="1"/>
      <c r="Z389" s="1"/>
      <c r="AA389" s="1">
        <v>3</v>
      </c>
      <c r="AB389" s="1" t="s">
        <v>186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983">
        <v>0.05</v>
      </c>
      <c r="AO389" s="984"/>
      <c r="AP389" s="1"/>
      <c r="AQ389" s="1"/>
      <c r="AR389" s="1"/>
      <c r="AS389" s="1"/>
      <c r="AT389" s="1" t="s">
        <v>8</v>
      </c>
      <c r="AU389" s="970">
        <v>0</v>
      </c>
      <c r="AV389" s="971"/>
      <c r="AW389" s="971"/>
      <c r="AX389" s="971"/>
      <c r="AY389" s="971"/>
      <c r="AZ389" s="972"/>
    </row>
    <row r="390" spans="1:52" ht="3" customHeight="1" x14ac:dyDescent="0.25">
      <c r="B390" s="1"/>
      <c r="C390" s="1"/>
      <c r="D390" s="1"/>
      <c r="E390" s="1"/>
      <c r="F390" s="1"/>
      <c r="G390" s="1"/>
      <c r="H390" s="1"/>
      <c r="I390" s="4"/>
      <c r="J390" s="1"/>
      <c r="K390" s="1"/>
      <c r="L390" s="1"/>
      <c r="M390" s="1"/>
      <c r="N390" s="1"/>
      <c r="O390" s="109"/>
      <c r="P390" s="109"/>
      <c r="Q390" s="4"/>
      <c r="R390" s="1"/>
      <c r="S390" s="106"/>
      <c r="T390" s="106"/>
      <c r="U390" s="106"/>
      <c r="V390" s="106"/>
      <c r="W390" s="106"/>
      <c r="X390" s="106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x14ac:dyDescent="0.25">
      <c r="B391" s="1"/>
      <c r="C391" s="1" t="s">
        <v>131</v>
      </c>
      <c r="D391" s="1"/>
      <c r="E391" s="1"/>
      <c r="F391" s="1"/>
      <c r="G391" s="1"/>
      <c r="H391" s="1"/>
      <c r="I391" s="4"/>
      <c r="J391" s="1"/>
      <c r="K391" s="1"/>
      <c r="L391" s="1"/>
      <c r="M391" s="1"/>
      <c r="N391" s="1"/>
      <c r="O391" s="969">
        <v>8.8999999999999999E-3</v>
      </c>
      <c r="P391" s="969"/>
      <c r="Q391" s="4" t="s">
        <v>8</v>
      </c>
      <c r="R391" s="1"/>
      <c r="S391" s="970">
        <f>'BPJS Ketenagakerjaan'!H22</f>
        <v>38142.908000000003</v>
      </c>
      <c r="T391" s="971"/>
      <c r="U391" s="971"/>
      <c r="V391" s="971"/>
      <c r="W391" s="971"/>
      <c r="X391" s="972"/>
      <c r="Y391" s="1"/>
      <c r="Z391" s="1"/>
      <c r="AA391" s="1">
        <v>4</v>
      </c>
      <c r="AB391" s="1" t="s">
        <v>554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 t="s">
        <v>8</v>
      </c>
      <c r="AU391" s="970">
        <f>'BPJS Kesehatan'!G26</f>
        <v>171428.80000000002</v>
      </c>
      <c r="AV391" s="971"/>
      <c r="AW391" s="971"/>
      <c r="AX391" s="971"/>
      <c r="AY391" s="971"/>
      <c r="AZ391" s="972"/>
    </row>
    <row r="392" spans="1:52" ht="3" customHeight="1" x14ac:dyDescent="0.25">
      <c r="B392" s="1"/>
      <c r="C392" s="1"/>
      <c r="D392" s="1"/>
      <c r="E392" s="1"/>
      <c r="F392" s="1"/>
      <c r="G392" s="1"/>
      <c r="H392" s="1"/>
      <c r="I392" s="4"/>
      <c r="J392" s="1"/>
      <c r="K392" s="1"/>
      <c r="L392" s="1"/>
      <c r="M392" s="1"/>
      <c r="N392" s="1"/>
      <c r="O392" s="109"/>
      <c r="P392" s="109"/>
      <c r="Q392" s="4"/>
      <c r="R392" s="1"/>
      <c r="S392" s="106"/>
      <c r="T392" s="106"/>
      <c r="U392" s="106"/>
      <c r="V392" s="106"/>
      <c r="W392" s="106"/>
      <c r="X392" s="106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x14ac:dyDescent="0.25">
      <c r="B393" s="1"/>
      <c r="C393" s="1" t="s">
        <v>156</v>
      </c>
      <c r="D393" s="1"/>
      <c r="E393" s="1"/>
      <c r="F393" s="1"/>
      <c r="G393" s="1"/>
      <c r="H393" s="1"/>
      <c r="I393" s="4"/>
      <c r="J393" s="1"/>
      <c r="K393" s="1"/>
      <c r="L393" s="1"/>
      <c r="M393" s="1"/>
      <c r="N393" s="1"/>
      <c r="O393" s="969">
        <v>3.6999999999999998E-2</v>
      </c>
      <c r="P393" s="969"/>
      <c r="Q393" s="4" t="s">
        <v>8</v>
      </c>
      <c r="R393" s="1"/>
      <c r="S393" s="970">
        <f>'BPJS Ketenagakerjaan'!M22</f>
        <v>158571.63999999998</v>
      </c>
      <c r="T393" s="971"/>
      <c r="U393" s="971"/>
      <c r="V393" s="971"/>
      <c r="W393" s="971"/>
      <c r="X393" s="972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3" customHeight="1" x14ac:dyDescent="0.25">
      <c r="B394" s="1"/>
      <c r="C394" s="1"/>
      <c r="D394" s="1"/>
      <c r="E394" s="1"/>
      <c r="F394" s="1"/>
      <c r="G394" s="1"/>
      <c r="H394" s="1"/>
      <c r="I394" s="4"/>
      <c r="J394" s="1"/>
      <c r="K394" s="1"/>
      <c r="L394" s="1"/>
      <c r="M394" s="1"/>
      <c r="N394" s="1"/>
      <c r="O394" s="503"/>
      <c r="P394" s="503"/>
      <c r="Q394" s="4"/>
      <c r="R394" s="1"/>
      <c r="S394" s="502"/>
      <c r="T394" s="502"/>
      <c r="U394" s="502"/>
      <c r="V394" s="502"/>
      <c r="W394" s="502"/>
      <c r="X394" s="502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x14ac:dyDescent="0.25">
      <c r="B395" s="1"/>
      <c r="C395" s="1" t="s">
        <v>602</v>
      </c>
      <c r="D395" s="1"/>
      <c r="E395" s="1"/>
      <c r="F395" s="1"/>
      <c r="G395" s="1"/>
      <c r="H395" s="1"/>
      <c r="I395" s="4"/>
      <c r="J395" s="1"/>
      <c r="K395" s="1"/>
      <c r="L395" s="1"/>
      <c r="M395" s="1"/>
      <c r="N395" s="1"/>
      <c r="O395" s="969">
        <v>0.02</v>
      </c>
      <c r="P395" s="969"/>
      <c r="Q395" s="4" t="s">
        <v>8</v>
      </c>
      <c r="R395" s="1"/>
      <c r="S395" s="970">
        <f>'BPJS Ketenagakerjaan'!R22</f>
        <v>85714.400000000009</v>
      </c>
      <c r="T395" s="971"/>
      <c r="U395" s="971"/>
      <c r="V395" s="971"/>
      <c r="W395" s="971"/>
      <c r="X395" s="972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8" spans="1:52" ht="15.7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2" ht="18.75" x14ac:dyDescent="0.3">
      <c r="A399" s="1"/>
      <c r="B399" s="1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 t="s">
        <v>350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1"/>
      <c r="AY399" s="1"/>
    </row>
    <row r="400" spans="1:52" ht="15.75" x14ac:dyDescent="0.25">
      <c r="A400" s="1"/>
      <c r="B400" s="1"/>
      <c r="C400" s="1"/>
      <c r="D400" s="1"/>
      <c r="E400" s="1"/>
      <c r="F400" s="1"/>
      <c r="G400" s="1"/>
      <c r="H400" s="1"/>
      <c r="I400" s="3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2" ht="22.5" x14ac:dyDescent="0.3">
      <c r="A401" s="1"/>
      <c r="B401" s="1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1" t="s">
        <v>15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1"/>
      <c r="AY401" s="1"/>
    </row>
    <row r="402" spans="1:52" ht="15.75" x14ac:dyDescent="0.25">
      <c r="A402" s="1"/>
      <c r="B402" s="1"/>
      <c r="C402" s="1"/>
      <c r="D402" s="1"/>
      <c r="E402" s="1"/>
      <c r="F402" s="1"/>
      <c r="G402" s="1"/>
      <c r="H402" s="1"/>
      <c r="I402" s="39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2" ht="15.75" x14ac:dyDescent="0.25">
      <c r="A403" s="1"/>
      <c r="B403" s="5"/>
      <c r="C403" s="6" t="s">
        <v>7</v>
      </c>
      <c r="D403" s="7"/>
      <c r="E403" s="7"/>
      <c r="F403" s="7"/>
      <c r="G403" s="7"/>
      <c r="H403" s="7"/>
      <c r="I403" s="11" t="s">
        <v>8</v>
      </c>
      <c r="J403" s="7"/>
      <c r="K403" s="994" t="str">
        <f>'Rekap1 +tunjangan'!B34</f>
        <v>M. ARIEF KURNIAWAN</v>
      </c>
      <c r="L403" s="995"/>
      <c r="M403" s="995"/>
      <c r="N403" s="995"/>
      <c r="O403" s="995"/>
      <c r="P403" s="995"/>
      <c r="Q403" s="995"/>
      <c r="R403" s="995"/>
      <c r="S403" s="995"/>
      <c r="T403" s="995"/>
      <c r="U403" s="995"/>
      <c r="V403" s="995"/>
      <c r="W403" s="995"/>
      <c r="X403" s="996"/>
      <c r="Y403" s="90"/>
      <c r="Z403" s="1"/>
      <c r="AA403" s="8" t="s">
        <v>11</v>
      </c>
      <c r="AB403" s="7"/>
      <c r="AC403" s="7"/>
      <c r="AD403" s="7"/>
      <c r="AE403" s="7"/>
      <c r="AF403" s="11" t="s">
        <v>8</v>
      </c>
      <c r="AG403" s="7"/>
      <c r="AH403" s="994" t="str">
        <f>'D.PENGWS &amp; DIREKSI'!AH391</f>
        <v>PEMANDUAN DAN PENUNDAAN</v>
      </c>
      <c r="AI403" s="994"/>
      <c r="AJ403" s="994"/>
      <c r="AK403" s="994"/>
      <c r="AL403" s="994"/>
      <c r="AM403" s="994"/>
      <c r="AN403" s="994"/>
      <c r="AO403" s="994"/>
      <c r="AP403" s="994"/>
      <c r="AQ403" s="994"/>
      <c r="AR403" s="994"/>
      <c r="AS403" s="994"/>
      <c r="AT403" s="994"/>
      <c r="AU403" s="994"/>
      <c r="AV403" s="994"/>
      <c r="AW403" s="994"/>
      <c r="AX403" s="994"/>
      <c r="AY403" s="1004"/>
    </row>
    <row r="404" spans="1:52" ht="3" customHeight="1" x14ac:dyDescent="0.25">
      <c r="A404" s="1"/>
      <c r="B404" s="1"/>
      <c r="C404" s="1"/>
      <c r="D404" s="1"/>
      <c r="E404" s="1"/>
      <c r="F404" s="1"/>
      <c r="G404" s="1"/>
      <c r="H404" s="1"/>
      <c r="I404" s="10"/>
      <c r="J404" s="1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1"/>
      <c r="AA404" s="2"/>
      <c r="AB404" s="1"/>
      <c r="AC404" s="1"/>
      <c r="AD404" s="1"/>
      <c r="AE404" s="1"/>
      <c r="AF404" s="12"/>
      <c r="AG404" s="1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1"/>
      <c r="AY404" s="1"/>
    </row>
    <row r="405" spans="1:52" ht="15.75" x14ac:dyDescent="0.25">
      <c r="A405" s="1"/>
      <c r="B405" s="5"/>
      <c r="C405" s="6" t="s">
        <v>21</v>
      </c>
      <c r="D405" s="7"/>
      <c r="E405" s="7"/>
      <c r="F405" s="7"/>
      <c r="G405" s="7"/>
      <c r="H405" s="7"/>
      <c r="I405" s="11" t="s">
        <v>8</v>
      </c>
      <c r="J405" s="7"/>
      <c r="K405" s="994" t="s">
        <v>162</v>
      </c>
      <c r="L405" s="995"/>
      <c r="M405" s="995"/>
      <c r="N405" s="995"/>
      <c r="O405" s="995"/>
      <c r="P405" s="995"/>
      <c r="Q405" s="995"/>
      <c r="R405" s="995"/>
      <c r="S405" s="995"/>
      <c r="T405" s="995"/>
      <c r="U405" s="995"/>
      <c r="V405" s="995"/>
      <c r="W405" s="995"/>
      <c r="X405" s="996"/>
      <c r="Y405" s="90"/>
      <c r="Z405" s="1"/>
      <c r="AA405" s="8" t="s">
        <v>12</v>
      </c>
      <c r="AB405" s="7"/>
      <c r="AC405" s="7"/>
      <c r="AD405" s="7"/>
      <c r="AE405" s="7"/>
      <c r="AF405" s="11" t="s">
        <v>8</v>
      </c>
      <c r="AG405" s="7"/>
      <c r="AH405" s="997">
        <f>pandu!AH8</f>
        <v>42659</v>
      </c>
      <c r="AI405" s="997"/>
      <c r="AJ405" s="997"/>
      <c r="AK405" s="997"/>
      <c r="AL405" s="997"/>
      <c r="AM405" s="67" t="s">
        <v>18</v>
      </c>
      <c r="AN405" s="7"/>
      <c r="AO405" s="997">
        <f>pandu!AO8</f>
        <v>42689</v>
      </c>
      <c r="AP405" s="997"/>
      <c r="AQ405" s="997"/>
      <c r="AR405" s="997"/>
      <c r="AS405" s="997"/>
      <c r="AT405" s="68"/>
      <c r="AU405" s="68"/>
      <c r="AV405" s="68"/>
      <c r="AW405" s="68"/>
      <c r="AX405" s="7"/>
      <c r="AY405" s="74"/>
    </row>
    <row r="406" spans="1:52" ht="3" customHeight="1" x14ac:dyDescent="0.25">
      <c r="A406" s="1"/>
      <c r="B406" s="1"/>
      <c r="C406" s="1"/>
      <c r="D406" s="1"/>
      <c r="E406" s="1"/>
      <c r="F406" s="1"/>
      <c r="G406" s="1"/>
      <c r="H406" s="1"/>
      <c r="I406" s="10"/>
      <c r="J406" s="1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1"/>
      <c r="AA406" s="2"/>
      <c r="AB406" s="1"/>
      <c r="AC406" s="1"/>
      <c r="AD406" s="1"/>
      <c r="AE406" s="1"/>
      <c r="AF406" s="12"/>
      <c r="AG406" s="1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1"/>
      <c r="AY406" s="1"/>
    </row>
    <row r="407" spans="1:52" ht="15.75" x14ac:dyDescent="0.25">
      <c r="A407" s="1"/>
      <c r="B407" s="5"/>
      <c r="C407" s="6" t="s">
        <v>6</v>
      </c>
      <c r="D407" s="7"/>
      <c r="E407" s="7"/>
      <c r="F407" s="7"/>
      <c r="G407" s="7"/>
      <c r="H407" s="7"/>
      <c r="I407" s="11" t="s">
        <v>8</v>
      </c>
      <c r="J407" s="7"/>
      <c r="K407" s="1000" t="s">
        <v>579</v>
      </c>
      <c r="L407" s="1000"/>
      <c r="M407" s="1000"/>
      <c r="N407" s="1000"/>
      <c r="O407" s="1000"/>
      <c r="P407" s="1000"/>
      <c r="Q407" s="1000"/>
      <c r="R407" s="1000"/>
      <c r="S407" s="1000"/>
      <c r="T407" s="1000"/>
      <c r="U407" s="1000"/>
      <c r="V407" s="1000"/>
      <c r="W407" s="1000"/>
      <c r="X407" s="1001"/>
      <c r="Y407" s="91"/>
      <c r="Z407" s="1"/>
      <c r="AA407" s="8" t="s">
        <v>13</v>
      </c>
      <c r="AB407" s="7"/>
      <c r="AC407" s="7"/>
      <c r="AD407" s="7"/>
      <c r="AE407" s="7"/>
      <c r="AF407" s="11" t="s">
        <v>8</v>
      </c>
      <c r="AG407" s="7"/>
      <c r="AH407" s="1002">
        <f>'Rekap1 +tunjangan'!C34</f>
        <v>41553</v>
      </c>
      <c r="AI407" s="997"/>
      <c r="AJ407" s="997"/>
      <c r="AK407" s="997"/>
      <c r="AL407" s="997"/>
      <c r="AM407" s="997"/>
      <c r="AN407" s="997"/>
      <c r="AO407" s="997"/>
      <c r="AP407" s="997"/>
      <c r="AQ407" s="997"/>
      <c r="AR407" s="997"/>
      <c r="AS407" s="997"/>
      <c r="AT407" s="997"/>
      <c r="AU407" s="997"/>
      <c r="AV407" s="997"/>
      <c r="AW407" s="997"/>
      <c r="AX407" s="7"/>
      <c r="AY407" s="74"/>
    </row>
    <row r="408" spans="1:52" ht="3" customHeight="1" x14ac:dyDescent="0.25">
      <c r="A408" s="1"/>
      <c r="B408" s="1"/>
      <c r="C408" s="1"/>
      <c r="D408" s="1"/>
      <c r="E408" s="1"/>
      <c r="F408" s="1"/>
      <c r="G408" s="1"/>
      <c r="H408" s="1"/>
      <c r="I408" s="10"/>
      <c r="J408" s="1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1"/>
      <c r="AA408" s="2"/>
      <c r="AB408" s="1"/>
      <c r="AC408" s="1"/>
      <c r="AD408" s="1"/>
      <c r="AE408" s="1"/>
      <c r="AF408" s="12"/>
      <c r="AG408" s="1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1"/>
      <c r="AY408" s="1"/>
    </row>
    <row r="409" spans="1:52" ht="15.75" x14ac:dyDescent="0.25">
      <c r="A409" s="1"/>
      <c r="B409" s="5"/>
      <c r="C409" s="6" t="s">
        <v>104</v>
      </c>
      <c r="D409" s="7"/>
      <c r="E409" s="7"/>
      <c r="F409" s="7"/>
      <c r="G409" s="7"/>
      <c r="H409" s="7"/>
      <c r="I409" s="87" t="s">
        <v>8</v>
      </c>
      <c r="J409" s="7"/>
      <c r="K409" s="994" t="s">
        <v>158</v>
      </c>
      <c r="L409" s="995"/>
      <c r="M409" s="995"/>
      <c r="N409" s="995"/>
      <c r="O409" s="995"/>
      <c r="P409" s="995"/>
      <c r="Q409" s="995"/>
      <c r="R409" s="995"/>
      <c r="S409" s="995"/>
      <c r="T409" s="995"/>
      <c r="U409" s="995"/>
      <c r="V409" s="995"/>
      <c r="W409" s="995"/>
      <c r="X409" s="996"/>
      <c r="Y409" s="90"/>
      <c r="Z409" s="1"/>
      <c r="AA409" s="8" t="s">
        <v>14</v>
      </c>
      <c r="AB409" s="7"/>
      <c r="AC409" s="7"/>
      <c r="AD409" s="7"/>
      <c r="AE409" s="7"/>
      <c r="AF409" s="11" t="s">
        <v>8</v>
      </c>
      <c r="AG409" s="7"/>
      <c r="AH409" s="1064" t="s">
        <v>266</v>
      </c>
      <c r="AI409" s="994"/>
      <c r="AJ409" s="994"/>
      <c r="AK409" s="994"/>
      <c r="AL409" s="994"/>
      <c r="AM409" s="994"/>
      <c r="AN409" s="67" t="s">
        <v>161</v>
      </c>
      <c r="AO409" s="67"/>
      <c r="AP409" s="67"/>
      <c r="AQ409" s="67"/>
      <c r="AR409" s="67"/>
      <c r="AS409" s="67"/>
      <c r="AT409" s="67"/>
      <c r="AU409" s="67"/>
      <c r="AV409" s="67"/>
      <c r="AW409" s="67"/>
      <c r="AX409" s="7"/>
      <c r="AY409" s="74"/>
    </row>
    <row r="410" spans="1:52" ht="15.75" x14ac:dyDescent="0.25">
      <c r="A410" s="1"/>
      <c r="B410" s="1"/>
      <c r="C410" s="1"/>
      <c r="D410" s="1"/>
      <c r="E410" s="1"/>
      <c r="F410" s="1"/>
      <c r="G410" s="1"/>
      <c r="H410" s="1"/>
      <c r="I410" s="39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2" ht="15.75" x14ac:dyDescent="0.25">
      <c r="A411" s="1"/>
      <c r="B411" s="1" t="s">
        <v>167</v>
      </c>
      <c r="C411" s="1" t="s">
        <v>0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4"/>
      <c r="Q411" s="4" t="s">
        <v>8</v>
      </c>
      <c r="R411" s="1"/>
      <c r="S411" s="970">
        <f>'Rekap1 +tunjangan'!E34</f>
        <v>3266459</v>
      </c>
      <c r="T411" s="971"/>
      <c r="U411" s="971"/>
      <c r="V411" s="971"/>
      <c r="W411" s="971"/>
      <c r="X411" s="972"/>
      <c r="Y411" s="108"/>
      <c r="Z411" s="1"/>
      <c r="AA411" s="1" t="s">
        <v>166</v>
      </c>
      <c r="AB411" s="1" t="s">
        <v>153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3" customHeight="1" x14ac:dyDescent="0.25">
      <c r="A412" s="1"/>
      <c r="B412" s="1"/>
      <c r="C412" s="1"/>
      <c r="D412" s="1"/>
      <c r="E412" s="1"/>
      <c r="F412" s="1"/>
      <c r="G412" s="1"/>
      <c r="H412" s="1"/>
      <c r="I412" s="39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x14ac:dyDescent="0.25">
      <c r="A413" s="1"/>
      <c r="B413" s="1" t="s">
        <v>168</v>
      </c>
      <c r="C413" s="1" t="s">
        <v>125</v>
      </c>
      <c r="D413" s="1"/>
      <c r="E413" s="1"/>
      <c r="F413" s="1"/>
      <c r="G413" s="1"/>
      <c r="H413" s="1"/>
      <c r="I413" s="1"/>
      <c r="J413" s="1"/>
      <c r="K413" s="16"/>
      <c r="L413" s="16"/>
      <c r="M413" s="16"/>
      <c r="N413" s="16"/>
      <c r="O413" s="1"/>
      <c r="P413" s="4"/>
      <c r="Q413" s="4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 t="s">
        <v>108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3" customHeight="1" x14ac:dyDescent="0.25">
      <c r="A414" s="1"/>
      <c r="B414" s="1"/>
      <c r="C414" s="1"/>
      <c r="D414" s="1"/>
      <c r="E414" s="1"/>
      <c r="F414" s="1"/>
      <c r="G414" s="1"/>
      <c r="H414" s="1"/>
      <c r="I414" s="4"/>
      <c r="J414" s="1"/>
      <c r="K414" s="39"/>
      <c r="L414" s="39"/>
      <c r="M414" s="39"/>
      <c r="N414" s="39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39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x14ac:dyDescent="0.25">
      <c r="A415" s="1"/>
      <c r="B415" s="1"/>
      <c r="C415" s="1" t="s">
        <v>20</v>
      </c>
      <c r="D415" s="1"/>
      <c r="E415" s="1"/>
      <c r="F415" s="1"/>
      <c r="G415" s="1"/>
      <c r="H415" s="1"/>
      <c r="I415" s="4"/>
      <c r="J415" s="1"/>
      <c r="K415" s="1"/>
      <c r="L415" s="1"/>
      <c r="M415" s="1"/>
      <c r="N415" s="1"/>
      <c r="O415" s="1"/>
      <c r="P415" s="4"/>
      <c r="Q415" s="4" t="s">
        <v>8</v>
      </c>
      <c r="R415" s="1"/>
      <c r="S415" s="970">
        <f>'Rekap1 +tunjangan'!G34</f>
        <v>620000</v>
      </c>
      <c r="T415" s="971"/>
      <c r="U415" s="971"/>
      <c r="V415" s="971"/>
      <c r="W415" s="971"/>
      <c r="X415" s="972"/>
      <c r="Y415" s="108"/>
      <c r="Z415" s="1"/>
      <c r="AA415" s="1"/>
      <c r="AB415" s="1" t="s">
        <v>550</v>
      </c>
      <c r="AC415" s="1"/>
      <c r="AD415" s="1"/>
      <c r="AE415" s="1"/>
      <c r="AF415" s="4"/>
      <c r="AG415" s="15"/>
      <c r="AH415" s="16"/>
      <c r="AI415" s="16"/>
      <c r="AJ415" s="992"/>
      <c r="AK415" s="993"/>
      <c r="AL415" s="16"/>
      <c r="AM415" s="16"/>
      <c r="AN415" s="16"/>
      <c r="AO415" s="15"/>
      <c r="AP415" s="992"/>
      <c r="AQ415" s="993"/>
      <c r="AR415" s="107"/>
      <c r="AS415" s="1"/>
      <c r="AT415" s="1" t="s">
        <v>8</v>
      </c>
      <c r="AU415" s="970">
        <f>'Rekap1 +tunjangan'!AM34</f>
        <v>38864.590000000004</v>
      </c>
      <c r="AV415" s="971"/>
      <c r="AW415" s="971"/>
      <c r="AX415" s="971"/>
      <c r="AY415" s="971"/>
      <c r="AZ415" s="972"/>
    </row>
    <row r="416" spans="1:52" ht="3" customHeight="1" x14ac:dyDescent="0.25">
      <c r="A416" s="1"/>
      <c r="B416" s="1"/>
      <c r="C416" s="1"/>
      <c r="D416" s="1"/>
      <c r="E416" s="1"/>
      <c r="F416" s="1"/>
      <c r="G416" s="1"/>
      <c r="H416" s="1"/>
      <c r="I416" s="4"/>
      <c r="J416" s="1"/>
      <c r="K416" s="1"/>
      <c r="L416" s="1"/>
      <c r="M416" s="15"/>
      <c r="N416" s="15"/>
      <c r="O416" s="1"/>
      <c r="P416" s="4"/>
      <c r="Q416" s="4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39"/>
      <c r="AG416" s="1"/>
      <c r="AH416" s="1"/>
      <c r="AI416" s="1"/>
      <c r="AJ416" s="1">
        <v>0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>
        <v>0</v>
      </c>
      <c r="AX416" s="1"/>
      <c r="AY416" s="1"/>
      <c r="AZ416" s="1"/>
    </row>
    <row r="417" spans="1:55" ht="15.75" x14ac:dyDescent="0.25">
      <c r="A417" s="1"/>
      <c r="B417" s="1"/>
      <c r="C417" s="1" t="s">
        <v>41</v>
      </c>
      <c r="D417" s="1"/>
      <c r="E417" s="1"/>
      <c r="F417" s="1"/>
      <c r="G417" s="1"/>
      <c r="H417" s="1"/>
      <c r="I417" s="4"/>
      <c r="J417" s="1"/>
      <c r="K417" s="1"/>
      <c r="L417" s="1"/>
      <c r="M417" s="1"/>
      <c r="N417" s="1"/>
      <c r="O417" s="1"/>
      <c r="P417" s="4"/>
      <c r="Q417" s="4" t="s">
        <v>8</v>
      </c>
      <c r="R417" s="1"/>
      <c r="S417" s="970">
        <f>'Rekap1 +tunjangan'!H34</f>
        <v>255000</v>
      </c>
      <c r="T417" s="971"/>
      <c r="U417" s="971"/>
      <c r="V417" s="971"/>
      <c r="W417" s="971"/>
      <c r="X417" s="972"/>
      <c r="Y417" s="108"/>
      <c r="Z417" s="1"/>
      <c r="AA417" s="1"/>
      <c r="AB417" s="1" t="s">
        <v>88</v>
      </c>
      <c r="AC417" s="1"/>
      <c r="AD417" s="1"/>
      <c r="AE417" s="1"/>
      <c r="AF417" s="4"/>
      <c r="AG417" s="15"/>
      <c r="AH417" s="16"/>
      <c r="AI417" s="16"/>
      <c r="AJ417" s="992"/>
      <c r="AK417" s="992"/>
      <c r="AL417" s="16"/>
      <c r="AM417" s="16"/>
      <c r="AN417" s="16"/>
      <c r="AO417" s="15"/>
      <c r="AP417" s="992"/>
      <c r="AQ417" s="992"/>
      <c r="AR417" s="119"/>
      <c r="AS417" s="1"/>
      <c r="AT417" s="1" t="s">
        <v>8</v>
      </c>
      <c r="AU417" s="970">
        <f>'Rekap1 +tunjangan'!AF34</f>
        <v>81661.475000000006</v>
      </c>
      <c r="AV417" s="971"/>
      <c r="AW417" s="971"/>
      <c r="AX417" s="971"/>
      <c r="AY417" s="971"/>
      <c r="AZ417" s="972"/>
    </row>
    <row r="418" spans="1:55" ht="3" customHeight="1" x14ac:dyDescent="0.25">
      <c r="A418" s="1"/>
      <c r="B418" s="1"/>
      <c r="C418" s="1"/>
      <c r="D418" s="1"/>
      <c r="E418" s="1"/>
      <c r="F418" s="1"/>
      <c r="G418" s="1"/>
      <c r="H418" s="1"/>
      <c r="I418" s="4"/>
      <c r="J418" s="1"/>
      <c r="K418" s="1"/>
      <c r="L418" s="1"/>
      <c r="M418" s="1"/>
      <c r="N418" s="1"/>
      <c r="O418" s="1"/>
      <c r="P418" s="39"/>
      <c r="Q418" s="39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39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5" ht="15.75" x14ac:dyDescent="0.25">
      <c r="A419" s="1"/>
      <c r="B419" s="1"/>
      <c r="C419" s="1" t="s">
        <v>21</v>
      </c>
      <c r="D419" s="1"/>
      <c r="E419" s="1"/>
      <c r="F419" s="1"/>
      <c r="G419" s="1"/>
      <c r="H419" s="1"/>
      <c r="I419" s="4"/>
      <c r="J419" s="1"/>
      <c r="K419" s="1"/>
      <c r="L419" s="1"/>
      <c r="M419" s="1"/>
      <c r="N419" s="1"/>
      <c r="O419" s="1"/>
      <c r="P419" s="4"/>
      <c r="Q419" s="4" t="s">
        <v>8</v>
      </c>
      <c r="R419" s="1"/>
      <c r="S419" s="970">
        <f>'Rekap1 +tunjangan'!I34</f>
        <v>0</v>
      </c>
      <c r="T419" s="971"/>
      <c r="U419" s="971"/>
      <c r="V419" s="971"/>
      <c r="W419" s="971"/>
      <c r="X419" s="972"/>
      <c r="Y419" s="108"/>
      <c r="Z419" s="1"/>
      <c r="AA419" s="1"/>
      <c r="AB419" s="1" t="s">
        <v>551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5"/>
      <c r="AU419" s="1013"/>
      <c r="AV419" s="1013"/>
      <c r="AW419" s="1013"/>
      <c r="AX419" s="1013"/>
      <c r="AY419" s="1013"/>
      <c r="AZ419" s="1013"/>
    </row>
    <row r="420" spans="1:55" ht="3" customHeight="1" x14ac:dyDescent="0.25">
      <c r="A420" s="1"/>
      <c r="B420" s="1"/>
      <c r="C420" s="1"/>
      <c r="D420" s="1"/>
      <c r="E420" s="1"/>
      <c r="F420" s="1"/>
      <c r="G420" s="1"/>
      <c r="H420" s="1"/>
      <c r="I420" s="4"/>
      <c r="J420" s="1"/>
      <c r="K420" s="1"/>
      <c r="L420" s="1"/>
      <c r="M420" s="1"/>
      <c r="N420" s="1"/>
      <c r="O420" s="1"/>
      <c r="P420" s="39"/>
      <c r="Q420" s="39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39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5" ht="15.75" x14ac:dyDescent="0.25">
      <c r="A421" s="1"/>
      <c r="B421" s="1"/>
      <c r="C421" s="1" t="s">
        <v>1</v>
      </c>
      <c r="D421" s="1"/>
      <c r="E421" s="1"/>
      <c r="F421" s="1"/>
      <c r="G421" s="1"/>
      <c r="H421" s="1"/>
      <c r="I421" s="4"/>
      <c r="J421" s="1"/>
      <c r="K421" s="990">
        <f>'Rekap1 +tunjangan'!D34</f>
        <v>20</v>
      </c>
      <c r="L421" s="991"/>
      <c r="M421" s="130" t="s">
        <v>31</v>
      </c>
      <c r="N421" s="107"/>
      <c r="O421" s="1"/>
      <c r="P421" s="4"/>
      <c r="Q421" s="4" t="s">
        <v>8</v>
      </c>
      <c r="R421" s="1"/>
      <c r="S421" s="970">
        <f>'Rekap1 +tunjangan'!N34</f>
        <v>700000</v>
      </c>
      <c r="T421" s="971"/>
      <c r="U421" s="971"/>
      <c r="V421" s="971"/>
      <c r="W421" s="971"/>
      <c r="X421" s="972"/>
      <c r="Y421" s="108"/>
      <c r="Z421" s="1"/>
      <c r="AA421" s="1"/>
      <c r="AB421" s="1" t="s">
        <v>128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969">
        <v>0.02</v>
      </c>
      <c r="AN421" s="969"/>
      <c r="AO421" s="969"/>
      <c r="AP421" s="1"/>
      <c r="AQ421" s="1"/>
      <c r="AR421" s="1"/>
      <c r="AS421" s="1"/>
      <c r="AT421" s="1" t="s">
        <v>8</v>
      </c>
      <c r="AU421" s="970">
        <f>'BPJS Ketenagakerjaan'!K23</f>
        <v>77729.180000000008</v>
      </c>
      <c r="AV421" s="971"/>
      <c r="AW421" s="971"/>
      <c r="AX421" s="971"/>
      <c r="AY421" s="971"/>
      <c r="AZ421" s="972"/>
    </row>
    <row r="422" spans="1:55" ht="3" customHeight="1" x14ac:dyDescent="0.25">
      <c r="A422" s="1"/>
      <c r="B422" s="1"/>
      <c r="C422" s="1"/>
      <c r="D422" s="1"/>
      <c r="E422" s="1"/>
      <c r="F422" s="1"/>
      <c r="G422" s="1"/>
      <c r="H422" s="1"/>
      <c r="I422" s="4"/>
      <c r="J422" s="1"/>
      <c r="K422" s="1"/>
      <c r="L422" s="1"/>
      <c r="M422" s="37"/>
      <c r="N422" s="1"/>
      <c r="O422" s="1"/>
      <c r="P422" s="4"/>
      <c r="Q422" s="4"/>
      <c r="R422" s="1"/>
      <c r="S422" s="108"/>
      <c r="T422" s="108"/>
      <c r="U422" s="108"/>
      <c r="V422" s="108"/>
      <c r="W422" s="108"/>
      <c r="X422" s="108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5" ht="15.75" x14ac:dyDescent="0.25">
      <c r="A423" s="1"/>
      <c r="B423" s="1"/>
      <c r="C423" s="1" t="s">
        <v>2</v>
      </c>
      <c r="D423" s="1"/>
      <c r="E423" s="1"/>
      <c r="F423" s="1"/>
      <c r="G423" s="1"/>
      <c r="H423" s="1"/>
      <c r="I423" s="4"/>
      <c r="J423" s="1"/>
      <c r="K423" s="990">
        <f>K421</f>
        <v>20</v>
      </c>
      <c r="L423" s="991"/>
      <c r="M423" s="130" t="s">
        <v>31</v>
      </c>
      <c r="N423" s="107"/>
      <c r="O423" s="1"/>
      <c r="P423" s="4"/>
      <c r="Q423" s="4" t="s">
        <v>8</v>
      </c>
      <c r="R423" s="1"/>
      <c r="S423" s="970">
        <f>'Rekap1 +tunjangan'!P34</f>
        <v>780000</v>
      </c>
      <c r="T423" s="971"/>
      <c r="U423" s="971"/>
      <c r="V423" s="971"/>
      <c r="W423" s="971"/>
      <c r="X423" s="972"/>
      <c r="Y423" s="108"/>
      <c r="Z423" s="1"/>
      <c r="AA423" s="1"/>
      <c r="AB423" s="1" t="s">
        <v>602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969">
        <v>0.01</v>
      </c>
      <c r="AN423" s="969"/>
      <c r="AO423" s="969"/>
      <c r="AP423" s="88"/>
      <c r="AQ423" s="1"/>
      <c r="AR423" s="1"/>
      <c r="AS423" s="1"/>
      <c r="AT423" s="1" t="s">
        <v>8</v>
      </c>
      <c r="AU423" s="970">
        <f>'BPJS Ketenagakerjaan'!P23</f>
        <v>38864.590000000004</v>
      </c>
      <c r="AV423" s="971"/>
      <c r="AW423" s="971"/>
      <c r="AX423" s="971"/>
      <c r="AY423" s="971"/>
      <c r="AZ423" s="972"/>
    </row>
    <row r="424" spans="1:55" ht="3" customHeight="1" x14ac:dyDescent="0.25">
      <c r="A424" s="1"/>
      <c r="B424" s="1"/>
      <c r="C424" s="1"/>
      <c r="D424" s="1"/>
      <c r="E424" s="1"/>
      <c r="F424" s="1"/>
      <c r="G424" s="1"/>
      <c r="H424" s="1"/>
      <c r="I424" s="4"/>
      <c r="J424" s="1"/>
      <c r="K424" s="1"/>
      <c r="L424" s="1"/>
      <c r="M424" s="1"/>
      <c r="N424" s="1"/>
      <c r="O424" s="1"/>
      <c r="P424" s="4"/>
      <c r="Q424" s="4"/>
      <c r="R424" s="1"/>
      <c r="S424" s="108"/>
      <c r="T424" s="108"/>
      <c r="U424" s="108"/>
      <c r="V424" s="108"/>
      <c r="W424" s="108"/>
      <c r="X424" s="108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5" ht="15.75" x14ac:dyDescent="0.25">
      <c r="A425" s="1"/>
      <c r="B425" s="1"/>
      <c r="C425" s="1" t="s">
        <v>3</v>
      </c>
      <c r="D425" s="1"/>
      <c r="E425" s="1"/>
      <c r="F425" s="1"/>
      <c r="G425" s="1"/>
      <c r="H425" s="1"/>
      <c r="I425" s="4"/>
      <c r="J425" s="1"/>
      <c r="K425" s="1"/>
      <c r="L425" s="1"/>
      <c r="M425" s="107"/>
      <c r="N425" s="107"/>
      <c r="O425" s="1"/>
      <c r="P425" s="39"/>
      <c r="Q425" s="39" t="s">
        <v>8</v>
      </c>
      <c r="R425" s="1"/>
      <c r="S425" s="970">
        <f>'Rekap1 +tunjangan'!Q34</f>
        <v>0</v>
      </c>
      <c r="T425" s="971"/>
      <c r="U425" s="971"/>
      <c r="V425" s="971"/>
      <c r="W425" s="971"/>
      <c r="X425" s="972"/>
      <c r="Y425" s="108"/>
      <c r="Z425" s="1"/>
      <c r="AA425" s="1"/>
      <c r="AB425" s="1" t="s">
        <v>172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013"/>
      <c r="AV425" s="1013"/>
      <c r="AW425" s="1013"/>
      <c r="AX425" s="1013"/>
      <c r="AY425" s="1013"/>
      <c r="AZ425" s="1013"/>
    </row>
    <row r="426" spans="1:55" ht="3" customHeight="1" x14ac:dyDescent="0.25">
      <c r="A426" s="1"/>
      <c r="B426" s="1"/>
      <c r="C426" s="1"/>
      <c r="D426" s="1"/>
      <c r="E426" s="1"/>
      <c r="F426" s="1"/>
      <c r="G426" s="1"/>
      <c r="H426" s="1"/>
      <c r="I426" s="4"/>
      <c r="J426" s="1"/>
      <c r="K426" s="1"/>
      <c r="L426" s="1"/>
      <c r="M426" s="1"/>
      <c r="N426" s="1"/>
      <c r="O426" s="1"/>
      <c r="P426" s="39"/>
      <c r="Q426" s="39"/>
      <c r="R426" s="1"/>
      <c r="S426" s="1"/>
      <c r="T426" s="1"/>
      <c r="U426" s="1"/>
      <c r="V426" s="1"/>
      <c r="W426" s="1"/>
      <c r="X426" s="1"/>
      <c r="Y426" s="108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5" ht="15.75" x14ac:dyDescent="0.25">
      <c r="A427" s="1"/>
      <c r="B427" s="1"/>
      <c r="C427" s="1" t="s">
        <v>105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39"/>
      <c r="Q427" s="39" t="s">
        <v>8</v>
      </c>
      <c r="R427" s="1"/>
      <c r="S427" s="970">
        <f>'Rekap1 +tunjangan'!R34</f>
        <v>0</v>
      </c>
      <c r="T427" s="971"/>
      <c r="U427" s="971"/>
      <c r="V427" s="971"/>
      <c r="W427" s="971"/>
      <c r="X427" s="972"/>
      <c r="Y427" s="108"/>
      <c r="Z427" s="1"/>
      <c r="AA427" s="1"/>
      <c r="AB427" s="1" t="s">
        <v>174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970">
        <f>KOPERASI!C19</f>
        <v>0</v>
      </c>
      <c r="AV427" s="971"/>
      <c r="AW427" s="971"/>
      <c r="AX427" s="971"/>
      <c r="AY427" s="971"/>
      <c r="AZ427" s="972"/>
      <c r="BB427" s="1"/>
      <c r="BC427" s="1"/>
    </row>
    <row r="428" spans="1:55" ht="3" customHeight="1" x14ac:dyDescent="0.25">
      <c r="A428" s="1"/>
      <c r="B428" s="1"/>
      <c r="C428" s="1"/>
      <c r="D428" s="1"/>
      <c r="E428" s="1"/>
      <c r="F428" s="1"/>
      <c r="G428" s="1"/>
      <c r="H428" s="1"/>
      <c r="I428" s="4"/>
      <c r="J428" s="1"/>
      <c r="K428" s="1"/>
      <c r="L428" s="1"/>
      <c r="M428" s="1"/>
      <c r="N428" s="1"/>
      <c r="O428" s="1"/>
      <c r="P428" s="39"/>
      <c r="Q428" s="39"/>
      <c r="R428" s="1"/>
      <c r="S428" s="108"/>
      <c r="T428" s="108"/>
      <c r="U428" s="108"/>
      <c r="V428" s="108"/>
      <c r="W428" s="108"/>
      <c r="X428" s="108"/>
      <c r="Y428" s="108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5" ht="15.75" x14ac:dyDescent="0.25">
      <c r="A429" s="1"/>
      <c r="B429" s="1"/>
      <c r="C429" s="1" t="s">
        <v>106</v>
      </c>
      <c r="D429" s="1"/>
      <c r="E429" s="1"/>
      <c r="F429" s="1"/>
      <c r="G429" s="1"/>
      <c r="H429" s="1"/>
      <c r="I429" s="4"/>
      <c r="J429" s="1"/>
      <c r="K429" s="1"/>
      <c r="L429" s="1"/>
      <c r="M429" s="1"/>
      <c r="N429" s="1"/>
      <c r="O429" s="1"/>
      <c r="P429" s="4"/>
      <c r="Q429" s="4" t="s">
        <v>8</v>
      </c>
      <c r="R429" s="1"/>
      <c r="S429" s="970">
        <f>'Rekap1 +tunjangan'!T34</f>
        <v>0</v>
      </c>
      <c r="T429" s="971"/>
      <c r="U429" s="971"/>
      <c r="V429" s="971"/>
      <c r="W429" s="971"/>
      <c r="X429" s="972"/>
      <c r="Y429" s="108"/>
      <c r="Z429" s="1"/>
      <c r="AA429" s="1"/>
      <c r="AB429" s="1" t="s">
        <v>173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970">
        <f>KOPERASI!D18</f>
        <v>100000</v>
      </c>
      <c r="AV429" s="971"/>
      <c r="AW429" s="971"/>
      <c r="AX429" s="971"/>
      <c r="AY429" s="971"/>
      <c r="AZ429" s="972"/>
    </row>
    <row r="430" spans="1:55" ht="3" customHeight="1" x14ac:dyDescent="0.25">
      <c r="A430" s="1"/>
      <c r="B430" s="1"/>
      <c r="C430" s="1"/>
      <c r="D430" s="1"/>
      <c r="E430" s="1"/>
      <c r="F430" s="1"/>
      <c r="G430" s="1"/>
      <c r="H430" s="1"/>
      <c r="I430" s="4"/>
      <c r="J430" s="1"/>
      <c r="K430" s="1"/>
      <c r="L430" s="1"/>
      <c r="M430" s="1"/>
      <c r="N430" s="1"/>
      <c r="O430" s="1"/>
      <c r="P430" s="4"/>
      <c r="Q430" s="4"/>
      <c r="R430" s="1"/>
      <c r="S430" s="108"/>
      <c r="T430" s="108"/>
      <c r="U430" s="108"/>
      <c r="V430" s="108"/>
      <c r="W430" s="108"/>
      <c r="X430" s="108"/>
      <c r="Y430" s="1"/>
      <c r="Z430" s="1"/>
      <c r="AA430" s="1"/>
      <c r="AB430" s="1"/>
      <c r="AC430" s="1"/>
      <c r="AD430" s="1"/>
      <c r="AE430" s="1"/>
      <c r="AF430" s="39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5" ht="15.75" x14ac:dyDescent="0.25">
      <c r="A431" s="1"/>
      <c r="B431" s="1"/>
      <c r="C431" s="1" t="s">
        <v>183</v>
      </c>
      <c r="D431" s="1"/>
      <c r="E431" s="1"/>
      <c r="F431" s="1"/>
      <c r="G431" s="1"/>
      <c r="H431" s="1"/>
      <c r="I431" s="4"/>
      <c r="J431" s="1"/>
      <c r="K431" s="1"/>
      <c r="L431" s="1"/>
      <c r="M431" s="1"/>
      <c r="N431" s="1"/>
      <c r="O431" s="1"/>
      <c r="P431" s="39"/>
      <c r="Q431" s="39" t="s">
        <v>8</v>
      </c>
      <c r="R431" s="1"/>
      <c r="S431" s="970">
        <f>'Rekap1 +tunjangan'!U34</f>
        <v>0</v>
      </c>
      <c r="T431" s="971"/>
      <c r="U431" s="971"/>
      <c r="V431" s="971"/>
      <c r="W431" s="971"/>
      <c r="X431" s="972"/>
      <c r="Y431" s="108"/>
      <c r="Z431" s="1"/>
      <c r="AA431" s="1"/>
      <c r="AB431" s="1" t="s">
        <v>175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970">
        <f>KOPERASI!E18</f>
        <v>0</v>
      </c>
      <c r="AV431" s="971"/>
      <c r="AW431" s="971"/>
      <c r="AX431" s="971"/>
      <c r="AY431" s="971"/>
      <c r="AZ431" s="972"/>
    </row>
    <row r="432" spans="1:55" ht="3" customHeight="1" x14ac:dyDescent="0.25">
      <c r="A432" s="1"/>
      <c r="B432" s="1"/>
      <c r="C432" s="1"/>
      <c r="D432" s="1"/>
      <c r="E432" s="1"/>
      <c r="F432" s="1"/>
      <c r="G432" s="1"/>
      <c r="H432" s="1"/>
      <c r="I432" s="4"/>
      <c r="J432" s="1"/>
      <c r="K432" s="1"/>
      <c r="L432" s="1"/>
      <c r="M432" s="1"/>
      <c r="N432" s="1"/>
      <c r="O432" s="4"/>
      <c r="P432" s="4"/>
      <c r="Q432" s="4"/>
      <c r="R432" s="1"/>
      <c r="S432" s="108"/>
      <c r="T432" s="108"/>
      <c r="U432" s="108"/>
      <c r="V432" s="108"/>
      <c r="W432" s="108"/>
      <c r="X432" s="108"/>
      <c r="Y432" s="108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9" ht="15.75" x14ac:dyDescent="0.25">
      <c r="A433" s="1"/>
      <c r="B433" s="1"/>
      <c r="C433" s="1" t="s">
        <v>187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39" t="s">
        <v>8</v>
      </c>
      <c r="R433" s="1"/>
      <c r="S433" s="970">
        <f>'Rekap1 +tunjangan'!W34</f>
        <v>0</v>
      </c>
      <c r="T433" s="971"/>
      <c r="U433" s="971"/>
      <c r="V433" s="971"/>
      <c r="W433" s="971"/>
      <c r="X433" s="972"/>
      <c r="Y433" s="108"/>
      <c r="Z433" s="1"/>
      <c r="AA433" s="1"/>
      <c r="AB433" s="1" t="s">
        <v>200</v>
      </c>
      <c r="AC433" s="1"/>
      <c r="AD433" s="1"/>
      <c r="AE433" s="1"/>
      <c r="AF433" s="1"/>
      <c r="AG433" s="5" t="s">
        <v>19</v>
      </c>
      <c r="AH433" s="67"/>
      <c r="AI433" s="73"/>
      <c r="AJ433" s="990">
        <f>KOPERASI!J18</f>
        <v>6</v>
      </c>
      <c r="AK433" s="991"/>
      <c r="AL433" s="16"/>
      <c r="AM433" s="72" t="s">
        <v>132</v>
      </c>
      <c r="AN433" s="67"/>
      <c r="AO433" s="74"/>
      <c r="AP433" s="990">
        <v>0</v>
      </c>
      <c r="AQ433" s="991"/>
      <c r="AR433" s="119"/>
      <c r="AS433" s="1"/>
      <c r="AT433" s="1" t="s">
        <v>8</v>
      </c>
      <c r="AU433" s="970">
        <f>KOPERASI!H18</f>
        <v>665000</v>
      </c>
      <c r="AV433" s="971"/>
      <c r="AW433" s="971"/>
      <c r="AX433" s="971"/>
      <c r="AY433" s="971"/>
      <c r="AZ433" s="972"/>
    </row>
    <row r="434" spans="1:59" ht="3" customHeight="1" x14ac:dyDescent="0.25">
      <c r="A434" s="1"/>
      <c r="B434" s="1"/>
      <c r="Y434" s="108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9" ht="15.75" x14ac:dyDescent="0.25">
      <c r="A435" s="1"/>
      <c r="B435" s="1"/>
      <c r="Y435" s="108"/>
      <c r="Z435" s="1"/>
      <c r="AA435" s="1"/>
      <c r="AB435" s="1" t="s">
        <v>471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983"/>
      <c r="AS435" s="983"/>
      <c r="AT435" s="1" t="s">
        <v>8</v>
      </c>
      <c r="AU435" s="970">
        <f>KOPERASI!G18</f>
        <v>0</v>
      </c>
      <c r="AV435" s="971"/>
      <c r="AW435" s="971"/>
      <c r="AX435" s="971"/>
      <c r="AY435" s="971"/>
      <c r="AZ435" s="972"/>
    </row>
    <row r="436" spans="1:59" ht="3" customHeight="1" x14ac:dyDescent="0.25">
      <c r="A436" s="1"/>
      <c r="B436" s="1"/>
      <c r="Y436" s="108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9" ht="15.75" x14ac:dyDescent="0.25">
      <c r="A437" s="1"/>
      <c r="B437" s="1"/>
      <c r="Y437" s="108"/>
      <c r="Z437" s="1"/>
      <c r="AA437" s="1"/>
      <c r="AB437" s="1" t="s">
        <v>474</v>
      </c>
      <c r="AU437" s="970">
        <f>'Rekap1 +tunjangan'!AD34</f>
        <v>157</v>
      </c>
      <c r="AV437" s="971"/>
      <c r="AW437" s="971"/>
      <c r="AX437" s="971"/>
      <c r="AY437" s="971"/>
      <c r="AZ437" s="972"/>
    </row>
    <row r="438" spans="1:59" ht="3" customHeight="1" x14ac:dyDescent="0.25">
      <c r="A438" s="1"/>
      <c r="B438" s="1"/>
      <c r="Y438" s="108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9" ht="15.75" x14ac:dyDescent="0.25">
      <c r="A439" s="1"/>
      <c r="B439" s="1"/>
      <c r="Y439" s="108"/>
      <c r="Z439" s="1"/>
      <c r="AA439" s="1"/>
      <c r="AB439" s="1" t="s">
        <v>171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983">
        <v>0.4</v>
      </c>
      <c r="AS439" s="983"/>
      <c r="AT439" s="1" t="s">
        <v>8</v>
      </c>
      <c r="AU439" s="970">
        <f>'Rekap1 +tunjangan'!AJ34</f>
        <v>195987.54</v>
      </c>
      <c r="AV439" s="971"/>
      <c r="AW439" s="971"/>
      <c r="AX439" s="971"/>
      <c r="AY439" s="971"/>
      <c r="AZ439" s="972"/>
    </row>
    <row r="440" spans="1:59" ht="3" customHeight="1" x14ac:dyDescent="0.25">
      <c r="A440" s="1"/>
      <c r="B440" s="1"/>
      <c r="Y440" s="108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9" ht="15.75" x14ac:dyDescent="0.25">
      <c r="A441" s="1"/>
      <c r="B441" s="1"/>
      <c r="Y441" s="108"/>
      <c r="Z441" s="1"/>
      <c r="AA441" s="1"/>
      <c r="AB441" s="1"/>
      <c r="AU441" s="110"/>
      <c r="AV441" s="110"/>
      <c r="AW441" s="110"/>
      <c r="AX441" s="110"/>
      <c r="AY441" s="110"/>
      <c r="AZ441" s="110"/>
    </row>
    <row r="442" spans="1:59" ht="3" customHeight="1" x14ac:dyDescent="0.25">
      <c r="A442" s="1"/>
      <c r="B442" s="1"/>
      <c r="C442" s="1"/>
      <c r="D442" s="1"/>
      <c r="E442" s="1"/>
      <c r="F442" s="1"/>
      <c r="G442" s="1"/>
      <c r="H442" s="1"/>
      <c r="I442" s="4"/>
      <c r="J442" s="1"/>
      <c r="K442" s="1"/>
      <c r="L442" s="1"/>
      <c r="M442" s="1"/>
      <c r="N442" s="1"/>
      <c r="O442" s="4"/>
      <c r="P442" s="4"/>
      <c r="Q442" s="4"/>
      <c r="R442" s="1"/>
      <c r="S442" s="108"/>
      <c r="T442" s="108"/>
      <c r="U442" s="108"/>
      <c r="V442" s="108"/>
      <c r="W442" s="108"/>
      <c r="X442" s="108"/>
      <c r="Y442" s="108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9" ht="15.75" x14ac:dyDescent="0.25">
      <c r="A443" s="1"/>
      <c r="B443" s="1" t="s">
        <v>154</v>
      </c>
      <c r="C443" s="1" t="s">
        <v>126</v>
      </c>
      <c r="D443" s="1"/>
      <c r="E443" s="1"/>
      <c r="F443" s="1"/>
      <c r="G443" s="1"/>
      <c r="H443" s="1"/>
      <c r="I443" s="4"/>
      <c r="J443" s="1"/>
      <c r="K443" s="1"/>
      <c r="L443" s="1"/>
      <c r="M443" s="1"/>
      <c r="N443" s="1"/>
      <c r="O443" s="1"/>
      <c r="P443" s="4"/>
      <c r="Q443" s="4" t="s">
        <v>8</v>
      </c>
      <c r="R443" s="1"/>
      <c r="S443" s="970">
        <f>'Rekap1 +tunjangan'!S34</f>
        <v>0</v>
      </c>
      <c r="T443" s="971"/>
      <c r="U443" s="971"/>
      <c r="V443" s="971"/>
      <c r="W443" s="971"/>
      <c r="X443" s="972"/>
      <c r="Y443" s="108"/>
      <c r="Z443" s="1"/>
      <c r="AA443" s="1" t="s">
        <v>169</v>
      </c>
      <c r="AB443" s="1" t="s">
        <v>129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 t="s">
        <v>8</v>
      </c>
      <c r="AU443" s="970">
        <f>'Rekap1 +tunjangan'!AG34</f>
        <v>0</v>
      </c>
      <c r="AV443" s="971"/>
      <c r="AW443" s="971"/>
      <c r="AX443" s="971"/>
      <c r="AY443" s="971"/>
      <c r="AZ443" s="972"/>
    </row>
    <row r="444" spans="1:59" ht="3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08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9" ht="15.7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9" ht="3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08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9" ht="15.75" x14ac:dyDescent="0.25">
      <c r="A447" s="1"/>
      <c r="B447" s="1"/>
      <c r="C447" s="9" t="s">
        <v>4</v>
      </c>
      <c r="D447" s="1"/>
      <c r="E447" s="1"/>
      <c r="F447" s="1"/>
      <c r="G447" s="1"/>
      <c r="H447" s="1"/>
      <c r="I447" s="4"/>
      <c r="J447" s="1"/>
      <c r="K447" s="1"/>
      <c r="L447" s="1"/>
      <c r="M447" s="1"/>
      <c r="N447" s="1"/>
      <c r="O447" s="4"/>
      <c r="P447" s="4"/>
      <c r="Q447" s="39" t="s">
        <v>8</v>
      </c>
      <c r="R447" s="1"/>
      <c r="S447" s="985">
        <f>SUM(S411:X446)</f>
        <v>5621459</v>
      </c>
      <c r="T447" s="986"/>
      <c r="U447" s="986"/>
      <c r="V447" s="986"/>
      <c r="W447" s="986"/>
      <c r="X447" s="987"/>
      <c r="Y447" s="89"/>
      <c r="Z447" s="1"/>
      <c r="AA447" s="9" t="s">
        <v>4</v>
      </c>
      <c r="AB447" s="1"/>
      <c r="AC447" s="1"/>
      <c r="AD447" s="1"/>
      <c r="AE447" s="1"/>
      <c r="AF447" s="4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 t="s">
        <v>8</v>
      </c>
      <c r="AU447" s="985">
        <f>SUM(AU413:AZ446)</f>
        <v>1198264.375</v>
      </c>
      <c r="AV447" s="986"/>
      <c r="AW447" s="986"/>
      <c r="AX447" s="986"/>
      <c r="AY447" s="986"/>
      <c r="AZ447" s="987"/>
      <c r="BB447" s="1012">
        <f>SUM(AU415:AU443)</f>
        <v>1198264.375</v>
      </c>
      <c r="BC447" s="989"/>
      <c r="BD447" s="989"/>
      <c r="BE447" s="989"/>
      <c r="BF447" s="989"/>
      <c r="BG447" s="989"/>
    </row>
    <row r="448" spans="1:59" ht="16.5" thickBot="1" x14ac:dyDescent="0.3">
      <c r="A448" s="1"/>
      <c r="B448" s="1"/>
      <c r="C448" s="1"/>
      <c r="D448" s="1"/>
      <c r="E448" s="1"/>
      <c r="F448" s="1"/>
      <c r="G448" s="1"/>
      <c r="H448" s="1"/>
      <c r="I448" s="39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39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62" ht="21" thickTop="1" x14ac:dyDescent="0.3">
      <c r="A449" s="19"/>
      <c r="B449" s="973"/>
      <c r="C449" s="974"/>
      <c r="D449" s="974"/>
      <c r="E449" s="974"/>
      <c r="F449" s="974"/>
      <c r="G449" s="1006" t="s">
        <v>130</v>
      </c>
      <c r="H449" s="1006"/>
      <c r="I449" s="1006"/>
      <c r="J449" s="1006"/>
      <c r="K449" s="1006"/>
      <c r="L449" s="1006"/>
      <c r="M449" s="1006"/>
      <c r="N449" s="1006"/>
      <c r="O449" s="1006"/>
      <c r="P449" s="1006"/>
      <c r="Q449" s="1006"/>
      <c r="R449" s="1006"/>
      <c r="S449" s="1006"/>
      <c r="T449" s="1006"/>
      <c r="U449" s="1006"/>
      <c r="V449" s="1006"/>
      <c r="W449" s="1006"/>
      <c r="X449" s="1008"/>
      <c r="Y449" s="126"/>
      <c r="Z449" s="1010" t="s">
        <v>8</v>
      </c>
      <c r="AA449" s="974"/>
      <c r="AB449" s="981">
        <f>S447-AU447</f>
        <v>4423194.625</v>
      </c>
      <c r="AC449" s="981"/>
      <c r="AD449" s="981"/>
      <c r="AE449" s="981"/>
      <c r="AF449" s="981"/>
      <c r="AG449" s="981"/>
      <c r="AH449" s="981"/>
      <c r="AI449" s="981"/>
      <c r="AJ449" s="981"/>
      <c r="AK449" s="981"/>
      <c r="AL449" s="981"/>
      <c r="AM449" s="981"/>
      <c r="AN449" s="981"/>
      <c r="AO449" s="981"/>
      <c r="AP449" s="112"/>
      <c r="AQ449" s="112"/>
      <c r="AR449" s="112"/>
      <c r="AS449" s="113"/>
      <c r="AT449" s="113"/>
      <c r="AU449" s="113"/>
      <c r="AV449" s="113"/>
      <c r="AW449" s="113"/>
      <c r="AX449" s="113"/>
      <c r="AY449" s="113"/>
      <c r="AZ449" s="114"/>
      <c r="BD449" s="1012"/>
      <c r="BE449" s="989"/>
      <c r="BF449" s="989"/>
      <c r="BG449" s="989"/>
      <c r="BH449" s="989"/>
      <c r="BI449" s="989"/>
      <c r="BJ449" s="989"/>
    </row>
    <row r="450" spans="1:62" ht="21" thickBot="1" x14ac:dyDescent="0.35">
      <c r="A450" s="34"/>
      <c r="B450" s="975"/>
      <c r="C450" s="976"/>
      <c r="D450" s="976"/>
      <c r="E450" s="976"/>
      <c r="F450" s="976"/>
      <c r="G450" s="1007"/>
      <c r="H450" s="1007"/>
      <c r="I450" s="1007"/>
      <c r="J450" s="1007"/>
      <c r="K450" s="1007"/>
      <c r="L450" s="1007"/>
      <c r="M450" s="1007"/>
      <c r="N450" s="1007"/>
      <c r="O450" s="1007"/>
      <c r="P450" s="1007"/>
      <c r="Q450" s="1007"/>
      <c r="R450" s="1007"/>
      <c r="S450" s="1007"/>
      <c r="T450" s="1007"/>
      <c r="U450" s="1007"/>
      <c r="V450" s="1007"/>
      <c r="W450" s="1007"/>
      <c r="X450" s="1009"/>
      <c r="Y450" s="128"/>
      <c r="Z450" s="1011"/>
      <c r="AA450" s="976"/>
      <c r="AB450" s="982"/>
      <c r="AC450" s="982"/>
      <c r="AD450" s="982"/>
      <c r="AE450" s="982"/>
      <c r="AF450" s="982"/>
      <c r="AG450" s="982"/>
      <c r="AH450" s="982"/>
      <c r="AI450" s="982"/>
      <c r="AJ450" s="982"/>
      <c r="AK450" s="982"/>
      <c r="AL450" s="982"/>
      <c r="AM450" s="982"/>
      <c r="AN450" s="982"/>
      <c r="AO450" s="982"/>
      <c r="AP450" s="116"/>
      <c r="AQ450" s="116"/>
      <c r="AR450" s="116"/>
      <c r="AS450" s="117"/>
      <c r="AT450" s="117"/>
      <c r="AU450" s="117"/>
      <c r="AV450" s="117"/>
      <c r="AW450" s="117"/>
      <c r="AX450" s="117"/>
      <c r="AY450" s="117"/>
      <c r="AZ450" s="118"/>
    </row>
    <row r="451" spans="1:62" ht="16.5" thickTop="1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62" ht="15.75" x14ac:dyDescent="0.25">
      <c r="B452" s="1" t="s">
        <v>170</v>
      </c>
      <c r="C452" s="1" t="s">
        <v>155</v>
      </c>
      <c r="D452" s="1"/>
      <c r="E452" s="1"/>
      <c r="F452" s="1"/>
      <c r="G452" s="1"/>
      <c r="H452" s="1"/>
      <c r="I452" s="4"/>
      <c r="J452" s="1"/>
      <c r="K452" s="1"/>
      <c r="L452" s="1"/>
      <c r="M452" s="1"/>
      <c r="N452" s="1"/>
      <c r="O452" s="4"/>
      <c r="P452" s="4"/>
      <c r="Q452" s="4"/>
      <c r="R452" s="1"/>
      <c r="S452" s="108"/>
      <c r="T452" s="108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62" ht="15.75" x14ac:dyDescent="0.25">
      <c r="B453" s="1">
        <v>1</v>
      </c>
      <c r="C453" s="1" t="s">
        <v>107</v>
      </c>
      <c r="D453" s="1"/>
      <c r="E453" s="1"/>
      <c r="F453" s="1"/>
      <c r="G453" s="1"/>
      <c r="H453" s="1"/>
      <c r="I453" s="4"/>
      <c r="J453" s="1"/>
      <c r="K453" s="1"/>
      <c r="L453" s="1"/>
      <c r="M453" s="1"/>
      <c r="N453" s="1"/>
      <c r="O453" s="4"/>
      <c r="P453" s="4"/>
      <c r="Q453" s="4"/>
      <c r="R453" s="1"/>
      <c r="S453" s="108"/>
      <c r="T453" s="108"/>
      <c r="U453" s="108"/>
      <c r="V453" s="108"/>
      <c r="W453" s="108"/>
      <c r="X453" s="108"/>
      <c r="Y453" s="1"/>
      <c r="Z453" s="1"/>
      <c r="AA453" s="1">
        <v>2</v>
      </c>
      <c r="AB453" s="1" t="s">
        <v>171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983">
        <v>0.6</v>
      </c>
      <c r="AS453" s="983"/>
      <c r="AT453" s="1" t="s">
        <v>8</v>
      </c>
      <c r="AU453" s="970">
        <f>'DPLK (urut)'!F17</f>
        <v>293981.31</v>
      </c>
      <c r="AV453" s="971"/>
      <c r="AW453" s="971"/>
      <c r="AX453" s="971"/>
      <c r="AY453" s="971"/>
      <c r="AZ453" s="972"/>
    </row>
    <row r="454" spans="1:62" ht="3" customHeight="1" x14ac:dyDescent="0.25">
      <c r="B454" s="1"/>
      <c r="C454" s="1"/>
      <c r="D454" s="1"/>
      <c r="E454" s="1"/>
      <c r="F454" s="1"/>
      <c r="G454" s="1"/>
      <c r="H454" s="1"/>
      <c r="I454" s="4"/>
      <c r="J454" s="1"/>
      <c r="K454" s="1"/>
      <c r="L454" s="1"/>
      <c r="M454" s="1"/>
      <c r="N454" s="1"/>
      <c r="O454" s="4"/>
      <c r="P454" s="4"/>
      <c r="Q454" s="4"/>
      <c r="R454" s="1"/>
      <c r="S454" s="108"/>
      <c r="T454" s="108"/>
      <c r="U454" s="108"/>
      <c r="V454" s="108"/>
      <c r="W454" s="108"/>
      <c r="X454" s="108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62" ht="15.75" x14ac:dyDescent="0.25">
      <c r="B455" s="1"/>
      <c r="C455" s="1" t="s">
        <v>127</v>
      </c>
      <c r="D455" s="1"/>
      <c r="E455" s="1"/>
      <c r="F455" s="1"/>
      <c r="G455" s="1"/>
      <c r="H455" s="1"/>
      <c r="I455" s="4"/>
      <c r="J455" s="1"/>
      <c r="K455" s="1"/>
      <c r="L455" s="1"/>
      <c r="M455" s="1"/>
      <c r="N455" s="1"/>
      <c r="O455" s="969">
        <v>3.0000000000000001E-3</v>
      </c>
      <c r="P455" s="969"/>
      <c r="Q455" s="4" t="s">
        <v>8</v>
      </c>
      <c r="R455" s="1"/>
      <c r="S455" s="970">
        <f>'BPJS Ketenagakerjaan'!F23</f>
        <v>11659.377</v>
      </c>
      <c r="T455" s="971"/>
      <c r="U455" s="971"/>
      <c r="V455" s="971"/>
      <c r="W455" s="971"/>
      <c r="X455" s="972"/>
      <c r="Y455" s="1"/>
      <c r="Z455" s="1"/>
      <c r="AA455" s="1">
        <v>3</v>
      </c>
      <c r="AB455" s="1" t="s">
        <v>186</v>
      </c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983">
        <v>0.05</v>
      </c>
      <c r="AO455" s="984"/>
      <c r="AP455" s="1"/>
      <c r="AQ455" s="1"/>
      <c r="AR455" s="1"/>
      <c r="AS455" s="1"/>
      <c r="AT455" s="1" t="s">
        <v>8</v>
      </c>
      <c r="AU455" s="970">
        <v>0</v>
      </c>
      <c r="AV455" s="971"/>
      <c r="AW455" s="971"/>
      <c r="AX455" s="971"/>
      <c r="AY455" s="971"/>
      <c r="AZ455" s="972"/>
    </row>
    <row r="456" spans="1:62" ht="3" customHeight="1" x14ac:dyDescent="0.25">
      <c r="B456" s="1"/>
      <c r="C456" s="1"/>
      <c r="D456" s="1"/>
      <c r="E456" s="1"/>
      <c r="F456" s="1"/>
      <c r="G456" s="1"/>
      <c r="H456" s="1"/>
      <c r="I456" s="4"/>
      <c r="J456" s="1"/>
      <c r="K456" s="1"/>
      <c r="L456" s="1"/>
      <c r="M456" s="1"/>
      <c r="N456" s="1"/>
      <c r="O456" s="109"/>
      <c r="P456" s="109"/>
      <c r="Q456" s="4"/>
      <c r="R456" s="1"/>
      <c r="S456" s="106"/>
      <c r="T456" s="106"/>
      <c r="U456" s="106"/>
      <c r="V456" s="106"/>
      <c r="W456" s="106"/>
      <c r="X456" s="106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62" ht="15.75" x14ac:dyDescent="0.25">
      <c r="B457" s="1"/>
      <c r="C457" s="1" t="s">
        <v>131</v>
      </c>
      <c r="D457" s="1"/>
      <c r="E457" s="1"/>
      <c r="F457" s="1"/>
      <c r="G457" s="1"/>
      <c r="H457" s="1"/>
      <c r="I457" s="4"/>
      <c r="J457" s="1"/>
      <c r="K457" s="1"/>
      <c r="L457" s="1"/>
      <c r="M457" s="1"/>
      <c r="N457" s="1"/>
      <c r="O457" s="969">
        <v>8.8999999999999999E-3</v>
      </c>
      <c r="P457" s="969"/>
      <c r="Q457" s="4" t="s">
        <v>8</v>
      </c>
      <c r="R457" s="1"/>
      <c r="S457" s="970">
        <f>'BPJS Ketenagakerjaan'!H23</f>
        <v>34589.485099999998</v>
      </c>
      <c r="T457" s="971"/>
      <c r="U457" s="971"/>
      <c r="V457" s="971"/>
      <c r="W457" s="971"/>
      <c r="X457" s="972"/>
      <c r="Y457" s="1"/>
      <c r="Z457" s="1"/>
      <c r="AA457" s="1">
        <v>4</v>
      </c>
      <c r="AB457" s="1" t="s">
        <v>554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 t="s">
        <v>8</v>
      </c>
      <c r="AU457" s="970">
        <f>'BPJS Kesehatan'!G27</f>
        <v>155458.36000000002</v>
      </c>
      <c r="AV457" s="971"/>
      <c r="AW457" s="971"/>
      <c r="AX457" s="971"/>
      <c r="AY457" s="971"/>
      <c r="AZ457" s="972"/>
    </row>
    <row r="458" spans="1:62" ht="3" customHeight="1" x14ac:dyDescent="0.25">
      <c r="B458" s="1"/>
      <c r="C458" s="1"/>
      <c r="D458" s="1"/>
      <c r="E458" s="1"/>
      <c r="F458" s="1"/>
      <c r="G458" s="1"/>
      <c r="H458" s="1"/>
      <c r="I458" s="4"/>
      <c r="J458" s="1"/>
      <c r="K458" s="1"/>
      <c r="L458" s="1"/>
      <c r="M458" s="1"/>
      <c r="N458" s="1"/>
      <c r="O458" s="109"/>
      <c r="P458" s="109"/>
      <c r="Q458" s="4"/>
      <c r="R458" s="1"/>
      <c r="S458" s="106"/>
      <c r="T458" s="106"/>
      <c r="U458" s="106"/>
      <c r="V458" s="106"/>
      <c r="W458" s="106"/>
      <c r="X458" s="106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62" ht="15.75" x14ac:dyDescent="0.25">
      <c r="B459" s="1"/>
      <c r="C459" s="1" t="s">
        <v>156</v>
      </c>
      <c r="D459" s="1"/>
      <c r="E459" s="1"/>
      <c r="F459" s="1"/>
      <c r="G459" s="1"/>
      <c r="H459" s="1"/>
      <c r="I459" s="4"/>
      <c r="J459" s="1"/>
      <c r="K459" s="1"/>
      <c r="L459" s="1"/>
      <c r="M459" s="1"/>
      <c r="N459" s="1"/>
      <c r="O459" s="969">
        <v>3.6999999999999998E-2</v>
      </c>
      <c r="P459" s="969"/>
      <c r="Q459" s="4" t="s">
        <v>8</v>
      </c>
      <c r="R459" s="1"/>
      <c r="S459" s="970">
        <f>'BPJS Ketenagakerjaan'!M23</f>
        <v>143798.98299999998</v>
      </c>
      <c r="T459" s="971"/>
      <c r="U459" s="971"/>
      <c r="V459" s="971"/>
      <c r="W459" s="971"/>
      <c r="X459" s="972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62" ht="3" customHeight="1" x14ac:dyDescent="0.25">
      <c r="B460" s="1"/>
      <c r="C460" s="1"/>
      <c r="D460" s="1"/>
      <c r="E460" s="1"/>
      <c r="F460" s="1"/>
      <c r="G460" s="1"/>
      <c r="H460" s="1"/>
      <c r="I460" s="4"/>
      <c r="J460" s="1"/>
      <c r="K460" s="1"/>
      <c r="L460" s="1"/>
      <c r="M460" s="1"/>
      <c r="N460" s="1"/>
      <c r="O460" s="503"/>
      <c r="P460" s="503"/>
      <c r="Q460" s="4"/>
      <c r="R460" s="1"/>
      <c r="S460" s="502"/>
      <c r="T460" s="502"/>
      <c r="U460" s="502"/>
      <c r="V460" s="502"/>
      <c r="W460" s="502"/>
      <c r="X460" s="502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62" ht="15.75" x14ac:dyDescent="0.25">
      <c r="B461" s="1"/>
      <c r="C461" s="1" t="s">
        <v>602</v>
      </c>
      <c r="D461" s="1"/>
      <c r="E461" s="1"/>
      <c r="F461" s="1"/>
      <c r="G461" s="1"/>
      <c r="H461" s="1"/>
      <c r="I461" s="4"/>
      <c r="J461" s="1"/>
      <c r="K461" s="1"/>
      <c r="L461" s="1"/>
      <c r="M461" s="1"/>
      <c r="N461" s="1"/>
      <c r="O461" s="969">
        <v>0.02</v>
      </c>
      <c r="P461" s="969"/>
      <c r="Q461" s="4" t="s">
        <v>8</v>
      </c>
      <c r="R461" s="1"/>
      <c r="S461" s="970">
        <f>'BPJS Ketenagakerjaan'!R23</f>
        <v>77729.180000000008</v>
      </c>
      <c r="T461" s="971"/>
      <c r="U461" s="971"/>
      <c r="V461" s="971"/>
      <c r="W461" s="971"/>
      <c r="X461" s="972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4" spans="1:62" ht="15.7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2" ht="18.75" x14ac:dyDescent="0.3">
      <c r="A465" s="1"/>
      <c r="B465" s="1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 t="s">
        <v>350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1"/>
      <c r="AY465" s="1"/>
    </row>
    <row r="466" spans="1:52" ht="15.75" x14ac:dyDescent="0.25">
      <c r="A466" s="1"/>
      <c r="B466" s="1"/>
      <c r="C466" s="1"/>
      <c r="D466" s="1"/>
      <c r="E466" s="1"/>
      <c r="F466" s="1"/>
      <c r="G466" s="1"/>
      <c r="H466" s="1"/>
      <c r="I466" s="3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2" ht="22.5" x14ac:dyDescent="0.3">
      <c r="A467" s="1"/>
      <c r="B467" s="1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1" t="s">
        <v>15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1"/>
      <c r="AY467" s="1"/>
    </row>
    <row r="468" spans="1:52" ht="15.75" x14ac:dyDescent="0.25">
      <c r="A468" s="1"/>
      <c r="B468" s="1"/>
      <c r="C468" s="1"/>
      <c r="D468" s="1"/>
      <c r="E468" s="1"/>
      <c r="F468" s="1"/>
      <c r="G468" s="1"/>
      <c r="H468" s="1"/>
      <c r="I468" s="3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2" ht="15.75" x14ac:dyDescent="0.25">
      <c r="A469" s="1"/>
      <c r="B469" s="5"/>
      <c r="C469" s="6" t="s">
        <v>7</v>
      </c>
      <c r="D469" s="7"/>
      <c r="E469" s="7"/>
      <c r="F469" s="7"/>
      <c r="G469" s="7"/>
      <c r="H469" s="7"/>
      <c r="I469" s="11" t="s">
        <v>8</v>
      </c>
      <c r="J469" s="7"/>
      <c r="K469" s="994" t="str">
        <f>'Rekap1 +tunjangan'!B35</f>
        <v>HENDRIANI</v>
      </c>
      <c r="L469" s="995"/>
      <c r="M469" s="995"/>
      <c r="N469" s="995"/>
      <c r="O469" s="995"/>
      <c r="P469" s="995"/>
      <c r="Q469" s="995"/>
      <c r="R469" s="995"/>
      <c r="S469" s="995"/>
      <c r="T469" s="995"/>
      <c r="U469" s="995"/>
      <c r="V469" s="995"/>
      <c r="W469" s="995"/>
      <c r="X469" s="996"/>
      <c r="Y469" s="90"/>
      <c r="Z469" s="1"/>
      <c r="AA469" s="8" t="s">
        <v>11</v>
      </c>
      <c r="AB469" s="7"/>
      <c r="AC469" s="7"/>
      <c r="AD469" s="7"/>
      <c r="AE469" s="7"/>
      <c r="AF469" s="11" t="s">
        <v>8</v>
      </c>
      <c r="AG469" s="7"/>
      <c r="AH469" s="994" t="str">
        <f>'D.PENGWS &amp; DIREKSI'!AH391</f>
        <v>PEMANDUAN DAN PENUNDAAN</v>
      </c>
      <c r="AI469" s="994"/>
      <c r="AJ469" s="994"/>
      <c r="AK469" s="994"/>
      <c r="AL469" s="994"/>
      <c r="AM469" s="994"/>
      <c r="AN469" s="994"/>
      <c r="AO469" s="994"/>
      <c r="AP469" s="994"/>
      <c r="AQ469" s="994"/>
      <c r="AR469" s="994"/>
      <c r="AS469" s="994"/>
      <c r="AT469" s="994"/>
      <c r="AU469" s="994"/>
      <c r="AV469" s="994"/>
      <c r="AW469" s="994"/>
      <c r="AX469" s="994"/>
      <c r="AY469" s="1004"/>
    </row>
    <row r="470" spans="1:52" ht="3" customHeight="1" x14ac:dyDescent="0.25">
      <c r="A470" s="1"/>
      <c r="B470" s="1"/>
      <c r="C470" s="1"/>
      <c r="D470" s="1"/>
      <c r="E470" s="1"/>
      <c r="F470" s="1"/>
      <c r="G470" s="1"/>
      <c r="H470" s="1"/>
      <c r="I470" s="10"/>
      <c r="J470" s="1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1"/>
      <c r="AA470" s="2"/>
      <c r="AB470" s="1"/>
      <c r="AC470" s="1"/>
      <c r="AD470" s="1"/>
      <c r="AE470" s="1"/>
      <c r="AF470" s="12"/>
      <c r="AG470" s="1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1"/>
      <c r="AY470" s="1"/>
    </row>
    <row r="471" spans="1:52" ht="15.75" x14ac:dyDescent="0.25">
      <c r="A471" s="1"/>
      <c r="B471" s="5"/>
      <c r="C471" s="6" t="s">
        <v>21</v>
      </c>
      <c r="D471" s="7"/>
      <c r="E471" s="7"/>
      <c r="F471" s="7"/>
      <c r="G471" s="7"/>
      <c r="H471" s="7"/>
      <c r="I471" s="11" t="s">
        <v>8</v>
      </c>
      <c r="J471" s="7"/>
      <c r="K471" s="994" t="s">
        <v>162</v>
      </c>
      <c r="L471" s="995"/>
      <c r="M471" s="995"/>
      <c r="N471" s="995"/>
      <c r="O471" s="995"/>
      <c r="P471" s="995"/>
      <c r="Q471" s="995"/>
      <c r="R471" s="995"/>
      <c r="S471" s="995"/>
      <c r="T471" s="995"/>
      <c r="U471" s="995"/>
      <c r="V471" s="995"/>
      <c r="W471" s="995"/>
      <c r="X471" s="996"/>
      <c r="Y471" s="90"/>
      <c r="Z471" s="1"/>
      <c r="AA471" s="8" t="s">
        <v>12</v>
      </c>
      <c r="AB471" s="7"/>
      <c r="AC471" s="7"/>
      <c r="AD471" s="7"/>
      <c r="AE471" s="7"/>
      <c r="AF471" s="11" t="s">
        <v>8</v>
      </c>
      <c r="AG471" s="7"/>
      <c r="AH471" s="997">
        <f>pandu!AH8</f>
        <v>42659</v>
      </c>
      <c r="AI471" s="997"/>
      <c r="AJ471" s="997"/>
      <c r="AK471" s="997"/>
      <c r="AL471" s="997"/>
      <c r="AM471" s="67" t="s">
        <v>18</v>
      </c>
      <c r="AN471" s="7"/>
      <c r="AO471" s="997">
        <f>pandu!AO8</f>
        <v>42689</v>
      </c>
      <c r="AP471" s="997"/>
      <c r="AQ471" s="997"/>
      <c r="AR471" s="997"/>
      <c r="AS471" s="997"/>
      <c r="AT471" s="68"/>
      <c r="AU471" s="68"/>
      <c r="AV471" s="68"/>
      <c r="AW471" s="68"/>
      <c r="AX471" s="7"/>
      <c r="AY471" s="74"/>
    </row>
    <row r="472" spans="1:52" ht="3" customHeight="1" x14ac:dyDescent="0.25">
      <c r="A472" s="1"/>
      <c r="B472" s="1"/>
      <c r="C472" s="1"/>
      <c r="D472" s="1"/>
      <c r="E472" s="1"/>
      <c r="F472" s="1"/>
      <c r="G472" s="1"/>
      <c r="H472" s="1"/>
      <c r="I472" s="10"/>
      <c r="J472" s="1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1"/>
      <c r="AA472" s="2"/>
      <c r="AB472" s="1"/>
      <c r="AC472" s="1"/>
      <c r="AD472" s="1"/>
      <c r="AE472" s="1"/>
      <c r="AF472" s="12"/>
      <c r="AG472" s="1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1"/>
      <c r="AY472" s="1"/>
    </row>
    <row r="473" spans="1:52" ht="15.75" x14ac:dyDescent="0.25">
      <c r="A473" s="1"/>
      <c r="B473" s="5"/>
      <c r="C473" s="6" t="s">
        <v>6</v>
      </c>
      <c r="D473" s="7"/>
      <c r="E473" s="7"/>
      <c r="F473" s="7"/>
      <c r="G473" s="7"/>
      <c r="H473" s="7"/>
      <c r="I473" s="11" t="s">
        <v>8</v>
      </c>
      <c r="J473" s="7"/>
      <c r="K473" s="1000" t="s">
        <v>580</v>
      </c>
      <c r="L473" s="1000"/>
      <c r="M473" s="1000"/>
      <c r="N473" s="1000"/>
      <c r="O473" s="1000"/>
      <c r="P473" s="1000"/>
      <c r="Q473" s="1000"/>
      <c r="R473" s="1000"/>
      <c r="S473" s="1000"/>
      <c r="T473" s="1000"/>
      <c r="U473" s="1000"/>
      <c r="V473" s="1000"/>
      <c r="W473" s="1000"/>
      <c r="X473" s="1001"/>
      <c r="Y473" s="91"/>
      <c r="Z473" s="1"/>
      <c r="AA473" s="8" t="s">
        <v>13</v>
      </c>
      <c r="AB473" s="7"/>
      <c r="AC473" s="7"/>
      <c r="AD473" s="7"/>
      <c r="AE473" s="7"/>
      <c r="AF473" s="11" t="s">
        <v>8</v>
      </c>
      <c r="AG473" s="7"/>
      <c r="AH473" s="1002">
        <f>'Rekap1 +tunjangan'!C35</f>
        <v>41553</v>
      </c>
      <c r="AI473" s="997"/>
      <c r="AJ473" s="997"/>
      <c r="AK473" s="997"/>
      <c r="AL473" s="997"/>
      <c r="AM473" s="997"/>
      <c r="AN473" s="997"/>
      <c r="AO473" s="997"/>
      <c r="AP473" s="997"/>
      <c r="AQ473" s="997"/>
      <c r="AR473" s="997"/>
      <c r="AS473" s="997"/>
      <c r="AT473" s="997"/>
      <c r="AU473" s="997"/>
      <c r="AV473" s="997"/>
      <c r="AW473" s="997"/>
      <c r="AX473" s="7"/>
      <c r="AY473" s="74"/>
    </row>
    <row r="474" spans="1:52" ht="3" customHeight="1" x14ac:dyDescent="0.25">
      <c r="A474" s="1"/>
      <c r="B474" s="1"/>
      <c r="C474" s="1"/>
      <c r="D474" s="1"/>
      <c r="E474" s="1"/>
      <c r="F474" s="1"/>
      <c r="G474" s="1"/>
      <c r="H474" s="1"/>
      <c r="I474" s="10"/>
      <c r="J474" s="1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1"/>
      <c r="AA474" s="2"/>
      <c r="AB474" s="1"/>
      <c r="AC474" s="1"/>
      <c r="AD474" s="1"/>
      <c r="AE474" s="1"/>
      <c r="AF474" s="12"/>
      <c r="AG474" s="1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1"/>
      <c r="AY474" s="1"/>
    </row>
    <row r="475" spans="1:52" ht="15.75" x14ac:dyDescent="0.25">
      <c r="A475" s="1"/>
      <c r="B475" s="5"/>
      <c r="C475" s="6" t="s">
        <v>104</v>
      </c>
      <c r="D475" s="7"/>
      <c r="E475" s="7"/>
      <c r="F475" s="7"/>
      <c r="G475" s="7"/>
      <c r="H475" s="7"/>
      <c r="I475" s="87" t="s">
        <v>8</v>
      </c>
      <c r="J475" s="7"/>
      <c r="K475" s="994" t="s">
        <v>158</v>
      </c>
      <c r="L475" s="995"/>
      <c r="M475" s="995"/>
      <c r="N475" s="995"/>
      <c r="O475" s="995"/>
      <c r="P475" s="995"/>
      <c r="Q475" s="995"/>
      <c r="R475" s="995"/>
      <c r="S475" s="995"/>
      <c r="T475" s="995"/>
      <c r="U475" s="995"/>
      <c r="V475" s="995"/>
      <c r="W475" s="995"/>
      <c r="X475" s="996"/>
      <c r="Y475" s="90"/>
      <c r="Z475" s="1"/>
      <c r="AA475" s="8" t="s">
        <v>14</v>
      </c>
      <c r="AB475" s="7"/>
      <c r="AC475" s="7"/>
      <c r="AD475" s="7"/>
      <c r="AE475" s="7"/>
      <c r="AF475" s="11" t="s">
        <v>8</v>
      </c>
      <c r="AG475" s="7"/>
      <c r="AH475" s="1064" t="s">
        <v>264</v>
      </c>
      <c r="AI475" s="994"/>
      <c r="AJ475" s="994"/>
      <c r="AK475" s="994"/>
      <c r="AL475" s="994"/>
      <c r="AM475" s="994"/>
      <c r="AN475" s="67" t="s">
        <v>161</v>
      </c>
      <c r="AO475" s="67"/>
      <c r="AP475" s="67"/>
      <c r="AQ475" s="67"/>
      <c r="AR475" s="67"/>
      <c r="AS475" s="67"/>
      <c r="AT475" s="67"/>
      <c r="AU475" s="67"/>
      <c r="AV475" s="67"/>
      <c r="AW475" s="67"/>
      <c r="AX475" s="7"/>
      <c r="AY475" s="74"/>
    </row>
    <row r="476" spans="1:52" ht="15.75" x14ac:dyDescent="0.25">
      <c r="A476" s="1"/>
      <c r="B476" s="1"/>
      <c r="C476" s="1"/>
      <c r="D476" s="1"/>
      <c r="E476" s="1"/>
      <c r="F476" s="1"/>
      <c r="G476" s="1"/>
      <c r="H476" s="1"/>
      <c r="I476" s="3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2" ht="15.75" x14ac:dyDescent="0.25">
      <c r="A477" s="1"/>
      <c r="B477" s="1" t="s">
        <v>167</v>
      </c>
      <c r="C477" s="1" t="s">
        <v>0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4"/>
      <c r="Q477" s="4" t="s">
        <v>8</v>
      </c>
      <c r="R477" s="1"/>
      <c r="S477" s="970">
        <f>'Rekap1 +tunjangan'!E35</f>
        <v>3266459</v>
      </c>
      <c r="T477" s="971"/>
      <c r="U477" s="971"/>
      <c r="V477" s="971"/>
      <c r="W477" s="971"/>
      <c r="X477" s="972"/>
      <c r="Y477" s="108"/>
      <c r="Z477" s="1"/>
      <c r="AA477" s="1" t="s">
        <v>166</v>
      </c>
      <c r="AB477" s="1" t="s">
        <v>153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3" customHeight="1" x14ac:dyDescent="0.25">
      <c r="A478" s="1"/>
      <c r="B478" s="1"/>
      <c r="C478" s="1"/>
      <c r="D478" s="1"/>
      <c r="E478" s="1"/>
      <c r="F478" s="1"/>
      <c r="G478" s="1"/>
      <c r="H478" s="1"/>
      <c r="I478" s="3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x14ac:dyDescent="0.25">
      <c r="A479" s="1"/>
      <c r="B479" s="1" t="s">
        <v>168</v>
      </c>
      <c r="C479" s="1" t="s">
        <v>125</v>
      </c>
      <c r="D479" s="1"/>
      <c r="E479" s="1"/>
      <c r="F479" s="1"/>
      <c r="G479" s="1"/>
      <c r="H479" s="1"/>
      <c r="I479" s="1"/>
      <c r="J479" s="1"/>
      <c r="K479" s="16"/>
      <c r="L479" s="16"/>
      <c r="M479" s="16"/>
      <c r="N479" s="16"/>
      <c r="O479" s="1"/>
      <c r="P479" s="4"/>
      <c r="Q479" s="4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 t="s">
        <v>108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3" customHeight="1" x14ac:dyDescent="0.25">
      <c r="A480" s="1"/>
      <c r="B480" s="1"/>
      <c r="C480" s="1"/>
      <c r="D480" s="1"/>
      <c r="E480" s="1"/>
      <c r="F480" s="1"/>
      <c r="G480" s="1"/>
      <c r="H480" s="1"/>
      <c r="I480" s="4"/>
      <c r="J480" s="1"/>
      <c r="K480" s="39"/>
      <c r="L480" s="39"/>
      <c r="M480" s="39"/>
      <c r="N480" s="39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39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5" ht="15.75" x14ac:dyDescent="0.25">
      <c r="A481" s="1"/>
      <c r="B481" s="1"/>
      <c r="C481" s="1" t="s">
        <v>20</v>
      </c>
      <c r="D481" s="1"/>
      <c r="E481" s="1"/>
      <c r="F481" s="1"/>
      <c r="G481" s="1"/>
      <c r="H481" s="1"/>
      <c r="I481" s="4"/>
      <c r="J481" s="1"/>
      <c r="K481" s="1"/>
      <c r="L481" s="1"/>
      <c r="M481" s="1"/>
      <c r="N481" s="1"/>
      <c r="O481" s="1"/>
      <c r="P481" s="4"/>
      <c r="Q481" s="4" t="s">
        <v>8</v>
      </c>
      <c r="R481" s="1"/>
      <c r="S481" s="970">
        <f>'Rekap1 +tunjangan'!G35</f>
        <v>620000</v>
      </c>
      <c r="T481" s="971"/>
      <c r="U481" s="971"/>
      <c r="V481" s="971"/>
      <c r="W481" s="971"/>
      <c r="X481" s="972"/>
      <c r="Y481" s="108"/>
      <c r="Z481" s="1"/>
      <c r="AA481" s="1"/>
      <c r="AB481" s="1" t="s">
        <v>550</v>
      </c>
      <c r="AC481" s="1"/>
      <c r="AD481" s="1"/>
      <c r="AE481" s="1"/>
      <c r="AF481" s="4"/>
      <c r="AG481" s="15"/>
      <c r="AH481" s="16"/>
      <c r="AI481" s="16"/>
      <c r="AJ481" s="505"/>
      <c r="AK481" s="505"/>
      <c r="AL481" s="16"/>
      <c r="AM481" s="16"/>
      <c r="AN481" s="16"/>
      <c r="AO481" s="15"/>
      <c r="AP481" s="992"/>
      <c r="AQ481" s="993"/>
      <c r="AR481" s="107"/>
      <c r="AS481" s="1"/>
      <c r="AT481" s="1" t="s">
        <v>8</v>
      </c>
      <c r="AU481" s="970">
        <f>'Rekap1 +tunjangan'!AM35</f>
        <v>38864.590000000004</v>
      </c>
      <c r="AV481" s="971"/>
      <c r="AW481" s="971"/>
      <c r="AX481" s="971"/>
      <c r="AY481" s="971"/>
      <c r="AZ481" s="972"/>
    </row>
    <row r="482" spans="1:55" ht="3" customHeight="1" x14ac:dyDescent="0.25">
      <c r="A482" s="1"/>
      <c r="B482" s="1"/>
      <c r="C482" s="1"/>
      <c r="D482" s="1"/>
      <c r="E482" s="1"/>
      <c r="F482" s="1"/>
      <c r="G482" s="1"/>
      <c r="H482" s="1"/>
      <c r="I482" s="4"/>
      <c r="J482" s="1"/>
      <c r="K482" s="1"/>
      <c r="L482" s="1"/>
      <c r="M482" s="15"/>
      <c r="N482" s="15"/>
      <c r="O482" s="1"/>
      <c r="P482" s="4"/>
      <c r="Q482" s="4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504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>
        <v>0</v>
      </c>
      <c r="AX482" s="1"/>
      <c r="AY482" s="1"/>
      <c r="AZ482" s="1"/>
    </row>
    <row r="483" spans="1:55" ht="15.75" x14ac:dyDescent="0.25">
      <c r="A483" s="1"/>
      <c r="B483" s="1"/>
      <c r="C483" s="1" t="s">
        <v>41</v>
      </c>
      <c r="D483" s="1"/>
      <c r="E483" s="1"/>
      <c r="F483" s="1"/>
      <c r="G483" s="1"/>
      <c r="H483" s="1"/>
      <c r="I483" s="4"/>
      <c r="J483" s="1"/>
      <c r="K483" s="1"/>
      <c r="L483" s="1"/>
      <c r="M483" s="1"/>
      <c r="N483" s="1"/>
      <c r="O483" s="1"/>
      <c r="P483" s="4"/>
      <c r="Q483" s="4" t="s">
        <v>8</v>
      </c>
      <c r="R483" s="1"/>
      <c r="S483" s="970">
        <f>'Rekap1 +tunjangan'!H35</f>
        <v>295000</v>
      </c>
      <c r="T483" s="971"/>
      <c r="U483" s="971"/>
      <c r="V483" s="971"/>
      <c r="W483" s="971"/>
      <c r="X483" s="972"/>
      <c r="Y483" s="108"/>
      <c r="Z483" s="1"/>
      <c r="AA483" s="1"/>
      <c r="AB483" s="1" t="s">
        <v>88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992"/>
      <c r="AQ483" s="992"/>
      <c r="AR483" s="119"/>
      <c r="AS483" s="1"/>
      <c r="AT483" s="1" t="s">
        <v>8</v>
      </c>
      <c r="AU483" s="970">
        <f>'Rekap1 +tunjangan'!AF35</f>
        <v>81661.475000000006</v>
      </c>
      <c r="AV483" s="971"/>
      <c r="AW483" s="971"/>
      <c r="AX483" s="971"/>
      <c r="AY483" s="971"/>
      <c r="AZ483" s="972"/>
    </row>
    <row r="484" spans="1:55" ht="3" customHeight="1" x14ac:dyDescent="0.25">
      <c r="A484" s="1"/>
      <c r="B484" s="1"/>
      <c r="C484" s="1"/>
      <c r="D484" s="1"/>
      <c r="E484" s="1"/>
      <c r="F484" s="1"/>
      <c r="G484" s="1"/>
      <c r="H484" s="1"/>
      <c r="I484" s="4"/>
      <c r="J484" s="1"/>
      <c r="K484" s="1"/>
      <c r="L484" s="1"/>
      <c r="M484" s="1"/>
      <c r="N484" s="1"/>
      <c r="O484" s="1"/>
      <c r="P484" s="39"/>
      <c r="Q484" s="39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504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5" ht="15.75" x14ac:dyDescent="0.25">
      <c r="A485" s="1"/>
      <c r="B485" s="1"/>
      <c r="C485" s="1" t="s">
        <v>21</v>
      </c>
      <c r="D485" s="1"/>
      <c r="E485" s="1"/>
      <c r="F485" s="1"/>
      <c r="G485" s="1"/>
      <c r="H485" s="1"/>
      <c r="I485" s="4"/>
      <c r="J485" s="1"/>
      <c r="K485" s="1"/>
      <c r="L485" s="1"/>
      <c r="M485" s="1"/>
      <c r="N485" s="1"/>
      <c r="O485" s="1"/>
      <c r="P485" s="4"/>
      <c r="Q485" s="4" t="s">
        <v>8</v>
      </c>
      <c r="R485" s="1"/>
      <c r="S485" s="970">
        <f>'Rekap1 +tunjangan'!I35</f>
        <v>0</v>
      </c>
      <c r="T485" s="971"/>
      <c r="U485" s="971"/>
      <c r="V485" s="971"/>
      <c r="W485" s="971"/>
      <c r="X485" s="972"/>
      <c r="Y485" s="108"/>
      <c r="Z485" s="1"/>
      <c r="AA485" s="1"/>
      <c r="AB485" s="1" t="s">
        <v>551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013"/>
      <c r="AV485" s="1013"/>
      <c r="AW485" s="1013"/>
      <c r="AX485" s="1013"/>
      <c r="AY485" s="1013"/>
      <c r="AZ485" s="1013"/>
    </row>
    <row r="486" spans="1:55" ht="3" customHeight="1" x14ac:dyDescent="0.25">
      <c r="A486" s="1"/>
      <c r="B486" s="1"/>
      <c r="C486" s="1"/>
      <c r="D486" s="1"/>
      <c r="E486" s="1"/>
      <c r="F486" s="1"/>
      <c r="G486" s="1"/>
      <c r="H486" s="1"/>
      <c r="I486" s="4"/>
      <c r="J486" s="1"/>
      <c r="K486" s="1"/>
      <c r="L486" s="1"/>
      <c r="M486" s="1"/>
      <c r="N486" s="1"/>
      <c r="O486" s="1"/>
      <c r="P486" s="39"/>
      <c r="Q486" s="39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5" ht="15.75" x14ac:dyDescent="0.25">
      <c r="A487" s="1"/>
      <c r="B487" s="1"/>
      <c r="C487" s="1" t="s">
        <v>1</v>
      </c>
      <c r="D487" s="1"/>
      <c r="E487" s="1"/>
      <c r="F487" s="1"/>
      <c r="G487" s="1"/>
      <c r="H487" s="1"/>
      <c r="I487" s="4"/>
      <c r="J487" s="1"/>
      <c r="K487" s="990">
        <f>'Rekap1 +tunjangan'!D35</f>
        <v>21</v>
      </c>
      <c r="L487" s="991"/>
      <c r="M487" s="131" t="s">
        <v>31</v>
      </c>
      <c r="N487" s="107"/>
      <c r="O487" s="1"/>
      <c r="P487" s="4"/>
      <c r="Q487" s="4" t="s">
        <v>8</v>
      </c>
      <c r="R487" s="1"/>
      <c r="S487" s="970">
        <f>'Rekap1 +tunjangan'!N35</f>
        <v>735000</v>
      </c>
      <c r="T487" s="971"/>
      <c r="U487" s="971"/>
      <c r="V487" s="971"/>
      <c r="W487" s="971"/>
      <c r="X487" s="972"/>
      <c r="Y487" s="108"/>
      <c r="Z487" s="1"/>
      <c r="AA487" s="1"/>
      <c r="AB487" s="1" t="s">
        <v>128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969">
        <v>0.02</v>
      </c>
      <c r="AN487" s="969"/>
      <c r="AO487" s="969"/>
      <c r="AP487" s="1"/>
      <c r="AQ487" s="1"/>
      <c r="AR487" s="1"/>
      <c r="AS487" s="1"/>
      <c r="AT487" s="1" t="s">
        <v>8</v>
      </c>
      <c r="AU487" s="970">
        <f>'BPJS Ketenagakerjaan'!K24</f>
        <v>77729.180000000008</v>
      </c>
      <c r="AV487" s="971"/>
      <c r="AW487" s="971"/>
      <c r="AX487" s="971"/>
      <c r="AY487" s="971"/>
      <c r="AZ487" s="972"/>
      <c r="BA487" s="99"/>
    </row>
    <row r="488" spans="1:55" ht="3" customHeight="1" x14ac:dyDescent="0.25">
      <c r="A488" s="1"/>
      <c r="B488" s="1"/>
      <c r="C488" s="1"/>
      <c r="D488" s="1"/>
      <c r="E488" s="1"/>
      <c r="F488" s="1"/>
      <c r="G488" s="1"/>
      <c r="H488" s="1"/>
      <c r="I488" s="4"/>
      <c r="J488" s="1"/>
      <c r="K488" s="1"/>
      <c r="L488" s="1"/>
      <c r="M488" s="37"/>
      <c r="N488" s="1"/>
      <c r="O488" s="1"/>
      <c r="P488" s="4"/>
      <c r="Q488" s="4"/>
      <c r="R488" s="1"/>
      <c r="S488" s="108"/>
      <c r="T488" s="108"/>
      <c r="U488" s="108"/>
      <c r="V488" s="108"/>
      <c r="W488" s="108"/>
      <c r="X488" s="108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5" ht="15.75" x14ac:dyDescent="0.25">
      <c r="A489" s="1"/>
      <c r="B489" s="1"/>
      <c r="C489" s="1" t="s">
        <v>2</v>
      </c>
      <c r="D489" s="1"/>
      <c r="E489" s="1"/>
      <c r="F489" s="1"/>
      <c r="G489" s="1"/>
      <c r="H489" s="1"/>
      <c r="I489" s="4"/>
      <c r="J489" s="1"/>
      <c r="K489" s="990">
        <f>K487</f>
        <v>21</v>
      </c>
      <c r="L489" s="991"/>
      <c r="M489" s="131" t="s">
        <v>31</v>
      </c>
      <c r="N489" s="107"/>
      <c r="O489" s="1"/>
      <c r="P489" s="4"/>
      <c r="Q489" s="4" t="s">
        <v>8</v>
      </c>
      <c r="R489" s="1"/>
      <c r="S489" s="970">
        <f>'Rekap1 +tunjangan'!P35</f>
        <v>819000</v>
      </c>
      <c r="T489" s="971"/>
      <c r="U489" s="971"/>
      <c r="V489" s="971"/>
      <c r="W489" s="971"/>
      <c r="X489" s="972"/>
      <c r="Y489" s="108"/>
      <c r="Z489" s="1"/>
      <c r="AA489" s="1"/>
      <c r="AB489" s="1" t="s">
        <v>602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969">
        <v>0.01</v>
      </c>
      <c r="AN489" s="969"/>
      <c r="AO489" s="969"/>
      <c r="AP489" s="88"/>
      <c r="AQ489" s="1"/>
      <c r="AR489" s="1"/>
      <c r="AS489" s="1"/>
      <c r="AT489" s="1" t="s">
        <v>8</v>
      </c>
      <c r="AU489" s="970">
        <f>'BPJS Ketenagakerjaan'!P24</f>
        <v>38864.590000000004</v>
      </c>
      <c r="AV489" s="971"/>
      <c r="AW489" s="971"/>
      <c r="AX489" s="971"/>
      <c r="AY489" s="971"/>
      <c r="AZ489" s="972"/>
    </row>
    <row r="490" spans="1:55" ht="3" customHeight="1" x14ac:dyDescent="0.25">
      <c r="A490" s="1"/>
      <c r="B490" s="1"/>
      <c r="C490" s="1"/>
      <c r="D490" s="1"/>
      <c r="E490" s="1"/>
      <c r="F490" s="1"/>
      <c r="G490" s="1"/>
      <c r="H490" s="1"/>
      <c r="I490" s="4"/>
      <c r="J490" s="1"/>
      <c r="K490" s="1"/>
      <c r="L490" s="1"/>
      <c r="M490" s="1"/>
      <c r="N490" s="1"/>
      <c r="O490" s="1"/>
      <c r="P490" s="4"/>
      <c r="Q490" s="4"/>
      <c r="R490" s="1"/>
      <c r="S490" s="108"/>
      <c r="T490" s="108"/>
      <c r="U490" s="108"/>
      <c r="V490" s="108"/>
      <c r="W490" s="108"/>
      <c r="X490" s="108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5" ht="15.75" x14ac:dyDescent="0.25">
      <c r="A491" s="1"/>
      <c r="B491" s="1"/>
      <c r="C491" s="1" t="s">
        <v>3</v>
      </c>
      <c r="D491" s="1"/>
      <c r="E491" s="1"/>
      <c r="F491" s="1"/>
      <c r="G491" s="1"/>
      <c r="H491" s="1"/>
      <c r="I491" s="4"/>
      <c r="J491" s="1"/>
      <c r="K491" s="1"/>
      <c r="L491" s="1"/>
      <c r="M491" s="107"/>
      <c r="N491" s="107"/>
      <c r="O491" s="1"/>
      <c r="P491" s="39"/>
      <c r="Q491" s="39" t="s">
        <v>8</v>
      </c>
      <c r="R491" s="1"/>
      <c r="S491" s="970">
        <f>'Rekap1 +tunjangan'!Q35</f>
        <v>0</v>
      </c>
      <c r="T491" s="971"/>
      <c r="U491" s="971"/>
      <c r="V491" s="971"/>
      <c r="W491" s="971"/>
      <c r="X491" s="972"/>
      <c r="Y491" s="108"/>
      <c r="Z491" s="1"/>
      <c r="AA491" s="1"/>
      <c r="AB491" s="1" t="s">
        <v>172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013"/>
      <c r="AV491" s="1013"/>
      <c r="AW491" s="1013"/>
      <c r="AX491" s="1013"/>
      <c r="AY491" s="1013"/>
      <c r="AZ491" s="1013"/>
    </row>
    <row r="492" spans="1:55" ht="3" customHeight="1" x14ac:dyDescent="0.25">
      <c r="A492" s="1"/>
      <c r="B492" s="1"/>
      <c r="C492" s="1"/>
      <c r="D492" s="1"/>
      <c r="E492" s="1"/>
      <c r="F492" s="1"/>
      <c r="G492" s="1"/>
      <c r="H492" s="1"/>
      <c r="I492" s="4"/>
      <c r="J492" s="1"/>
      <c r="K492" s="1"/>
      <c r="L492" s="1"/>
      <c r="M492" s="1"/>
      <c r="N492" s="1"/>
      <c r="O492" s="1"/>
      <c r="P492" s="39"/>
      <c r="Q492" s="39"/>
      <c r="R492" s="1"/>
      <c r="S492" s="1"/>
      <c r="T492" s="1"/>
      <c r="U492" s="1"/>
      <c r="V492" s="1"/>
      <c r="W492" s="1"/>
      <c r="X492" s="1"/>
      <c r="Y492" s="108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5" ht="15.75" x14ac:dyDescent="0.25">
      <c r="A493" s="1"/>
      <c r="B493" s="1"/>
      <c r="C493" s="1" t="s">
        <v>105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39"/>
      <c r="Q493" s="39" t="s">
        <v>8</v>
      </c>
      <c r="R493" s="1"/>
      <c r="S493" s="970">
        <f>'Rekap1 +tunjangan'!R35</f>
        <v>0</v>
      </c>
      <c r="T493" s="971"/>
      <c r="U493" s="971"/>
      <c r="V493" s="971"/>
      <c r="W493" s="971"/>
      <c r="X493" s="972"/>
      <c r="Y493" s="108"/>
      <c r="Z493" s="1"/>
      <c r="AA493" s="1"/>
      <c r="AB493" s="1" t="s">
        <v>174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970">
        <f>KOPERASI!C20</f>
        <v>0</v>
      </c>
      <c r="AV493" s="971"/>
      <c r="AW493" s="971"/>
      <c r="AX493" s="971"/>
      <c r="AY493" s="971"/>
      <c r="AZ493" s="972"/>
      <c r="BB493" s="1"/>
      <c r="BC493" s="1"/>
    </row>
    <row r="494" spans="1:55" ht="3" customHeight="1" x14ac:dyDescent="0.25">
      <c r="A494" s="1"/>
      <c r="B494" s="1"/>
      <c r="C494" s="1"/>
      <c r="D494" s="1"/>
      <c r="E494" s="1"/>
      <c r="F494" s="1"/>
      <c r="G494" s="1"/>
      <c r="H494" s="1"/>
      <c r="I494" s="4"/>
      <c r="J494" s="1"/>
      <c r="K494" s="1"/>
      <c r="L494" s="1"/>
      <c r="M494" s="1"/>
      <c r="N494" s="1"/>
      <c r="O494" s="1"/>
      <c r="P494" s="39"/>
      <c r="Q494" s="39"/>
      <c r="R494" s="1"/>
      <c r="S494" s="108"/>
      <c r="T494" s="108"/>
      <c r="U494" s="108"/>
      <c r="V494" s="108"/>
      <c r="W494" s="108"/>
      <c r="X494" s="108"/>
      <c r="Y494" s="108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5" ht="15.75" x14ac:dyDescent="0.25">
      <c r="A495" s="1"/>
      <c r="B495" s="1"/>
      <c r="C495" s="1" t="s">
        <v>106</v>
      </c>
      <c r="D495" s="1"/>
      <c r="E495" s="1"/>
      <c r="F495" s="1"/>
      <c r="G495" s="1"/>
      <c r="H495" s="1"/>
      <c r="I495" s="4"/>
      <c r="J495" s="1"/>
      <c r="K495" s="1"/>
      <c r="L495" s="1"/>
      <c r="M495" s="1"/>
      <c r="N495" s="1"/>
      <c r="O495" s="1"/>
      <c r="P495" s="4"/>
      <c r="Q495" s="4" t="s">
        <v>8</v>
      </c>
      <c r="R495" s="1"/>
      <c r="S495" s="970">
        <f>'Rekap1 +tunjangan'!T35</f>
        <v>0</v>
      </c>
      <c r="T495" s="971"/>
      <c r="U495" s="971"/>
      <c r="V495" s="971"/>
      <c r="W495" s="971"/>
      <c r="X495" s="972"/>
      <c r="Y495" s="108"/>
      <c r="Z495" s="1"/>
      <c r="AA495" s="1"/>
      <c r="AB495" s="1" t="s">
        <v>173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970">
        <f>KOPERASI!D20</f>
        <v>100000</v>
      </c>
      <c r="AV495" s="971"/>
      <c r="AW495" s="971"/>
      <c r="AX495" s="971"/>
      <c r="AY495" s="971"/>
      <c r="AZ495" s="972"/>
    </row>
    <row r="496" spans="1:55" ht="3" customHeight="1" x14ac:dyDescent="0.25">
      <c r="A496" s="1"/>
      <c r="B496" s="1"/>
      <c r="C496" s="1"/>
      <c r="D496" s="1"/>
      <c r="E496" s="1"/>
      <c r="F496" s="1"/>
      <c r="G496" s="1"/>
      <c r="H496" s="1"/>
      <c r="I496" s="4"/>
      <c r="J496" s="1"/>
      <c r="K496" s="1"/>
      <c r="L496" s="1"/>
      <c r="M496" s="1"/>
      <c r="N496" s="1"/>
      <c r="O496" s="1"/>
      <c r="P496" s="4"/>
      <c r="Q496" s="4"/>
      <c r="R496" s="1"/>
      <c r="S496" s="108"/>
      <c r="T496" s="108"/>
      <c r="U496" s="108"/>
      <c r="V496" s="108"/>
      <c r="W496" s="108"/>
      <c r="X496" s="108"/>
      <c r="Y496" s="1"/>
      <c r="Z496" s="1"/>
      <c r="AA496" s="1"/>
      <c r="AB496" s="1"/>
      <c r="AC496" s="1"/>
      <c r="AD496" s="1"/>
      <c r="AE496" s="1"/>
      <c r="AF496" s="39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x14ac:dyDescent="0.25">
      <c r="A497" s="1"/>
      <c r="B497" s="1"/>
      <c r="C497" s="1" t="s">
        <v>183</v>
      </c>
      <c r="D497" s="1"/>
      <c r="E497" s="1"/>
      <c r="F497" s="1"/>
      <c r="G497" s="1"/>
      <c r="H497" s="1"/>
      <c r="I497" s="4"/>
      <c r="J497" s="1"/>
      <c r="K497" s="1"/>
      <c r="L497" s="1"/>
      <c r="M497" s="1"/>
      <c r="N497" s="1"/>
      <c r="O497" s="1"/>
      <c r="P497" s="39"/>
      <c r="Q497" s="39" t="s">
        <v>8</v>
      </c>
      <c r="R497" s="1"/>
      <c r="S497" s="970">
        <f>'Rekap1 +tunjangan'!U35</f>
        <v>0</v>
      </c>
      <c r="T497" s="971"/>
      <c r="U497" s="971"/>
      <c r="V497" s="971"/>
      <c r="W497" s="971"/>
      <c r="X497" s="972"/>
      <c r="Y497" s="108"/>
      <c r="Z497" s="1"/>
      <c r="AA497" s="1"/>
      <c r="AB497" s="1" t="s">
        <v>175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970">
        <f>KOPERASI!E20</f>
        <v>0</v>
      </c>
      <c r="AV497" s="971"/>
      <c r="AW497" s="971"/>
      <c r="AX497" s="971"/>
      <c r="AY497" s="971"/>
      <c r="AZ497" s="972"/>
    </row>
    <row r="498" spans="1:52" ht="3" customHeight="1" x14ac:dyDescent="0.25">
      <c r="A498" s="1"/>
      <c r="B498" s="1"/>
      <c r="C498" s="1"/>
      <c r="D498" s="1"/>
      <c r="E498" s="1"/>
      <c r="F498" s="1"/>
      <c r="G498" s="1"/>
      <c r="H498" s="1"/>
      <c r="I498" s="4"/>
      <c r="J498" s="1"/>
      <c r="K498" s="1"/>
      <c r="L498" s="1"/>
      <c r="M498" s="1"/>
      <c r="N498" s="1"/>
      <c r="O498" s="4"/>
      <c r="P498" s="4"/>
      <c r="Q498" s="4"/>
      <c r="R498" s="1"/>
      <c r="S498" s="108"/>
      <c r="T498" s="108"/>
      <c r="U498" s="108"/>
      <c r="V498" s="108"/>
      <c r="W498" s="108"/>
      <c r="X498" s="108"/>
      <c r="Y498" s="108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x14ac:dyDescent="0.25">
      <c r="A499" s="1"/>
      <c r="B499" s="1"/>
      <c r="C499" s="1" t="s">
        <v>187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39" t="s">
        <v>8</v>
      </c>
      <c r="R499" s="1"/>
      <c r="S499" s="970">
        <f>'Rekap1 +tunjangan'!W35</f>
        <v>0</v>
      </c>
      <c r="T499" s="971"/>
      <c r="U499" s="971"/>
      <c r="V499" s="971"/>
      <c r="W499" s="971"/>
      <c r="X499" s="972"/>
      <c r="Y499" s="108"/>
      <c r="Z499" s="1"/>
      <c r="AA499" s="1"/>
      <c r="AB499" s="1" t="s">
        <v>200</v>
      </c>
      <c r="AC499" s="1"/>
      <c r="AD499" s="1"/>
      <c r="AE499" s="1"/>
      <c r="AF499" s="1"/>
      <c r="AG499" s="5" t="s">
        <v>19</v>
      </c>
      <c r="AH499" s="67"/>
      <c r="AI499" s="73"/>
      <c r="AJ499" s="990">
        <f>KOPERASI!J19</f>
        <v>0</v>
      </c>
      <c r="AK499" s="991"/>
      <c r="AL499" s="16"/>
      <c r="AM499" s="72" t="s">
        <v>132</v>
      </c>
      <c r="AN499" s="67"/>
      <c r="AO499" s="74"/>
      <c r="AP499" s="990">
        <f>24-AJ499</f>
        <v>24</v>
      </c>
      <c r="AQ499" s="991"/>
      <c r="AR499" s="119"/>
      <c r="AS499" s="1"/>
      <c r="AT499" s="1" t="s">
        <v>8</v>
      </c>
      <c r="AU499" s="970">
        <f>KOPERASI!H19</f>
        <v>0</v>
      </c>
      <c r="AV499" s="971"/>
      <c r="AW499" s="971"/>
      <c r="AX499" s="971"/>
      <c r="AY499" s="971"/>
      <c r="AZ499" s="972"/>
    </row>
    <row r="500" spans="1:52" ht="3" customHeight="1" x14ac:dyDescent="0.25">
      <c r="A500" s="1"/>
      <c r="B500" s="1"/>
      <c r="Y500" s="108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x14ac:dyDescent="0.25">
      <c r="A501" s="1"/>
      <c r="B501" s="1"/>
      <c r="Y501" s="108"/>
      <c r="Z501" s="1"/>
      <c r="AA501" s="1"/>
      <c r="AB501" s="1" t="s">
        <v>471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983"/>
      <c r="AS501" s="983"/>
      <c r="AT501" s="1" t="s">
        <v>8</v>
      </c>
      <c r="AU501" s="970">
        <f>KOPERASI!G19</f>
        <v>0</v>
      </c>
      <c r="AV501" s="971"/>
      <c r="AW501" s="971"/>
      <c r="AX501" s="971"/>
      <c r="AY501" s="971"/>
      <c r="AZ501" s="972"/>
    </row>
    <row r="502" spans="1:52" ht="3" customHeight="1" x14ac:dyDescent="0.25">
      <c r="A502" s="1"/>
      <c r="B502" s="1"/>
      <c r="Y502" s="108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x14ac:dyDescent="0.25">
      <c r="A503" s="1"/>
      <c r="B503" s="1"/>
      <c r="Y503" s="108"/>
      <c r="Z503" s="1"/>
      <c r="AA503" s="1"/>
      <c r="AB503" s="1" t="s">
        <v>474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970">
        <f>'Rekap1 +tunjangan'!AD35</f>
        <v>0</v>
      </c>
      <c r="AV503" s="971"/>
      <c r="AW503" s="971"/>
      <c r="AX503" s="971"/>
      <c r="AY503" s="971"/>
      <c r="AZ503" s="972"/>
    </row>
    <row r="504" spans="1:52" ht="3" customHeight="1" x14ac:dyDescent="0.25">
      <c r="A504" s="1"/>
      <c r="B504" s="1"/>
      <c r="Y504" s="108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x14ac:dyDescent="0.25">
      <c r="A505" s="1"/>
      <c r="B505" s="1"/>
      <c r="Y505" s="108"/>
      <c r="Z505" s="1"/>
      <c r="AA505" s="1"/>
      <c r="AB505" s="1" t="s">
        <v>171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983">
        <v>0.4</v>
      </c>
      <c r="AS505" s="983"/>
      <c r="AT505" s="1" t="s">
        <v>8</v>
      </c>
      <c r="AU505" s="970">
        <f>'Rekap1 +tunjangan'!AJ35</f>
        <v>195987.54</v>
      </c>
      <c r="AV505" s="971"/>
      <c r="AW505" s="971"/>
      <c r="AX505" s="971"/>
      <c r="AY505" s="971"/>
      <c r="AZ505" s="972"/>
    </row>
    <row r="506" spans="1:52" ht="3" customHeight="1" x14ac:dyDescent="0.25">
      <c r="A506" s="1"/>
      <c r="B506" s="1"/>
      <c r="Y506" s="108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x14ac:dyDescent="0.25">
      <c r="A507" s="1"/>
      <c r="B507" s="1"/>
      <c r="Y507" s="108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3" customHeight="1" x14ac:dyDescent="0.25">
      <c r="A508" s="1"/>
      <c r="B508" s="1"/>
      <c r="C508" s="1"/>
      <c r="D508" s="1"/>
      <c r="E508" s="1"/>
      <c r="F508" s="1"/>
      <c r="G508" s="1"/>
      <c r="H508" s="1"/>
      <c r="I508" s="4"/>
      <c r="J508" s="1"/>
      <c r="K508" s="1"/>
      <c r="L508" s="1"/>
      <c r="M508" s="1"/>
      <c r="N508" s="1"/>
      <c r="O508" s="4"/>
      <c r="P508" s="4"/>
      <c r="Q508" s="4"/>
      <c r="R508" s="1"/>
      <c r="S508" s="108"/>
      <c r="T508" s="108"/>
      <c r="U508" s="108"/>
      <c r="V508" s="108"/>
      <c r="W508" s="108"/>
      <c r="X508" s="108"/>
      <c r="Y508" s="108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x14ac:dyDescent="0.25">
      <c r="A509" s="1"/>
      <c r="B509" s="1" t="s">
        <v>154</v>
      </c>
      <c r="C509" s="1" t="s">
        <v>126</v>
      </c>
      <c r="D509" s="1"/>
      <c r="E509" s="1"/>
      <c r="F509" s="1"/>
      <c r="G509" s="1"/>
      <c r="H509" s="1"/>
      <c r="I509" s="4"/>
      <c r="J509" s="1"/>
      <c r="K509" s="1"/>
      <c r="L509" s="1"/>
      <c r="M509" s="1"/>
      <c r="N509" s="1"/>
      <c r="O509" s="1"/>
      <c r="P509" s="4"/>
      <c r="Q509" s="4" t="s">
        <v>8</v>
      </c>
      <c r="R509" s="1"/>
      <c r="S509" s="970">
        <f>'Rekap1 +tunjangan'!S35</f>
        <v>0</v>
      </c>
      <c r="T509" s="971"/>
      <c r="U509" s="971"/>
      <c r="V509" s="971"/>
      <c r="W509" s="971"/>
      <c r="X509" s="972"/>
      <c r="Y509" s="108"/>
      <c r="Z509" s="1"/>
      <c r="AA509" s="1" t="s">
        <v>169</v>
      </c>
      <c r="AB509" s="1" t="s">
        <v>129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 t="s">
        <v>8</v>
      </c>
      <c r="AU509" s="970">
        <f>'Rekap1 +tunjangan'!AG35</f>
        <v>0</v>
      </c>
      <c r="AV509" s="971"/>
      <c r="AW509" s="971"/>
      <c r="AX509" s="971"/>
      <c r="AY509" s="971"/>
      <c r="AZ509" s="972"/>
    </row>
    <row r="510" spans="1:52" ht="3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08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3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08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62" ht="15.75" x14ac:dyDescent="0.25">
      <c r="A513" s="1"/>
      <c r="B513" s="1"/>
      <c r="C513" s="9" t="s">
        <v>4</v>
      </c>
      <c r="D513" s="1"/>
      <c r="E513" s="1"/>
      <c r="F513" s="1"/>
      <c r="G513" s="1"/>
      <c r="H513" s="1"/>
      <c r="I513" s="4"/>
      <c r="J513" s="1"/>
      <c r="K513" s="1"/>
      <c r="L513" s="1"/>
      <c r="M513" s="1"/>
      <c r="N513" s="1"/>
      <c r="O513" s="4"/>
      <c r="P513" s="4"/>
      <c r="Q513" s="39" t="s">
        <v>8</v>
      </c>
      <c r="R513" s="1"/>
      <c r="S513" s="985">
        <f>SUM(S477:X512)</f>
        <v>5735459</v>
      </c>
      <c r="T513" s="986"/>
      <c r="U513" s="986"/>
      <c r="V513" s="986"/>
      <c r="W513" s="986"/>
      <c r="X513" s="987"/>
      <c r="Y513" s="89"/>
      <c r="Z513" s="1"/>
      <c r="AA513" s="9" t="s">
        <v>4</v>
      </c>
      <c r="AB513" s="1"/>
      <c r="AC513" s="1"/>
      <c r="AD513" s="1"/>
      <c r="AE513" s="1"/>
      <c r="AF513" s="4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 t="s">
        <v>8</v>
      </c>
      <c r="AU513" s="985">
        <f>SUM(AU479:AZ512)</f>
        <v>533107.375</v>
      </c>
      <c r="AV513" s="986"/>
      <c r="AW513" s="986"/>
      <c r="AX513" s="986"/>
      <c r="AY513" s="986"/>
      <c r="AZ513" s="987"/>
      <c r="BB513" s="1012">
        <f>AU513-AU489</f>
        <v>494242.78499999997</v>
      </c>
      <c r="BC513" s="989"/>
      <c r="BD513" s="989"/>
      <c r="BE513" s="989"/>
      <c r="BF513" s="989"/>
      <c r="BG513" s="989"/>
      <c r="BH513" s="989"/>
    </row>
    <row r="514" spans="1:62" ht="16.5" thickBot="1" x14ac:dyDescent="0.3">
      <c r="A514" s="1"/>
      <c r="B514" s="1"/>
      <c r="C514" s="1"/>
      <c r="D514" s="1"/>
      <c r="E514" s="1"/>
      <c r="F514" s="1"/>
      <c r="G514" s="1"/>
      <c r="H514" s="1"/>
      <c r="I514" s="3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39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62" ht="21" thickTop="1" x14ac:dyDescent="0.3">
      <c r="A515" s="19"/>
      <c r="B515" s="973"/>
      <c r="C515" s="974"/>
      <c r="D515" s="974"/>
      <c r="E515" s="974"/>
      <c r="F515" s="974"/>
      <c r="G515" s="1006" t="s">
        <v>130</v>
      </c>
      <c r="H515" s="1006"/>
      <c r="I515" s="1006"/>
      <c r="J515" s="1006"/>
      <c r="K515" s="1006"/>
      <c r="L515" s="1006"/>
      <c r="M515" s="1006"/>
      <c r="N515" s="1006"/>
      <c r="O515" s="1006"/>
      <c r="P515" s="1006"/>
      <c r="Q515" s="1006"/>
      <c r="R515" s="1006"/>
      <c r="S515" s="1006"/>
      <c r="T515" s="1006"/>
      <c r="U515" s="1006"/>
      <c r="V515" s="1006"/>
      <c r="W515" s="1006"/>
      <c r="X515" s="1008"/>
      <c r="Y515" s="126"/>
      <c r="Z515" s="1010" t="s">
        <v>8</v>
      </c>
      <c r="AA515" s="974"/>
      <c r="AB515" s="981">
        <f>S513-AU513</f>
        <v>5202351.625</v>
      </c>
      <c r="AC515" s="981"/>
      <c r="AD515" s="981"/>
      <c r="AE515" s="981"/>
      <c r="AF515" s="981"/>
      <c r="AG515" s="981"/>
      <c r="AH515" s="981"/>
      <c r="AI515" s="981"/>
      <c r="AJ515" s="981"/>
      <c r="AK515" s="981"/>
      <c r="AL515" s="981"/>
      <c r="AM515" s="981"/>
      <c r="AN515" s="981"/>
      <c r="AO515" s="981"/>
      <c r="AP515" s="112"/>
      <c r="AQ515" s="112"/>
      <c r="AR515" s="112"/>
      <c r="AS515" s="113"/>
      <c r="AT515" s="113"/>
      <c r="AU515" s="113"/>
      <c r="AV515" s="113"/>
      <c r="AW515" s="113"/>
      <c r="AX515" s="113"/>
      <c r="AY515" s="113"/>
      <c r="AZ515" s="114"/>
      <c r="BD515" s="1012"/>
      <c r="BE515" s="989"/>
      <c r="BF515" s="989"/>
      <c r="BG515" s="989"/>
      <c r="BH515" s="989"/>
      <c r="BI515" s="989"/>
      <c r="BJ515" s="989"/>
    </row>
    <row r="516" spans="1:62" ht="21" thickBot="1" x14ac:dyDescent="0.35">
      <c r="A516" s="34"/>
      <c r="B516" s="975"/>
      <c r="C516" s="976"/>
      <c r="D516" s="976"/>
      <c r="E516" s="976"/>
      <c r="F516" s="976"/>
      <c r="G516" s="1007"/>
      <c r="H516" s="1007"/>
      <c r="I516" s="1007"/>
      <c r="J516" s="1007"/>
      <c r="K516" s="1007"/>
      <c r="L516" s="1007"/>
      <c r="M516" s="1007"/>
      <c r="N516" s="1007"/>
      <c r="O516" s="1007"/>
      <c r="P516" s="1007"/>
      <c r="Q516" s="1007"/>
      <c r="R516" s="1007"/>
      <c r="S516" s="1007"/>
      <c r="T516" s="1007"/>
      <c r="U516" s="1007"/>
      <c r="V516" s="1007"/>
      <c r="W516" s="1007"/>
      <c r="X516" s="1009"/>
      <c r="Y516" s="128"/>
      <c r="Z516" s="1011"/>
      <c r="AA516" s="976"/>
      <c r="AB516" s="982"/>
      <c r="AC516" s="982"/>
      <c r="AD516" s="982"/>
      <c r="AE516" s="982"/>
      <c r="AF516" s="982"/>
      <c r="AG516" s="982"/>
      <c r="AH516" s="982"/>
      <c r="AI516" s="982"/>
      <c r="AJ516" s="982"/>
      <c r="AK516" s="982"/>
      <c r="AL516" s="982"/>
      <c r="AM516" s="982"/>
      <c r="AN516" s="982"/>
      <c r="AO516" s="982"/>
      <c r="AP516" s="116"/>
      <c r="AQ516" s="116"/>
      <c r="AR516" s="116"/>
      <c r="AS516" s="117"/>
      <c r="AT516" s="117"/>
      <c r="AU516" s="117"/>
      <c r="AV516" s="117"/>
      <c r="AW516" s="117"/>
      <c r="AX516" s="117"/>
      <c r="AY516" s="117"/>
      <c r="AZ516" s="118"/>
    </row>
    <row r="517" spans="1:62" ht="16.5" thickTop="1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62" ht="15.75" x14ac:dyDescent="0.25">
      <c r="B518" s="1" t="s">
        <v>170</v>
      </c>
      <c r="C518" s="1" t="s">
        <v>155</v>
      </c>
      <c r="D518" s="1"/>
      <c r="E518" s="1"/>
      <c r="F518" s="1"/>
      <c r="G518" s="1"/>
      <c r="H518" s="1"/>
      <c r="I518" s="4"/>
      <c r="J518" s="1"/>
      <c r="K518" s="1"/>
      <c r="L518" s="1"/>
      <c r="M518" s="1"/>
      <c r="N518" s="1"/>
      <c r="O518" s="4"/>
      <c r="P518" s="4"/>
      <c r="Q518" s="4"/>
      <c r="R518" s="1"/>
      <c r="S518" s="108"/>
      <c r="T518" s="108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62" ht="15.75" x14ac:dyDescent="0.25">
      <c r="B519" s="1">
        <v>1</v>
      </c>
      <c r="C519" s="1" t="s">
        <v>555</v>
      </c>
      <c r="D519" s="1"/>
      <c r="E519" s="1"/>
      <c r="F519" s="1"/>
      <c r="G519" s="1"/>
      <c r="H519" s="1"/>
      <c r="I519" s="4"/>
      <c r="J519" s="1"/>
      <c r="K519" s="1"/>
      <c r="L519" s="1"/>
      <c r="M519" s="1"/>
      <c r="N519" s="1"/>
      <c r="O519" s="4"/>
      <c r="P519" s="4"/>
      <c r="Q519" s="4"/>
      <c r="R519" s="1"/>
      <c r="S519" s="108"/>
      <c r="T519" s="108"/>
      <c r="U519" s="108"/>
      <c r="V519" s="108"/>
      <c r="W519" s="108"/>
      <c r="X519" s="108"/>
      <c r="Y519" s="1"/>
      <c r="Z519" s="1"/>
      <c r="AA519" s="1">
        <v>2</v>
      </c>
      <c r="AB519" s="1" t="s">
        <v>171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983">
        <v>0.6</v>
      </c>
      <c r="AS519" s="983"/>
      <c r="AT519" s="1" t="s">
        <v>8</v>
      </c>
      <c r="AU519" s="970">
        <f>'DPLK (urut)'!F18</f>
        <v>293981.31</v>
      </c>
      <c r="AV519" s="971"/>
      <c r="AW519" s="971"/>
      <c r="AX519" s="971"/>
      <c r="AY519" s="971"/>
      <c r="AZ519" s="972"/>
    </row>
    <row r="520" spans="1:62" ht="3" customHeight="1" x14ac:dyDescent="0.25">
      <c r="B520" s="1"/>
      <c r="C520" s="1"/>
      <c r="D520" s="1"/>
      <c r="E520" s="1"/>
      <c r="F520" s="1"/>
      <c r="G520" s="1"/>
      <c r="H520" s="1"/>
      <c r="I520" s="4"/>
      <c r="J520" s="1"/>
      <c r="K520" s="1"/>
      <c r="L520" s="1"/>
      <c r="M520" s="1"/>
      <c r="N520" s="1"/>
      <c r="O520" s="4"/>
      <c r="P520" s="4"/>
      <c r="Q520" s="4"/>
      <c r="R520" s="1"/>
      <c r="S520" s="108"/>
      <c r="T520" s="108"/>
      <c r="U520" s="108"/>
      <c r="V520" s="108"/>
      <c r="W520" s="108"/>
      <c r="X520" s="108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62" ht="15.75" x14ac:dyDescent="0.25">
      <c r="B521" s="1"/>
      <c r="C521" s="1" t="s">
        <v>127</v>
      </c>
      <c r="D521" s="1"/>
      <c r="E521" s="1"/>
      <c r="F521" s="1"/>
      <c r="G521" s="1"/>
      <c r="H521" s="1"/>
      <c r="I521" s="4"/>
      <c r="J521" s="1"/>
      <c r="K521" s="1"/>
      <c r="L521" s="1"/>
      <c r="M521" s="1"/>
      <c r="N521" s="1"/>
      <c r="O521" s="969">
        <v>3.0000000000000001E-3</v>
      </c>
      <c r="P521" s="969"/>
      <c r="Q521" s="4" t="s">
        <v>8</v>
      </c>
      <c r="R521" s="1"/>
      <c r="S521" s="970">
        <f>'BPJS Ketenagakerjaan'!F24</f>
        <v>11659.377</v>
      </c>
      <c r="T521" s="971"/>
      <c r="U521" s="971"/>
      <c r="V521" s="971"/>
      <c r="W521" s="971"/>
      <c r="X521" s="972"/>
      <c r="Y521" s="1"/>
      <c r="Z521" s="1"/>
      <c r="AA521" s="1">
        <v>3</v>
      </c>
      <c r="AB521" s="1" t="s">
        <v>186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983">
        <v>0.05</v>
      </c>
      <c r="AO521" s="984"/>
      <c r="AP521" s="1"/>
      <c r="AQ521" s="1"/>
      <c r="AR521" s="1"/>
      <c r="AS521" s="1"/>
      <c r="AT521" s="1" t="s">
        <v>8</v>
      </c>
      <c r="AU521" s="970">
        <v>0</v>
      </c>
      <c r="AV521" s="971"/>
      <c r="AW521" s="971"/>
      <c r="AX521" s="971"/>
      <c r="AY521" s="971"/>
      <c r="AZ521" s="972"/>
    </row>
    <row r="522" spans="1:62" ht="3" customHeight="1" x14ac:dyDescent="0.25">
      <c r="B522" s="1"/>
      <c r="C522" s="1"/>
      <c r="D522" s="1"/>
      <c r="E522" s="1"/>
      <c r="F522" s="1"/>
      <c r="G522" s="1"/>
      <c r="H522" s="1"/>
      <c r="I522" s="4"/>
      <c r="J522" s="1"/>
      <c r="K522" s="1"/>
      <c r="L522" s="1"/>
      <c r="M522" s="1"/>
      <c r="N522" s="1"/>
      <c r="O522" s="109"/>
      <c r="P522" s="109"/>
      <c r="Q522" s="4"/>
      <c r="R522" s="1"/>
      <c r="S522" s="106"/>
      <c r="T522" s="106"/>
      <c r="U522" s="106"/>
      <c r="V522" s="106"/>
      <c r="W522" s="106"/>
      <c r="X522" s="106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62" ht="15.75" x14ac:dyDescent="0.25">
      <c r="B523" s="1"/>
      <c r="C523" s="1" t="s">
        <v>131</v>
      </c>
      <c r="D523" s="1"/>
      <c r="E523" s="1"/>
      <c r="F523" s="1"/>
      <c r="G523" s="1"/>
      <c r="H523" s="1"/>
      <c r="I523" s="4"/>
      <c r="J523" s="1"/>
      <c r="K523" s="1"/>
      <c r="L523" s="1"/>
      <c r="M523" s="1"/>
      <c r="N523" s="1"/>
      <c r="O523" s="969">
        <v>8.8999999999999999E-3</v>
      </c>
      <c r="P523" s="969"/>
      <c r="Q523" s="4" t="s">
        <v>8</v>
      </c>
      <c r="R523" s="1"/>
      <c r="S523" s="970">
        <f>'BPJS Ketenagakerjaan'!H24</f>
        <v>34589.485099999998</v>
      </c>
      <c r="T523" s="971"/>
      <c r="U523" s="971"/>
      <c r="V523" s="971"/>
      <c r="W523" s="971"/>
      <c r="X523" s="972"/>
      <c r="Y523" s="1"/>
      <c r="Z523" s="1"/>
      <c r="AA523" s="1">
        <v>4</v>
      </c>
      <c r="AB523" s="1" t="s">
        <v>558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 t="s">
        <v>8</v>
      </c>
      <c r="AU523" s="970">
        <f>'BPJS Kesehatan'!G28</f>
        <v>155458.36000000002</v>
      </c>
      <c r="AV523" s="971"/>
      <c r="AW523" s="971"/>
      <c r="AX523" s="971"/>
      <c r="AY523" s="971"/>
      <c r="AZ523" s="972"/>
    </row>
    <row r="524" spans="1:62" ht="3" customHeight="1" x14ac:dyDescent="0.25">
      <c r="B524" s="1"/>
      <c r="C524" s="1"/>
      <c r="D524" s="1"/>
      <c r="E524" s="1"/>
      <c r="F524" s="1"/>
      <c r="G524" s="1"/>
      <c r="H524" s="1"/>
      <c r="I524" s="4"/>
      <c r="J524" s="1"/>
      <c r="K524" s="1"/>
      <c r="L524" s="1"/>
      <c r="M524" s="1"/>
      <c r="N524" s="1"/>
      <c r="O524" s="109"/>
      <c r="P524" s="109"/>
      <c r="Q524" s="4"/>
      <c r="R524" s="1"/>
      <c r="S524" s="106"/>
      <c r="T524" s="106"/>
      <c r="U524" s="106"/>
      <c r="V524" s="106"/>
      <c r="W524" s="106"/>
      <c r="X524" s="106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62" ht="15.75" x14ac:dyDescent="0.25">
      <c r="B525" s="1"/>
      <c r="C525" s="1" t="s">
        <v>156</v>
      </c>
      <c r="D525" s="1"/>
      <c r="E525" s="1"/>
      <c r="F525" s="1"/>
      <c r="G525" s="1"/>
      <c r="H525" s="1"/>
      <c r="I525" s="4"/>
      <c r="J525" s="1"/>
      <c r="K525" s="1"/>
      <c r="L525" s="1"/>
      <c r="M525" s="1"/>
      <c r="N525" s="1"/>
      <c r="O525" s="969">
        <v>3.6999999999999998E-2</v>
      </c>
      <c r="P525" s="969"/>
      <c r="Q525" s="4" t="s">
        <v>8</v>
      </c>
      <c r="R525" s="1"/>
      <c r="S525" s="970">
        <f>'BPJS Ketenagakerjaan'!M24</f>
        <v>143798.98299999998</v>
      </c>
      <c r="T525" s="971"/>
      <c r="U525" s="971"/>
      <c r="V525" s="971"/>
      <c r="W525" s="971"/>
      <c r="X525" s="972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62" ht="3" customHeight="1" x14ac:dyDescent="0.25">
      <c r="B526" s="1"/>
      <c r="C526" s="1"/>
      <c r="D526" s="1"/>
      <c r="E526" s="1"/>
      <c r="F526" s="1"/>
      <c r="G526" s="1"/>
      <c r="H526" s="1"/>
      <c r="I526" s="4"/>
      <c r="J526" s="1"/>
      <c r="K526" s="1"/>
      <c r="L526" s="1"/>
      <c r="M526" s="1"/>
      <c r="N526" s="1"/>
      <c r="O526" s="503"/>
      <c r="P526" s="503"/>
      <c r="Q526" s="4"/>
      <c r="R526" s="1"/>
      <c r="S526" s="502"/>
      <c r="T526" s="502"/>
      <c r="U526" s="502"/>
      <c r="V526" s="502"/>
      <c r="W526" s="502"/>
      <c r="X526" s="502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62" ht="15.75" x14ac:dyDescent="0.25">
      <c r="B527" s="1"/>
      <c r="C527" s="1" t="s">
        <v>602</v>
      </c>
      <c r="D527" s="1"/>
      <c r="E527" s="1"/>
      <c r="F527" s="1"/>
      <c r="G527" s="1"/>
      <c r="H527" s="1"/>
      <c r="I527" s="4"/>
      <c r="J527" s="1"/>
      <c r="K527" s="1"/>
      <c r="L527" s="1"/>
      <c r="M527" s="1"/>
      <c r="N527" s="1"/>
      <c r="O527" s="969">
        <v>0.02</v>
      </c>
      <c r="P527" s="969"/>
      <c r="Q527" s="4" t="s">
        <v>8</v>
      </c>
      <c r="R527" s="1"/>
      <c r="S527" s="970">
        <f>'BPJS Ketenagakerjaan'!R24</f>
        <v>77729.180000000008</v>
      </c>
      <c r="T527" s="971"/>
      <c r="U527" s="971"/>
      <c r="V527" s="971"/>
      <c r="W527" s="971"/>
      <c r="X527" s="972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30" spans="1:52" ht="15.7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2" ht="18.75" x14ac:dyDescent="0.3">
      <c r="A531" s="1"/>
      <c r="B531" s="1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 t="s">
        <v>350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1"/>
      <c r="AY531" s="1"/>
    </row>
    <row r="532" spans="1:52" ht="15.75" x14ac:dyDescent="0.25">
      <c r="A532" s="1"/>
      <c r="B532" s="1"/>
      <c r="C532" s="1"/>
      <c r="D532" s="1"/>
      <c r="E532" s="1"/>
      <c r="F532" s="1"/>
      <c r="G532" s="1"/>
      <c r="H532" s="1"/>
      <c r="I532" s="3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2" ht="22.5" x14ac:dyDescent="0.3">
      <c r="A533" s="1"/>
      <c r="B533" s="1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1" t="s">
        <v>15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1"/>
      <c r="AY533" s="1"/>
    </row>
    <row r="534" spans="1:52" ht="15.75" x14ac:dyDescent="0.25">
      <c r="A534" s="1"/>
      <c r="B534" s="1"/>
      <c r="C534" s="1"/>
      <c r="D534" s="1"/>
      <c r="E534" s="1"/>
      <c r="F534" s="1"/>
      <c r="G534" s="1"/>
      <c r="H534" s="1"/>
      <c r="I534" s="3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2" ht="15.75" x14ac:dyDescent="0.25">
      <c r="A535" s="1"/>
      <c r="B535" s="5"/>
      <c r="C535" s="6" t="s">
        <v>7</v>
      </c>
      <c r="D535" s="7"/>
      <c r="E535" s="7"/>
      <c r="F535" s="7"/>
      <c r="G535" s="7"/>
      <c r="H535" s="7"/>
      <c r="I535" s="11" t="s">
        <v>8</v>
      </c>
      <c r="J535" s="7"/>
      <c r="K535" s="994" t="str">
        <f>'Rekap1 +tunjangan'!B36</f>
        <v>FAJAR PRASETYA</v>
      </c>
      <c r="L535" s="994"/>
      <c r="M535" s="994"/>
      <c r="N535" s="994"/>
      <c r="O535" s="994"/>
      <c r="P535" s="994"/>
      <c r="Q535" s="994"/>
      <c r="R535" s="994"/>
      <c r="S535" s="994"/>
      <c r="T535" s="994"/>
      <c r="U535" s="994"/>
      <c r="V535" s="994"/>
      <c r="W535" s="994"/>
      <c r="X535" s="1004"/>
      <c r="Y535" s="90"/>
      <c r="Z535" s="1"/>
      <c r="AA535" s="8" t="s">
        <v>11</v>
      </c>
      <c r="AB535" s="7"/>
      <c r="AC535" s="7"/>
      <c r="AD535" s="7"/>
      <c r="AE535" s="7"/>
      <c r="AF535" s="11" t="s">
        <v>8</v>
      </c>
      <c r="AG535" s="7"/>
      <c r="AH535" s="994" t="str">
        <f>'D.PENGWS &amp; DIREKSI'!AH391</f>
        <v>PEMANDUAN DAN PENUNDAAN</v>
      </c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1004"/>
    </row>
    <row r="536" spans="1:52" ht="3" customHeight="1" x14ac:dyDescent="0.25">
      <c r="A536" s="1"/>
      <c r="B536" s="1"/>
      <c r="C536" s="1"/>
      <c r="D536" s="1"/>
      <c r="E536" s="1"/>
      <c r="F536" s="1"/>
      <c r="G536" s="1"/>
      <c r="H536" s="1"/>
      <c r="I536" s="10"/>
      <c r="J536" s="1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1"/>
      <c r="AA536" s="2"/>
      <c r="AB536" s="1"/>
      <c r="AC536" s="1"/>
      <c r="AD536" s="1"/>
      <c r="AE536" s="1"/>
      <c r="AF536" s="12"/>
      <c r="AG536" s="1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1"/>
      <c r="AY536" s="1"/>
    </row>
    <row r="537" spans="1:52" ht="15.75" x14ac:dyDescent="0.25">
      <c r="A537" s="1"/>
      <c r="B537" s="5"/>
      <c r="C537" s="6" t="s">
        <v>21</v>
      </c>
      <c r="D537" s="7"/>
      <c r="E537" s="7"/>
      <c r="F537" s="7"/>
      <c r="G537" s="7"/>
      <c r="H537" s="7"/>
      <c r="I537" s="11" t="s">
        <v>8</v>
      </c>
      <c r="J537" s="7"/>
      <c r="K537" s="994" t="s">
        <v>162</v>
      </c>
      <c r="L537" s="994"/>
      <c r="M537" s="994"/>
      <c r="N537" s="994"/>
      <c r="O537" s="994"/>
      <c r="P537" s="994"/>
      <c r="Q537" s="994"/>
      <c r="R537" s="994"/>
      <c r="S537" s="994"/>
      <c r="T537" s="994"/>
      <c r="U537" s="994"/>
      <c r="V537" s="994"/>
      <c r="W537" s="994"/>
      <c r="X537" s="1004"/>
      <c r="Y537" s="90"/>
      <c r="Z537" s="1"/>
      <c r="AA537" s="8" t="s">
        <v>12</v>
      </c>
      <c r="AB537" s="7"/>
      <c r="AC537" s="7"/>
      <c r="AD537" s="7"/>
      <c r="AE537" s="7"/>
      <c r="AF537" s="11" t="s">
        <v>8</v>
      </c>
      <c r="AG537" s="7"/>
      <c r="AH537" s="997">
        <f>keu!AH598</f>
        <v>42659</v>
      </c>
      <c r="AI537" s="997"/>
      <c r="AJ537" s="997"/>
      <c r="AK537" s="997"/>
      <c r="AL537" s="997"/>
      <c r="AM537" s="67" t="s">
        <v>18</v>
      </c>
      <c r="AN537" s="7"/>
      <c r="AO537" s="997">
        <f>keu!AO598</f>
        <v>42689</v>
      </c>
      <c r="AP537" s="997"/>
      <c r="AQ537" s="997"/>
      <c r="AR537" s="997"/>
      <c r="AS537" s="997"/>
      <c r="AT537" s="68"/>
      <c r="AU537" s="68"/>
      <c r="AV537" s="68"/>
      <c r="AW537" s="68"/>
      <c r="AX537" s="7"/>
      <c r="AY537" s="74"/>
    </row>
    <row r="538" spans="1:52" ht="3" customHeight="1" x14ac:dyDescent="0.25">
      <c r="A538" s="1"/>
      <c r="B538" s="1"/>
      <c r="C538" s="1"/>
      <c r="D538" s="1"/>
      <c r="E538" s="1"/>
      <c r="F538" s="1"/>
      <c r="G538" s="1"/>
      <c r="H538" s="1"/>
      <c r="I538" s="10"/>
      <c r="J538" s="1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1"/>
      <c r="AA538" s="2"/>
      <c r="AB538" s="1"/>
      <c r="AC538" s="1"/>
      <c r="AD538" s="1"/>
      <c r="AE538" s="1"/>
      <c r="AF538" s="12"/>
      <c r="AG538" s="1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1"/>
      <c r="AY538" s="1"/>
    </row>
    <row r="539" spans="1:52" ht="15.75" x14ac:dyDescent="0.25">
      <c r="A539" s="1"/>
      <c r="B539" s="5"/>
      <c r="C539" s="6" t="s">
        <v>6</v>
      </c>
      <c r="D539" s="7"/>
      <c r="E539" s="7"/>
      <c r="F539" s="7"/>
      <c r="G539" s="7"/>
      <c r="H539" s="7"/>
      <c r="I539" s="11" t="s">
        <v>8</v>
      </c>
      <c r="J539" s="7"/>
      <c r="K539" s="1000" t="s">
        <v>581</v>
      </c>
      <c r="L539" s="999"/>
      <c r="M539" s="999"/>
      <c r="N539" s="999"/>
      <c r="O539" s="999"/>
      <c r="P539" s="999"/>
      <c r="Q539" s="999"/>
      <c r="R539" s="999"/>
      <c r="S539" s="999"/>
      <c r="T539" s="999"/>
      <c r="U539" s="999"/>
      <c r="V539" s="999"/>
      <c r="W539" s="999"/>
      <c r="X539" s="1015"/>
      <c r="Y539" s="91"/>
      <c r="Z539" s="1"/>
      <c r="AA539" s="8" t="s">
        <v>13</v>
      </c>
      <c r="AB539" s="7"/>
      <c r="AC539" s="7"/>
      <c r="AD539" s="7"/>
      <c r="AE539" s="7"/>
      <c r="AF539" s="11" t="s">
        <v>8</v>
      </c>
      <c r="AG539" s="7"/>
      <c r="AH539" s="1002">
        <f>'Rekap1 +tunjangan'!C36</f>
        <v>41553</v>
      </c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7"/>
      <c r="AY539" s="74"/>
    </row>
    <row r="540" spans="1:52" ht="3" customHeight="1" x14ac:dyDescent="0.25">
      <c r="A540" s="1"/>
      <c r="B540" s="1"/>
      <c r="C540" s="1"/>
      <c r="D540" s="1"/>
      <c r="E540" s="1"/>
      <c r="F540" s="1"/>
      <c r="G540" s="1"/>
      <c r="H540" s="1"/>
      <c r="I540" s="10"/>
      <c r="J540" s="1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1"/>
      <c r="AA540" s="2"/>
      <c r="AB540" s="1"/>
      <c r="AC540" s="1"/>
      <c r="AD540" s="1"/>
      <c r="AE540" s="1"/>
      <c r="AF540" s="12"/>
      <c r="AG540" s="1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1"/>
      <c r="AY540" s="1"/>
    </row>
    <row r="541" spans="1:52" ht="15.75" x14ac:dyDescent="0.25">
      <c r="A541" s="1"/>
      <c r="B541" s="5"/>
      <c r="C541" s="6" t="s">
        <v>104</v>
      </c>
      <c r="D541" s="7"/>
      <c r="E541" s="7"/>
      <c r="F541" s="7"/>
      <c r="G541" s="7"/>
      <c r="H541" s="7"/>
      <c r="I541" s="87" t="s">
        <v>8</v>
      </c>
      <c r="J541" s="7"/>
      <c r="K541" s="994" t="s">
        <v>158</v>
      </c>
      <c r="L541" s="994"/>
      <c r="M541" s="994"/>
      <c r="N541" s="994"/>
      <c r="O541" s="994"/>
      <c r="P541" s="994"/>
      <c r="Q541" s="994"/>
      <c r="R541" s="994"/>
      <c r="S541" s="994"/>
      <c r="T541" s="994"/>
      <c r="U541" s="994"/>
      <c r="V541" s="994"/>
      <c r="W541" s="994"/>
      <c r="X541" s="1004"/>
      <c r="Y541" s="90"/>
      <c r="Z541" s="1"/>
      <c r="AA541" s="8" t="s">
        <v>14</v>
      </c>
      <c r="AB541" s="7"/>
      <c r="AC541" s="7"/>
      <c r="AD541" s="7"/>
      <c r="AE541" s="7"/>
      <c r="AF541" s="11" t="s">
        <v>8</v>
      </c>
      <c r="AG541" s="7"/>
      <c r="AH541" s="1064" t="s">
        <v>272</v>
      </c>
      <c r="AI541" s="1064"/>
      <c r="AJ541" s="1064"/>
      <c r="AK541" s="1064"/>
      <c r="AL541" s="1064"/>
      <c r="AM541" s="1064"/>
      <c r="AN541" s="67" t="s">
        <v>161</v>
      </c>
      <c r="AO541" s="67"/>
      <c r="AP541" s="67"/>
      <c r="AQ541" s="67"/>
      <c r="AR541" s="67"/>
      <c r="AS541" s="67"/>
      <c r="AT541" s="67"/>
      <c r="AU541" s="67"/>
      <c r="AV541" s="67"/>
      <c r="AW541" s="67"/>
      <c r="AX541" s="7"/>
      <c r="AY541" s="74"/>
    </row>
    <row r="542" spans="1:52" ht="15.75" x14ac:dyDescent="0.25">
      <c r="A542" s="1"/>
      <c r="B542" s="1"/>
      <c r="C542" s="1"/>
      <c r="D542" s="1"/>
      <c r="E542" s="1"/>
      <c r="F542" s="1"/>
      <c r="G542" s="1"/>
      <c r="H542" s="1"/>
      <c r="I542" s="3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2" ht="15.75" x14ac:dyDescent="0.25">
      <c r="A543" s="1"/>
      <c r="B543" s="1" t="s">
        <v>167</v>
      </c>
      <c r="C543" s="1" t="s">
        <v>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4"/>
      <c r="Q543" s="4" t="s">
        <v>8</v>
      </c>
      <c r="R543" s="1"/>
      <c r="S543" s="970">
        <f>'Rekap1 +tunjangan'!E36</f>
        <v>3266459</v>
      </c>
      <c r="T543" s="971"/>
      <c r="U543" s="971"/>
      <c r="V543" s="971"/>
      <c r="W543" s="971"/>
      <c r="X543" s="972"/>
      <c r="Y543" s="108"/>
      <c r="Z543" s="1"/>
      <c r="AA543" s="1" t="s">
        <v>166</v>
      </c>
      <c r="AB543" s="1" t="s">
        <v>153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3" customHeight="1" x14ac:dyDescent="0.25">
      <c r="A544" s="1"/>
      <c r="B544" s="1"/>
      <c r="C544" s="1"/>
      <c r="D544" s="1"/>
      <c r="E544" s="1"/>
      <c r="F544" s="1"/>
      <c r="G544" s="1"/>
      <c r="H544" s="1"/>
      <c r="I544" s="3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5" ht="15.75" x14ac:dyDescent="0.25">
      <c r="A545" s="1"/>
      <c r="B545" s="1" t="s">
        <v>168</v>
      </c>
      <c r="C545" s="1" t="s">
        <v>125</v>
      </c>
      <c r="D545" s="1"/>
      <c r="E545" s="1"/>
      <c r="F545" s="1"/>
      <c r="G545" s="1"/>
      <c r="H545" s="1"/>
      <c r="I545" s="1"/>
      <c r="J545" s="1"/>
      <c r="K545" s="16"/>
      <c r="L545" s="16"/>
      <c r="M545" s="16"/>
      <c r="N545" s="16"/>
      <c r="O545" s="1"/>
      <c r="P545" s="4"/>
      <c r="Q545" s="4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 t="s">
        <v>108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5" ht="3" customHeight="1" x14ac:dyDescent="0.25">
      <c r="A546" s="1"/>
      <c r="B546" s="1"/>
      <c r="C546" s="1"/>
      <c r="D546" s="1"/>
      <c r="E546" s="1"/>
      <c r="F546" s="1"/>
      <c r="G546" s="1"/>
      <c r="H546" s="1"/>
      <c r="I546" s="4"/>
      <c r="J546" s="1"/>
      <c r="K546" s="39"/>
      <c r="L546" s="39"/>
      <c r="M546" s="39"/>
      <c r="N546" s="39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39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5" ht="15.75" x14ac:dyDescent="0.25">
      <c r="A547" s="1"/>
      <c r="B547" s="1"/>
      <c r="C547" s="1" t="s">
        <v>20</v>
      </c>
      <c r="D547" s="1"/>
      <c r="E547" s="1"/>
      <c r="F547" s="1"/>
      <c r="G547" s="1"/>
      <c r="H547" s="1"/>
      <c r="I547" s="4"/>
      <c r="J547" s="1"/>
      <c r="K547" s="1"/>
      <c r="L547" s="1"/>
      <c r="M547" s="1"/>
      <c r="N547" s="1"/>
      <c r="O547" s="1"/>
      <c r="P547" s="4"/>
      <c r="Q547" s="4" t="s">
        <v>8</v>
      </c>
      <c r="R547" s="1"/>
      <c r="S547" s="970">
        <f>'Rekap1 +tunjangan'!G36</f>
        <v>620000</v>
      </c>
      <c r="T547" s="971"/>
      <c r="U547" s="971"/>
      <c r="V547" s="971"/>
      <c r="W547" s="971"/>
      <c r="X547" s="972"/>
      <c r="Y547" s="108"/>
      <c r="Z547" s="1"/>
      <c r="AA547" s="1"/>
      <c r="AB547" s="1" t="s">
        <v>550</v>
      </c>
      <c r="AC547" s="1"/>
      <c r="AD547" s="1"/>
      <c r="AE547" s="1"/>
      <c r="AF547" s="4"/>
      <c r="AG547" s="15"/>
      <c r="AH547" s="16"/>
      <c r="AI547" s="16"/>
      <c r="AJ547" s="505"/>
      <c r="AK547" s="505"/>
      <c r="AL547" s="16"/>
      <c r="AM547" s="16"/>
      <c r="AN547" s="16"/>
      <c r="AO547" s="15"/>
      <c r="AP547" s="990">
        <v>0</v>
      </c>
      <c r="AQ547" s="991"/>
      <c r="AR547" s="107"/>
      <c r="AS547" s="1"/>
      <c r="AT547" s="1" t="s">
        <v>8</v>
      </c>
      <c r="AU547" s="970">
        <f>'Rekap1 +tunjangan'!AM36</f>
        <v>38864.590000000004</v>
      </c>
      <c r="AV547" s="971"/>
      <c r="AW547" s="971"/>
      <c r="AX547" s="971"/>
      <c r="AY547" s="971"/>
      <c r="AZ547" s="972"/>
    </row>
    <row r="548" spans="1:55" ht="3" customHeight="1" x14ac:dyDescent="0.25">
      <c r="A548" s="1"/>
      <c r="B548" s="1"/>
      <c r="C548" s="1"/>
      <c r="D548" s="1"/>
      <c r="E548" s="1"/>
      <c r="F548" s="1"/>
      <c r="G548" s="1"/>
      <c r="H548" s="1"/>
      <c r="I548" s="4"/>
      <c r="J548" s="1"/>
      <c r="K548" s="1"/>
      <c r="L548" s="1"/>
      <c r="M548" s="15"/>
      <c r="N548" s="15"/>
      <c r="O548" s="1"/>
      <c r="P548" s="4"/>
      <c r="Q548" s="4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504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>
        <v>0</v>
      </c>
      <c r="AX548" s="1"/>
      <c r="AY548" s="1"/>
      <c r="AZ548" s="1"/>
    </row>
    <row r="549" spans="1:55" ht="15.75" x14ac:dyDescent="0.25">
      <c r="A549" s="1"/>
      <c r="B549" s="1"/>
      <c r="C549" s="1" t="s">
        <v>41</v>
      </c>
      <c r="D549" s="1"/>
      <c r="E549" s="1"/>
      <c r="F549" s="1"/>
      <c r="G549" s="1"/>
      <c r="H549" s="1"/>
      <c r="I549" s="4"/>
      <c r="J549" s="1"/>
      <c r="K549" s="1"/>
      <c r="L549" s="1"/>
      <c r="M549" s="1"/>
      <c r="N549" s="1"/>
      <c r="O549" s="1"/>
      <c r="P549" s="4"/>
      <c r="Q549" s="4" t="s">
        <v>8</v>
      </c>
      <c r="R549" s="1"/>
      <c r="S549" s="970">
        <f>'Rekap1 +tunjangan'!H36</f>
        <v>240000</v>
      </c>
      <c r="T549" s="971"/>
      <c r="U549" s="971"/>
      <c r="V549" s="971"/>
      <c r="W549" s="971"/>
      <c r="X549" s="972"/>
      <c r="Y549" s="108"/>
      <c r="Z549" s="1"/>
      <c r="AA549" s="1"/>
      <c r="AB549" s="1" t="s">
        <v>88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992"/>
      <c r="AQ549" s="992"/>
      <c r="AR549" s="119"/>
      <c r="AS549" s="1"/>
      <c r="AT549" s="1" t="s">
        <v>8</v>
      </c>
      <c r="AU549" s="970">
        <f>'Rekap1 +tunjangan'!AF36</f>
        <v>81661.475000000006</v>
      </c>
      <c r="AV549" s="971"/>
      <c r="AW549" s="971"/>
      <c r="AX549" s="971"/>
      <c r="AY549" s="971"/>
      <c r="AZ549" s="972"/>
    </row>
    <row r="550" spans="1:55" ht="3" customHeight="1" x14ac:dyDescent="0.25">
      <c r="A550" s="1"/>
      <c r="B550" s="1"/>
      <c r="C550" s="1"/>
      <c r="D550" s="1"/>
      <c r="E550" s="1"/>
      <c r="F550" s="1"/>
      <c r="G550" s="1"/>
      <c r="H550" s="1"/>
      <c r="I550" s="4"/>
      <c r="J550" s="1"/>
      <c r="K550" s="1"/>
      <c r="L550" s="1"/>
      <c r="M550" s="1"/>
      <c r="N550" s="1"/>
      <c r="O550" s="1"/>
      <c r="P550" s="39"/>
      <c r="Q550" s="39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504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5" ht="15.75" x14ac:dyDescent="0.25">
      <c r="A551" s="1"/>
      <c r="B551" s="1"/>
      <c r="C551" s="1" t="s">
        <v>21</v>
      </c>
      <c r="D551" s="1"/>
      <c r="E551" s="1"/>
      <c r="F551" s="1"/>
      <c r="G551" s="1"/>
      <c r="H551" s="1"/>
      <c r="I551" s="4"/>
      <c r="J551" s="1"/>
      <c r="K551" s="1"/>
      <c r="L551" s="1"/>
      <c r="M551" s="1"/>
      <c r="N551" s="1"/>
      <c r="O551" s="1"/>
      <c r="P551" s="4"/>
      <c r="Q551" s="4" t="s">
        <v>8</v>
      </c>
      <c r="R551" s="1"/>
      <c r="S551" s="970">
        <f>'Rekap1 +tunjangan'!I36</f>
        <v>0</v>
      </c>
      <c r="T551" s="971"/>
      <c r="U551" s="971"/>
      <c r="V551" s="971"/>
      <c r="W551" s="971"/>
      <c r="X551" s="972"/>
      <c r="Y551" s="108"/>
      <c r="Z551" s="1"/>
      <c r="AA551" s="1"/>
      <c r="AB551" s="1" t="s">
        <v>551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 t="s">
        <v>8</v>
      </c>
      <c r="AU551" s="1013"/>
      <c r="AV551" s="1013"/>
      <c r="AW551" s="1013"/>
      <c r="AX551" s="1013"/>
      <c r="AY551" s="1013"/>
      <c r="AZ551" s="1013"/>
    </row>
    <row r="552" spans="1:55" ht="3" customHeight="1" x14ac:dyDescent="0.25">
      <c r="A552" s="1"/>
      <c r="B552" s="1"/>
      <c r="C552" s="1"/>
      <c r="D552" s="1"/>
      <c r="E552" s="1"/>
      <c r="F552" s="1"/>
      <c r="G552" s="1"/>
      <c r="H552" s="1"/>
      <c r="I552" s="4"/>
      <c r="J552" s="1"/>
      <c r="K552" s="1"/>
      <c r="L552" s="1"/>
      <c r="M552" s="1"/>
      <c r="N552" s="1"/>
      <c r="O552" s="1"/>
      <c r="P552" s="39"/>
      <c r="Q552" s="39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5" ht="15.75" x14ac:dyDescent="0.25">
      <c r="A553" s="1"/>
      <c r="B553" s="1"/>
      <c r="C553" s="1" t="s">
        <v>1</v>
      </c>
      <c r="D553" s="1"/>
      <c r="E553" s="1"/>
      <c r="F553" s="1"/>
      <c r="G553" s="1"/>
      <c r="H553" s="1"/>
      <c r="I553" s="4"/>
      <c r="J553" s="1"/>
      <c r="K553" s="990">
        <f>'Rekap1 +tunjangan'!D36</f>
        <v>20</v>
      </c>
      <c r="L553" s="991"/>
      <c r="M553" s="131" t="s">
        <v>31</v>
      </c>
      <c r="N553" s="107"/>
      <c r="O553" s="1"/>
      <c r="P553" s="4"/>
      <c r="Q553" s="4" t="s">
        <v>8</v>
      </c>
      <c r="R553" s="1"/>
      <c r="S553" s="970">
        <f>'Rekap1 +tunjangan'!N36</f>
        <v>700000</v>
      </c>
      <c r="T553" s="971"/>
      <c r="U553" s="971"/>
      <c r="V553" s="971"/>
      <c r="W553" s="971"/>
      <c r="X553" s="972"/>
      <c r="Y553" s="108"/>
      <c r="Z553" s="1"/>
      <c r="AA553" s="1"/>
      <c r="AB553" s="1" t="s">
        <v>128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969">
        <v>0.02</v>
      </c>
      <c r="AN553" s="969"/>
      <c r="AO553" s="969"/>
      <c r="AP553" s="1"/>
      <c r="AQ553" s="1"/>
      <c r="AR553" s="1"/>
      <c r="AS553" s="1"/>
      <c r="AT553" s="1" t="s">
        <v>8</v>
      </c>
      <c r="AU553" s="970">
        <f>'BPJS Ketenagakerjaan'!K25</f>
        <v>77729.180000000008</v>
      </c>
      <c r="AV553" s="971"/>
      <c r="AW553" s="971"/>
      <c r="AX553" s="971"/>
      <c r="AY553" s="971"/>
      <c r="AZ553" s="972"/>
      <c r="BA553" s="99"/>
    </row>
    <row r="554" spans="1:55" ht="3" customHeight="1" x14ac:dyDescent="0.25">
      <c r="A554" s="1"/>
      <c r="B554" s="1"/>
      <c r="C554" s="1"/>
      <c r="D554" s="1"/>
      <c r="E554" s="1"/>
      <c r="F554" s="1"/>
      <c r="G554" s="1"/>
      <c r="H554" s="1"/>
      <c r="I554" s="4"/>
      <c r="J554" s="1"/>
      <c r="K554" s="1"/>
      <c r="L554" s="1"/>
      <c r="M554" s="37"/>
      <c r="N554" s="1"/>
      <c r="O554" s="1"/>
      <c r="P554" s="4"/>
      <c r="Q554" s="4"/>
      <c r="R554" s="1"/>
      <c r="S554" s="108"/>
      <c r="T554" s="108"/>
      <c r="U554" s="108"/>
      <c r="V554" s="108"/>
      <c r="W554" s="108"/>
      <c r="X554" s="108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5" ht="15.75" x14ac:dyDescent="0.25">
      <c r="A555" s="1"/>
      <c r="B555" s="1"/>
      <c r="C555" s="1" t="s">
        <v>2</v>
      </c>
      <c r="D555" s="1"/>
      <c r="E555" s="1"/>
      <c r="F555" s="1"/>
      <c r="G555" s="1"/>
      <c r="H555" s="1"/>
      <c r="I555" s="4"/>
      <c r="J555" s="1"/>
      <c r="K555" s="990">
        <f>K553</f>
        <v>20</v>
      </c>
      <c r="L555" s="991"/>
      <c r="M555" s="131" t="s">
        <v>31</v>
      </c>
      <c r="N555" s="107"/>
      <c r="O555" s="1"/>
      <c r="P555" s="4"/>
      <c r="Q555" s="4" t="s">
        <v>8</v>
      </c>
      <c r="R555" s="1"/>
      <c r="S555" s="970">
        <f>'Rekap1 +tunjangan'!P36</f>
        <v>780000</v>
      </c>
      <c r="T555" s="971"/>
      <c r="U555" s="971"/>
      <c r="V555" s="971"/>
      <c r="W555" s="971"/>
      <c r="X555" s="972"/>
      <c r="Y555" s="108"/>
      <c r="Z555" s="1"/>
      <c r="AA555" s="1"/>
      <c r="AB555" s="1" t="s">
        <v>602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969">
        <v>0.01</v>
      </c>
      <c r="AN555" s="969"/>
      <c r="AO555" s="969"/>
      <c r="AP555" s="88"/>
      <c r="AQ555" s="1"/>
      <c r="AR555" s="1"/>
      <c r="AS555" s="1"/>
      <c r="AT555" s="1" t="s">
        <v>8</v>
      </c>
      <c r="AU555" s="970">
        <f>'BPJS Ketenagakerjaan'!P25</f>
        <v>38864.590000000004</v>
      </c>
      <c r="AV555" s="971"/>
      <c r="AW555" s="971"/>
      <c r="AX555" s="971"/>
      <c r="AY555" s="971"/>
      <c r="AZ555" s="972"/>
    </row>
    <row r="556" spans="1:55" ht="3" customHeight="1" x14ac:dyDescent="0.25">
      <c r="A556" s="1"/>
      <c r="B556" s="1"/>
      <c r="C556" s="1"/>
      <c r="D556" s="1"/>
      <c r="E556" s="1"/>
      <c r="F556" s="1"/>
      <c r="G556" s="1"/>
      <c r="H556" s="1"/>
      <c r="I556" s="4"/>
      <c r="J556" s="1"/>
      <c r="K556" s="1"/>
      <c r="L556" s="1"/>
      <c r="M556" s="1"/>
      <c r="N556" s="1"/>
      <c r="O556" s="1"/>
      <c r="P556" s="4"/>
      <c r="Q556" s="4"/>
      <c r="R556" s="1"/>
      <c r="S556" s="108"/>
      <c r="T556" s="108"/>
      <c r="U556" s="108"/>
      <c r="V556" s="108"/>
      <c r="W556" s="108"/>
      <c r="X556" s="108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5" ht="15.75" x14ac:dyDescent="0.25">
      <c r="A557" s="1"/>
      <c r="B557" s="1"/>
      <c r="C557" s="1" t="s">
        <v>3</v>
      </c>
      <c r="D557" s="1"/>
      <c r="E557" s="1"/>
      <c r="F557" s="1"/>
      <c r="G557" s="1"/>
      <c r="H557" s="1"/>
      <c r="I557" s="4"/>
      <c r="J557" s="1"/>
      <c r="K557" s="1"/>
      <c r="L557" s="1"/>
      <c r="M557" s="107"/>
      <c r="N557" s="107"/>
      <c r="O557" s="1"/>
      <c r="P557" s="39"/>
      <c r="Q557" s="39" t="s">
        <v>8</v>
      </c>
      <c r="R557" s="1"/>
      <c r="S557" s="970">
        <f>'Rekap1 +tunjangan'!Q36</f>
        <v>0</v>
      </c>
      <c r="T557" s="971"/>
      <c r="U557" s="971"/>
      <c r="V557" s="971"/>
      <c r="W557" s="971"/>
      <c r="X557" s="972"/>
      <c r="Y557" s="108"/>
      <c r="Z557" s="1"/>
      <c r="AA557" s="1"/>
      <c r="AB557" s="1" t="s">
        <v>172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013"/>
      <c r="AV557" s="1013"/>
      <c r="AW557" s="1013"/>
      <c r="AX557" s="1013"/>
      <c r="AY557" s="1013"/>
      <c r="AZ557" s="1013"/>
    </row>
    <row r="558" spans="1:55" ht="3" customHeight="1" x14ac:dyDescent="0.25">
      <c r="A558" s="1"/>
      <c r="B558" s="1"/>
      <c r="C558" s="1"/>
      <c r="D558" s="1"/>
      <c r="E558" s="1"/>
      <c r="F558" s="1"/>
      <c r="G558" s="1"/>
      <c r="H558" s="1"/>
      <c r="I558" s="4"/>
      <c r="J558" s="1"/>
      <c r="K558" s="1"/>
      <c r="L558" s="1"/>
      <c r="M558" s="1"/>
      <c r="N558" s="1"/>
      <c r="O558" s="1"/>
      <c r="P558" s="39"/>
      <c r="Q558" s="39"/>
      <c r="R558" s="1"/>
      <c r="S558" s="1"/>
      <c r="T558" s="1"/>
      <c r="U558" s="1"/>
      <c r="V558" s="1"/>
      <c r="W558" s="1"/>
      <c r="X558" s="1"/>
      <c r="Y558" s="108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5" ht="15.75" x14ac:dyDescent="0.25">
      <c r="A559" s="1"/>
      <c r="B559" s="1"/>
      <c r="C559" s="1" t="s">
        <v>105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39"/>
      <c r="Q559" s="39" t="s">
        <v>8</v>
      </c>
      <c r="R559" s="1"/>
      <c r="S559" s="970">
        <f>'Rekap1 +tunjangan'!R36</f>
        <v>0</v>
      </c>
      <c r="T559" s="971"/>
      <c r="U559" s="971"/>
      <c r="V559" s="971"/>
      <c r="W559" s="971"/>
      <c r="X559" s="972"/>
      <c r="Y559" s="108"/>
      <c r="Z559" s="1"/>
      <c r="AA559" s="1"/>
      <c r="AB559" s="1" t="s">
        <v>174</v>
      </c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970">
        <f>KOPERASI!C21</f>
        <v>0</v>
      </c>
      <c r="AV559" s="971"/>
      <c r="AW559" s="971"/>
      <c r="AX559" s="971"/>
      <c r="AY559" s="971"/>
      <c r="AZ559" s="972"/>
      <c r="BB559" s="1"/>
      <c r="BC559" s="1"/>
    </row>
    <row r="560" spans="1:55" ht="3" customHeight="1" x14ac:dyDescent="0.25">
      <c r="A560" s="1"/>
      <c r="B560" s="1"/>
      <c r="C560" s="1"/>
      <c r="D560" s="1"/>
      <c r="E560" s="1"/>
      <c r="F560" s="1"/>
      <c r="G560" s="1"/>
      <c r="H560" s="1"/>
      <c r="I560" s="4"/>
      <c r="J560" s="1"/>
      <c r="K560" s="1"/>
      <c r="L560" s="1"/>
      <c r="M560" s="1"/>
      <c r="N560" s="1"/>
      <c r="O560" s="1"/>
      <c r="P560" s="39"/>
      <c r="Q560" s="39"/>
      <c r="R560" s="1"/>
      <c r="S560" s="108"/>
      <c r="T560" s="108"/>
      <c r="U560" s="108"/>
      <c r="V560" s="108"/>
      <c r="W560" s="108"/>
      <c r="X560" s="108"/>
      <c r="Y560" s="108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x14ac:dyDescent="0.25">
      <c r="A561" s="1"/>
      <c r="B561" s="1"/>
      <c r="C561" s="1" t="s">
        <v>106</v>
      </c>
      <c r="D561" s="1"/>
      <c r="E561" s="1"/>
      <c r="F561" s="1"/>
      <c r="G561" s="1"/>
      <c r="H561" s="1"/>
      <c r="I561" s="4"/>
      <c r="J561" s="1"/>
      <c r="K561" s="1"/>
      <c r="L561" s="1"/>
      <c r="M561" s="1"/>
      <c r="N561" s="1"/>
      <c r="O561" s="1"/>
      <c r="P561" s="4"/>
      <c r="Q561" s="4" t="s">
        <v>8</v>
      </c>
      <c r="R561" s="1"/>
      <c r="S561" s="970">
        <f>'Rekap1 +tunjangan'!T36</f>
        <v>0</v>
      </c>
      <c r="T561" s="971"/>
      <c r="U561" s="971"/>
      <c r="V561" s="971"/>
      <c r="W561" s="971"/>
      <c r="X561" s="972"/>
      <c r="Y561" s="108"/>
      <c r="Z561" s="1"/>
      <c r="AA561" s="1"/>
      <c r="AB561" s="1" t="s">
        <v>173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970">
        <f>KOPERASI!D20</f>
        <v>100000</v>
      </c>
      <c r="AV561" s="971"/>
      <c r="AW561" s="971"/>
      <c r="AX561" s="971"/>
      <c r="AY561" s="971"/>
      <c r="AZ561" s="972"/>
    </row>
    <row r="562" spans="1:52" ht="3" customHeight="1" x14ac:dyDescent="0.25">
      <c r="A562" s="1"/>
      <c r="B562" s="1"/>
      <c r="C562" s="1"/>
      <c r="D562" s="1"/>
      <c r="E562" s="1"/>
      <c r="F562" s="1"/>
      <c r="G562" s="1"/>
      <c r="H562" s="1"/>
      <c r="I562" s="4"/>
      <c r="J562" s="1"/>
      <c r="K562" s="1"/>
      <c r="L562" s="1"/>
      <c r="M562" s="1"/>
      <c r="N562" s="1"/>
      <c r="O562" s="1"/>
      <c r="P562" s="4"/>
      <c r="Q562" s="4"/>
      <c r="R562" s="1"/>
      <c r="S562" s="108"/>
      <c r="T562" s="108"/>
      <c r="U562" s="108"/>
      <c r="V562" s="108"/>
      <c r="W562" s="108"/>
      <c r="X562" s="108"/>
      <c r="Y562" s="1"/>
      <c r="Z562" s="1"/>
      <c r="AA562" s="1"/>
      <c r="AB562" s="1"/>
      <c r="AC562" s="1"/>
      <c r="AD562" s="1"/>
      <c r="AE562" s="1"/>
      <c r="AF562" s="39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x14ac:dyDescent="0.25">
      <c r="A563" s="1"/>
      <c r="B563" s="1"/>
      <c r="C563" s="1" t="s">
        <v>183</v>
      </c>
      <c r="D563" s="1"/>
      <c r="E563" s="1"/>
      <c r="F563" s="1"/>
      <c r="G563" s="1"/>
      <c r="H563" s="1"/>
      <c r="I563" s="4"/>
      <c r="J563" s="1"/>
      <c r="K563" s="1"/>
      <c r="L563" s="1"/>
      <c r="M563" s="1"/>
      <c r="N563" s="1"/>
      <c r="O563" s="1"/>
      <c r="P563" s="39"/>
      <c r="Q563" s="39" t="s">
        <v>8</v>
      </c>
      <c r="R563" s="1"/>
      <c r="S563" s="970">
        <f>'Rekap1 +tunjangan'!U36</f>
        <v>0</v>
      </c>
      <c r="T563" s="971"/>
      <c r="U563" s="971"/>
      <c r="V563" s="971"/>
      <c r="W563" s="971"/>
      <c r="X563" s="972"/>
      <c r="Y563" s="108"/>
      <c r="Z563" s="1"/>
      <c r="AA563" s="1"/>
      <c r="AB563" s="1" t="s">
        <v>175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970">
        <f>KOPERASI!E21</f>
        <v>0</v>
      </c>
      <c r="AV563" s="971"/>
      <c r="AW563" s="971"/>
      <c r="AX563" s="971"/>
      <c r="AY563" s="971"/>
      <c r="AZ563" s="972"/>
    </row>
    <row r="564" spans="1:52" ht="3" customHeight="1" x14ac:dyDescent="0.25">
      <c r="A564" s="1"/>
      <c r="B564" s="1"/>
      <c r="C564" s="1"/>
      <c r="D564" s="1"/>
      <c r="E564" s="1"/>
      <c r="F564" s="1"/>
      <c r="G564" s="1"/>
      <c r="H564" s="1"/>
      <c r="I564" s="4"/>
      <c r="J564" s="1"/>
      <c r="K564" s="1"/>
      <c r="L564" s="1"/>
      <c r="M564" s="1"/>
      <c r="N564" s="1"/>
      <c r="O564" s="4"/>
      <c r="P564" s="4"/>
      <c r="Q564" s="4"/>
      <c r="R564" s="1"/>
      <c r="S564" s="108"/>
      <c r="T564" s="108"/>
      <c r="U564" s="108"/>
      <c r="V564" s="108"/>
      <c r="W564" s="108"/>
      <c r="X564" s="108"/>
      <c r="Y564" s="108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x14ac:dyDescent="0.25">
      <c r="A565" s="1"/>
      <c r="B565" s="1"/>
      <c r="C565" s="1" t="s">
        <v>187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39" t="s">
        <v>8</v>
      </c>
      <c r="R565" s="1"/>
      <c r="S565" s="970">
        <f>'Rekap1 +tunjangan'!W36</f>
        <v>0</v>
      </c>
      <c r="T565" s="971"/>
      <c r="U565" s="971"/>
      <c r="V565" s="971"/>
      <c r="W565" s="971"/>
      <c r="X565" s="972"/>
      <c r="Y565" s="108"/>
      <c r="Z565" s="1"/>
      <c r="AA565" s="1"/>
      <c r="AB565" s="1" t="s">
        <v>200</v>
      </c>
      <c r="AC565" s="1"/>
      <c r="AD565" s="1"/>
      <c r="AE565" s="1"/>
      <c r="AF565" s="1"/>
      <c r="AG565" s="1"/>
      <c r="AH565" s="5" t="s">
        <v>19</v>
      </c>
      <c r="AI565" s="67"/>
      <c r="AJ565" s="73"/>
      <c r="AK565" s="990">
        <f>KOPERASI!J20</f>
        <v>6</v>
      </c>
      <c r="AL565" s="991"/>
      <c r="AM565" s="16"/>
      <c r="AN565" s="72" t="s">
        <v>132</v>
      </c>
      <c r="AO565" s="67"/>
      <c r="AP565" s="74"/>
      <c r="AQ565" s="990">
        <v>0</v>
      </c>
      <c r="AR565" s="991"/>
      <c r="AS565" s="119"/>
      <c r="AT565" s="1" t="s">
        <v>8</v>
      </c>
      <c r="AU565" s="970">
        <f>KOPERASI!H20</f>
        <v>466667</v>
      </c>
      <c r="AV565" s="971"/>
      <c r="AW565" s="971"/>
      <c r="AX565" s="971"/>
      <c r="AY565" s="971"/>
      <c r="AZ565" s="972"/>
    </row>
    <row r="566" spans="1:52" ht="3" customHeight="1" x14ac:dyDescent="0.25">
      <c r="A566" s="1"/>
      <c r="B566" s="1"/>
      <c r="Y566" s="108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x14ac:dyDescent="0.25">
      <c r="A567" s="1"/>
      <c r="B567" s="1"/>
      <c r="Y567" s="108"/>
      <c r="Z567" s="1"/>
      <c r="AA567" s="1"/>
      <c r="AB567" s="1" t="s">
        <v>471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983"/>
      <c r="AS567" s="983"/>
      <c r="AT567" s="1" t="s">
        <v>8</v>
      </c>
      <c r="AU567" s="970">
        <f>KOPERASI!G20</f>
        <v>510000</v>
      </c>
      <c r="AV567" s="971"/>
      <c r="AW567" s="971"/>
      <c r="AX567" s="971"/>
      <c r="AY567" s="971"/>
      <c r="AZ567" s="972"/>
    </row>
    <row r="568" spans="1:52" ht="3" customHeight="1" x14ac:dyDescent="0.25">
      <c r="A568" s="1"/>
      <c r="B568" s="1"/>
      <c r="Y568" s="108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x14ac:dyDescent="0.25">
      <c r="A569" s="1"/>
      <c r="B569" s="1"/>
      <c r="Y569" s="108"/>
      <c r="Z569" s="1"/>
      <c r="AA569" s="1"/>
      <c r="AB569" s="1" t="s">
        <v>474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970">
        <f>'Rekap1 +tunjangan'!AD36</f>
        <v>1416</v>
      </c>
      <c r="AV569" s="971"/>
      <c r="AW569" s="971"/>
      <c r="AX569" s="971"/>
      <c r="AY569" s="971"/>
      <c r="AZ569" s="972"/>
    </row>
    <row r="570" spans="1:52" ht="3" customHeight="1" x14ac:dyDescent="0.25">
      <c r="A570" s="1"/>
      <c r="B570" s="1"/>
      <c r="Y570" s="108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x14ac:dyDescent="0.25">
      <c r="A571" s="1"/>
      <c r="B571" s="1"/>
      <c r="Y571" s="108"/>
      <c r="Z571" s="1"/>
      <c r="AA571" s="1"/>
      <c r="AB571" s="1" t="s">
        <v>171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983">
        <v>0.4</v>
      </c>
      <c r="AS571" s="983"/>
      <c r="AT571" s="1" t="s">
        <v>8</v>
      </c>
      <c r="AU571" s="970">
        <f>'Rekap1 +tunjangan'!AJ36</f>
        <v>195987.54</v>
      </c>
      <c r="AV571" s="971"/>
      <c r="AW571" s="971"/>
      <c r="AX571" s="971"/>
      <c r="AY571" s="971"/>
      <c r="AZ571" s="972"/>
    </row>
    <row r="572" spans="1:52" ht="3" customHeight="1" x14ac:dyDescent="0.25">
      <c r="A572" s="1"/>
      <c r="B572" s="1"/>
      <c r="Y572" s="108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x14ac:dyDescent="0.25">
      <c r="A573" s="1"/>
      <c r="B573" s="1"/>
      <c r="Y573" s="108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3" customHeight="1" x14ac:dyDescent="0.25">
      <c r="A574" s="1"/>
      <c r="B574" s="1"/>
      <c r="C574" s="1"/>
      <c r="D574" s="1"/>
      <c r="E574" s="1"/>
      <c r="F574" s="1"/>
      <c r="G574" s="1"/>
      <c r="H574" s="1"/>
      <c r="I574" s="4"/>
      <c r="J574" s="1"/>
      <c r="K574" s="1"/>
      <c r="L574" s="1"/>
      <c r="M574" s="1"/>
      <c r="N574" s="1"/>
      <c r="O574" s="4"/>
      <c r="P574" s="4"/>
      <c r="Q574" s="4"/>
      <c r="R574" s="1"/>
      <c r="S574" s="108"/>
      <c r="T574" s="108"/>
      <c r="U574" s="108"/>
      <c r="V574" s="108"/>
      <c r="W574" s="108"/>
      <c r="X574" s="108"/>
      <c r="Y574" s="108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x14ac:dyDescent="0.25">
      <c r="A575" s="1"/>
      <c r="B575" s="1" t="s">
        <v>154</v>
      </c>
      <c r="C575" s="1" t="s">
        <v>126</v>
      </c>
      <c r="D575" s="1"/>
      <c r="E575" s="1"/>
      <c r="F575" s="1"/>
      <c r="G575" s="1"/>
      <c r="H575" s="1"/>
      <c r="I575" s="4"/>
      <c r="J575" s="1"/>
      <c r="K575" s="1"/>
      <c r="L575" s="1"/>
      <c r="M575" s="1"/>
      <c r="N575" s="1"/>
      <c r="O575" s="1"/>
      <c r="P575" s="4"/>
      <c r="Q575" s="4" t="s">
        <v>8</v>
      </c>
      <c r="R575" s="1"/>
      <c r="S575" s="970">
        <f>'Rekap1 +tunjangan'!S36</f>
        <v>0</v>
      </c>
      <c r="T575" s="971"/>
      <c r="U575" s="971"/>
      <c r="V575" s="971"/>
      <c r="W575" s="971"/>
      <c r="X575" s="972"/>
      <c r="Y575" s="108"/>
      <c r="Z575" s="1"/>
      <c r="AA575" s="1" t="s">
        <v>169</v>
      </c>
      <c r="AB575" s="1" t="s">
        <v>129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 t="s">
        <v>8</v>
      </c>
      <c r="AU575" s="970">
        <f>'Rekap1 +tunjangan'!AG36</f>
        <v>0</v>
      </c>
      <c r="AV575" s="971"/>
      <c r="AW575" s="971"/>
      <c r="AX575" s="971"/>
      <c r="AY575" s="971"/>
      <c r="AZ575" s="972"/>
    </row>
    <row r="576" spans="1:52" ht="3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08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62" ht="15.7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62" ht="3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08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62" ht="15.75" x14ac:dyDescent="0.25">
      <c r="A579" s="1"/>
      <c r="B579" s="1"/>
      <c r="C579" s="9" t="s">
        <v>4</v>
      </c>
      <c r="D579" s="1"/>
      <c r="E579" s="1"/>
      <c r="F579" s="1"/>
      <c r="G579" s="1"/>
      <c r="H579" s="1"/>
      <c r="I579" s="4"/>
      <c r="J579" s="1"/>
      <c r="K579" s="1"/>
      <c r="L579" s="1"/>
      <c r="M579" s="1"/>
      <c r="N579" s="1"/>
      <c r="O579" s="4"/>
      <c r="P579" s="4"/>
      <c r="Q579" s="39" t="s">
        <v>8</v>
      </c>
      <c r="R579" s="1"/>
      <c r="S579" s="985">
        <f>SUM(S543:X578)</f>
        <v>5606459</v>
      </c>
      <c r="T579" s="986"/>
      <c r="U579" s="986"/>
      <c r="V579" s="986"/>
      <c r="W579" s="986"/>
      <c r="X579" s="987"/>
      <c r="Y579" s="89"/>
      <c r="Z579" s="1"/>
      <c r="AA579" s="9" t="s">
        <v>4</v>
      </c>
      <c r="AB579" s="1"/>
      <c r="AC579" s="1"/>
      <c r="AD579" s="1"/>
      <c r="AE579" s="1"/>
      <c r="AF579" s="4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 t="s">
        <v>8</v>
      </c>
      <c r="AU579" s="985">
        <f>SUM(AU547:AZ578)</f>
        <v>1511190.375</v>
      </c>
      <c r="AV579" s="986"/>
      <c r="AW579" s="986"/>
      <c r="AX579" s="986"/>
      <c r="AY579" s="986"/>
      <c r="AZ579" s="987"/>
      <c r="BB579" s="1012">
        <f>AU579-AU555</f>
        <v>1472325.7849999999</v>
      </c>
      <c r="BC579" s="1012"/>
      <c r="BD579" s="1012"/>
      <c r="BE579" s="1012"/>
      <c r="BF579" s="1012"/>
      <c r="BG579" s="1012"/>
      <c r="BH579" s="1012"/>
    </row>
    <row r="580" spans="1:62" ht="16.5" thickBot="1" x14ac:dyDescent="0.3">
      <c r="A580" s="1"/>
      <c r="B580" s="1"/>
      <c r="C580" s="1"/>
      <c r="D580" s="1"/>
      <c r="E580" s="1"/>
      <c r="F580" s="1"/>
      <c r="G580" s="1"/>
      <c r="H580" s="1"/>
      <c r="I580" s="3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39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62" ht="21" customHeight="1" thickTop="1" x14ac:dyDescent="0.3">
      <c r="A581" s="19"/>
      <c r="B581" s="973"/>
      <c r="C581" s="974"/>
      <c r="D581" s="974"/>
      <c r="E581" s="974"/>
      <c r="F581" s="974"/>
      <c r="G581" s="1006" t="s">
        <v>130</v>
      </c>
      <c r="H581" s="1006"/>
      <c r="I581" s="1006"/>
      <c r="J581" s="1006"/>
      <c r="K581" s="1006"/>
      <c r="L581" s="1006"/>
      <c r="M581" s="1006"/>
      <c r="N581" s="1006"/>
      <c r="O581" s="1006"/>
      <c r="P581" s="1006"/>
      <c r="Q581" s="1006"/>
      <c r="R581" s="1006"/>
      <c r="S581" s="1006"/>
      <c r="T581" s="1006"/>
      <c r="U581" s="1006"/>
      <c r="V581" s="1006"/>
      <c r="W581" s="1006"/>
      <c r="X581" s="1008"/>
      <c r="Y581" s="126"/>
      <c r="Z581" s="1010" t="s">
        <v>8</v>
      </c>
      <c r="AA581" s="974"/>
      <c r="AB581" s="981">
        <f>SUM(S579-AU579)</f>
        <v>4095268.625</v>
      </c>
      <c r="AC581" s="981"/>
      <c r="AD581" s="981"/>
      <c r="AE581" s="981"/>
      <c r="AF581" s="981"/>
      <c r="AG581" s="981"/>
      <c r="AH581" s="981"/>
      <c r="AI581" s="981"/>
      <c r="AJ581" s="981"/>
      <c r="AK581" s="981"/>
      <c r="AL581" s="981"/>
      <c r="AM581" s="981"/>
      <c r="AN581" s="981"/>
      <c r="AO581" s="981"/>
      <c r="AP581" s="112"/>
      <c r="AQ581" s="112"/>
      <c r="AR581" s="112"/>
      <c r="AS581" s="113"/>
      <c r="AT581" s="113"/>
      <c r="AU581" s="113"/>
      <c r="AV581" s="113"/>
      <c r="AW581" s="113"/>
      <c r="AX581" s="113"/>
      <c r="AY581" s="113"/>
      <c r="AZ581" s="114"/>
      <c r="BD581" s="1012"/>
      <c r="BE581" s="1012"/>
      <c r="BF581" s="1012"/>
      <c r="BG581" s="1012"/>
      <c r="BH581" s="1012"/>
      <c r="BI581" s="1012"/>
      <c r="BJ581" s="1012"/>
    </row>
    <row r="582" spans="1:62" ht="21" customHeight="1" thickBot="1" x14ac:dyDescent="0.35">
      <c r="A582" s="34"/>
      <c r="B582" s="975"/>
      <c r="C582" s="976"/>
      <c r="D582" s="976"/>
      <c r="E582" s="976"/>
      <c r="F582" s="976"/>
      <c r="G582" s="1007"/>
      <c r="H582" s="1007"/>
      <c r="I582" s="1007"/>
      <c r="J582" s="1007"/>
      <c r="K582" s="1007"/>
      <c r="L582" s="1007"/>
      <c r="M582" s="1007"/>
      <c r="N582" s="1007"/>
      <c r="O582" s="1007"/>
      <c r="P582" s="1007"/>
      <c r="Q582" s="1007"/>
      <c r="R582" s="1007"/>
      <c r="S582" s="1007"/>
      <c r="T582" s="1007"/>
      <c r="U582" s="1007"/>
      <c r="V582" s="1007"/>
      <c r="W582" s="1007"/>
      <c r="X582" s="1009"/>
      <c r="Y582" s="128"/>
      <c r="Z582" s="1011"/>
      <c r="AA582" s="976"/>
      <c r="AB582" s="982"/>
      <c r="AC582" s="982"/>
      <c r="AD582" s="982"/>
      <c r="AE582" s="982"/>
      <c r="AF582" s="982"/>
      <c r="AG582" s="982"/>
      <c r="AH582" s="982"/>
      <c r="AI582" s="982"/>
      <c r="AJ582" s="982"/>
      <c r="AK582" s="982"/>
      <c r="AL582" s="982"/>
      <c r="AM582" s="982"/>
      <c r="AN582" s="982"/>
      <c r="AO582" s="982"/>
      <c r="AP582" s="116"/>
      <c r="AQ582" s="116"/>
      <c r="AR582" s="116"/>
      <c r="AS582" s="117"/>
      <c r="AT582" s="117"/>
      <c r="AU582" s="117"/>
      <c r="AV582" s="117"/>
      <c r="AW582" s="117"/>
      <c r="AX582" s="117"/>
      <c r="AY582" s="117"/>
      <c r="AZ582" s="118"/>
    </row>
    <row r="583" spans="1:62" ht="16.5" thickTop="1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62" ht="15.75" x14ac:dyDescent="0.25">
      <c r="B584" s="1" t="s">
        <v>170</v>
      </c>
      <c r="C584" s="1" t="s">
        <v>155</v>
      </c>
      <c r="D584" s="1"/>
      <c r="E584" s="1"/>
      <c r="F584" s="1"/>
      <c r="G584" s="1"/>
      <c r="H584" s="1"/>
      <c r="I584" s="4"/>
      <c r="J584" s="1"/>
      <c r="K584" s="1"/>
      <c r="L584" s="1"/>
      <c r="M584" s="1"/>
      <c r="N584" s="1"/>
      <c r="O584" s="4"/>
      <c r="P584" s="4"/>
      <c r="Q584" s="4"/>
      <c r="R584" s="1"/>
      <c r="S584" s="108"/>
      <c r="T584" s="108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62" ht="15.75" x14ac:dyDescent="0.25">
      <c r="B585" s="1">
        <v>1</v>
      </c>
      <c r="C585" s="1" t="s">
        <v>555</v>
      </c>
      <c r="D585" s="1"/>
      <c r="E585" s="1"/>
      <c r="F585" s="1"/>
      <c r="G585" s="1"/>
      <c r="H585" s="1"/>
      <c r="I585" s="4"/>
      <c r="J585" s="1"/>
      <c r="K585" s="1"/>
      <c r="L585" s="1"/>
      <c r="M585" s="1"/>
      <c r="N585" s="1"/>
      <c r="O585" s="4"/>
      <c r="P585" s="4"/>
      <c r="Q585" s="4"/>
      <c r="R585" s="1"/>
      <c r="S585" s="108"/>
      <c r="T585" s="108"/>
      <c r="U585" s="108"/>
      <c r="V585" s="108"/>
      <c r="W585" s="108"/>
      <c r="X585" s="108"/>
      <c r="Y585" s="1"/>
      <c r="Z585" s="1"/>
      <c r="AA585" s="1">
        <v>2</v>
      </c>
      <c r="AB585" s="1" t="s">
        <v>171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983">
        <v>0.6</v>
      </c>
      <c r="AS585" s="983"/>
      <c r="AT585" s="1" t="s">
        <v>8</v>
      </c>
      <c r="AU585" s="970">
        <f>'DPLK (urut)'!F19</f>
        <v>293981.31</v>
      </c>
      <c r="AV585" s="971"/>
      <c r="AW585" s="971"/>
      <c r="AX585" s="971"/>
      <c r="AY585" s="971"/>
      <c r="AZ585" s="972"/>
    </row>
    <row r="586" spans="1:62" ht="3" customHeight="1" x14ac:dyDescent="0.25">
      <c r="B586" s="1"/>
      <c r="C586" s="1"/>
      <c r="D586" s="1"/>
      <c r="E586" s="1"/>
      <c r="F586" s="1"/>
      <c r="G586" s="1"/>
      <c r="H586" s="1"/>
      <c r="I586" s="4"/>
      <c r="J586" s="1"/>
      <c r="K586" s="1"/>
      <c r="L586" s="1"/>
      <c r="M586" s="1"/>
      <c r="N586" s="1"/>
      <c r="O586" s="4"/>
      <c r="P586" s="4"/>
      <c r="Q586" s="4"/>
      <c r="R586" s="1"/>
      <c r="S586" s="108"/>
      <c r="T586" s="108"/>
      <c r="U586" s="108"/>
      <c r="V586" s="108"/>
      <c r="W586" s="108"/>
      <c r="X586" s="108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62" ht="15.75" x14ac:dyDescent="0.25">
      <c r="B587" s="1"/>
      <c r="C587" s="1" t="s">
        <v>127</v>
      </c>
      <c r="D587" s="1"/>
      <c r="E587" s="1"/>
      <c r="F587" s="1"/>
      <c r="G587" s="1"/>
      <c r="H587" s="1"/>
      <c r="I587" s="4"/>
      <c r="J587" s="1"/>
      <c r="K587" s="1"/>
      <c r="L587" s="1"/>
      <c r="M587" s="1"/>
      <c r="N587" s="1"/>
      <c r="O587" s="969">
        <v>3.0000000000000001E-3</v>
      </c>
      <c r="P587" s="969"/>
      <c r="Q587" s="4" t="s">
        <v>8</v>
      </c>
      <c r="R587" s="1"/>
      <c r="S587" s="970">
        <f>'BPJS Ketenagakerjaan'!F25</f>
        <v>11659.377</v>
      </c>
      <c r="T587" s="971"/>
      <c r="U587" s="971"/>
      <c r="V587" s="971"/>
      <c r="W587" s="971"/>
      <c r="X587" s="972"/>
      <c r="Y587" s="1"/>
      <c r="Z587" s="1"/>
      <c r="AA587" s="1">
        <v>3</v>
      </c>
      <c r="AB587" s="1" t="s">
        <v>186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983">
        <v>0.05</v>
      </c>
      <c r="AO587" s="984"/>
      <c r="AP587" s="1"/>
      <c r="AQ587" s="1"/>
      <c r="AR587" s="1"/>
      <c r="AS587" s="1"/>
      <c r="AT587" s="1" t="s">
        <v>8</v>
      </c>
      <c r="AU587" s="970">
        <v>0</v>
      </c>
      <c r="AV587" s="971"/>
      <c r="AW587" s="971"/>
      <c r="AX587" s="971"/>
      <c r="AY587" s="971"/>
      <c r="AZ587" s="972"/>
    </row>
    <row r="588" spans="1:62" ht="3" customHeight="1" x14ac:dyDescent="0.25">
      <c r="B588" s="1"/>
      <c r="C588" s="1"/>
      <c r="D588" s="1"/>
      <c r="E588" s="1"/>
      <c r="F588" s="1"/>
      <c r="G588" s="1"/>
      <c r="H588" s="1"/>
      <c r="I588" s="4"/>
      <c r="J588" s="1"/>
      <c r="K588" s="1"/>
      <c r="L588" s="1"/>
      <c r="M588" s="1"/>
      <c r="N588" s="1"/>
      <c r="O588" s="109"/>
      <c r="P588" s="109"/>
      <c r="Q588" s="4"/>
      <c r="R588" s="1"/>
      <c r="S588" s="106"/>
      <c r="T588" s="106"/>
      <c r="U588" s="106"/>
      <c r="V588" s="106"/>
      <c r="W588" s="106"/>
      <c r="X588" s="106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62" ht="15.75" x14ac:dyDescent="0.25">
      <c r="B589" s="1"/>
      <c r="C589" s="1" t="s">
        <v>131</v>
      </c>
      <c r="D589" s="1"/>
      <c r="E589" s="1"/>
      <c r="F589" s="1"/>
      <c r="G589" s="1"/>
      <c r="H589" s="1"/>
      <c r="I589" s="4"/>
      <c r="J589" s="1"/>
      <c r="K589" s="1"/>
      <c r="L589" s="1"/>
      <c r="M589" s="1"/>
      <c r="N589" s="1"/>
      <c r="O589" s="969">
        <v>8.8999999999999999E-3</v>
      </c>
      <c r="P589" s="969"/>
      <c r="Q589" s="4" t="s">
        <v>8</v>
      </c>
      <c r="R589" s="1"/>
      <c r="S589" s="970">
        <f>'BPJS Ketenagakerjaan'!H25</f>
        <v>34589.485099999998</v>
      </c>
      <c r="T589" s="971"/>
      <c r="U589" s="971"/>
      <c r="V589" s="971"/>
      <c r="W589" s="971"/>
      <c r="X589" s="972"/>
      <c r="Y589" s="1"/>
      <c r="Z589" s="1"/>
      <c r="AA589" s="1">
        <v>4</v>
      </c>
      <c r="AB589" s="1" t="s">
        <v>554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 t="s">
        <v>8</v>
      </c>
      <c r="AU589" s="970">
        <f>'BPJS Kesehatan'!G29</f>
        <v>155458.36000000002</v>
      </c>
      <c r="AV589" s="971"/>
      <c r="AW589" s="971"/>
      <c r="AX589" s="971"/>
      <c r="AY589" s="971"/>
      <c r="AZ589" s="972"/>
    </row>
    <row r="590" spans="1:62" ht="3" customHeight="1" x14ac:dyDescent="0.25">
      <c r="B590" s="1"/>
      <c r="C590" s="1"/>
      <c r="D590" s="1"/>
      <c r="E590" s="1"/>
      <c r="F590" s="1"/>
      <c r="G590" s="1"/>
      <c r="H590" s="1"/>
      <c r="I590" s="4"/>
      <c r="J590" s="1"/>
      <c r="K590" s="1"/>
      <c r="L590" s="1"/>
      <c r="M590" s="1"/>
      <c r="N590" s="1"/>
      <c r="O590" s="109"/>
      <c r="P590" s="109"/>
      <c r="Q590" s="4"/>
      <c r="R590" s="1"/>
      <c r="S590" s="106"/>
      <c r="T590" s="106"/>
      <c r="U590" s="106"/>
      <c r="V590" s="106"/>
      <c r="W590" s="106"/>
      <c r="X590" s="106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62" ht="15.75" x14ac:dyDescent="0.25">
      <c r="B591" s="1"/>
      <c r="C591" s="1" t="s">
        <v>156</v>
      </c>
      <c r="D591" s="1"/>
      <c r="E591" s="1"/>
      <c r="F591" s="1"/>
      <c r="G591" s="1"/>
      <c r="H591" s="1"/>
      <c r="I591" s="4"/>
      <c r="J591" s="1"/>
      <c r="K591" s="1"/>
      <c r="L591" s="1"/>
      <c r="M591" s="1"/>
      <c r="N591" s="1"/>
      <c r="O591" s="969">
        <v>3.6999999999999998E-2</v>
      </c>
      <c r="P591" s="969"/>
      <c r="Q591" s="4" t="s">
        <v>8</v>
      </c>
      <c r="R591" s="1"/>
      <c r="S591" s="970">
        <f>'BPJS Ketenagakerjaan'!M25</f>
        <v>143798.98299999998</v>
      </c>
      <c r="T591" s="971"/>
      <c r="U591" s="971"/>
      <c r="V591" s="971"/>
      <c r="W591" s="971"/>
      <c r="X591" s="972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62" ht="3" customHeight="1" x14ac:dyDescent="0.25">
      <c r="B592" s="1"/>
      <c r="C592" s="1"/>
      <c r="D592" s="1"/>
      <c r="E592" s="1"/>
      <c r="F592" s="1"/>
      <c r="G592" s="1"/>
      <c r="H592" s="1"/>
      <c r="I592" s="4"/>
      <c r="J592" s="1"/>
      <c r="K592" s="1"/>
      <c r="L592" s="1"/>
      <c r="M592" s="1"/>
      <c r="N592" s="1"/>
      <c r="O592" s="503"/>
      <c r="P592" s="503"/>
      <c r="Q592" s="4"/>
      <c r="R592" s="1"/>
      <c r="S592" s="502"/>
      <c r="T592" s="502"/>
      <c r="U592" s="502"/>
      <c r="V592" s="502"/>
      <c r="W592" s="502"/>
      <c r="X592" s="502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x14ac:dyDescent="0.25">
      <c r="B593" s="1"/>
      <c r="C593" s="1" t="s">
        <v>602</v>
      </c>
      <c r="D593" s="1"/>
      <c r="E593" s="1"/>
      <c r="F593" s="1"/>
      <c r="G593" s="1"/>
      <c r="H593" s="1"/>
      <c r="I593" s="4"/>
      <c r="J593" s="1"/>
      <c r="K593" s="1"/>
      <c r="L593" s="1"/>
      <c r="M593" s="1"/>
      <c r="N593" s="1"/>
      <c r="O593" s="969">
        <v>0.02</v>
      </c>
      <c r="P593" s="969"/>
      <c r="Q593" s="4" t="s">
        <v>8</v>
      </c>
      <c r="R593" s="1"/>
      <c r="S593" s="970">
        <f>'BPJS Ketenagakerjaan'!R25</f>
        <v>77729.180000000008</v>
      </c>
      <c r="T593" s="971"/>
      <c r="U593" s="971"/>
      <c r="V593" s="971"/>
      <c r="W593" s="971"/>
      <c r="X593" s="972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5" spans="1:52" ht="15.7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2" ht="18.75" x14ac:dyDescent="0.3">
      <c r="A596" s="1"/>
      <c r="B596" s="1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 t="s">
        <v>350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1"/>
      <c r="AY596" s="1"/>
    </row>
    <row r="597" spans="1:52" ht="15.75" x14ac:dyDescent="0.25">
      <c r="A597" s="1"/>
      <c r="B597" s="1"/>
      <c r="C597" s="1"/>
      <c r="D597" s="1"/>
      <c r="E597" s="1"/>
      <c r="F597" s="1"/>
      <c r="G597" s="1"/>
      <c r="H597" s="1"/>
      <c r="I597" s="480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2" ht="22.5" x14ac:dyDescent="0.3">
      <c r="A598" s="1"/>
      <c r="B598" s="1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1" t="s">
        <v>15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1"/>
      <c r="AY598" s="1"/>
    </row>
    <row r="599" spans="1:52" ht="15.75" x14ac:dyDescent="0.25">
      <c r="A599" s="1"/>
      <c r="B599" s="1"/>
      <c r="C599" s="1"/>
      <c r="D599" s="1"/>
      <c r="E599" s="1"/>
      <c r="F599" s="1"/>
      <c r="G599" s="1"/>
      <c r="H599" s="1"/>
      <c r="I599" s="480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2" ht="15.75" x14ac:dyDescent="0.25">
      <c r="A600" s="1"/>
      <c r="B600" s="5"/>
      <c r="C600" s="6" t="s">
        <v>7</v>
      </c>
      <c r="D600" s="7"/>
      <c r="E600" s="7"/>
      <c r="F600" s="7"/>
      <c r="G600" s="7"/>
      <c r="H600" s="7"/>
      <c r="I600" s="11" t="s">
        <v>8</v>
      </c>
      <c r="J600" s="7"/>
      <c r="K600" s="994" t="str">
        <f>'Rekap1 +tunjangan'!B37</f>
        <v>HENDRA PRAJA</v>
      </c>
      <c r="L600" s="994"/>
      <c r="M600" s="994"/>
      <c r="N600" s="994"/>
      <c r="O600" s="994"/>
      <c r="P600" s="994"/>
      <c r="Q600" s="994"/>
      <c r="R600" s="994"/>
      <c r="S600" s="994"/>
      <c r="T600" s="994"/>
      <c r="U600" s="994"/>
      <c r="V600" s="994"/>
      <c r="W600" s="994"/>
      <c r="X600" s="1004"/>
      <c r="Y600" s="90"/>
      <c r="Z600" s="1"/>
      <c r="AA600" s="8" t="s">
        <v>11</v>
      </c>
      <c r="AB600" s="7"/>
      <c r="AC600" s="7"/>
      <c r="AD600" s="7"/>
      <c r="AE600" s="7"/>
      <c r="AF600" s="11" t="s">
        <v>8</v>
      </c>
      <c r="AG600" s="7"/>
      <c r="AH600" s="994" t="str">
        <f>AH7</f>
        <v>PEMANDUAN DAN PENUNDAAN</v>
      </c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1004"/>
    </row>
    <row r="601" spans="1:52" ht="3" customHeight="1" x14ac:dyDescent="0.25">
      <c r="A601" s="1"/>
      <c r="B601" s="1"/>
      <c r="C601" s="1"/>
      <c r="D601" s="1"/>
      <c r="E601" s="1"/>
      <c r="F601" s="1"/>
      <c r="G601" s="1"/>
      <c r="H601" s="1"/>
      <c r="I601" s="10"/>
      <c r="J601" s="1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1"/>
      <c r="AA601" s="2"/>
      <c r="AB601" s="1"/>
      <c r="AC601" s="1"/>
      <c r="AD601" s="1"/>
      <c r="AE601" s="1"/>
      <c r="AF601" s="12"/>
      <c r="AG601" s="1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1"/>
      <c r="AY601" s="1"/>
    </row>
    <row r="602" spans="1:52" ht="15.75" x14ac:dyDescent="0.25">
      <c r="A602" s="1"/>
      <c r="B602" s="5"/>
      <c r="C602" s="6" t="s">
        <v>21</v>
      </c>
      <c r="D602" s="7"/>
      <c r="E602" s="7"/>
      <c r="F602" s="7"/>
      <c r="G602" s="7"/>
      <c r="H602" s="7"/>
      <c r="I602" s="11" t="s">
        <v>8</v>
      </c>
      <c r="J602" s="7"/>
      <c r="K602" s="994" t="s">
        <v>162</v>
      </c>
      <c r="L602" s="994"/>
      <c r="M602" s="994"/>
      <c r="N602" s="994"/>
      <c r="O602" s="994"/>
      <c r="P602" s="994"/>
      <c r="Q602" s="994"/>
      <c r="R602" s="994"/>
      <c r="S602" s="994"/>
      <c r="T602" s="994"/>
      <c r="U602" s="994"/>
      <c r="V602" s="994"/>
      <c r="W602" s="994"/>
      <c r="X602" s="1004"/>
      <c r="Y602" s="90"/>
      <c r="Z602" s="1"/>
      <c r="AA602" s="8" t="s">
        <v>12</v>
      </c>
      <c r="AB602" s="7"/>
      <c r="AC602" s="7"/>
      <c r="AD602" s="7"/>
      <c r="AE602" s="7"/>
      <c r="AF602" s="11" t="s">
        <v>8</v>
      </c>
      <c r="AG602" s="7"/>
      <c r="AH602" s="997">
        <f>AH537</f>
        <v>42659</v>
      </c>
      <c r="AI602" s="997"/>
      <c r="AJ602" s="997"/>
      <c r="AK602" s="997"/>
      <c r="AL602" s="997"/>
      <c r="AM602" s="483" t="s">
        <v>18</v>
      </c>
      <c r="AN602" s="7"/>
      <c r="AO602" s="997">
        <f>AO537</f>
        <v>42689</v>
      </c>
      <c r="AP602" s="997"/>
      <c r="AQ602" s="997"/>
      <c r="AR602" s="997"/>
      <c r="AS602" s="997"/>
      <c r="AT602" s="68"/>
      <c r="AU602" s="68"/>
      <c r="AV602" s="68"/>
      <c r="AW602" s="68"/>
      <c r="AX602" s="7"/>
      <c r="AY602" s="74"/>
    </row>
    <row r="603" spans="1:52" ht="3" customHeight="1" x14ac:dyDescent="0.25">
      <c r="A603" s="1"/>
      <c r="B603" s="1"/>
      <c r="C603" s="1"/>
      <c r="D603" s="1"/>
      <c r="E603" s="1"/>
      <c r="F603" s="1"/>
      <c r="G603" s="1"/>
      <c r="H603" s="1"/>
      <c r="I603" s="10"/>
      <c r="J603" s="1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1"/>
      <c r="AA603" s="2"/>
      <c r="AB603" s="1"/>
      <c r="AC603" s="1"/>
      <c r="AD603" s="1"/>
      <c r="AE603" s="1"/>
      <c r="AF603" s="12"/>
      <c r="AG603" s="1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1"/>
      <c r="AY603" s="1"/>
    </row>
    <row r="604" spans="1:52" ht="15.75" x14ac:dyDescent="0.25">
      <c r="A604" s="1"/>
      <c r="B604" s="5"/>
      <c r="C604" s="6" t="s">
        <v>6</v>
      </c>
      <c r="D604" s="7"/>
      <c r="E604" s="7"/>
      <c r="F604" s="7"/>
      <c r="G604" s="7"/>
      <c r="H604" s="7"/>
      <c r="I604" s="11" t="s">
        <v>8</v>
      </c>
      <c r="J604" s="7"/>
      <c r="K604" s="999"/>
      <c r="L604" s="999"/>
      <c r="M604" s="999"/>
      <c r="N604" s="999"/>
      <c r="O604" s="999"/>
      <c r="P604" s="999"/>
      <c r="Q604" s="999"/>
      <c r="R604" s="999"/>
      <c r="S604" s="999"/>
      <c r="T604" s="999"/>
      <c r="U604" s="999"/>
      <c r="V604" s="999"/>
      <c r="W604" s="999"/>
      <c r="X604" s="1015"/>
      <c r="Y604" s="91"/>
      <c r="Z604" s="1"/>
      <c r="AA604" s="8" t="s">
        <v>13</v>
      </c>
      <c r="AB604" s="7"/>
      <c r="AC604" s="7"/>
      <c r="AD604" s="7"/>
      <c r="AE604" s="7"/>
      <c r="AF604" s="11" t="s">
        <v>8</v>
      </c>
      <c r="AG604" s="7"/>
      <c r="AH604" s="1002">
        <f>'Rekap1 +tunjangan'!C37</f>
        <v>42234</v>
      </c>
      <c r="AI604" s="1002"/>
      <c r="AJ604" s="1002"/>
      <c r="AK604" s="1002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7"/>
      <c r="AY604" s="74"/>
    </row>
    <row r="605" spans="1:52" ht="3" customHeight="1" x14ac:dyDescent="0.25">
      <c r="A605" s="1"/>
      <c r="B605" s="1"/>
      <c r="C605" s="1"/>
      <c r="D605" s="1"/>
      <c r="E605" s="1"/>
      <c r="F605" s="1"/>
      <c r="G605" s="1"/>
      <c r="H605" s="1"/>
      <c r="I605" s="10"/>
      <c r="J605" s="1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1"/>
      <c r="AA605" s="2"/>
      <c r="AB605" s="1"/>
      <c r="AC605" s="1"/>
      <c r="AD605" s="1"/>
      <c r="AE605" s="1"/>
      <c r="AF605" s="12"/>
      <c r="AG605" s="1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1"/>
      <c r="AY605" s="1"/>
    </row>
    <row r="606" spans="1:52" ht="15.75" x14ac:dyDescent="0.25">
      <c r="A606" s="1"/>
      <c r="B606" s="5"/>
      <c r="C606" s="6" t="s">
        <v>104</v>
      </c>
      <c r="D606" s="7"/>
      <c r="E606" s="7"/>
      <c r="F606" s="7"/>
      <c r="G606" s="7"/>
      <c r="H606" s="7"/>
      <c r="I606" s="87" t="s">
        <v>8</v>
      </c>
      <c r="J606" s="7"/>
      <c r="K606" s="994" t="s">
        <v>158</v>
      </c>
      <c r="L606" s="994"/>
      <c r="M606" s="994"/>
      <c r="N606" s="994"/>
      <c r="O606" s="994"/>
      <c r="P606" s="994"/>
      <c r="Q606" s="994"/>
      <c r="R606" s="994"/>
      <c r="S606" s="994"/>
      <c r="T606" s="994"/>
      <c r="U606" s="994"/>
      <c r="V606" s="994"/>
      <c r="W606" s="994"/>
      <c r="X606" s="1004"/>
      <c r="Y606" s="90"/>
      <c r="Z606" s="1"/>
      <c r="AA606" s="8" t="s">
        <v>14</v>
      </c>
      <c r="AB606" s="7"/>
      <c r="AC606" s="7"/>
      <c r="AD606" s="7"/>
      <c r="AE606" s="7"/>
      <c r="AF606" s="11" t="s">
        <v>8</v>
      </c>
      <c r="AG606" s="7"/>
      <c r="AH606" s="1064" t="s">
        <v>574</v>
      </c>
      <c r="AI606" s="1064"/>
      <c r="AJ606" s="1064"/>
      <c r="AK606" s="1064"/>
      <c r="AL606" s="1064"/>
      <c r="AM606" s="1064"/>
      <c r="AN606" s="483" t="s">
        <v>161</v>
      </c>
      <c r="AO606" s="483"/>
      <c r="AP606" s="483"/>
      <c r="AQ606" s="483"/>
      <c r="AR606" s="483"/>
      <c r="AS606" s="483"/>
      <c r="AT606" s="483"/>
      <c r="AU606" s="483"/>
      <c r="AV606" s="483"/>
      <c r="AW606" s="483"/>
      <c r="AX606" s="7"/>
      <c r="AY606" s="74"/>
    </row>
    <row r="607" spans="1:52" ht="15.75" x14ac:dyDescent="0.25">
      <c r="A607" s="1"/>
      <c r="B607" s="1"/>
      <c r="C607" s="1"/>
      <c r="D607" s="1"/>
      <c r="E607" s="1"/>
      <c r="F607" s="1"/>
      <c r="G607" s="1"/>
      <c r="H607" s="1"/>
      <c r="I607" s="480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2" ht="15.75" x14ac:dyDescent="0.25">
      <c r="A608" s="1"/>
      <c r="B608" s="1" t="s">
        <v>167</v>
      </c>
      <c r="C608" s="1" t="s">
        <v>0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4"/>
      <c r="Q608" s="4" t="s">
        <v>8</v>
      </c>
      <c r="R608" s="1"/>
      <c r="S608" s="970">
        <f>'Rekap1 +tunjangan'!F37</f>
        <v>2308543</v>
      </c>
      <c r="T608" s="971"/>
      <c r="U608" s="971"/>
      <c r="V608" s="971"/>
      <c r="W608" s="971"/>
      <c r="X608" s="972"/>
      <c r="Y608" s="482"/>
      <c r="Z608" s="1"/>
      <c r="AA608" s="1" t="s">
        <v>166</v>
      </c>
      <c r="AB608" s="1" t="s">
        <v>153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5" ht="3" customHeight="1" x14ac:dyDescent="0.25">
      <c r="A609" s="1"/>
      <c r="B609" s="1"/>
      <c r="C609" s="1"/>
      <c r="D609" s="1"/>
      <c r="E609" s="1"/>
      <c r="F609" s="1"/>
      <c r="G609" s="1"/>
      <c r="H609" s="1"/>
      <c r="I609" s="480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5" ht="15.75" x14ac:dyDescent="0.25">
      <c r="A610" s="1"/>
      <c r="B610" s="1" t="s">
        <v>168</v>
      </c>
      <c r="C610" s="1" t="s">
        <v>125</v>
      </c>
      <c r="D610" s="1"/>
      <c r="E610" s="1"/>
      <c r="F610" s="1"/>
      <c r="G610" s="1"/>
      <c r="H610" s="1"/>
      <c r="I610" s="1"/>
      <c r="J610" s="1"/>
      <c r="K610" s="16"/>
      <c r="L610" s="16"/>
      <c r="M610" s="16"/>
      <c r="N610" s="16"/>
      <c r="O610" s="1"/>
      <c r="P610" s="4"/>
      <c r="Q610" s="4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 t="s">
        <v>108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5" ht="3" customHeight="1" x14ac:dyDescent="0.25">
      <c r="A611" s="1"/>
      <c r="B611" s="1"/>
      <c r="C611" s="1"/>
      <c r="D611" s="1"/>
      <c r="E611" s="1"/>
      <c r="F611" s="1"/>
      <c r="G611" s="1"/>
      <c r="H611" s="1"/>
      <c r="I611" s="4"/>
      <c r="J611" s="1"/>
      <c r="K611" s="480"/>
      <c r="L611" s="480"/>
      <c r="M611" s="480"/>
      <c r="N611" s="480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504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5" ht="15.75" x14ac:dyDescent="0.25">
      <c r="A612" s="1"/>
      <c r="B612" s="1"/>
      <c r="C612" s="1" t="s">
        <v>20</v>
      </c>
      <c r="D612" s="1"/>
      <c r="E612" s="1"/>
      <c r="F612" s="1"/>
      <c r="G612" s="1"/>
      <c r="H612" s="1"/>
      <c r="I612" s="4"/>
      <c r="J612" s="1"/>
      <c r="K612" s="1"/>
      <c r="L612" s="1"/>
      <c r="M612" s="1"/>
      <c r="N612" s="1"/>
      <c r="O612" s="1"/>
      <c r="P612" s="4"/>
      <c r="Q612" s="4" t="s">
        <v>8</v>
      </c>
      <c r="R612" s="1"/>
      <c r="S612" s="970">
        <f>'Rekap1 +tunjangan'!G37</f>
        <v>0</v>
      </c>
      <c r="T612" s="971"/>
      <c r="U612" s="971"/>
      <c r="V612" s="971"/>
      <c r="W612" s="971"/>
      <c r="X612" s="972"/>
      <c r="Y612" s="482"/>
      <c r="Z612" s="1"/>
      <c r="AA612" s="1"/>
      <c r="AB612" s="1" t="s">
        <v>550</v>
      </c>
      <c r="AC612" s="1"/>
      <c r="AD612" s="1"/>
      <c r="AE612" s="1"/>
      <c r="AF612" s="4"/>
      <c r="AG612" s="15"/>
      <c r="AH612" s="16"/>
      <c r="AI612" s="16"/>
      <c r="AJ612" s="505"/>
      <c r="AK612" s="505"/>
      <c r="AL612" s="16"/>
      <c r="AM612" s="16"/>
      <c r="AN612" s="16"/>
      <c r="AO612" s="15"/>
      <c r="AP612" s="990">
        <v>0</v>
      </c>
      <c r="AQ612" s="991"/>
      <c r="AR612" s="107"/>
      <c r="AS612" s="1"/>
      <c r="AT612" s="1" t="s">
        <v>8</v>
      </c>
      <c r="AU612" s="970">
        <f>'Rekap1 +tunjangan'!AM37</f>
        <v>30780.578500000003</v>
      </c>
      <c r="AV612" s="971"/>
      <c r="AW612" s="971"/>
      <c r="AX612" s="971"/>
      <c r="AY612" s="971"/>
      <c r="AZ612" s="972"/>
    </row>
    <row r="613" spans="1:55" ht="3" customHeight="1" x14ac:dyDescent="0.25">
      <c r="A613" s="1"/>
      <c r="B613" s="1"/>
      <c r="C613" s="1"/>
      <c r="D613" s="1"/>
      <c r="E613" s="1"/>
      <c r="F613" s="1"/>
      <c r="G613" s="1"/>
      <c r="H613" s="1"/>
      <c r="I613" s="4"/>
      <c r="J613" s="1"/>
      <c r="K613" s="1"/>
      <c r="L613" s="1"/>
      <c r="M613" s="15"/>
      <c r="N613" s="15"/>
      <c r="O613" s="1"/>
      <c r="P613" s="4"/>
      <c r="Q613" s="4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504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>
        <v>0</v>
      </c>
      <c r="AX613" s="1"/>
      <c r="AY613" s="1"/>
      <c r="AZ613" s="1"/>
    </row>
    <row r="614" spans="1:55" ht="15.75" x14ac:dyDescent="0.25">
      <c r="A614" s="1"/>
      <c r="B614" s="1"/>
      <c r="C614" s="1" t="s">
        <v>41</v>
      </c>
      <c r="D614" s="1"/>
      <c r="E614" s="1"/>
      <c r="F614" s="1"/>
      <c r="G614" s="1"/>
      <c r="H614" s="1"/>
      <c r="I614" s="4"/>
      <c r="J614" s="1"/>
      <c r="K614" s="1"/>
      <c r="L614" s="1"/>
      <c r="M614" s="1"/>
      <c r="N614" s="1"/>
      <c r="O614" s="1"/>
      <c r="P614" s="4"/>
      <c r="Q614" s="4" t="s">
        <v>8</v>
      </c>
      <c r="R614" s="1"/>
      <c r="S614" s="970">
        <f>'Rekap1 +tunjangan'!H37</f>
        <v>245000</v>
      </c>
      <c r="T614" s="971"/>
      <c r="U614" s="971"/>
      <c r="V614" s="971"/>
      <c r="W614" s="971"/>
      <c r="X614" s="972"/>
      <c r="Y614" s="482"/>
      <c r="Z614" s="1"/>
      <c r="AA614" s="1"/>
      <c r="AB614" s="1" t="s">
        <v>88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992"/>
      <c r="AQ614" s="992"/>
      <c r="AR614" s="481"/>
      <c r="AS614" s="1"/>
      <c r="AT614" s="1" t="s">
        <v>8</v>
      </c>
      <c r="AU614" s="970">
        <f>'Rekap1 +tunjangan'!AF37</f>
        <v>57713.575000000004</v>
      </c>
      <c r="AV614" s="971"/>
      <c r="AW614" s="971"/>
      <c r="AX614" s="971"/>
      <c r="AY614" s="971"/>
      <c r="AZ614" s="972"/>
    </row>
    <row r="615" spans="1:55" ht="3" customHeight="1" x14ac:dyDescent="0.25">
      <c r="A615" s="1"/>
      <c r="B615" s="1"/>
      <c r="C615" s="1"/>
      <c r="D615" s="1"/>
      <c r="E615" s="1"/>
      <c r="F615" s="1"/>
      <c r="G615" s="1"/>
      <c r="H615" s="1"/>
      <c r="I615" s="4"/>
      <c r="J615" s="1"/>
      <c r="K615" s="1"/>
      <c r="L615" s="1"/>
      <c r="M615" s="1"/>
      <c r="N615" s="1"/>
      <c r="O615" s="1"/>
      <c r="P615" s="480"/>
      <c r="Q615" s="480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504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5" ht="15.75" x14ac:dyDescent="0.25">
      <c r="A616" s="1"/>
      <c r="B616" s="1"/>
      <c r="C616" s="1" t="s">
        <v>21</v>
      </c>
      <c r="D616" s="1"/>
      <c r="E616" s="1"/>
      <c r="F616" s="1"/>
      <c r="G616" s="1"/>
      <c r="H616" s="1"/>
      <c r="I616" s="4"/>
      <c r="J616" s="1"/>
      <c r="K616" s="1"/>
      <c r="L616" s="1"/>
      <c r="M616" s="1"/>
      <c r="N616" s="1"/>
      <c r="O616" s="1"/>
      <c r="P616" s="4"/>
      <c r="Q616" s="4" t="s">
        <v>8</v>
      </c>
      <c r="R616" s="1"/>
      <c r="S616" s="970">
        <f>'Rekap1 +tunjangan'!I37</f>
        <v>0</v>
      </c>
      <c r="T616" s="971"/>
      <c r="U616" s="971"/>
      <c r="V616" s="971"/>
      <c r="W616" s="971"/>
      <c r="X616" s="972"/>
      <c r="Y616" s="482"/>
      <c r="Z616" s="1"/>
      <c r="AA616" s="1"/>
      <c r="AB616" s="1" t="s">
        <v>551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5"/>
      <c r="AU616" s="1013"/>
      <c r="AV616" s="1013"/>
      <c r="AW616" s="1013"/>
      <c r="AX616" s="1013"/>
      <c r="AY616" s="1013"/>
      <c r="AZ616" s="1013"/>
    </row>
    <row r="617" spans="1:55" ht="3" customHeight="1" x14ac:dyDescent="0.25">
      <c r="A617" s="1"/>
      <c r="B617" s="1"/>
      <c r="C617" s="1"/>
      <c r="D617" s="1"/>
      <c r="E617" s="1"/>
      <c r="F617" s="1"/>
      <c r="G617" s="1"/>
      <c r="H617" s="1"/>
      <c r="I617" s="4"/>
      <c r="J617" s="1"/>
      <c r="K617" s="1"/>
      <c r="L617" s="1"/>
      <c r="M617" s="1"/>
      <c r="N617" s="1"/>
      <c r="O617" s="1"/>
      <c r="P617" s="480"/>
      <c r="Q617" s="480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5" ht="15.75" x14ac:dyDescent="0.25">
      <c r="A618" s="1"/>
      <c r="B618" s="1"/>
      <c r="C618" s="1" t="s">
        <v>1</v>
      </c>
      <c r="D618" s="1"/>
      <c r="E618" s="1"/>
      <c r="F618" s="1"/>
      <c r="G618" s="1"/>
      <c r="H618" s="1"/>
      <c r="I618" s="4"/>
      <c r="J618" s="1"/>
      <c r="K618" s="990">
        <f>'Rekap1 +tunjangan'!D37</f>
        <v>20</v>
      </c>
      <c r="L618" s="991"/>
      <c r="M618" s="131" t="s">
        <v>31</v>
      </c>
      <c r="N618" s="107"/>
      <c r="O618" s="1"/>
      <c r="P618" s="4"/>
      <c r="Q618" s="4" t="s">
        <v>8</v>
      </c>
      <c r="R618" s="1"/>
      <c r="S618" s="970">
        <f>'Rekap1 +tunjangan'!N37</f>
        <v>700000</v>
      </c>
      <c r="T618" s="971"/>
      <c r="U618" s="971"/>
      <c r="V618" s="971"/>
      <c r="W618" s="971"/>
      <c r="X618" s="972"/>
      <c r="Y618" s="482"/>
      <c r="Z618" s="1"/>
      <c r="AA618" s="1"/>
      <c r="AB618" s="1" t="s">
        <v>128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969">
        <v>0.02</v>
      </c>
      <c r="AN618" s="969"/>
      <c r="AO618" s="969"/>
      <c r="AP618" s="1"/>
      <c r="AQ618" s="1"/>
      <c r="AR618" s="1"/>
      <c r="AS618" s="1"/>
      <c r="AT618" s="1" t="s">
        <v>8</v>
      </c>
      <c r="AU618" s="970">
        <f>'BPJS Ketenagakerjaan'!K59</f>
        <v>46170.86</v>
      </c>
      <c r="AV618" s="971"/>
      <c r="AW618" s="971"/>
      <c r="AX618" s="971"/>
      <c r="AY618" s="971"/>
      <c r="AZ618" s="972"/>
      <c r="BA618" s="99"/>
    </row>
    <row r="619" spans="1:55" ht="3" customHeight="1" x14ac:dyDescent="0.25">
      <c r="A619" s="1"/>
      <c r="B619" s="1"/>
      <c r="C619" s="1"/>
      <c r="D619" s="1"/>
      <c r="E619" s="1"/>
      <c r="F619" s="1"/>
      <c r="G619" s="1"/>
      <c r="H619" s="1"/>
      <c r="I619" s="4"/>
      <c r="J619" s="1"/>
      <c r="K619" s="1"/>
      <c r="L619" s="1"/>
      <c r="M619" s="37"/>
      <c r="N619" s="1"/>
      <c r="O619" s="1"/>
      <c r="P619" s="4"/>
      <c r="Q619" s="4"/>
      <c r="R619" s="1"/>
      <c r="S619" s="482"/>
      <c r="T619" s="482"/>
      <c r="U619" s="482"/>
      <c r="V619" s="482"/>
      <c r="W619" s="482"/>
      <c r="X619" s="482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5" ht="15.75" x14ac:dyDescent="0.25">
      <c r="A620" s="1"/>
      <c r="B620" s="1"/>
      <c r="C620" s="1" t="s">
        <v>2</v>
      </c>
      <c r="D620" s="1"/>
      <c r="E620" s="1"/>
      <c r="F620" s="1"/>
      <c r="G620" s="1"/>
      <c r="H620" s="1"/>
      <c r="I620" s="4"/>
      <c r="J620" s="1"/>
      <c r="K620" s="990">
        <f>K618</f>
        <v>20</v>
      </c>
      <c r="L620" s="991"/>
      <c r="M620" s="131" t="s">
        <v>31</v>
      </c>
      <c r="N620" s="107"/>
      <c r="O620" s="1"/>
      <c r="P620" s="4"/>
      <c r="Q620" s="4" t="s">
        <v>8</v>
      </c>
      <c r="R620" s="1"/>
      <c r="S620" s="970">
        <f>'Rekap1 +tunjangan'!P37</f>
        <v>780000</v>
      </c>
      <c r="T620" s="971"/>
      <c r="U620" s="971"/>
      <c r="V620" s="971"/>
      <c r="W620" s="971"/>
      <c r="X620" s="972"/>
      <c r="Y620" s="482"/>
      <c r="Z620" s="1"/>
      <c r="AA620" s="1"/>
      <c r="AB620" s="1" t="s">
        <v>602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969">
        <v>0.01</v>
      </c>
      <c r="AN620" s="969"/>
      <c r="AO620" s="969"/>
      <c r="AP620" s="88"/>
      <c r="AQ620" s="1"/>
      <c r="AR620" s="1"/>
      <c r="AS620" s="1"/>
      <c r="AT620" s="1" t="s">
        <v>8</v>
      </c>
      <c r="AU620" s="970">
        <f>'BPJS Ketenagakerjaan'!P59</f>
        <v>23085.43</v>
      </c>
      <c r="AV620" s="971"/>
      <c r="AW620" s="971"/>
      <c r="AX620" s="971"/>
      <c r="AY620" s="971"/>
      <c r="AZ620" s="972"/>
    </row>
    <row r="621" spans="1:55" ht="3" customHeight="1" x14ac:dyDescent="0.25">
      <c r="A621" s="1"/>
      <c r="B621" s="1"/>
      <c r="C621" s="1"/>
      <c r="D621" s="1"/>
      <c r="E621" s="1"/>
      <c r="F621" s="1"/>
      <c r="G621" s="1"/>
      <c r="H621" s="1"/>
      <c r="I621" s="4"/>
      <c r="J621" s="1"/>
      <c r="K621" s="1"/>
      <c r="L621" s="1"/>
      <c r="M621" s="1"/>
      <c r="N621" s="1"/>
      <c r="O621" s="1"/>
      <c r="P621" s="4"/>
      <c r="Q621" s="4"/>
      <c r="R621" s="1"/>
      <c r="S621" s="482"/>
      <c r="T621" s="482"/>
      <c r="U621" s="482"/>
      <c r="V621" s="482"/>
      <c r="W621" s="482"/>
      <c r="X621" s="482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5" ht="15.75" x14ac:dyDescent="0.25">
      <c r="A622" s="1"/>
      <c r="B622" s="1"/>
      <c r="C622" s="1" t="s">
        <v>3</v>
      </c>
      <c r="D622" s="1"/>
      <c r="E622" s="1"/>
      <c r="F622" s="1"/>
      <c r="G622" s="1"/>
      <c r="H622" s="1"/>
      <c r="I622" s="4"/>
      <c r="J622" s="1"/>
      <c r="K622" s="1"/>
      <c r="L622" s="1"/>
      <c r="M622" s="107"/>
      <c r="N622" s="107"/>
      <c r="O622" s="1"/>
      <c r="P622" s="480"/>
      <c r="Q622" s="480" t="s">
        <v>8</v>
      </c>
      <c r="R622" s="1"/>
      <c r="S622" s="970">
        <f>'Rekap1 +tunjangan'!Q37</f>
        <v>0</v>
      </c>
      <c r="T622" s="971"/>
      <c r="U622" s="971"/>
      <c r="V622" s="971"/>
      <c r="W622" s="971"/>
      <c r="X622" s="972"/>
      <c r="Y622" s="482"/>
      <c r="Z622" s="1"/>
      <c r="AA622" s="1"/>
      <c r="AB622" s="1" t="s">
        <v>172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013"/>
      <c r="AV622" s="1013"/>
      <c r="AW622" s="1013"/>
      <c r="AX622" s="1013"/>
      <c r="AY622" s="1013"/>
      <c r="AZ622" s="1013"/>
    </row>
    <row r="623" spans="1:55" ht="3" customHeight="1" x14ac:dyDescent="0.25">
      <c r="A623" s="1"/>
      <c r="B623" s="1"/>
      <c r="C623" s="1"/>
      <c r="D623" s="1"/>
      <c r="E623" s="1"/>
      <c r="F623" s="1"/>
      <c r="G623" s="1"/>
      <c r="H623" s="1"/>
      <c r="I623" s="4"/>
      <c r="J623" s="1"/>
      <c r="K623" s="1"/>
      <c r="L623" s="1"/>
      <c r="M623" s="1"/>
      <c r="N623" s="1"/>
      <c r="O623" s="1"/>
      <c r="P623" s="480"/>
      <c r="Q623" s="480"/>
      <c r="R623" s="1"/>
      <c r="S623" s="1"/>
      <c r="T623" s="1"/>
      <c r="U623" s="1"/>
      <c r="V623" s="1"/>
      <c r="W623" s="1"/>
      <c r="X623" s="1"/>
      <c r="Y623" s="482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5" ht="15.75" x14ac:dyDescent="0.25">
      <c r="A624" s="1"/>
      <c r="B624" s="1"/>
      <c r="C624" s="1" t="s">
        <v>105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480"/>
      <c r="Q624" s="480" t="s">
        <v>8</v>
      </c>
      <c r="R624" s="1"/>
      <c r="S624" s="970">
        <f>'Rekap1 +tunjangan'!R37</f>
        <v>0</v>
      </c>
      <c r="T624" s="971"/>
      <c r="U624" s="971"/>
      <c r="V624" s="971"/>
      <c r="W624" s="971"/>
      <c r="X624" s="972"/>
      <c r="Y624" s="482"/>
      <c r="Z624" s="1"/>
      <c r="AA624" s="1"/>
      <c r="AB624" s="1" t="s">
        <v>174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970">
        <f>KOPERASI!C88</f>
        <v>0</v>
      </c>
      <c r="AV624" s="971"/>
      <c r="AW624" s="971"/>
      <c r="AX624" s="971"/>
      <c r="AY624" s="971"/>
      <c r="AZ624" s="972"/>
      <c r="BB624" s="1"/>
      <c r="BC624" s="1"/>
    </row>
    <row r="625" spans="1:52" ht="3" customHeight="1" x14ac:dyDescent="0.25">
      <c r="A625" s="1"/>
      <c r="B625" s="1"/>
      <c r="C625" s="1"/>
      <c r="D625" s="1"/>
      <c r="E625" s="1"/>
      <c r="F625" s="1"/>
      <c r="G625" s="1"/>
      <c r="H625" s="1"/>
      <c r="I625" s="4"/>
      <c r="J625" s="1"/>
      <c r="K625" s="1"/>
      <c r="L625" s="1"/>
      <c r="M625" s="1"/>
      <c r="N625" s="1"/>
      <c r="O625" s="1"/>
      <c r="P625" s="480"/>
      <c r="Q625" s="480"/>
      <c r="R625" s="1"/>
      <c r="S625" s="482"/>
      <c r="T625" s="482"/>
      <c r="U625" s="482"/>
      <c r="V625" s="482"/>
      <c r="W625" s="482"/>
      <c r="X625" s="482"/>
      <c r="Y625" s="482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x14ac:dyDescent="0.25">
      <c r="A626" s="1"/>
      <c r="B626" s="1"/>
      <c r="C626" s="1" t="s">
        <v>106</v>
      </c>
      <c r="D626" s="1"/>
      <c r="E626" s="1"/>
      <c r="F626" s="1"/>
      <c r="G626" s="1"/>
      <c r="H626" s="1"/>
      <c r="I626" s="4"/>
      <c r="J626" s="1"/>
      <c r="K626" s="1"/>
      <c r="L626" s="1"/>
      <c r="M626" s="1"/>
      <c r="N626" s="1"/>
      <c r="O626" s="1"/>
      <c r="P626" s="4"/>
      <c r="Q626" s="4" t="s">
        <v>8</v>
      </c>
      <c r="R626" s="1"/>
      <c r="S626" s="970">
        <f>'Rekap1 +tunjangan'!T37</f>
        <v>0</v>
      </c>
      <c r="T626" s="971"/>
      <c r="U626" s="971"/>
      <c r="V626" s="971"/>
      <c r="W626" s="971"/>
      <c r="X626" s="972"/>
      <c r="Y626" s="482"/>
      <c r="Z626" s="1"/>
      <c r="AA626" s="1"/>
      <c r="AB626" s="1" t="s">
        <v>173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970">
        <f>KOPERASI!D54</f>
        <v>100000</v>
      </c>
      <c r="AV626" s="971"/>
      <c r="AW626" s="971"/>
      <c r="AX626" s="971"/>
      <c r="AY626" s="971"/>
      <c r="AZ626" s="972"/>
    </row>
    <row r="627" spans="1:52" ht="3" customHeight="1" x14ac:dyDescent="0.25">
      <c r="A627" s="1"/>
      <c r="B627" s="1"/>
      <c r="C627" s="1"/>
      <c r="D627" s="1"/>
      <c r="E627" s="1"/>
      <c r="F627" s="1"/>
      <c r="G627" s="1"/>
      <c r="H627" s="1"/>
      <c r="I627" s="4"/>
      <c r="J627" s="1"/>
      <c r="K627" s="1"/>
      <c r="L627" s="1"/>
      <c r="M627" s="1"/>
      <c r="N627" s="1"/>
      <c r="O627" s="1"/>
      <c r="P627" s="4"/>
      <c r="Q627" s="4"/>
      <c r="R627" s="1"/>
      <c r="S627" s="482"/>
      <c r="T627" s="482"/>
      <c r="U627" s="482"/>
      <c r="V627" s="482"/>
      <c r="W627" s="482"/>
      <c r="X627" s="482"/>
      <c r="Y627" s="1"/>
      <c r="Z627" s="1"/>
      <c r="AA627" s="1"/>
      <c r="AB627" s="1"/>
      <c r="AC627" s="1"/>
      <c r="AD627" s="1"/>
      <c r="AE627" s="1"/>
      <c r="AF627" s="480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x14ac:dyDescent="0.25">
      <c r="A628" s="1"/>
      <c r="B628" s="1"/>
      <c r="C628" s="1" t="s">
        <v>183</v>
      </c>
      <c r="D628" s="1"/>
      <c r="E628" s="1"/>
      <c r="F628" s="1"/>
      <c r="G628" s="1"/>
      <c r="H628" s="1"/>
      <c r="I628" s="4"/>
      <c r="J628" s="1"/>
      <c r="K628" s="1"/>
      <c r="L628" s="1"/>
      <c r="M628" s="1"/>
      <c r="N628" s="1"/>
      <c r="O628" s="1"/>
      <c r="P628" s="480"/>
      <c r="Q628" s="480" t="s">
        <v>8</v>
      </c>
      <c r="R628" s="1"/>
      <c r="S628" s="970">
        <f>'Rekap1 +tunjangan'!U37</f>
        <v>0</v>
      </c>
      <c r="T628" s="971"/>
      <c r="U628" s="971"/>
      <c r="V628" s="971"/>
      <c r="W628" s="971"/>
      <c r="X628" s="972"/>
      <c r="Y628" s="482"/>
      <c r="Z628" s="1"/>
      <c r="AA628" s="1"/>
      <c r="AB628" s="1" t="s">
        <v>175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970">
        <f>KOPERASI!E88</f>
        <v>0</v>
      </c>
      <c r="AV628" s="971"/>
      <c r="AW628" s="971"/>
      <c r="AX628" s="971"/>
      <c r="AY628" s="971"/>
      <c r="AZ628" s="972"/>
    </row>
    <row r="629" spans="1:52" ht="3" customHeight="1" x14ac:dyDescent="0.25">
      <c r="A629" s="1"/>
      <c r="B629" s="1"/>
      <c r="C629" s="1"/>
      <c r="D629" s="1"/>
      <c r="E629" s="1"/>
      <c r="F629" s="1"/>
      <c r="G629" s="1"/>
      <c r="H629" s="1"/>
      <c r="I629" s="4"/>
      <c r="J629" s="1"/>
      <c r="K629" s="1"/>
      <c r="L629" s="1"/>
      <c r="M629" s="1"/>
      <c r="N629" s="1"/>
      <c r="O629" s="4"/>
      <c r="P629" s="4"/>
      <c r="Q629" s="4"/>
      <c r="R629" s="1"/>
      <c r="S629" s="482"/>
      <c r="T629" s="482"/>
      <c r="U629" s="482"/>
      <c r="V629" s="482"/>
      <c r="W629" s="482"/>
      <c r="X629" s="482"/>
      <c r="Y629" s="482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x14ac:dyDescent="0.25">
      <c r="A630" s="1"/>
      <c r="B630" s="1"/>
      <c r="C630" s="1" t="s">
        <v>187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480" t="s">
        <v>8</v>
      </c>
      <c r="R630" s="1"/>
      <c r="S630" s="970">
        <f>'Rekap1 +tunjangan'!W37</f>
        <v>0</v>
      </c>
      <c r="T630" s="971"/>
      <c r="U630" s="971"/>
      <c r="V630" s="971"/>
      <c r="W630" s="971"/>
      <c r="X630" s="972"/>
      <c r="Y630" s="482"/>
      <c r="Z630" s="1"/>
      <c r="AA630" s="1"/>
      <c r="AB630" s="1" t="s">
        <v>200</v>
      </c>
      <c r="AC630" s="1"/>
      <c r="AD630" s="1"/>
      <c r="AE630" s="1"/>
      <c r="AF630" s="1"/>
      <c r="AG630" s="1"/>
      <c r="AH630" s="5" t="s">
        <v>19</v>
      </c>
      <c r="AI630" s="483"/>
      <c r="AJ630" s="484"/>
      <c r="AK630" s="990">
        <f>KOPERASI!J87</f>
        <v>0</v>
      </c>
      <c r="AL630" s="991"/>
      <c r="AM630" s="16"/>
      <c r="AN630" s="72" t="s">
        <v>132</v>
      </c>
      <c r="AO630" s="483"/>
      <c r="AP630" s="74"/>
      <c r="AQ630" s="990">
        <v>0</v>
      </c>
      <c r="AR630" s="991"/>
      <c r="AS630" s="481"/>
      <c r="AT630" s="1" t="s">
        <v>8</v>
      </c>
      <c r="AU630" s="970">
        <f>KOPERASI!H87</f>
        <v>0</v>
      </c>
      <c r="AV630" s="971"/>
      <c r="AW630" s="971"/>
      <c r="AX630" s="971"/>
      <c r="AY630" s="971"/>
      <c r="AZ630" s="972"/>
    </row>
    <row r="631" spans="1:52" ht="3" customHeight="1" x14ac:dyDescent="0.25">
      <c r="A631" s="1"/>
      <c r="B631" s="1"/>
      <c r="Y631" s="482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x14ac:dyDescent="0.25">
      <c r="A632" s="1"/>
      <c r="B632" s="1"/>
      <c r="Y632" s="482"/>
      <c r="Z632" s="1"/>
      <c r="AA632" s="1"/>
      <c r="AB632" s="1" t="s">
        <v>471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983"/>
      <c r="AS632" s="983"/>
      <c r="AT632" s="1" t="s">
        <v>8</v>
      </c>
      <c r="AU632" s="970">
        <f>KOPERASI!G87</f>
        <v>0</v>
      </c>
      <c r="AV632" s="971"/>
      <c r="AW632" s="971"/>
      <c r="AX632" s="971"/>
      <c r="AY632" s="971"/>
      <c r="AZ632" s="972"/>
    </row>
    <row r="633" spans="1:52" ht="3" customHeight="1" x14ac:dyDescent="0.25">
      <c r="A633" s="1"/>
      <c r="B633" s="1"/>
      <c r="Y633" s="482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x14ac:dyDescent="0.25">
      <c r="A634" s="1"/>
      <c r="B634" s="1"/>
      <c r="Y634" s="482"/>
      <c r="Z634" s="1"/>
      <c r="AA634" s="1"/>
      <c r="AB634" s="1" t="s">
        <v>474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970">
        <f>'Rekap1 +tunjangan'!AD37</f>
        <v>0</v>
      </c>
      <c r="AV634" s="971"/>
      <c r="AW634" s="971"/>
      <c r="AX634" s="971"/>
      <c r="AY634" s="971"/>
      <c r="AZ634" s="972"/>
    </row>
    <row r="635" spans="1:52" ht="3" customHeight="1" x14ac:dyDescent="0.25">
      <c r="A635" s="1"/>
      <c r="B635" s="1"/>
      <c r="Y635" s="482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x14ac:dyDescent="0.25">
      <c r="A636" s="1"/>
      <c r="B636" s="1"/>
      <c r="Y636" s="482"/>
      <c r="Z636" s="1"/>
      <c r="AA636" s="1"/>
      <c r="AB636" s="1" t="s">
        <v>171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983">
        <v>0.4</v>
      </c>
      <c r="AS636" s="983"/>
      <c r="AT636" s="1" t="s">
        <v>8</v>
      </c>
      <c r="AU636" s="970">
        <f>'Rekap1 +tunjangan'!AJ37</f>
        <v>0</v>
      </c>
      <c r="AV636" s="971"/>
      <c r="AW636" s="971"/>
      <c r="AX636" s="971"/>
      <c r="AY636" s="971"/>
      <c r="AZ636" s="972"/>
    </row>
    <row r="637" spans="1:52" ht="3" customHeight="1" x14ac:dyDescent="0.25">
      <c r="A637" s="1"/>
      <c r="B637" s="1"/>
      <c r="Y637" s="482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x14ac:dyDescent="0.25">
      <c r="A638" s="1"/>
      <c r="B638" s="1"/>
      <c r="Y638" s="482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3" customHeight="1" x14ac:dyDescent="0.25">
      <c r="A639" s="1"/>
      <c r="B639" s="1"/>
      <c r="C639" s="1"/>
      <c r="D639" s="1"/>
      <c r="E639" s="1"/>
      <c r="F639" s="1"/>
      <c r="G639" s="1"/>
      <c r="H639" s="1"/>
      <c r="I639" s="4"/>
      <c r="J639" s="1"/>
      <c r="K639" s="1"/>
      <c r="L639" s="1"/>
      <c r="M639" s="1"/>
      <c r="N639" s="1"/>
      <c r="O639" s="4"/>
      <c r="P639" s="4"/>
      <c r="Q639" s="4"/>
      <c r="R639" s="1"/>
      <c r="S639" s="482"/>
      <c r="T639" s="482"/>
      <c r="U639" s="482"/>
      <c r="V639" s="482"/>
      <c r="W639" s="482"/>
      <c r="X639" s="482"/>
      <c r="Y639" s="482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x14ac:dyDescent="0.25">
      <c r="A640" s="1"/>
      <c r="B640" s="1" t="s">
        <v>154</v>
      </c>
      <c r="C640" s="1" t="s">
        <v>126</v>
      </c>
      <c r="D640" s="1"/>
      <c r="E640" s="1"/>
      <c r="F640" s="1"/>
      <c r="G640" s="1"/>
      <c r="H640" s="1"/>
      <c r="I640" s="4"/>
      <c r="J640" s="1"/>
      <c r="K640" s="1"/>
      <c r="L640" s="1"/>
      <c r="M640" s="1"/>
      <c r="N640" s="1"/>
      <c r="O640" s="1"/>
      <c r="P640" s="4"/>
      <c r="Q640" s="4" t="s">
        <v>8</v>
      </c>
      <c r="R640" s="1"/>
      <c r="S640" s="970">
        <f>'Rekap1 +tunjangan'!S37</f>
        <v>0</v>
      </c>
      <c r="T640" s="971"/>
      <c r="U640" s="971"/>
      <c r="V640" s="971"/>
      <c r="W640" s="971"/>
      <c r="X640" s="972"/>
      <c r="Y640" s="482"/>
      <c r="Z640" s="1"/>
      <c r="AA640" s="1" t="s">
        <v>169</v>
      </c>
      <c r="AB640" s="1" t="s">
        <v>129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 t="s">
        <v>8</v>
      </c>
      <c r="AU640" s="970">
        <f>'Rekap1 +tunjangan'!AG37</f>
        <v>0</v>
      </c>
      <c r="AV640" s="971"/>
      <c r="AW640" s="971"/>
      <c r="AX640" s="971"/>
      <c r="AY640" s="971"/>
      <c r="AZ640" s="972"/>
    </row>
    <row r="641" spans="1:62" ht="3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482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62" ht="15.7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62" ht="3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482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62" ht="15.75" x14ac:dyDescent="0.25">
      <c r="A644" s="1"/>
      <c r="B644" s="1"/>
      <c r="C644" s="9" t="s">
        <v>4</v>
      </c>
      <c r="D644" s="1"/>
      <c r="E644" s="1"/>
      <c r="F644" s="1"/>
      <c r="G644" s="1"/>
      <c r="H644" s="1"/>
      <c r="I644" s="4"/>
      <c r="J644" s="1"/>
      <c r="K644" s="1"/>
      <c r="L644" s="1"/>
      <c r="M644" s="1"/>
      <c r="N644" s="1"/>
      <c r="O644" s="4"/>
      <c r="P644" s="4"/>
      <c r="Q644" s="480" t="s">
        <v>8</v>
      </c>
      <c r="R644" s="1"/>
      <c r="S644" s="985">
        <f>SUM(S608:X643)</f>
        <v>4033543</v>
      </c>
      <c r="T644" s="986"/>
      <c r="U644" s="986"/>
      <c r="V644" s="986"/>
      <c r="W644" s="986"/>
      <c r="X644" s="987"/>
      <c r="Y644" s="89"/>
      <c r="Z644" s="1"/>
      <c r="AA644" s="9" t="s">
        <v>4</v>
      </c>
      <c r="AB644" s="1"/>
      <c r="AC644" s="1"/>
      <c r="AD644" s="1"/>
      <c r="AE644" s="1"/>
      <c r="AF644" s="4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 t="s">
        <v>8</v>
      </c>
      <c r="AU644" s="985">
        <f>SUM(AU612:AZ643)</f>
        <v>257750.44349999999</v>
      </c>
      <c r="AV644" s="986"/>
      <c r="AW644" s="986"/>
      <c r="AX644" s="986"/>
      <c r="AY644" s="986"/>
      <c r="AZ644" s="987"/>
      <c r="BB644" s="1012">
        <f>AU644-AU620</f>
        <v>234665.0135</v>
      </c>
      <c r="BC644" s="1012"/>
      <c r="BD644" s="1012"/>
      <c r="BE644" s="1012"/>
      <c r="BF644" s="1012"/>
      <c r="BG644" s="1012"/>
      <c r="BH644" s="1012"/>
    </row>
    <row r="645" spans="1:62" ht="16.5" thickBot="1" x14ac:dyDescent="0.3">
      <c r="A645" s="1"/>
      <c r="B645" s="1"/>
      <c r="C645" s="1"/>
      <c r="D645" s="1"/>
      <c r="E645" s="1"/>
      <c r="F645" s="1"/>
      <c r="G645" s="1"/>
      <c r="H645" s="1"/>
      <c r="I645" s="480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480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62" ht="21" customHeight="1" thickTop="1" x14ac:dyDescent="0.3">
      <c r="A646" s="19"/>
      <c r="B646" s="973"/>
      <c r="C646" s="974"/>
      <c r="D646" s="974"/>
      <c r="E646" s="974"/>
      <c r="F646" s="974"/>
      <c r="G646" s="1006" t="s">
        <v>130</v>
      </c>
      <c r="H646" s="1006"/>
      <c r="I646" s="1006"/>
      <c r="J646" s="1006"/>
      <c r="K646" s="1006"/>
      <c r="L646" s="1006"/>
      <c r="M646" s="1006"/>
      <c r="N646" s="1006"/>
      <c r="O646" s="1006"/>
      <c r="P646" s="1006"/>
      <c r="Q646" s="1006"/>
      <c r="R646" s="1006"/>
      <c r="S646" s="1006"/>
      <c r="T646" s="1006"/>
      <c r="U646" s="1006"/>
      <c r="V646" s="1006"/>
      <c r="W646" s="1006"/>
      <c r="X646" s="1008"/>
      <c r="Y646" s="485"/>
      <c r="Z646" s="1010" t="s">
        <v>8</v>
      </c>
      <c r="AA646" s="974"/>
      <c r="AB646" s="981">
        <f>SUM(S644-AU644)</f>
        <v>3775792.5564999999</v>
      </c>
      <c r="AC646" s="981"/>
      <c r="AD646" s="981"/>
      <c r="AE646" s="981"/>
      <c r="AF646" s="981"/>
      <c r="AG646" s="981"/>
      <c r="AH646" s="981"/>
      <c r="AI646" s="981"/>
      <c r="AJ646" s="981"/>
      <c r="AK646" s="981"/>
      <c r="AL646" s="981"/>
      <c r="AM646" s="981"/>
      <c r="AN646" s="981"/>
      <c r="AO646" s="981"/>
      <c r="AP646" s="112"/>
      <c r="AQ646" s="112"/>
      <c r="AR646" s="112"/>
      <c r="AS646" s="113"/>
      <c r="AT646" s="113"/>
      <c r="AU646" s="113"/>
      <c r="AV646" s="113"/>
      <c r="AW646" s="113"/>
      <c r="AX646" s="113"/>
      <c r="AY646" s="113"/>
      <c r="AZ646" s="114"/>
      <c r="BD646" s="1012"/>
      <c r="BE646" s="1012"/>
      <c r="BF646" s="1012"/>
      <c r="BG646" s="1012"/>
      <c r="BH646" s="1012"/>
      <c r="BI646" s="1012"/>
      <c r="BJ646" s="1012"/>
    </row>
    <row r="647" spans="1:62" ht="21" customHeight="1" thickBot="1" x14ac:dyDescent="0.35">
      <c r="A647" s="34"/>
      <c r="B647" s="975"/>
      <c r="C647" s="976"/>
      <c r="D647" s="976"/>
      <c r="E647" s="976"/>
      <c r="F647" s="976"/>
      <c r="G647" s="1007"/>
      <c r="H647" s="1007"/>
      <c r="I647" s="1007"/>
      <c r="J647" s="1007"/>
      <c r="K647" s="1007"/>
      <c r="L647" s="1007"/>
      <c r="M647" s="1007"/>
      <c r="N647" s="1007"/>
      <c r="O647" s="1007"/>
      <c r="P647" s="1007"/>
      <c r="Q647" s="1007"/>
      <c r="R647" s="1007"/>
      <c r="S647" s="1007"/>
      <c r="T647" s="1007"/>
      <c r="U647" s="1007"/>
      <c r="V647" s="1007"/>
      <c r="W647" s="1007"/>
      <c r="X647" s="1009"/>
      <c r="Y647" s="486"/>
      <c r="Z647" s="1011"/>
      <c r="AA647" s="976"/>
      <c r="AB647" s="982"/>
      <c r="AC647" s="982"/>
      <c r="AD647" s="982"/>
      <c r="AE647" s="982"/>
      <c r="AF647" s="982"/>
      <c r="AG647" s="982"/>
      <c r="AH647" s="982"/>
      <c r="AI647" s="982"/>
      <c r="AJ647" s="982"/>
      <c r="AK647" s="982"/>
      <c r="AL647" s="982"/>
      <c r="AM647" s="982"/>
      <c r="AN647" s="982"/>
      <c r="AO647" s="982"/>
      <c r="AP647" s="116"/>
      <c r="AQ647" s="116"/>
      <c r="AR647" s="116"/>
      <c r="AS647" s="117"/>
      <c r="AT647" s="117"/>
      <c r="AU647" s="117"/>
      <c r="AV647" s="117"/>
      <c r="AW647" s="117"/>
      <c r="AX647" s="117"/>
      <c r="AY647" s="117"/>
      <c r="AZ647" s="118"/>
    </row>
    <row r="648" spans="1:62" ht="16.5" thickTop="1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62" ht="15.75" x14ac:dyDescent="0.25">
      <c r="B649" s="1" t="s">
        <v>170</v>
      </c>
      <c r="C649" s="1" t="s">
        <v>155</v>
      </c>
      <c r="D649" s="1"/>
      <c r="E649" s="1"/>
      <c r="F649" s="1"/>
      <c r="G649" s="1"/>
      <c r="H649" s="1"/>
      <c r="I649" s="4"/>
      <c r="J649" s="1"/>
      <c r="K649" s="1"/>
      <c r="L649" s="1"/>
      <c r="M649" s="1"/>
      <c r="N649" s="1"/>
      <c r="O649" s="4"/>
      <c r="P649" s="4"/>
      <c r="Q649" s="4"/>
      <c r="R649" s="1"/>
      <c r="S649" s="482"/>
      <c r="T649" s="482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62" ht="15.75" x14ac:dyDescent="0.25">
      <c r="B650" s="1">
        <v>1</v>
      </c>
      <c r="C650" s="1" t="s">
        <v>555</v>
      </c>
      <c r="D650" s="1"/>
      <c r="E650" s="1"/>
      <c r="F650" s="1"/>
      <c r="G650" s="1"/>
      <c r="H650" s="1"/>
      <c r="I650" s="4"/>
      <c r="J650" s="1"/>
      <c r="K650" s="1"/>
      <c r="L650" s="1"/>
      <c r="M650" s="1"/>
      <c r="N650" s="1"/>
      <c r="O650" s="4"/>
      <c r="P650" s="4"/>
      <c r="Q650" s="4"/>
      <c r="R650" s="1"/>
      <c r="S650" s="482"/>
      <c r="T650" s="482"/>
      <c r="U650" s="482"/>
      <c r="V650" s="482"/>
      <c r="W650" s="482"/>
      <c r="X650" s="482"/>
      <c r="Y650" s="1"/>
      <c r="Z650" s="1"/>
      <c r="AA650" s="1">
        <v>2</v>
      </c>
      <c r="AB650" s="1" t="s">
        <v>171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983">
        <v>0.6</v>
      </c>
      <c r="AS650" s="983"/>
      <c r="AT650" s="1" t="s">
        <v>8</v>
      </c>
      <c r="AU650" s="970">
        <f>'DPLK (urut)'!F82</f>
        <v>0</v>
      </c>
      <c r="AV650" s="971"/>
      <c r="AW650" s="971"/>
      <c r="AX650" s="971"/>
      <c r="AY650" s="971"/>
      <c r="AZ650" s="972"/>
    </row>
    <row r="651" spans="1:62" ht="3" customHeight="1" x14ac:dyDescent="0.25">
      <c r="B651" s="1"/>
      <c r="C651" s="1"/>
      <c r="D651" s="1"/>
      <c r="E651" s="1"/>
      <c r="F651" s="1"/>
      <c r="G651" s="1"/>
      <c r="H651" s="1"/>
      <c r="I651" s="4"/>
      <c r="J651" s="1"/>
      <c r="K651" s="1"/>
      <c r="L651" s="1"/>
      <c r="M651" s="1"/>
      <c r="N651" s="1"/>
      <c r="O651" s="4"/>
      <c r="P651" s="4"/>
      <c r="Q651" s="4"/>
      <c r="R651" s="1"/>
      <c r="S651" s="482"/>
      <c r="T651" s="482"/>
      <c r="U651" s="482"/>
      <c r="V651" s="482"/>
      <c r="W651" s="482"/>
      <c r="X651" s="482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62" ht="15.75" x14ac:dyDescent="0.25">
      <c r="B652" s="1"/>
      <c r="C652" s="1" t="s">
        <v>127</v>
      </c>
      <c r="D652" s="1"/>
      <c r="E652" s="1"/>
      <c r="F652" s="1"/>
      <c r="G652" s="1"/>
      <c r="H652" s="1"/>
      <c r="I652" s="4"/>
      <c r="J652" s="1"/>
      <c r="K652" s="1"/>
      <c r="L652" s="1"/>
      <c r="M652" s="1"/>
      <c r="N652" s="1"/>
      <c r="O652" s="969">
        <v>3.0000000000000001E-3</v>
      </c>
      <c r="P652" s="969"/>
      <c r="Q652" s="4" t="s">
        <v>8</v>
      </c>
      <c r="R652" s="1"/>
      <c r="S652" s="970">
        <f>'BPJS Ketenagakerjaan'!F56</f>
        <v>6925.6289999999999</v>
      </c>
      <c r="T652" s="971"/>
      <c r="U652" s="971"/>
      <c r="V652" s="971"/>
      <c r="W652" s="971"/>
      <c r="X652" s="972"/>
      <c r="Y652" s="1"/>
      <c r="Z652" s="1"/>
      <c r="AA652" s="1">
        <v>3</v>
      </c>
      <c r="AB652" s="1" t="s">
        <v>186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983">
        <v>0.05</v>
      </c>
      <c r="AO652" s="984"/>
      <c r="AP652" s="1"/>
      <c r="AQ652" s="1"/>
      <c r="AR652" s="1"/>
      <c r="AS652" s="1"/>
      <c r="AT652" s="1" t="s">
        <v>8</v>
      </c>
      <c r="AU652" s="970">
        <v>0</v>
      </c>
      <c r="AV652" s="971"/>
      <c r="AW652" s="971"/>
      <c r="AX652" s="971"/>
      <c r="AY652" s="971"/>
      <c r="AZ652" s="972"/>
    </row>
    <row r="653" spans="1:62" ht="3" customHeight="1" x14ac:dyDescent="0.25">
      <c r="B653" s="1"/>
      <c r="C653" s="1"/>
      <c r="D653" s="1"/>
      <c r="E653" s="1"/>
      <c r="F653" s="1"/>
      <c r="G653" s="1"/>
      <c r="H653" s="1"/>
      <c r="I653" s="4"/>
      <c r="J653" s="1"/>
      <c r="K653" s="1"/>
      <c r="L653" s="1"/>
      <c r="M653" s="1"/>
      <c r="N653" s="1"/>
      <c r="O653" s="479"/>
      <c r="P653" s="479"/>
      <c r="Q653" s="4"/>
      <c r="R653" s="1"/>
      <c r="S653" s="478"/>
      <c r="T653" s="478"/>
      <c r="U653" s="478"/>
      <c r="V653" s="478"/>
      <c r="W653" s="478"/>
      <c r="X653" s="478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62" ht="15.75" x14ac:dyDescent="0.25">
      <c r="B654" s="1"/>
      <c r="C654" s="1" t="s">
        <v>131</v>
      </c>
      <c r="D654" s="1"/>
      <c r="E654" s="1"/>
      <c r="F654" s="1"/>
      <c r="G654" s="1"/>
      <c r="H654" s="1"/>
      <c r="I654" s="4"/>
      <c r="J654" s="1"/>
      <c r="K654" s="1"/>
      <c r="L654" s="1"/>
      <c r="M654" s="1"/>
      <c r="N654" s="1"/>
      <c r="O654" s="969">
        <v>8.8999999999999999E-3</v>
      </c>
      <c r="P654" s="969"/>
      <c r="Q654" s="4" t="s">
        <v>8</v>
      </c>
      <c r="R654" s="1"/>
      <c r="S654" s="970">
        <f>'BPJS Ketenagakerjaan'!H59</f>
        <v>20546.0327</v>
      </c>
      <c r="T654" s="971"/>
      <c r="U654" s="971"/>
      <c r="V654" s="971"/>
      <c r="W654" s="971"/>
      <c r="X654" s="972"/>
      <c r="Y654" s="1"/>
      <c r="Z654" s="1"/>
      <c r="AA654" s="1">
        <v>4</v>
      </c>
      <c r="AB654" s="1" t="s">
        <v>554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 t="s">
        <v>8</v>
      </c>
      <c r="AU654" s="970">
        <f>'BPJS Kesehatan'!G57</f>
        <v>123122.31400000001</v>
      </c>
      <c r="AV654" s="971"/>
      <c r="AW654" s="971"/>
      <c r="AX654" s="971"/>
      <c r="AY654" s="971"/>
      <c r="AZ654" s="972"/>
    </row>
    <row r="655" spans="1:62" ht="3" customHeight="1" x14ac:dyDescent="0.25">
      <c r="B655" s="1"/>
      <c r="C655" s="1"/>
      <c r="D655" s="1"/>
      <c r="E655" s="1"/>
      <c r="F655" s="1"/>
      <c r="G655" s="1"/>
      <c r="H655" s="1"/>
      <c r="I655" s="4"/>
      <c r="J655" s="1"/>
      <c r="K655" s="1"/>
      <c r="L655" s="1"/>
      <c r="M655" s="1"/>
      <c r="N655" s="1"/>
      <c r="O655" s="479"/>
      <c r="P655" s="479"/>
      <c r="Q655" s="4"/>
      <c r="R655" s="1"/>
      <c r="S655" s="478"/>
      <c r="T655" s="478"/>
      <c r="U655" s="478"/>
      <c r="V655" s="478"/>
      <c r="W655" s="478"/>
      <c r="X655" s="478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62" ht="15.75" x14ac:dyDescent="0.25">
      <c r="B656" s="1"/>
      <c r="C656" s="1" t="s">
        <v>156</v>
      </c>
      <c r="D656" s="1"/>
      <c r="E656" s="1"/>
      <c r="F656" s="1"/>
      <c r="G656" s="1"/>
      <c r="H656" s="1"/>
      <c r="I656" s="4"/>
      <c r="J656" s="1"/>
      <c r="K656" s="1"/>
      <c r="L656" s="1"/>
      <c r="M656" s="1"/>
      <c r="N656" s="1"/>
      <c r="O656" s="969">
        <v>3.6999999999999998E-2</v>
      </c>
      <c r="P656" s="969"/>
      <c r="Q656" s="4" t="s">
        <v>8</v>
      </c>
      <c r="R656" s="1"/>
      <c r="S656" s="970">
        <f>'BPJS Ketenagakerjaan'!M59</f>
        <v>85416.091</v>
      </c>
      <c r="T656" s="971"/>
      <c r="U656" s="971"/>
      <c r="V656" s="971"/>
      <c r="W656" s="971"/>
      <c r="X656" s="972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3" customHeight="1" x14ac:dyDescent="0.25">
      <c r="B657" s="1"/>
      <c r="C657" s="1"/>
      <c r="D657" s="1"/>
      <c r="E657" s="1"/>
      <c r="F657" s="1"/>
      <c r="G657" s="1"/>
      <c r="H657" s="1"/>
      <c r="I657" s="4"/>
      <c r="J657" s="1"/>
      <c r="K657" s="1"/>
      <c r="L657" s="1"/>
      <c r="M657" s="1"/>
      <c r="N657" s="1"/>
      <c r="O657" s="503"/>
      <c r="P657" s="503"/>
      <c r="Q657" s="4"/>
      <c r="R657" s="1"/>
      <c r="S657" s="502"/>
      <c r="T657" s="502"/>
      <c r="U657" s="502"/>
      <c r="V657" s="502"/>
      <c r="W657" s="502"/>
      <c r="X657" s="502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x14ac:dyDescent="0.25">
      <c r="B658" s="1"/>
      <c r="C658" s="1" t="s">
        <v>602</v>
      </c>
      <c r="D658" s="1"/>
      <c r="E658" s="1"/>
      <c r="F658" s="1"/>
      <c r="G658" s="1"/>
      <c r="H658" s="1"/>
      <c r="I658" s="4"/>
      <c r="J658" s="1"/>
      <c r="K658" s="1"/>
      <c r="L658" s="1"/>
      <c r="M658" s="1"/>
      <c r="N658" s="1"/>
      <c r="O658" s="969">
        <v>0.02</v>
      </c>
      <c r="P658" s="969"/>
      <c r="Q658" s="4" t="s">
        <v>8</v>
      </c>
      <c r="R658" s="1"/>
      <c r="S658" s="970">
        <f>'BPJS Ketenagakerjaan'!R59</f>
        <v>46170.86</v>
      </c>
      <c r="T658" s="971"/>
      <c r="U658" s="971"/>
      <c r="V658" s="971"/>
      <c r="W658" s="971"/>
      <c r="X658" s="972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60" spans="1:52" x14ac:dyDescent="0.2">
      <c r="A660" s="350"/>
      <c r="B660" s="359"/>
      <c r="C660" s="350"/>
      <c r="D660" s="350"/>
    </row>
    <row r="662" spans="1:52" ht="15.7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2" ht="18.75" x14ac:dyDescent="0.3">
      <c r="A663" s="1"/>
      <c r="B663" s="1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 t="s">
        <v>350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R663" s="70"/>
      <c r="AS663" s="70"/>
      <c r="AT663" s="70"/>
      <c r="AU663" s="70"/>
      <c r="AV663" s="70"/>
      <c r="AW663" s="70"/>
      <c r="AX663" s="1"/>
      <c r="AY663" s="1"/>
    </row>
    <row r="664" spans="1:52" ht="15.75" x14ac:dyDescent="0.25">
      <c r="A664" s="1"/>
      <c r="B664" s="1"/>
      <c r="C664" s="1"/>
      <c r="D664" s="1"/>
      <c r="E664" s="1"/>
      <c r="F664" s="1"/>
      <c r="G664" s="1"/>
      <c r="H664" s="1"/>
      <c r="I664" s="39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2" ht="22.5" x14ac:dyDescent="0.3">
      <c r="A665" s="1"/>
      <c r="B665" s="1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1" t="s">
        <v>15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1"/>
      <c r="AY665" s="1"/>
    </row>
    <row r="666" spans="1:52" ht="15.75" x14ac:dyDescent="0.25">
      <c r="A666" s="1"/>
      <c r="B666" s="1"/>
      <c r="C666" s="1"/>
      <c r="D666" s="1"/>
      <c r="E666" s="1"/>
      <c r="F666" s="1"/>
      <c r="G666" s="1"/>
      <c r="H666" s="1"/>
      <c r="I666" s="3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2" ht="15.75" x14ac:dyDescent="0.25">
      <c r="A667" s="1"/>
      <c r="B667" s="5"/>
      <c r="C667" s="6" t="s">
        <v>7</v>
      </c>
      <c r="D667" s="7"/>
      <c r="E667" s="7"/>
      <c r="F667" s="7"/>
      <c r="G667" s="7"/>
      <c r="H667" s="7"/>
      <c r="I667" s="11" t="s">
        <v>8</v>
      </c>
      <c r="J667" s="7"/>
      <c r="K667" s="994">
        <f>SDM!BV20</f>
        <v>0</v>
      </c>
      <c r="L667" s="995"/>
      <c r="M667" s="995"/>
      <c r="N667" s="995"/>
      <c r="O667" s="995"/>
      <c r="P667" s="995"/>
      <c r="Q667" s="995"/>
      <c r="R667" s="995"/>
      <c r="S667" s="995"/>
      <c r="T667" s="995"/>
      <c r="U667" s="995"/>
      <c r="V667" s="995"/>
      <c r="W667" s="995"/>
      <c r="X667" s="996"/>
      <c r="Y667" s="90"/>
      <c r="Z667" s="1"/>
      <c r="AA667" s="8" t="s">
        <v>208</v>
      </c>
      <c r="AB667" s="7"/>
      <c r="AC667" s="7"/>
      <c r="AD667" s="7"/>
      <c r="AE667" s="7"/>
      <c r="AF667" s="11" t="s">
        <v>8</v>
      </c>
      <c r="AG667" s="7"/>
      <c r="AH667" s="994" t="s">
        <v>207</v>
      </c>
      <c r="AI667" s="994"/>
      <c r="AJ667" s="994"/>
      <c r="AK667" s="994"/>
      <c r="AL667" s="994"/>
      <c r="AM667" s="994"/>
      <c r="AN667" s="994"/>
      <c r="AO667" s="994"/>
      <c r="AP667" s="994"/>
      <c r="AQ667" s="994"/>
      <c r="AR667" s="994"/>
      <c r="AS667" s="994"/>
      <c r="AT667" s="994"/>
      <c r="AU667" s="994"/>
      <c r="AV667" s="994"/>
      <c r="AW667" s="994"/>
      <c r="AX667" s="994"/>
      <c r="AY667" s="1004"/>
    </row>
    <row r="668" spans="1:52" ht="3" customHeight="1" x14ac:dyDescent="0.25">
      <c r="A668" s="1"/>
      <c r="B668" s="1"/>
      <c r="C668" s="1"/>
      <c r="D668" s="1"/>
      <c r="E668" s="1"/>
      <c r="F668" s="1"/>
      <c r="G668" s="1"/>
      <c r="H668" s="1"/>
      <c r="I668" s="10"/>
      <c r="J668" s="1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1"/>
      <c r="AA668" s="2"/>
      <c r="AB668" s="1"/>
      <c r="AC668" s="1"/>
      <c r="AD668" s="1"/>
      <c r="AE668" s="1"/>
      <c r="AF668" s="12"/>
      <c r="AG668" s="1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1"/>
      <c r="AY668" s="1"/>
    </row>
    <row r="669" spans="1:52" ht="15.75" x14ac:dyDescent="0.25">
      <c r="A669" s="1"/>
      <c r="B669" s="5"/>
      <c r="C669" s="6" t="s">
        <v>21</v>
      </c>
      <c r="D669" s="7"/>
      <c r="E669" s="7"/>
      <c r="F669" s="7"/>
      <c r="G669" s="7"/>
      <c r="H669" s="7"/>
      <c r="I669" s="11" t="s">
        <v>8</v>
      </c>
      <c r="J669" s="7"/>
      <c r="K669" s="994" t="s">
        <v>162</v>
      </c>
      <c r="L669" s="995"/>
      <c r="M669" s="995"/>
      <c r="N669" s="995"/>
      <c r="O669" s="995"/>
      <c r="P669" s="995"/>
      <c r="Q669" s="995"/>
      <c r="R669" s="995"/>
      <c r="S669" s="995"/>
      <c r="T669" s="995"/>
      <c r="U669" s="995"/>
      <c r="V669" s="995"/>
      <c r="W669" s="995"/>
      <c r="X669" s="996"/>
      <c r="Y669" s="90"/>
      <c r="Z669" s="1"/>
      <c r="AA669" s="8" t="s">
        <v>12</v>
      </c>
      <c r="AB669" s="7"/>
      <c r="AC669" s="7"/>
      <c r="AD669" s="7"/>
      <c r="AE669" s="7"/>
      <c r="AF669" s="11" t="s">
        <v>8</v>
      </c>
      <c r="AG669" s="7"/>
      <c r="AH669" s="997">
        <f>pandu!AH367:AT367</f>
        <v>0</v>
      </c>
      <c r="AI669" s="997"/>
      <c r="AJ669" s="997"/>
      <c r="AK669" s="997"/>
      <c r="AL669" s="997"/>
      <c r="AM669" s="67" t="s">
        <v>18</v>
      </c>
      <c r="AN669" s="7"/>
      <c r="AO669" s="997">
        <f>keu!AP439</f>
        <v>24</v>
      </c>
      <c r="AP669" s="997"/>
      <c r="AQ669" s="997"/>
      <c r="AR669" s="997"/>
      <c r="AS669" s="997"/>
      <c r="AT669" s="68"/>
      <c r="AU669" s="68"/>
      <c r="AV669" s="68"/>
      <c r="AW669" s="68"/>
      <c r="AX669" s="7"/>
      <c r="AY669" s="74"/>
    </row>
    <row r="670" spans="1:52" ht="3" customHeight="1" x14ac:dyDescent="0.25">
      <c r="A670" s="1"/>
      <c r="B670" s="1"/>
      <c r="C670" s="1"/>
      <c r="D670" s="1"/>
      <c r="E670" s="1"/>
      <c r="F670" s="1"/>
      <c r="G670" s="1"/>
      <c r="H670" s="1"/>
      <c r="I670" s="10"/>
      <c r="J670" s="1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1"/>
      <c r="AA670" s="2"/>
      <c r="AB670" s="1"/>
      <c r="AC670" s="1"/>
      <c r="AD670" s="1"/>
      <c r="AE670" s="1"/>
      <c r="AF670" s="12"/>
      <c r="AG670" s="1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1"/>
      <c r="AY670" s="1"/>
    </row>
    <row r="671" spans="1:52" ht="15.75" x14ac:dyDescent="0.25">
      <c r="A671" s="1"/>
      <c r="B671" s="5"/>
      <c r="C671" s="6" t="s">
        <v>6</v>
      </c>
      <c r="D671" s="7"/>
      <c r="E671" s="7"/>
      <c r="F671" s="7"/>
      <c r="G671" s="7"/>
      <c r="H671" s="7"/>
      <c r="I671" s="11" t="s">
        <v>8</v>
      </c>
      <c r="J671" s="7"/>
      <c r="K671" s="999" t="s">
        <v>293</v>
      </c>
      <c r="L671" s="1000"/>
      <c r="M671" s="1000"/>
      <c r="N671" s="1000"/>
      <c r="O671" s="1000"/>
      <c r="P671" s="1000"/>
      <c r="Q671" s="1000"/>
      <c r="R671" s="1000"/>
      <c r="S671" s="1000"/>
      <c r="T671" s="1000"/>
      <c r="U671" s="1000"/>
      <c r="V671" s="1000"/>
      <c r="W671" s="1000"/>
      <c r="X671" s="1001"/>
      <c r="Y671" s="91"/>
      <c r="Z671" s="1"/>
      <c r="AA671" s="8" t="s">
        <v>13</v>
      </c>
      <c r="AB671" s="7"/>
      <c r="AC671" s="7"/>
      <c r="AD671" s="7"/>
      <c r="AE671" s="7"/>
      <c r="AF671" s="11" t="s">
        <v>8</v>
      </c>
      <c r="AG671" s="7"/>
      <c r="AH671" s="1002">
        <f>'Rekap1 +tunjangan'!C426</f>
        <v>0</v>
      </c>
      <c r="AI671" s="997"/>
      <c r="AJ671" s="997"/>
      <c r="AK671" s="997"/>
      <c r="AL671" s="997"/>
      <c r="AM671" s="997"/>
      <c r="AN671" s="997"/>
      <c r="AO671" s="997"/>
      <c r="AP671" s="997"/>
      <c r="AQ671" s="997"/>
      <c r="AR671" s="997"/>
      <c r="AS671" s="997"/>
      <c r="AT671" s="997"/>
      <c r="AU671" s="997"/>
      <c r="AV671" s="997"/>
      <c r="AW671" s="997"/>
      <c r="AX671" s="7"/>
      <c r="AY671" s="74"/>
    </row>
    <row r="672" spans="1:52" ht="3" customHeight="1" x14ac:dyDescent="0.25">
      <c r="A672" s="1"/>
      <c r="B672" s="1"/>
      <c r="C672" s="1"/>
      <c r="D672" s="1"/>
      <c r="E672" s="1"/>
      <c r="F672" s="1"/>
      <c r="G672" s="1"/>
      <c r="H672" s="1"/>
      <c r="I672" s="10"/>
      <c r="J672" s="1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1"/>
      <c r="AA672" s="2"/>
      <c r="AB672" s="1"/>
      <c r="AC672" s="1"/>
      <c r="AD672" s="1"/>
      <c r="AE672" s="1"/>
      <c r="AF672" s="12"/>
      <c r="AG672" s="1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1"/>
      <c r="AY672" s="1"/>
    </row>
    <row r="673" spans="1:52" ht="15.75" x14ac:dyDescent="0.25">
      <c r="A673" s="1"/>
      <c r="B673" s="5"/>
      <c r="C673" s="6" t="s">
        <v>104</v>
      </c>
      <c r="D673" s="7"/>
      <c r="E673" s="7"/>
      <c r="F673" s="7"/>
      <c r="G673" s="7"/>
      <c r="H673" s="7"/>
      <c r="I673" s="87" t="s">
        <v>8</v>
      </c>
      <c r="J673" s="7"/>
      <c r="K673" s="994" t="s">
        <v>116</v>
      </c>
      <c r="L673" s="995"/>
      <c r="M673" s="995"/>
      <c r="N673" s="995"/>
      <c r="O673" s="995"/>
      <c r="P673" s="995"/>
      <c r="Q673" s="995"/>
      <c r="R673" s="995"/>
      <c r="S673" s="995"/>
      <c r="T673" s="995"/>
      <c r="U673" s="995"/>
      <c r="V673" s="995"/>
      <c r="W673" s="995"/>
      <c r="X673" s="996"/>
      <c r="Y673" s="90"/>
      <c r="Z673" s="1"/>
      <c r="AA673" s="8" t="s">
        <v>14</v>
      </c>
      <c r="AB673" s="7"/>
      <c r="AC673" s="7"/>
      <c r="AD673" s="7"/>
      <c r="AE673" s="7"/>
      <c r="AF673" s="11" t="s">
        <v>8</v>
      </c>
      <c r="AG673" s="7"/>
      <c r="AH673" s="1014" t="s">
        <v>244</v>
      </c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67" t="s">
        <v>161</v>
      </c>
      <c r="AS673" s="67"/>
      <c r="AT673" s="67"/>
      <c r="AU673" s="67"/>
      <c r="AV673" s="67"/>
      <c r="AW673" s="67"/>
      <c r="AX673" s="7"/>
      <c r="AY673" s="74"/>
    </row>
    <row r="674" spans="1:52" ht="15.75" x14ac:dyDescent="0.25">
      <c r="A674" s="1"/>
      <c r="B674" s="1"/>
      <c r="C674" s="1"/>
      <c r="D674" s="1"/>
      <c r="E674" s="1"/>
      <c r="F674" s="1"/>
      <c r="G674" s="1"/>
      <c r="H674" s="1"/>
      <c r="I674" s="39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2" ht="15.75" x14ac:dyDescent="0.25">
      <c r="A675" s="1"/>
      <c r="B675" s="1" t="s">
        <v>167</v>
      </c>
      <c r="C675" s="1" t="s">
        <v>0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4"/>
      <c r="Q675" s="4" t="s">
        <v>8</v>
      </c>
      <c r="R675" s="1"/>
      <c r="S675" s="970">
        <f>'Rekap1 +tunjangan'!E426</f>
        <v>0</v>
      </c>
      <c r="T675" s="971"/>
      <c r="U675" s="971"/>
      <c r="V675" s="971"/>
      <c r="W675" s="971"/>
      <c r="X675" s="972"/>
      <c r="Y675" s="108"/>
      <c r="Z675" s="1"/>
      <c r="AA675" s="1" t="s">
        <v>166</v>
      </c>
      <c r="AB675" s="1" t="s">
        <v>153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3" customHeight="1" x14ac:dyDescent="0.25">
      <c r="A676" s="1"/>
      <c r="B676" s="1"/>
      <c r="C676" s="1"/>
      <c r="D676" s="1"/>
      <c r="E676" s="1"/>
      <c r="F676" s="1"/>
      <c r="G676" s="1"/>
      <c r="H676" s="1"/>
      <c r="I676" s="3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x14ac:dyDescent="0.25">
      <c r="A677" s="1"/>
      <c r="B677" s="1" t="s">
        <v>168</v>
      </c>
      <c r="C677" s="1" t="s">
        <v>125</v>
      </c>
      <c r="D677" s="1"/>
      <c r="E677" s="1"/>
      <c r="F677" s="1"/>
      <c r="G677" s="1"/>
      <c r="H677" s="1"/>
      <c r="I677" s="1"/>
      <c r="J677" s="1"/>
      <c r="K677" s="16"/>
      <c r="L677" s="16"/>
      <c r="M677" s="16"/>
      <c r="N677" s="16"/>
      <c r="O677" s="1"/>
      <c r="P677" s="4"/>
      <c r="Q677" s="4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 t="s">
        <v>108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 t="s">
        <v>8</v>
      </c>
      <c r="AU677" s="970">
        <v>0</v>
      </c>
      <c r="AV677" s="971"/>
      <c r="AW677" s="971"/>
      <c r="AX677" s="971"/>
      <c r="AY677" s="971"/>
      <c r="AZ677" s="972"/>
    </row>
    <row r="678" spans="1:52" ht="3" customHeight="1" x14ac:dyDescent="0.25">
      <c r="A678" s="1"/>
      <c r="B678" s="1"/>
      <c r="C678" s="1"/>
      <c r="D678" s="1"/>
      <c r="E678" s="1"/>
      <c r="F678" s="1"/>
      <c r="G678" s="1"/>
      <c r="H678" s="1"/>
      <c r="I678" s="4"/>
      <c r="J678" s="1"/>
      <c r="K678" s="39"/>
      <c r="L678" s="39"/>
      <c r="M678" s="39"/>
      <c r="N678" s="39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39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x14ac:dyDescent="0.25">
      <c r="A679" s="1"/>
      <c r="B679" s="1"/>
      <c r="C679" s="1" t="s">
        <v>20</v>
      </c>
      <c r="D679" s="1"/>
      <c r="E679" s="1"/>
      <c r="F679" s="1"/>
      <c r="G679" s="1"/>
      <c r="H679" s="1"/>
      <c r="I679" s="4"/>
      <c r="J679" s="1"/>
      <c r="K679" s="1"/>
      <c r="L679" s="1"/>
      <c r="M679" s="1"/>
      <c r="N679" s="1"/>
      <c r="O679" s="1"/>
      <c r="P679" s="4"/>
      <c r="Q679" s="4" t="s">
        <v>8</v>
      </c>
      <c r="R679" s="1"/>
      <c r="S679" s="970">
        <f>'Rekap1 +tunjangan'!G426</f>
        <v>0</v>
      </c>
      <c r="T679" s="971"/>
      <c r="U679" s="971"/>
      <c r="V679" s="971"/>
      <c r="W679" s="971"/>
      <c r="X679" s="972"/>
      <c r="Y679" s="108"/>
      <c r="Z679" s="1"/>
      <c r="AA679" s="1"/>
      <c r="AB679" s="1" t="s">
        <v>109</v>
      </c>
      <c r="AC679" s="1"/>
      <c r="AD679" s="1"/>
      <c r="AE679" s="1"/>
      <c r="AF679" s="4"/>
      <c r="AG679" s="5" t="s">
        <v>19</v>
      </c>
      <c r="AH679" s="67"/>
      <c r="AI679" s="73"/>
      <c r="AJ679" s="990">
        <f>JABAR!F935</f>
        <v>0</v>
      </c>
      <c r="AK679" s="1005"/>
      <c r="AL679" s="16"/>
      <c r="AM679" s="72" t="s">
        <v>132</v>
      </c>
      <c r="AN679" s="67"/>
      <c r="AO679" s="74"/>
      <c r="AP679" s="990">
        <f>JABAR!J935</f>
        <v>0</v>
      </c>
      <c r="AQ679" s="1005"/>
      <c r="AR679" s="107"/>
      <c r="AS679" s="1"/>
      <c r="AT679" s="1" t="s">
        <v>8</v>
      </c>
      <c r="AU679" s="970">
        <f>'Rekap1 +tunjangan'!AB426</f>
        <v>0</v>
      </c>
      <c r="AV679" s="971"/>
      <c r="AW679" s="971"/>
      <c r="AX679" s="971"/>
      <c r="AY679" s="971"/>
      <c r="AZ679" s="972"/>
    </row>
    <row r="680" spans="1:52" ht="3" customHeight="1" x14ac:dyDescent="0.25">
      <c r="A680" s="1"/>
      <c r="B680" s="1"/>
      <c r="C680" s="1"/>
      <c r="D680" s="1"/>
      <c r="E680" s="1"/>
      <c r="F680" s="1"/>
      <c r="G680" s="1"/>
      <c r="H680" s="1"/>
      <c r="I680" s="4"/>
      <c r="J680" s="1"/>
      <c r="K680" s="1"/>
      <c r="L680" s="1"/>
      <c r="M680" s="15"/>
      <c r="N680" s="15"/>
      <c r="O680" s="1"/>
      <c r="P680" s="4"/>
      <c r="Q680" s="4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39"/>
      <c r="AG680" s="1"/>
      <c r="AH680" s="1"/>
      <c r="AI680" s="1"/>
      <c r="AJ680" s="1">
        <v>0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>
        <v>0</v>
      </c>
      <c r="AX680" s="1"/>
      <c r="AY680" s="1"/>
      <c r="AZ680" s="1"/>
    </row>
    <row r="681" spans="1:52" ht="15.75" x14ac:dyDescent="0.25">
      <c r="A681" s="1"/>
      <c r="B681" s="1"/>
      <c r="C681" s="1" t="s">
        <v>41</v>
      </c>
      <c r="D681" s="1"/>
      <c r="E681" s="1"/>
      <c r="F681" s="1"/>
      <c r="G681" s="1"/>
      <c r="H681" s="1"/>
      <c r="I681" s="4"/>
      <c r="J681" s="1"/>
      <c r="K681" s="1"/>
      <c r="L681" s="1"/>
      <c r="M681" s="1"/>
      <c r="N681" s="1"/>
      <c r="O681" s="1"/>
      <c r="P681" s="4"/>
      <c r="Q681" s="4" t="s">
        <v>8</v>
      </c>
      <c r="R681" s="1"/>
      <c r="S681" s="970">
        <f>'Rekap1 +tunjangan'!H426</f>
        <v>0</v>
      </c>
      <c r="T681" s="971"/>
      <c r="U681" s="971"/>
      <c r="V681" s="971"/>
      <c r="W681" s="971"/>
      <c r="X681" s="972"/>
      <c r="Y681" s="108"/>
      <c r="Z681" s="1"/>
      <c r="AA681" s="1"/>
      <c r="AB681" s="1" t="s">
        <v>550</v>
      </c>
      <c r="AC681" s="1"/>
      <c r="AD681" s="1"/>
      <c r="AE681" s="1"/>
      <c r="AF681" s="4"/>
      <c r="AG681" s="15"/>
      <c r="AH681" s="16"/>
      <c r="AI681" s="16"/>
      <c r="AJ681" s="992"/>
      <c r="AK681" s="992"/>
      <c r="AL681" s="16"/>
      <c r="AM681" s="16"/>
      <c r="AN681" s="16"/>
      <c r="AO681" s="15"/>
      <c r="AP681" s="992"/>
      <c r="AQ681" s="992"/>
      <c r="AR681" s="119"/>
      <c r="AS681" s="1"/>
      <c r="AT681" s="1" t="s">
        <v>8</v>
      </c>
      <c r="AU681" s="970">
        <f>'Rekap1 +tunjangan'!AM426</f>
        <v>0</v>
      </c>
      <c r="AV681" s="971"/>
      <c r="AW681" s="971"/>
      <c r="AX681" s="971"/>
      <c r="AY681" s="971"/>
      <c r="AZ681" s="972"/>
    </row>
    <row r="682" spans="1:52" ht="3" customHeight="1" x14ac:dyDescent="0.25">
      <c r="A682" s="1"/>
      <c r="B682" s="1"/>
      <c r="C682" s="1"/>
      <c r="D682" s="1"/>
      <c r="E682" s="1"/>
      <c r="F682" s="1"/>
      <c r="G682" s="1"/>
      <c r="H682" s="1"/>
      <c r="I682" s="4"/>
      <c r="J682" s="1"/>
      <c r="K682" s="1"/>
      <c r="L682" s="1"/>
      <c r="M682" s="1"/>
      <c r="N682" s="1"/>
      <c r="O682" s="1"/>
      <c r="P682" s="39"/>
      <c r="Q682" s="39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39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x14ac:dyDescent="0.25">
      <c r="A683" s="1"/>
      <c r="B683" s="1"/>
      <c r="C683" s="1" t="s">
        <v>21</v>
      </c>
      <c r="D683" s="1"/>
      <c r="E683" s="1"/>
      <c r="F683" s="1"/>
      <c r="G683" s="1"/>
      <c r="H683" s="1"/>
      <c r="I683" s="4"/>
      <c r="J683" s="1"/>
      <c r="K683" s="1"/>
      <c r="L683" s="1"/>
      <c r="M683" s="1"/>
      <c r="N683" s="1"/>
      <c r="O683" s="1"/>
      <c r="P683" s="4"/>
      <c r="Q683" s="4" t="s">
        <v>8</v>
      </c>
      <c r="R683" s="1"/>
      <c r="S683" s="970">
        <f>'Rekap1 +tunjangan'!I426</f>
        <v>0</v>
      </c>
      <c r="T683" s="971"/>
      <c r="U683" s="971"/>
      <c r="V683" s="971"/>
      <c r="W683" s="971"/>
      <c r="X683" s="972"/>
      <c r="Y683" s="108"/>
      <c r="Z683" s="1"/>
      <c r="AA683" s="1"/>
      <c r="AB683" s="1" t="s">
        <v>88</v>
      </c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 t="s">
        <v>8</v>
      </c>
      <c r="AU683" s="970">
        <f>'Rekap1 +tunjangan'!AF426</f>
        <v>0</v>
      </c>
      <c r="AV683" s="971"/>
      <c r="AW683" s="971"/>
      <c r="AX683" s="971"/>
      <c r="AY683" s="971"/>
      <c r="AZ683" s="972"/>
    </row>
    <row r="684" spans="1:52" ht="3" customHeight="1" x14ac:dyDescent="0.25">
      <c r="A684" s="1"/>
      <c r="B684" s="1"/>
      <c r="C684" s="1"/>
      <c r="D684" s="1"/>
      <c r="E684" s="1"/>
      <c r="F684" s="1"/>
      <c r="G684" s="1"/>
      <c r="H684" s="1"/>
      <c r="I684" s="4"/>
      <c r="J684" s="1"/>
      <c r="K684" s="1"/>
      <c r="L684" s="1"/>
      <c r="M684" s="1"/>
      <c r="N684" s="1"/>
      <c r="O684" s="1"/>
      <c r="P684" s="39"/>
      <c r="Q684" s="39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39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x14ac:dyDescent="0.25">
      <c r="A685" s="1"/>
      <c r="B685" s="1"/>
      <c r="C685" s="1" t="s">
        <v>1</v>
      </c>
      <c r="D685" s="1"/>
      <c r="E685" s="1"/>
      <c r="F685" s="1"/>
      <c r="G685" s="1"/>
      <c r="H685" s="1"/>
      <c r="I685" s="4"/>
      <c r="J685" s="1"/>
      <c r="K685" s="990">
        <f>'Rekap1 +tunjangan'!D426</f>
        <v>0</v>
      </c>
      <c r="L685" s="991"/>
      <c r="M685" s="130" t="s">
        <v>31</v>
      </c>
      <c r="N685" s="107"/>
      <c r="O685" s="1"/>
      <c r="P685" s="4"/>
      <c r="Q685" s="4" t="s">
        <v>8</v>
      </c>
      <c r="R685" s="1"/>
      <c r="S685" s="970">
        <f>'Rekap1 +tunjangan'!N426</f>
        <v>0</v>
      </c>
      <c r="T685" s="971"/>
      <c r="U685" s="971"/>
      <c r="V685" s="971"/>
      <c r="W685" s="971"/>
      <c r="X685" s="972"/>
      <c r="Y685" s="108"/>
      <c r="Z685" s="1"/>
      <c r="AA685" s="1"/>
      <c r="AB685" s="1" t="s">
        <v>551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3" customHeight="1" x14ac:dyDescent="0.25">
      <c r="A686" s="1"/>
      <c r="B686" s="1"/>
      <c r="C686" s="1"/>
      <c r="D686" s="1"/>
      <c r="E686" s="1"/>
      <c r="F686" s="1"/>
      <c r="G686" s="1"/>
      <c r="H686" s="1"/>
      <c r="I686" s="4"/>
      <c r="J686" s="1"/>
      <c r="K686" s="1"/>
      <c r="L686" s="1"/>
      <c r="M686" s="37"/>
      <c r="N686" s="1"/>
      <c r="O686" s="1"/>
      <c r="P686" s="4"/>
      <c r="Q686" s="4"/>
      <c r="R686" s="1"/>
      <c r="S686" s="108"/>
      <c r="T686" s="108"/>
      <c r="U686" s="108"/>
      <c r="V686" s="108"/>
      <c r="W686" s="108"/>
      <c r="X686" s="108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x14ac:dyDescent="0.25">
      <c r="A687" s="1"/>
      <c r="B687" s="1"/>
      <c r="C687" s="1" t="s">
        <v>2</v>
      </c>
      <c r="D687" s="1"/>
      <c r="E687" s="1"/>
      <c r="F687" s="1"/>
      <c r="G687" s="1"/>
      <c r="H687" s="1"/>
      <c r="I687" s="4"/>
      <c r="J687" s="1"/>
      <c r="K687" s="990">
        <f>K685</f>
        <v>0</v>
      </c>
      <c r="L687" s="991"/>
      <c r="M687" s="130" t="s">
        <v>31</v>
      </c>
      <c r="N687" s="107"/>
      <c r="O687" s="1"/>
      <c r="P687" s="4"/>
      <c r="Q687" s="4" t="s">
        <v>8</v>
      </c>
      <c r="R687" s="1"/>
      <c r="S687" s="970">
        <f>'Rekap1 +tunjangan'!P426</f>
        <v>0</v>
      </c>
      <c r="T687" s="971"/>
      <c r="U687" s="971"/>
      <c r="V687" s="971"/>
      <c r="W687" s="971"/>
      <c r="X687" s="972"/>
      <c r="Y687" s="108"/>
      <c r="Z687" s="1"/>
      <c r="AA687" s="1"/>
      <c r="AB687" s="1" t="s">
        <v>128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969">
        <v>0.02</v>
      </c>
      <c r="AN687" s="969"/>
      <c r="AO687" s="969"/>
      <c r="AP687" s="88"/>
      <c r="AQ687" s="1"/>
      <c r="AR687" s="1"/>
      <c r="AS687" s="1"/>
      <c r="AT687" s="1" t="s">
        <v>8</v>
      </c>
      <c r="AU687" s="970">
        <f>'Rekap1 +tunjangan'!AK426</f>
        <v>0</v>
      </c>
      <c r="AV687" s="971"/>
      <c r="AW687" s="971"/>
      <c r="AX687" s="971"/>
      <c r="AY687" s="971"/>
      <c r="AZ687" s="972"/>
    </row>
    <row r="688" spans="1:52" ht="3" customHeight="1" x14ac:dyDescent="0.25">
      <c r="A688" s="1"/>
      <c r="B688" s="1"/>
      <c r="C688" s="1"/>
      <c r="D688" s="1"/>
      <c r="E688" s="1"/>
      <c r="F688" s="1"/>
      <c r="G688" s="1"/>
      <c r="H688" s="1"/>
      <c r="I688" s="4"/>
      <c r="J688" s="1"/>
      <c r="K688" s="1"/>
      <c r="L688" s="1"/>
      <c r="M688" s="1"/>
      <c r="N688" s="1"/>
      <c r="O688" s="1"/>
      <c r="P688" s="4"/>
      <c r="Q688" s="4"/>
      <c r="R688" s="1"/>
      <c r="S688" s="108"/>
      <c r="T688" s="108"/>
      <c r="U688" s="108"/>
      <c r="V688" s="108"/>
      <c r="W688" s="108"/>
      <c r="X688" s="108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5" ht="15.75" x14ac:dyDescent="0.25">
      <c r="A689" s="1"/>
      <c r="B689" s="1"/>
      <c r="C689" s="1" t="s">
        <v>3</v>
      </c>
      <c r="D689" s="1"/>
      <c r="E689" s="1"/>
      <c r="F689" s="1"/>
      <c r="G689" s="1"/>
      <c r="H689" s="1"/>
      <c r="I689" s="4"/>
      <c r="J689" s="1"/>
      <c r="K689" s="1"/>
      <c r="L689" s="1"/>
      <c r="M689" s="107"/>
      <c r="N689" s="107"/>
      <c r="O689" s="1"/>
      <c r="P689" s="39"/>
      <c r="Q689" s="39" t="s">
        <v>8</v>
      </c>
      <c r="R689" s="1"/>
      <c r="S689" s="970">
        <f>'Rekap1 +tunjangan'!Q426</f>
        <v>0</v>
      </c>
      <c r="T689" s="971"/>
      <c r="U689" s="971"/>
      <c r="V689" s="971"/>
      <c r="W689" s="971"/>
      <c r="X689" s="972"/>
      <c r="Y689" s="108"/>
      <c r="Z689" s="1"/>
      <c r="AA689" s="1"/>
      <c r="AB689" s="1" t="s">
        <v>172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013"/>
      <c r="AV689" s="1013"/>
      <c r="AW689" s="1013"/>
      <c r="AX689" s="1013"/>
      <c r="AY689" s="1013"/>
      <c r="AZ689" s="1013"/>
    </row>
    <row r="690" spans="1:55" ht="3" customHeight="1" x14ac:dyDescent="0.25">
      <c r="A690" s="1"/>
      <c r="B690" s="1"/>
      <c r="C690" s="1"/>
      <c r="D690" s="1"/>
      <c r="E690" s="1"/>
      <c r="F690" s="1"/>
      <c r="G690" s="1"/>
      <c r="H690" s="1"/>
      <c r="I690" s="4"/>
      <c r="J690" s="1"/>
      <c r="K690" s="1"/>
      <c r="L690" s="1"/>
      <c r="M690" s="1"/>
      <c r="N690" s="1"/>
      <c r="O690" s="1"/>
      <c r="P690" s="39"/>
      <c r="Q690" s="39"/>
      <c r="R690" s="1"/>
      <c r="S690" s="1"/>
      <c r="T690" s="1"/>
      <c r="U690" s="1"/>
      <c r="V690" s="1"/>
      <c r="W690" s="1"/>
      <c r="X690" s="1"/>
      <c r="Y690" s="108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5" ht="15.75" x14ac:dyDescent="0.25">
      <c r="A691" s="1"/>
      <c r="B691" s="1"/>
      <c r="C691" s="1" t="s">
        <v>105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39"/>
      <c r="Q691" s="39" t="s">
        <v>8</v>
      </c>
      <c r="R691" s="1"/>
      <c r="S691" s="970">
        <f>'Rekap1 +tunjangan'!R426</f>
        <v>0</v>
      </c>
      <c r="T691" s="971"/>
      <c r="U691" s="971"/>
      <c r="V691" s="971"/>
      <c r="W691" s="971"/>
      <c r="X691" s="972"/>
      <c r="Y691" s="108"/>
      <c r="Z691" s="1"/>
      <c r="AA691" s="1"/>
      <c r="AB691" s="1" t="s">
        <v>174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970">
        <f>KOPERASI!C402</f>
        <v>0</v>
      </c>
      <c r="AV691" s="971"/>
      <c r="AW691" s="971"/>
      <c r="AX691" s="971"/>
      <c r="AY691" s="971"/>
      <c r="AZ691" s="972"/>
      <c r="BB691" s="1"/>
      <c r="BC691" s="1"/>
    </row>
    <row r="692" spans="1:55" ht="3" customHeight="1" x14ac:dyDescent="0.25">
      <c r="A692" s="1"/>
      <c r="B692" s="1"/>
      <c r="C692" s="1"/>
      <c r="D692" s="1"/>
      <c r="E692" s="1"/>
      <c r="F692" s="1"/>
      <c r="G692" s="1"/>
      <c r="H692" s="1"/>
      <c r="I692" s="4"/>
      <c r="J692" s="1"/>
      <c r="K692" s="1"/>
      <c r="L692" s="1"/>
      <c r="M692" s="1"/>
      <c r="N692" s="1"/>
      <c r="O692" s="1"/>
      <c r="P692" s="39"/>
      <c r="Q692" s="39"/>
      <c r="R692" s="1"/>
      <c r="S692" s="108"/>
      <c r="T692" s="108"/>
      <c r="U692" s="108"/>
      <c r="V692" s="108"/>
      <c r="W692" s="108"/>
      <c r="X692" s="108"/>
      <c r="Y692" s="108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5" ht="15.75" x14ac:dyDescent="0.25">
      <c r="A693" s="1"/>
      <c r="B693" s="1"/>
      <c r="C693" s="1" t="s">
        <v>106</v>
      </c>
      <c r="D693" s="1"/>
      <c r="E693" s="1"/>
      <c r="F693" s="1"/>
      <c r="G693" s="1"/>
      <c r="H693" s="1"/>
      <c r="I693" s="4"/>
      <c r="J693" s="1"/>
      <c r="K693" s="1"/>
      <c r="L693" s="1"/>
      <c r="M693" s="1"/>
      <c r="N693" s="1"/>
      <c r="O693" s="1"/>
      <c r="P693" s="4"/>
      <c r="Q693" s="4" t="s">
        <v>8</v>
      </c>
      <c r="R693" s="1"/>
      <c r="S693" s="970">
        <f>'Rekap1 +tunjangan'!T426</f>
        <v>0</v>
      </c>
      <c r="T693" s="971"/>
      <c r="U693" s="971"/>
      <c r="V693" s="971"/>
      <c r="W693" s="971"/>
      <c r="X693" s="972"/>
      <c r="Y693" s="108"/>
      <c r="Z693" s="1"/>
      <c r="AA693" s="1"/>
      <c r="AB693" s="1" t="s">
        <v>173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970">
        <f>KOPERASI!D402</f>
        <v>0</v>
      </c>
      <c r="AV693" s="971"/>
      <c r="AW693" s="971"/>
      <c r="AX693" s="971"/>
      <c r="AY693" s="971"/>
      <c r="AZ693" s="972"/>
    </row>
    <row r="694" spans="1:55" ht="3" customHeight="1" x14ac:dyDescent="0.25">
      <c r="A694" s="1"/>
      <c r="B694" s="1"/>
      <c r="C694" s="1"/>
      <c r="D694" s="1"/>
      <c r="E694" s="1"/>
      <c r="F694" s="1"/>
      <c r="G694" s="1"/>
      <c r="H694" s="1"/>
      <c r="I694" s="4"/>
      <c r="J694" s="1"/>
      <c r="K694" s="1"/>
      <c r="L694" s="1"/>
      <c r="M694" s="1"/>
      <c r="N694" s="1"/>
      <c r="O694" s="1"/>
      <c r="P694" s="4"/>
      <c r="Q694" s="4"/>
      <c r="R694" s="1"/>
      <c r="S694" s="108"/>
      <c r="T694" s="108"/>
      <c r="U694" s="108"/>
      <c r="V694" s="108"/>
      <c r="W694" s="108"/>
      <c r="X694" s="108"/>
      <c r="Y694" s="1"/>
      <c r="Z694" s="1"/>
      <c r="AA694" s="1"/>
      <c r="AB694" s="1"/>
      <c r="AC694" s="1"/>
      <c r="AD694" s="1"/>
      <c r="AE694" s="1"/>
      <c r="AF694" s="39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5" ht="15.75" x14ac:dyDescent="0.25">
      <c r="A695" s="1"/>
      <c r="B695" s="1"/>
      <c r="C695" s="1" t="s">
        <v>183</v>
      </c>
      <c r="D695" s="1"/>
      <c r="E695" s="1"/>
      <c r="F695" s="1"/>
      <c r="G695" s="1"/>
      <c r="H695" s="1"/>
      <c r="I695" s="4"/>
      <c r="J695" s="1"/>
      <c r="K695" s="1"/>
      <c r="L695" s="1"/>
      <c r="M695" s="1"/>
      <c r="N695" s="1"/>
      <c r="O695" s="1"/>
      <c r="P695" s="39"/>
      <c r="Q695" s="39" t="s">
        <v>8</v>
      </c>
      <c r="R695" s="1"/>
      <c r="S695" s="970">
        <f>'Rekap1 +tunjangan'!U426</f>
        <v>0</v>
      </c>
      <c r="T695" s="971"/>
      <c r="U695" s="971"/>
      <c r="V695" s="971"/>
      <c r="W695" s="971"/>
      <c r="X695" s="972"/>
      <c r="Y695" s="108"/>
      <c r="Z695" s="1"/>
      <c r="AA695" s="1"/>
      <c r="AB695" s="1" t="s">
        <v>175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970">
        <f>KOPERASI!E402</f>
        <v>0</v>
      </c>
      <c r="AV695" s="971"/>
      <c r="AW695" s="971"/>
      <c r="AX695" s="971"/>
      <c r="AY695" s="971"/>
      <c r="AZ695" s="972"/>
    </row>
    <row r="696" spans="1:55" ht="3" customHeight="1" x14ac:dyDescent="0.25">
      <c r="A696" s="1"/>
      <c r="B696" s="1"/>
      <c r="C696" s="1"/>
      <c r="D696" s="1"/>
      <c r="E696" s="1"/>
      <c r="F696" s="1"/>
      <c r="G696" s="1"/>
      <c r="H696" s="1"/>
      <c r="I696" s="4"/>
      <c r="J696" s="1"/>
      <c r="K696" s="1"/>
      <c r="L696" s="1"/>
      <c r="M696" s="1"/>
      <c r="N696" s="1"/>
      <c r="O696" s="4"/>
      <c r="P696" s="4"/>
      <c r="Q696" s="4"/>
      <c r="R696" s="1"/>
      <c r="S696" s="108"/>
      <c r="T696" s="108"/>
      <c r="U696" s="108"/>
      <c r="V696" s="108"/>
      <c r="W696" s="108"/>
      <c r="X696" s="108"/>
      <c r="Y696" s="108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5" ht="15.75" x14ac:dyDescent="0.25">
      <c r="A697" s="1"/>
      <c r="B697" s="1"/>
      <c r="C697" s="1" t="s">
        <v>187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39" t="s">
        <v>8</v>
      </c>
      <c r="R697" s="1"/>
      <c r="S697" s="970">
        <f>'Rekap1 +tunjangan'!W426</f>
        <v>0</v>
      </c>
      <c r="T697" s="971"/>
      <c r="U697" s="971"/>
      <c r="V697" s="971"/>
      <c r="W697" s="971"/>
      <c r="X697" s="972"/>
      <c r="Y697" s="108"/>
      <c r="Z697" s="1"/>
      <c r="AA697" s="1"/>
      <c r="AB697" s="1" t="s">
        <v>200</v>
      </c>
      <c r="AC697" s="1"/>
      <c r="AD697" s="1"/>
      <c r="AE697" s="1"/>
      <c r="AF697" s="1"/>
      <c r="AG697" s="5" t="s">
        <v>19</v>
      </c>
      <c r="AH697" s="67"/>
      <c r="AI697" s="73"/>
      <c r="AJ697" s="990">
        <f>KOPERASI!J401</f>
        <v>0</v>
      </c>
      <c r="AK697" s="991"/>
      <c r="AL697" s="16"/>
      <c r="AM697" s="72" t="s">
        <v>132</v>
      </c>
      <c r="AN697" s="67"/>
      <c r="AO697" s="74"/>
      <c r="AP697" s="990">
        <f>24-AJ697</f>
        <v>24</v>
      </c>
      <c r="AQ697" s="991"/>
      <c r="AR697" s="1065"/>
      <c r="AS697" s="1066"/>
      <c r="AT697" s="1"/>
      <c r="AU697" s="970">
        <f>KOPERASI!H401</f>
        <v>0</v>
      </c>
      <c r="AV697" s="971"/>
      <c r="AW697" s="971"/>
      <c r="AX697" s="971"/>
      <c r="AY697" s="971"/>
      <c r="AZ697" s="972"/>
    </row>
    <row r="698" spans="1:55" ht="3" customHeight="1" x14ac:dyDescent="0.25">
      <c r="A698" s="1"/>
      <c r="B698" s="1"/>
      <c r="Y698" s="108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5" ht="15.75" x14ac:dyDescent="0.25">
      <c r="A699" s="1"/>
      <c r="B699" s="1"/>
      <c r="Y699" s="108"/>
      <c r="Z699" s="1"/>
      <c r="AA699" s="1"/>
      <c r="AB699" s="1" t="s">
        <v>471</v>
      </c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983"/>
      <c r="AS699" s="983"/>
      <c r="AT699" s="1" t="s">
        <v>8</v>
      </c>
      <c r="AU699" s="970">
        <f>KOPERASI!G401</f>
        <v>0</v>
      </c>
      <c r="AV699" s="971"/>
      <c r="AW699" s="971"/>
      <c r="AX699" s="971"/>
      <c r="AY699" s="971"/>
      <c r="AZ699" s="972"/>
    </row>
    <row r="700" spans="1:55" ht="3" customHeight="1" x14ac:dyDescent="0.25">
      <c r="A700" s="1"/>
      <c r="B700" s="1"/>
      <c r="Y700" s="108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5" ht="15.75" x14ac:dyDescent="0.25">
      <c r="A701" s="1"/>
      <c r="B701" s="1"/>
      <c r="Y701" s="108"/>
      <c r="Z701" s="1"/>
      <c r="AA701" s="1"/>
      <c r="AB701" s="1" t="s">
        <v>474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 t="s">
        <v>8</v>
      </c>
      <c r="AU701" s="970">
        <f>'Rekap1 +tunjangan'!AD426</f>
        <v>0</v>
      </c>
      <c r="AV701" s="971"/>
      <c r="AW701" s="971"/>
      <c r="AX701" s="971"/>
      <c r="AY701" s="971"/>
      <c r="AZ701" s="972"/>
    </row>
    <row r="702" spans="1:55" ht="3" customHeight="1" x14ac:dyDescent="0.25">
      <c r="A702" s="1"/>
      <c r="B702" s="1"/>
      <c r="Y702" s="108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5" ht="15.75" x14ac:dyDescent="0.25">
      <c r="A703" s="1"/>
      <c r="B703" s="1"/>
      <c r="Y703" s="108"/>
      <c r="Z703" s="1"/>
      <c r="AA703" s="1"/>
      <c r="AB703" s="1" t="s">
        <v>171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983">
        <v>0.4</v>
      </c>
      <c r="AS703" s="983"/>
      <c r="AT703" s="1" t="s">
        <v>8</v>
      </c>
      <c r="AU703" s="970">
        <f>'Rekap1 +tunjangan'!AJ426</f>
        <v>0</v>
      </c>
      <c r="AV703" s="971"/>
      <c r="AW703" s="971"/>
      <c r="AX703" s="971"/>
      <c r="AY703" s="971"/>
      <c r="AZ703" s="972"/>
    </row>
    <row r="704" spans="1:55" ht="3" customHeight="1" x14ac:dyDescent="0.25">
      <c r="A704" s="1"/>
      <c r="B704" s="1"/>
      <c r="Y704" s="108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62" ht="15.75" x14ac:dyDescent="0.25">
      <c r="A705" s="1"/>
      <c r="B705" s="1"/>
      <c r="Y705" s="108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62" ht="3" customHeight="1" x14ac:dyDescent="0.25">
      <c r="A706" s="1"/>
      <c r="B706" s="1"/>
      <c r="C706" s="1"/>
      <c r="D706" s="1"/>
      <c r="E706" s="1"/>
      <c r="F706" s="1"/>
      <c r="G706" s="1"/>
      <c r="H706" s="1"/>
      <c r="I706" s="4"/>
      <c r="J706" s="1"/>
      <c r="K706" s="1"/>
      <c r="L706" s="1"/>
      <c r="M706" s="1"/>
      <c r="N706" s="1"/>
      <c r="O706" s="4"/>
      <c r="P706" s="4"/>
      <c r="Q706" s="4"/>
      <c r="R706" s="1"/>
      <c r="S706" s="108"/>
      <c r="T706" s="108"/>
      <c r="U706" s="108"/>
      <c r="V706" s="108"/>
      <c r="W706" s="108"/>
      <c r="X706" s="108"/>
      <c r="Y706" s="108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62" ht="15.75" x14ac:dyDescent="0.25">
      <c r="A707" s="1"/>
      <c r="B707" s="1" t="s">
        <v>154</v>
      </c>
      <c r="C707" s="1" t="s">
        <v>126</v>
      </c>
      <c r="D707" s="1"/>
      <c r="E707" s="1"/>
      <c r="F707" s="1"/>
      <c r="G707" s="1"/>
      <c r="H707" s="1"/>
      <c r="I707" s="4"/>
      <c r="J707" s="1"/>
      <c r="K707" s="1"/>
      <c r="L707" s="1"/>
      <c r="M707" s="1"/>
      <c r="N707" s="1"/>
      <c r="O707" s="1"/>
      <c r="P707" s="4"/>
      <c r="Q707" s="4" t="s">
        <v>8</v>
      </c>
      <c r="R707" s="1"/>
      <c r="S707" s="970">
        <f>'Rekap1 +tunjangan'!S426</f>
        <v>0</v>
      </c>
      <c r="T707" s="971"/>
      <c r="U707" s="971"/>
      <c r="V707" s="971"/>
      <c r="W707" s="971"/>
      <c r="X707" s="972"/>
      <c r="Y707" s="108"/>
      <c r="Z707" s="1"/>
      <c r="AA707" s="1" t="s">
        <v>169</v>
      </c>
      <c r="AB707" s="1" t="s">
        <v>129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 t="s">
        <v>8</v>
      </c>
      <c r="AU707" s="970">
        <f>'Rekap1 +tunjangan'!AG426</f>
        <v>0</v>
      </c>
      <c r="AV707" s="971"/>
      <c r="AW707" s="971"/>
      <c r="AX707" s="971"/>
      <c r="AY707" s="971"/>
      <c r="AZ707" s="972"/>
    </row>
    <row r="708" spans="1:62" ht="3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08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62" ht="15.7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C709" s="134">
        <f>S675+S685+S687+S689</f>
        <v>0</v>
      </c>
    </row>
    <row r="710" spans="1:62" ht="3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08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62" ht="15.75" x14ac:dyDescent="0.25">
      <c r="A711" s="1"/>
      <c r="B711" s="1"/>
      <c r="C711" s="9" t="s">
        <v>4</v>
      </c>
      <c r="D711" s="1"/>
      <c r="E711" s="1"/>
      <c r="F711" s="1"/>
      <c r="G711" s="1"/>
      <c r="H711" s="1"/>
      <c r="I711" s="4"/>
      <c r="J711" s="1"/>
      <c r="K711" s="1"/>
      <c r="L711" s="1"/>
      <c r="M711" s="1"/>
      <c r="N711" s="1"/>
      <c r="O711" s="4"/>
      <c r="P711" s="4"/>
      <c r="Q711" s="39" t="s">
        <v>8</v>
      </c>
      <c r="R711" s="1"/>
      <c r="S711" s="985">
        <f>SUM(S675:X710)</f>
        <v>0</v>
      </c>
      <c r="T711" s="986"/>
      <c r="U711" s="986"/>
      <c r="V711" s="986"/>
      <c r="W711" s="986"/>
      <c r="X711" s="987"/>
      <c r="Y711" s="89"/>
      <c r="Z711" s="1"/>
      <c r="AA711" s="9" t="s">
        <v>4</v>
      </c>
      <c r="AB711" s="1"/>
      <c r="AC711" s="1"/>
      <c r="AD711" s="1"/>
      <c r="AE711" s="1"/>
      <c r="AF711" s="4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 t="s">
        <v>8</v>
      </c>
      <c r="AU711" s="985">
        <f>SUM(AU677:AZ710)</f>
        <v>0</v>
      </c>
      <c r="AV711" s="986"/>
      <c r="AW711" s="986"/>
      <c r="AX711" s="986"/>
      <c r="AY711" s="986"/>
      <c r="AZ711" s="987"/>
      <c r="BC711" s="134">
        <f>AU711-AU687</f>
        <v>0</v>
      </c>
    </row>
    <row r="712" spans="1:62" ht="16.5" thickBot="1" x14ac:dyDescent="0.3">
      <c r="A712" s="1"/>
      <c r="B712" s="1"/>
      <c r="C712" s="1"/>
      <c r="D712" s="1"/>
      <c r="E712" s="1"/>
      <c r="F712" s="1"/>
      <c r="G712" s="1"/>
      <c r="H712" s="1"/>
      <c r="I712" s="39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39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62" ht="21" thickTop="1" x14ac:dyDescent="0.3">
      <c r="A713" s="19"/>
      <c r="B713" s="973"/>
      <c r="C713" s="974"/>
      <c r="D713" s="974"/>
      <c r="E713" s="974"/>
      <c r="F713" s="974"/>
      <c r="G713" s="1006" t="s">
        <v>130</v>
      </c>
      <c r="H713" s="1006"/>
      <c r="I713" s="1006"/>
      <c r="J713" s="1006"/>
      <c r="K713" s="1006"/>
      <c r="L713" s="1006"/>
      <c r="M713" s="1006"/>
      <c r="N713" s="1006"/>
      <c r="O713" s="1006"/>
      <c r="P713" s="1006"/>
      <c r="Q713" s="1006"/>
      <c r="R713" s="1006"/>
      <c r="S713" s="1006"/>
      <c r="T713" s="1006"/>
      <c r="U713" s="1006"/>
      <c r="V713" s="1006"/>
      <c r="W713" s="1006"/>
      <c r="X713" s="1008"/>
      <c r="Y713" s="126"/>
      <c r="Z713" s="1010" t="s">
        <v>8</v>
      </c>
      <c r="AA713" s="974"/>
      <c r="AB713" s="981">
        <f>S711-AU711</f>
        <v>0</v>
      </c>
      <c r="AC713" s="981"/>
      <c r="AD713" s="981"/>
      <c r="AE713" s="981"/>
      <c r="AF713" s="981"/>
      <c r="AG713" s="981"/>
      <c r="AH713" s="981"/>
      <c r="AI713" s="981"/>
      <c r="AJ713" s="981"/>
      <c r="AK713" s="981"/>
      <c r="AL713" s="981"/>
      <c r="AM713" s="981"/>
      <c r="AN713" s="981"/>
      <c r="AO713" s="981"/>
      <c r="AP713" s="112"/>
      <c r="AQ713" s="112"/>
      <c r="AR713" s="112"/>
      <c r="AS713" s="113"/>
      <c r="AT713" s="113"/>
      <c r="AU713" s="113"/>
      <c r="AV713" s="113"/>
      <c r="AW713" s="113"/>
      <c r="AX713" s="113"/>
      <c r="AY713" s="113"/>
      <c r="AZ713" s="114"/>
      <c r="BD713" s="1012"/>
      <c r="BE713" s="989"/>
      <c r="BF713" s="989"/>
      <c r="BG713" s="989"/>
      <c r="BH713" s="989"/>
      <c r="BI713" s="989"/>
      <c r="BJ713" s="989"/>
    </row>
    <row r="714" spans="1:62" ht="21" thickBot="1" x14ac:dyDescent="0.35">
      <c r="A714" s="34"/>
      <c r="B714" s="975"/>
      <c r="C714" s="976"/>
      <c r="D714" s="976"/>
      <c r="E714" s="976"/>
      <c r="F714" s="976"/>
      <c r="G714" s="1007"/>
      <c r="H714" s="1007"/>
      <c r="I714" s="1007"/>
      <c r="J714" s="1007"/>
      <c r="K714" s="1007"/>
      <c r="L714" s="1007"/>
      <c r="M714" s="1007"/>
      <c r="N714" s="1007"/>
      <c r="O714" s="1007"/>
      <c r="P714" s="1007"/>
      <c r="Q714" s="1007"/>
      <c r="R714" s="1007"/>
      <c r="S714" s="1007"/>
      <c r="T714" s="1007"/>
      <c r="U714" s="1007"/>
      <c r="V714" s="1007"/>
      <c r="W714" s="1007"/>
      <c r="X714" s="1009"/>
      <c r="Y714" s="128"/>
      <c r="Z714" s="1011"/>
      <c r="AA714" s="976"/>
      <c r="AB714" s="982"/>
      <c r="AC714" s="982"/>
      <c r="AD714" s="982"/>
      <c r="AE714" s="982"/>
      <c r="AF714" s="982"/>
      <c r="AG714" s="982"/>
      <c r="AH714" s="982"/>
      <c r="AI714" s="982"/>
      <c r="AJ714" s="982"/>
      <c r="AK714" s="982"/>
      <c r="AL714" s="982"/>
      <c r="AM714" s="982"/>
      <c r="AN714" s="982"/>
      <c r="AO714" s="982"/>
      <c r="AP714" s="116"/>
      <c r="AQ714" s="116"/>
      <c r="AR714" s="116"/>
      <c r="AS714" s="117"/>
      <c r="AT714" s="117"/>
      <c r="AU714" s="117"/>
      <c r="AV714" s="117"/>
      <c r="AW714" s="117"/>
      <c r="AX714" s="117"/>
      <c r="AY714" s="117"/>
      <c r="AZ714" s="118"/>
    </row>
    <row r="715" spans="1:62" ht="16.5" thickTop="1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62" ht="15.75" x14ac:dyDescent="0.25">
      <c r="B716" s="1" t="s">
        <v>170</v>
      </c>
      <c r="C716" s="1" t="s">
        <v>155</v>
      </c>
      <c r="D716" s="1"/>
      <c r="E716" s="1"/>
      <c r="F716" s="1"/>
      <c r="G716" s="1"/>
      <c r="H716" s="1"/>
      <c r="I716" s="4"/>
      <c r="J716" s="1"/>
      <c r="K716" s="1"/>
      <c r="L716" s="1"/>
      <c r="M716" s="1"/>
      <c r="N716" s="1"/>
      <c r="O716" s="4"/>
      <c r="P716" s="4"/>
      <c r="Q716" s="4"/>
      <c r="R716" s="1"/>
      <c r="S716" s="108"/>
      <c r="T716" s="108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62" ht="15.75" x14ac:dyDescent="0.25">
      <c r="B717" s="1">
        <v>1</v>
      </c>
      <c r="C717" s="1" t="s">
        <v>107</v>
      </c>
      <c r="D717" s="1"/>
      <c r="E717" s="1"/>
      <c r="F717" s="1"/>
      <c r="G717" s="1"/>
      <c r="H717" s="1"/>
      <c r="I717" s="4"/>
      <c r="J717" s="1"/>
      <c r="K717" s="1"/>
      <c r="L717" s="1"/>
      <c r="M717" s="1"/>
      <c r="N717" s="1"/>
      <c r="O717" s="4"/>
      <c r="P717" s="4"/>
      <c r="Q717" s="4"/>
      <c r="R717" s="1"/>
      <c r="S717" s="108"/>
      <c r="T717" s="108"/>
      <c r="U717" s="108"/>
      <c r="V717" s="108"/>
      <c r="W717" s="108"/>
      <c r="X717" s="108"/>
      <c r="Y717" s="1"/>
      <c r="Z717" s="1"/>
      <c r="AA717" s="1">
        <v>2</v>
      </c>
      <c r="AB717" s="1" t="s">
        <v>171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983">
        <v>0.6</v>
      </c>
      <c r="AS717" s="983"/>
      <c r="AT717" s="1" t="s">
        <v>8</v>
      </c>
      <c r="AU717" s="970">
        <v>0</v>
      </c>
      <c r="AV717" s="971"/>
      <c r="AW717" s="971"/>
      <c r="AX717" s="971"/>
      <c r="AY717" s="971"/>
      <c r="AZ717" s="972"/>
    </row>
    <row r="718" spans="1:62" ht="3" customHeight="1" x14ac:dyDescent="0.25">
      <c r="B718" s="1"/>
      <c r="C718" s="1"/>
      <c r="D718" s="1"/>
      <c r="E718" s="1"/>
      <c r="F718" s="1"/>
      <c r="G718" s="1"/>
      <c r="H718" s="1"/>
      <c r="I718" s="4"/>
      <c r="J718" s="1"/>
      <c r="K718" s="1"/>
      <c r="L718" s="1"/>
      <c r="M718" s="1"/>
      <c r="N718" s="1"/>
      <c r="O718" s="4"/>
      <c r="P718" s="4"/>
      <c r="Q718" s="4"/>
      <c r="R718" s="1"/>
      <c r="S718" s="108"/>
      <c r="T718" s="108"/>
      <c r="U718" s="108"/>
      <c r="V718" s="108"/>
      <c r="W718" s="108"/>
      <c r="X718" s="108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62" ht="15.75" x14ac:dyDescent="0.25">
      <c r="B719" s="1"/>
      <c r="C719" s="1" t="s">
        <v>127</v>
      </c>
      <c r="D719" s="1"/>
      <c r="E719" s="1"/>
      <c r="F719" s="1"/>
      <c r="G719" s="1"/>
      <c r="H719" s="1"/>
      <c r="I719" s="4"/>
      <c r="J719" s="1"/>
      <c r="K719" s="1"/>
      <c r="L719" s="1"/>
      <c r="M719" s="1"/>
      <c r="N719" s="1"/>
      <c r="O719" s="969">
        <v>3.0000000000000001E-3</v>
      </c>
      <c r="P719" s="969"/>
      <c r="Q719" s="4" t="s">
        <v>8</v>
      </c>
      <c r="R719" s="1"/>
      <c r="S719" s="970">
        <f>'BPJS Ketenagakerjaan'!F405</f>
        <v>0</v>
      </c>
      <c r="T719" s="971"/>
      <c r="U719" s="971"/>
      <c r="V719" s="971"/>
      <c r="W719" s="971"/>
      <c r="X719" s="972"/>
      <c r="Y719" s="1"/>
      <c r="Z719" s="1"/>
      <c r="AA719" s="1">
        <v>3</v>
      </c>
      <c r="AB719" s="1" t="s">
        <v>186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 t="s">
        <v>8</v>
      </c>
      <c r="AU719" s="970">
        <v>0</v>
      </c>
      <c r="AV719" s="971"/>
      <c r="AW719" s="971"/>
      <c r="AX719" s="971"/>
      <c r="AY719" s="971"/>
      <c r="AZ719" s="972"/>
    </row>
    <row r="720" spans="1:62" ht="3" customHeight="1" x14ac:dyDescent="0.25">
      <c r="B720" s="1"/>
      <c r="C720" s="1"/>
      <c r="D720" s="1"/>
      <c r="E720" s="1"/>
      <c r="F720" s="1"/>
      <c r="G720" s="1"/>
      <c r="H720" s="1"/>
      <c r="I720" s="4"/>
      <c r="J720" s="1"/>
      <c r="K720" s="1"/>
      <c r="L720" s="1"/>
      <c r="M720" s="1"/>
      <c r="N720" s="1"/>
      <c r="O720" s="109"/>
      <c r="P720" s="109"/>
      <c r="Q720" s="4"/>
      <c r="R720" s="1"/>
      <c r="S720" s="106"/>
      <c r="T720" s="106"/>
      <c r="U720" s="106"/>
      <c r="V720" s="106"/>
      <c r="W720" s="106"/>
      <c r="X720" s="106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x14ac:dyDescent="0.25">
      <c r="B721" s="1"/>
      <c r="C721" s="1" t="s">
        <v>131</v>
      </c>
      <c r="D721" s="1"/>
      <c r="E721" s="1"/>
      <c r="F721" s="1"/>
      <c r="G721" s="1"/>
      <c r="H721" s="1"/>
      <c r="I721" s="4"/>
      <c r="J721" s="1"/>
      <c r="K721" s="1"/>
      <c r="L721" s="1"/>
      <c r="M721" s="1"/>
      <c r="N721" s="1"/>
      <c r="O721" s="969">
        <v>8.8999999999999999E-3</v>
      </c>
      <c r="P721" s="969"/>
      <c r="Q721" s="4" t="s">
        <v>8</v>
      </c>
      <c r="R721" s="1"/>
      <c r="S721" s="970">
        <f>'BPJS Ketenagakerjaan'!H405</f>
        <v>0</v>
      </c>
      <c r="T721" s="971"/>
      <c r="U721" s="971"/>
      <c r="V721" s="971"/>
      <c r="W721" s="971"/>
      <c r="X721" s="972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3" customHeight="1" x14ac:dyDescent="0.25">
      <c r="B722" s="1"/>
      <c r="C722" s="1"/>
      <c r="D722" s="1"/>
      <c r="E722" s="1"/>
      <c r="F722" s="1"/>
      <c r="G722" s="1"/>
      <c r="H722" s="1"/>
      <c r="I722" s="4"/>
      <c r="J722" s="1"/>
      <c r="K722" s="1"/>
      <c r="L722" s="1"/>
      <c r="M722" s="1"/>
      <c r="N722" s="1"/>
      <c r="O722" s="109"/>
      <c r="P722" s="109"/>
      <c r="Q722" s="4"/>
      <c r="R722" s="1"/>
      <c r="S722" s="106"/>
      <c r="T722" s="106"/>
      <c r="U722" s="106"/>
      <c r="V722" s="106"/>
      <c r="W722" s="106"/>
      <c r="X722" s="106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x14ac:dyDescent="0.25">
      <c r="B723" s="1"/>
      <c r="C723" s="1" t="s">
        <v>156</v>
      </c>
      <c r="D723" s="1"/>
      <c r="E723" s="1"/>
      <c r="F723" s="1"/>
      <c r="G723" s="1"/>
      <c r="H723" s="1"/>
      <c r="I723" s="4"/>
      <c r="J723" s="1"/>
      <c r="K723" s="1"/>
      <c r="L723" s="1"/>
      <c r="M723" s="1"/>
      <c r="N723" s="1"/>
      <c r="O723" s="969">
        <v>3.6999999999999998E-2</v>
      </c>
      <c r="P723" s="969"/>
      <c r="Q723" s="4" t="s">
        <v>8</v>
      </c>
      <c r="R723" s="1"/>
      <c r="S723" s="970">
        <f>'BPJS Ketenagakerjaan'!R405</f>
        <v>0</v>
      </c>
      <c r="T723" s="971"/>
      <c r="U723" s="971"/>
      <c r="V723" s="971"/>
      <c r="W723" s="971"/>
      <c r="X723" s="972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5" spans="1:52" ht="15.7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2" ht="18.75" x14ac:dyDescent="0.3">
      <c r="A726" s="1"/>
      <c r="B726" s="1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 t="s">
        <v>350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  <c r="AP726" s="70"/>
      <c r="AQ726" s="70"/>
      <c r="AR726" s="70"/>
      <c r="AS726" s="70"/>
      <c r="AT726" s="70"/>
      <c r="AU726" s="70"/>
      <c r="AV726" s="70"/>
      <c r="AW726" s="70"/>
      <c r="AX726" s="1"/>
      <c r="AY726" s="1"/>
    </row>
    <row r="727" spans="1:52" ht="15.75" x14ac:dyDescent="0.25">
      <c r="A727" s="1"/>
      <c r="B727" s="1"/>
      <c r="C727" s="1"/>
      <c r="D727" s="1"/>
      <c r="E727" s="1"/>
      <c r="F727" s="1"/>
      <c r="G727" s="1"/>
      <c r="H727" s="1"/>
      <c r="I727" s="39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2" ht="22.5" x14ac:dyDescent="0.3">
      <c r="A728" s="1"/>
      <c r="B728" s="1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1" t="s">
        <v>15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  <c r="AP728" s="70"/>
      <c r="AQ728" s="70"/>
      <c r="AR728" s="70"/>
      <c r="AS728" s="70"/>
      <c r="AT728" s="70"/>
      <c r="AU728" s="70"/>
      <c r="AV728" s="70"/>
      <c r="AW728" s="70"/>
      <c r="AX728" s="1"/>
      <c r="AY728" s="1"/>
    </row>
    <row r="729" spans="1:52" ht="15.75" x14ac:dyDescent="0.25">
      <c r="A729" s="1"/>
      <c r="B729" s="1"/>
      <c r="C729" s="1"/>
      <c r="D729" s="1"/>
      <c r="E729" s="1"/>
      <c r="F729" s="1"/>
      <c r="G729" s="1"/>
      <c r="H729" s="1"/>
      <c r="I729" s="39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2" ht="15.75" x14ac:dyDescent="0.25">
      <c r="A730" s="1"/>
      <c r="B730" s="5"/>
      <c r="C730" s="6" t="s">
        <v>7</v>
      </c>
      <c r="D730" s="7"/>
      <c r="E730" s="7"/>
      <c r="F730" s="7"/>
      <c r="G730" s="7"/>
      <c r="H730" s="7"/>
      <c r="I730" s="11" t="s">
        <v>8</v>
      </c>
      <c r="J730" s="7"/>
      <c r="K730" s="994" t="e">
        <f>'Rekap1 +tunjangan'!#REF!</f>
        <v>#REF!</v>
      </c>
      <c r="L730" s="994"/>
      <c r="M730" s="994"/>
      <c r="N730" s="994"/>
      <c r="O730" s="994"/>
      <c r="P730" s="994"/>
      <c r="Q730" s="994"/>
      <c r="R730" s="994"/>
      <c r="S730" s="994"/>
      <c r="T730" s="994"/>
      <c r="U730" s="994"/>
      <c r="V730" s="994"/>
      <c r="W730" s="994"/>
      <c r="X730" s="1004"/>
      <c r="Y730" s="90"/>
      <c r="Z730" s="1"/>
      <c r="AA730" s="8" t="s">
        <v>11</v>
      </c>
      <c r="AB730" s="7"/>
      <c r="AC730" s="7"/>
      <c r="AD730" s="7"/>
      <c r="AE730" s="7"/>
      <c r="AF730" s="11" t="s">
        <v>8</v>
      </c>
      <c r="AG730" s="7"/>
      <c r="AH730" s="994" t="s">
        <v>403</v>
      </c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1004"/>
    </row>
    <row r="731" spans="1:52" ht="3" customHeight="1" x14ac:dyDescent="0.25">
      <c r="A731" s="1"/>
      <c r="B731" s="1"/>
      <c r="C731" s="1"/>
      <c r="D731" s="1"/>
      <c r="E731" s="1"/>
      <c r="F731" s="1"/>
      <c r="G731" s="1"/>
      <c r="H731" s="1"/>
      <c r="I731" s="10"/>
      <c r="J731" s="1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1"/>
      <c r="AA731" s="2"/>
      <c r="AB731" s="1"/>
      <c r="AC731" s="1"/>
      <c r="AD731" s="1"/>
      <c r="AE731" s="1"/>
      <c r="AF731" s="12"/>
      <c r="AG731" s="1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1"/>
      <c r="AY731" s="1"/>
    </row>
    <row r="732" spans="1:52" ht="15.75" x14ac:dyDescent="0.25">
      <c r="A732" s="1"/>
      <c r="B732" s="5"/>
      <c r="C732" s="6" t="s">
        <v>21</v>
      </c>
      <c r="D732" s="7"/>
      <c r="E732" s="7"/>
      <c r="F732" s="7"/>
      <c r="G732" s="7"/>
      <c r="H732" s="7"/>
      <c r="I732" s="11" t="s">
        <v>8</v>
      </c>
      <c r="J732" s="7"/>
      <c r="K732" s="994" t="s">
        <v>404</v>
      </c>
      <c r="L732" s="994"/>
      <c r="M732" s="994"/>
      <c r="N732" s="994"/>
      <c r="O732" s="994"/>
      <c r="P732" s="994"/>
      <c r="Q732" s="994"/>
      <c r="R732" s="994"/>
      <c r="S732" s="994"/>
      <c r="T732" s="994"/>
      <c r="U732" s="994"/>
      <c r="V732" s="994"/>
      <c r="W732" s="994"/>
      <c r="X732" s="1004"/>
      <c r="Y732" s="90"/>
      <c r="Z732" s="1"/>
      <c r="AA732" s="8" t="s">
        <v>12</v>
      </c>
      <c r="AB732" s="7"/>
      <c r="AC732" s="7"/>
      <c r="AD732" s="7"/>
      <c r="AE732" s="7"/>
      <c r="AF732" s="11" t="s">
        <v>8</v>
      </c>
      <c r="AG732" s="7"/>
      <c r="AH732" s="997">
        <f>pandu!AH8</f>
        <v>42659</v>
      </c>
      <c r="AI732" s="997"/>
      <c r="AJ732" s="997"/>
      <c r="AK732" s="997"/>
      <c r="AL732" s="997"/>
      <c r="AM732" s="67" t="s">
        <v>18</v>
      </c>
      <c r="AN732" s="7"/>
      <c r="AO732" s="997">
        <f>pandu!AO8</f>
        <v>42689</v>
      </c>
      <c r="AP732" s="997"/>
      <c r="AQ732" s="997"/>
      <c r="AR732" s="997"/>
      <c r="AS732" s="997"/>
      <c r="AT732" s="68"/>
      <c r="AU732" s="68"/>
      <c r="AV732" s="68"/>
      <c r="AW732" s="68"/>
      <c r="AX732" s="7"/>
      <c r="AY732" s="74"/>
    </row>
    <row r="733" spans="1:52" ht="3" customHeight="1" x14ac:dyDescent="0.25">
      <c r="A733" s="1"/>
      <c r="B733" s="1"/>
      <c r="C733" s="1"/>
      <c r="D733" s="1"/>
      <c r="E733" s="1"/>
      <c r="F733" s="1"/>
      <c r="G733" s="1"/>
      <c r="H733" s="1"/>
      <c r="I733" s="10"/>
      <c r="J733" s="1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1"/>
      <c r="AA733" s="2"/>
      <c r="AB733" s="1"/>
      <c r="AC733" s="1"/>
      <c r="AD733" s="1"/>
      <c r="AE733" s="1"/>
      <c r="AF733" s="12"/>
      <c r="AG733" s="1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1"/>
      <c r="AY733" s="1"/>
    </row>
    <row r="734" spans="1:52" ht="15.75" x14ac:dyDescent="0.25">
      <c r="A734" s="1"/>
      <c r="B734" s="5"/>
      <c r="C734" s="6" t="s">
        <v>6</v>
      </c>
      <c r="D734" s="7"/>
      <c r="E734" s="7"/>
      <c r="F734" s="7"/>
      <c r="G734" s="7"/>
      <c r="H734" s="7"/>
      <c r="I734" s="11" t="s">
        <v>8</v>
      </c>
      <c r="J734" s="7"/>
      <c r="K734" s="999"/>
      <c r="L734" s="1000"/>
      <c r="M734" s="1000"/>
      <c r="N734" s="1000"/>
      <c r="O734" s="1000"/>
      <c r="P734" s="1000"/>
      <c r="Q734" s="1000"/>
      <c r="R734" s="1000"/>
      <c r="S734" s="1000"/>
      <c r="T734" s="1000"/>
      <c r="U734" s="1000"/>
      <c r="V734" s="1000"/>
      <c r="W734" s="1000"/>
      <c r="X734" s="1001"/>
      <c r="Y734" s="91"/>
      <c r="Z734" s="1"/>
      <c r="AA734" s="8" t="s">
        <v>13</v>
      </c>
      <c r="AB734" s="7"/>
      <c r="AC734" s="7"/>
      <c r="AD734" s="7"/>
      <c r="AE734" s="7"/>
      <c r="AF734" s="11" t="s">
        <v>8</v>
      </c>
      <c r="AG734" s="7"/>
      <c r="AH734" s="1002" t="e">
        <f>'Rekap1 +tunjangan'!#REF!</f>
        <v>#REF!</v>
      </c>
      <c r="AI734" s="997"/>
      <c r="AJ734" s="997"/>
      <c r="AK734" s="997"/>
      <c r="AL734" s="997"/>
      <c r="AM734" s="997"/>
      <c r="AN734" s="997"/>
      <c r="AO734" s="997"/>
      <c r="AP734" s="997"/>
      <c r="AQ734" s="997"/>
      <c r="AR734" s="997"/>
      <c r="AS734" s="997"/>
      <c r="AT734" s="997"/>
      <c r="AU734" s="997"/>
      <c r="AV734" s="997"/>
      <c r="AW734" s="997"/>
      <c r="AX734" s="7"/>
      <c r="AY734" s="74"/>
    </row>
    <row r="735" spans="1:52" ht="3" customHeight="1" x14ac:dyDescent="0.25">
      <c r="A735" s="1"/>
      <c r="B735" s="1"/>
      <c r="C735" s="1"/>
      <c r="D735" s="1"/>
      <c r="E735" s="1"/>
      <c r="F735" s="1"/>
      <c r="G735" s="1"/>
      <c r="H735" s="1"/>
      <c r="I735" s="10"/>
      <c r="J735" s="1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1"/>
      <c r="AA735" s="2"/>
      <c r="AB735" s="1"/>
      <c r="AC735" s="1"/>
      <c r="AD735" s="1"/>
      <c r="AE735" s="1"/>
      <c r="AF735" s="12"/>
      <c r="AG735" s="1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1"/>
      <c r="AY735" s="1"/>
    </row>
    <row r="736" spans="1:52" ht="15.75" x14ac:dyDescent="0.25">
      <c r="A736" s="1"/>
      <c r="B736" s="5"/>
      <c r="C736" s="6" t="s">
        <v>104</v>
      </c>
      <c r="D736" s="7"/>
      <c r="E736" s="7"/>
      <c r="F736" s="7"/>
      <c r="G736" s="7"/>
      <c r="H736" s="7"/>
      <c r="I736" s="87" t="s">
        <v>8</v>
      </c>
      <c r="J736" s="7"/>
      <c r="K736" s="994" t="s">
        <v>116</v>
      </c>
      <c r="L736" s="995"/>
      <c r="M736" s="995"/>
      <c r="N736" s="995"/>
      <c r="O736" s="995"/>
      <c r="P736" s="995"/>
      <c r="Q736" s="995"/>
      <c r="R736" s="995"/>
      <c r="S736" s="995"/>
      <c r="T736" s="995"/>
      <c r="U736" s="995"/>
      <c r="V736" s="995"/>
      <c r="W736" s="995"/>
      <c r="X736" s="996"/>
      <c r="Y736" s="90"/>
      <c r="Z736" s="1"/>
      <c r="AA736" s="8" t="s">
        <v>14</v>
      </c>
      <c r="AB736" s="7"/>
      <c r="AC736" s="7"/>
      <c r="AD736" s="7"/>
      <c r="AE736" s="7"/>
      <c r="AF736" s="11" t="s">
        <v>8</v>
      </c>
      <c r="AG736" s="7"/>
      <c r="AH736" s="1014" t="s">
        <v>295</v>
      </c>
      <c r="AI736" s="994"/>
      <c r="AJ736" s="994"/>
      <c r="AK736" s="994"/>
      <c r="AL736" s="994"/>
      <c r="AM736" s="994"/>
      <c r="AN736" s="67" t="s">
        <v>296</v>
      </c>
      <c r="AO736" s="67"/>
      <c r="AP736" s="67"/>
      <c r="AQ736" s="67"/>
      <c r="AR736" s="67"/>
      <c r="AS736" s="67"/>
      <c r="AT736" s="67"/>
      <c r="AU736" s="67"/>
      <c r="AV736" s="67"/>
      <c r="AW736" s="67"/>
      <c r="AX736" s="7"/>
      <c r="AY736" s="74"/>
    </row>
    <row r="737" spans="1:52" ht="15.75" x14ac:dyDescent="0.25">
      <c r="A737" s="1"/>
      <c r="B737" s="1"/>
      <c r="C737" s="1"/>
      <c r="D737" s="1"/>
      <c r="E737" s="1"/>
      <c r="F737" s="1"/>
      <c r="G737" s="1"/>
      <c r="H737" s="1"/>
      <c r="I737" s="39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2" ht="15.75" x14ac:dyDescent="0.25">
      <c r="A738" s="1"/>
      <c r="B738" s="1" t="s">
        <v>167</v>
      </c>
      <c r="C738" s="1" t="s">
        <v>0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4"/>
      <c r="Q738" s="4" t="s">
        <v>8</v>
      </c>
      <c r="R738" s="1"/>
      <c r="S738" s="970" t="e">
        <f>'Rekap1 +tunjangan'!#REF!</f>
        <v>#REF!</v>
      </c>
      <c r="T738" s="971"/>
      <c r="U738" s="971"/>
      <c r="V738" s="971"/>
      <c r="W738" s="971"/>
      <c r="X738" s="972"/>
      <c r="Y738" s="108"/>
      <c r="Z738" s="1"/>
      <c r="AA738" s="1" t="s">
        <v>166</v>
      </c>
      <c r="AB738" s="1" t="s">
        <v>153</v>
      </c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3" customHeight="1" x14ac:dyDescent="0.25">
      <c r="A739" s="1"/>
      <c r="B739" s="1"/>
      <c r="C739" s="1"/>
      <c r="D739" s="1"/>
      <c r="E739" s="1"/>
      <c r="F739" s="1"/>
      <c r="G739" s="1"/>
      <c r="H739" s="1"/>
      <c r="I739" s="39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x14ac:dyDescent="0.25">
      <c r="A740" s="1"/>
      <c r="B740" s="1" t="s">
        <v>168</v>
      </c>
      <c r="C740" s="1" t="s">
        <v>125</v>
      </c>
      <c r="D740" s="1"/>
      <c r="E740" s="1"/>
      <c r="F740" s="1"/>
      <c r="G740" s="1"/>
      <c r="H740" s="1"/>
      <c r="I740" s="1"/>
      <c r="J740" s="1"/>
      <c r="K740" s="16"/>
      <c r="L740" s="16"/>
      <c r="M740" s="16"/>
      <c r="N740" s="16"/>
      <c r="O740" s="1"/>
      <c r="P740" s="4"/>
      <c r="Q740" s="4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 t="s">
        <v>108</v>
      </c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3" customHeight="1" x14ac:dyDescent="0.25">
      <c r="A741" s="1"/>
      <c r="B741" s="1"/>
      <c r="C741" s="1"/>
      <c r="D741" s="1"/>
      <c r="E741" s="1"/>
      <c r="F741" s="1"/>
      <c r="G741" s="1"/>
      <c r="H741" s="1"/>
      <c r="I741" s="4"/>
      <c r="J741" s="1"/>
      <c r="K741" s="39"/>
      <c r="L741" s="39"/>
      <c r="M741" s="39"/>
      <c r="N741" s="39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39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x14ac:dyDescent="0.25">
      <c r="A742" s="1"/>
      <c r="B742" s="1"/>
      <c r="C742" s="1" t="s">
        <v>20</v>
      </c>
      <c r="D742" s="1"/>
      <c r="E742" s="1"/>
      <c r="F742" s="1"/>
      <c r="G742" s="1"/>
      <c r="H742" s="1"/>
      <c r="I742" s="4"/>
      <c r="J742" s="1"/>
      <c r="K742" s="1"/>
      <c r="L742" s="1"/>
      <c r="M742" s="1"/>
      <c r="N742" s="1"/>
      <c r="O742" s="1"/>
      <c r="P742" s="4"/>
      <c r="Q742" s="4" t="s">
        <v>8</v>
      </c>
      <c r="R742" s="1"/>
      <c r="S742" s="970" t="e">
        <f>'Rekap1 +tunjangan'!#REF!</f>
        <v>#REF!</v>
      </c>
      <c r="T742" s="971"/>
      <c r="U742" s="971"/>
      <c r="V742" s="971"/>
      <c r="W742" s="971"/>
      <c r="X742" s="972"/>
      <c r="Y742" s="108"/>
      <c r="Z742" s="1"/>
      <c r="AA742" s="1"/>
      <c r="AB742" s="1" t="s">
        <v>109</v>
      </c>
      <c r="AC742" s="1"/>
      <c r="AD742" s="1"/>
      <c r="AE742" s="1"/>
      <c r="AF742" s="4"/>
      <c r="AG742" s="5" t="s">
        <v>19</v>
      </c>
      <c r="AH742" s="67"/>
      <c r="AI742" s="73"/>
      <c r="AJ742" s="990">
        <v>0</v>
      </c>
      <c r="AK742" s="1005"/>
      <c r="AL742" s="16"/>
      <c r="AM742" s="72" t="s">
        <v>132</v>
      </c>
      <c r="AN742" s="67"/>
      <c r="AO742" s="74"/>
      <c r="AP742" s="990">
        <v>0</v>
      </c>
      <c r="AQ742" s="1005"/>
      <c r="AR742" s="107"/>
      <c r="AS742" s="1"/>
      <c r="AT742" s="1" t="s">
        <v>8</v>
      </c>
      <c r="AU742" s="970" t="e">
        <f>'Rekap1 +tunjangan'!#REF!</f>
        <v>#REF!</v>
      </c>
      <c r="AV742" s="971"/>
      <c r="AW742" s="971"/>
      <c r="AX742" s="971"/>
      <c r="AY742" s="971"/>
      <c r="AZ742" s="972"/>
    </row>
    <row r="743" spans="1:52" ht="3" customHeight="1" x14ac:dyDescent="0.25">
      <c r="A743" s="1"/>
      <c r="B743" s="1"/>
      <c r="C743" s="1"/>
      <c r="D743" s="1"/>
      <c r="E743" s="1"/>
      <c r="F743" s="1"/>
      <c r="G743" s="1"/>
      <c r="H743" s="1"/>
      <c r="I743" s="4"/>
      <c r="J743" s="1"/>
      <c r="K743" s="1"/>
      <c r="L743" s="1"/>
      <c r="M743" s="15"/>
      <c r="N743" s="15"/>
      <c r="O743" s="1"/>
      <c r="P743" s="4"/>
      <c r="Q743" s="4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39"/>
      <c r="AG743" s="1"/>
      <c r="AH743" s="1"/>
      <c r="AI743" s="1"/>
      <c r="AJ743" s="1">
        <v>0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>
        <v>0</v>
      </c>
      <c r="AX743" s="1"/>
      <c r="AY743" s="1"/>
      <c r="AZ743" s="1"/>
    </row>
    <row r="744" spans="1:52" ht="15.75" x14ac:dyDescent="0.25">
      <c r="A744" s="1"/>
      <c r="B744" s="1"/>
      <c r="C744" s="1" t="s">
        <v>41</v>
      </c>
      <c r="D744" s="1"/>
      <c r="E744" s="1"/>
      <c r="F744" s="1"/>
      <c r="G744" s="1"/>
      <c r="H744" s="1"/>
      <c r="I744" s="4"/>
      <c r="J744" s="1"/>
      <c r="K744" s="1"/>
      <c r="L744" s="1"/>
      <c r="M744" s="1"/>
      <c r="N744" s="1"/>
      <c r="O744" s="1"/>
      <c r="P744" s="4"/>
      <c r="Q744" s="4" t="s">
        <v>8</v>
      </c>
      <c r="R744" s="1"/>
      <c r="S744" s="970" t="e">
        <f>'Rekap1 +tunjangan'!#REF!</f>
        <v>#REF!</v>
      </c>
      <c r="T744" s="971"/>
      <c r="U744" s="971"/>
      <c r="V744" s="971"/>
      <c r="W744" s="971"/>
      <c r="X744" s="972"/>
      <c r="Y744" s="108"/>
      <c r="Z744" s="1"/>
      <c r="AA744" s="1"/>
      <c r="AB744" s="1" t="s">
        <v>64</v>
      </c>
      <c r="AC744" s="1"/>
      <c r="AD744" s="1"/>
      <c r="AE744" s="1"/>
      <c r="AF744" s="4"/>
      <c r="AG744" s="5" t="s">
        <v>19</v>
      </c>
      <c r="AH744" s="67"/>
      <c r="AI744" s="73"/>
      <c r="AJ744" s="990">
        <v>0</v>
      </c>
      <c r="AK744" s="991"/>
      <c r="AL744" s="16"/>
      <c r="AM744" s="72" t="s">
        <v>132</v>
      </c>
      <c r="AN744" s="67"/>
      <c r="AO744" s="74"/>
      <c r="AP744" s="990">
        <v>0</v>
      </c>
      <c r="AQ744" s="991"/>
      <c r="AR744" s="119"/>
      <c r="AS744" s="1"/>
      <c r="AT744" s="1" t="s">
        <v>8</v>
      </c>
      <c r="AU744" s="970" t="e">
        <f>'Rekap1 +tunjangan'!#REF!</f>
        <v>#REF!</v>
      </c>
      <c r="AV744" s="971"/>
      <c r="AW744" s="971"/>
      <c r="AX744" s="971"/>
      <c r="AY744" s="971"/>
      <c r="AZ744" s="972"/>
    </row>
    <row r="745" spans="1:52" ht="3" customHeight="1" x14ac:dyDescent="0.25">
      <c r="A745" s="1"/>
      <c r="B745" s="1"/>
      <c r="C745" s="1"/>
      <c r="D745" s="1"/>
      <c r="E745" s="1"/>
      <c r="F745" s="1"/>
      <c r="G745" s="1"/>
      <c r="H745" s="1"/>
      <c r="I745" s="4"/>
      <c r="J745" s="1"/>
      <c r="K745" s="1"/>
      <c r="L745" s="1"/>
      <c r="M745" s="1"/>
      <c r="N745" s="1"/>
      <c r="O745" s="1"/>
      <c r="P745" s="39"/>
      <c r="Q745" s="39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39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x14ac:dyDescent="0.25">
      <c r="A746" s="1"/>
      <c r="B746" s="1"/>
      <c r="C746" s="1" t="s">
        <v>21</v>
      </c>
      <c r="D746" s="1"/>
      <c r="E746" s="1"/>
      <c r="F746" s="1"/>
      <c r="G746" s="1"/>
      <c r="H746" s="1"/>
      <c r="I746" s="4"/>
      <c r="J746" s="1"/>
      <c r="K746" s="1"/>
      <c r="L746" s="1"/>
      <c r="M746" s="1"/>
      <c r="N746" s="1"/>
      <c r="O746" s="1"/>
      <c r="P746" s="4"/>
      <c r="Q746" s="4" t="s">
        <v>8</v>
      </c>
      <c r="R746" s="1"/>
      <c r="S746" s="970" t="e">
        <f>'Rekap1 +tunjangan'!#REF!</f>
        <v>#REF!</v>
      </c>
      <c r="T746" s="971"/>
      <c r="U746" s="971"/>
      <c r="V746" s="971"/>
      <c r="W746" s="971"/>
      <c r="X746" s="972"/>
      <c r="Y746" s="108"/>
      <c r="Z746" s="1"/>
      <c r="AA746" s="1"/>
      <c r="AB746" s="1" t="s">
        <v>88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 t="s">
        <v>8</v>
      </c>
      <c r="AU746" s="970" t="e">
        <f>'Rekap1 +tunjangan'!#REF!</f>
        <v>#REF!</v>
      </c>
      <c r="AV746" s="971"/>
      <c r="AW746" s="971"/>
      <c r="AX746" s="971"/>
      <c r="AY746" s="971"/>
      <c r="AZ746" s="972"/>
    </row>
    <row r="747" spans="1:52" ht="3" customHeight="1" x14ac:dyDescent="0.25">
      <c r="A747" s="1"/>
      <c r="B747" s="1"/>
      <c r="C747" s="1"/>
      <c r="D747" s="1"/>
      <c r="E747" s="1"/>
      <c r="F747" s="1"/>
      <c r="G747" s="1"/>
      <c r="H747" s="1"/>
      <c r="I747" s="4"/>
      <c r="J747" s="1"/>
      <c r="K747" s="1"/>
      <c r="L747" s="1"/>
      <c r="M747" s="1"/>
      <c r="N747" s="1"/>
      <c r="O747" s="1"/>
      <c r="P747" s="39"/>
      <c r="Q747" s="39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39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x14ac:dyDescent="0.25">
      <c r="A748" s="1"/>
      <c r="B748" s="1"/>
      <c r="C748" s="1" t="s">
        <v>1</v>
      </c>
      <c r="D748" s="1"/>
      <c r="E748" s="1"/>
      <c r="F748" s="1"/>
      <c r="G748" s="1"/>
      <c r="H748" s="1"/>
      <c r="I748" s="4"/>
      <c r="J748" s="1"/>
      <c r="K748" s="990" t="e">
        <f>'Rekap1 +tunjangan'!#REF!</f>
        <v>#REF!</v>
      </c>
      <c r="L748" s="991"/>
      <c r="M748" s="130" t="s">
        <v>31</v>
      </c>
      <c r="N748" s="107"/>
      <c r="O748" s="1"/>
      <c r="P748" s="4"/>
      <c r="Q748" s="4" t="s">
        <v>8</v>
      </c>
      <c r="R748" s="1"/>
      <c r="S748" s="970" t="e">
        <f>'Rekap1 +tunjangan'!#REF!</f>
        <v>#REF!</v>
      </c>
      <c r="T748" s="971"/>
      <c r="U748" s="971"/>
      <c r="V748" s="971"/>
      <c r="W748" s="971"/>
      <c r="X748" s="972"/>
      <c r="Y748" s="108"/>
      <c r="Z748" s="1"/>
      <c r="AA748" s="1"/>
      <c r="AB748" s="1" t="s">
        <v>107</v>
      </c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3" customHeight="1" x14ac:dyDescent="0.25">
      <c r="A749" s="1"/>
      <c r="B749" s="1"/>
      <c r="C749" s="1"/>
      <c r="D749" s="1"/>
      <c r="E749" s="1"/>
      <c r="F749" s="1"/>
      <c r="G749" s="1"/>
      <c r="H749" s="1"/>
      <c r="I749" s="4"/>
      <c r="J749" s="1"/>
      <c r="K749" s="1"/>
      <c r="L749" s="1"/>
      <c r="M749" s="37"/>
      <c r="N749" s="1"/>
      <c r="O749" s="1"/>
      <c r="P749" s="4"/>
      <c r="Q749" s="4"/>
      <c r="R749" s="1"/>
      <c r="S749" s="108"/>
      <c r="T749" s="108"/>
      <c r="U749" s="108"/>
      <c r="V749" s="108"/>
      <c r="W749" s="108"/>
      <c r="X749" s="108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8" customHeight="1" x14ac:dyDescent="0.25">
      <c r="A750" s="1"/>
      <c r="B750" s="1"/>
      <c r="C750" s="1" t="s">
        <v>2</v>
      </c>
      <c r="D750" s="1"/>
      <c r="E750" s="1"/>
      <c r="F750" s="1"/>
      <c r="G750" s="1"/>
      <c r="H750" s="1"/>
      <c r="I750" s="4"/>
      <c r="J750" s="1"/>
      <c r="K750" s="990" t="e">
        <f>K748</f>
        <v>#REF!</v>
      </c>
      <c r="L750" s="991"/>
      <c r="M750" s="130" t="s">
        <v>31</v>
      </c>
      <c r="N750" s="107"/>
      <c r="O750" s="1"/>
      <c r="P750" s="4"/>
      <c r="Q750" s="4" t="s">
        <v>8</v>
      </c>
      <c r="R750" s="1"/>
      <c r="S750" s="970" t="e">
        <f>'Rekap1 +tunjangan'!#REF!</f>
        <v>#REF!</v>
      </c>
      <c r="T750" s="971"/>
      <c r="U750" s="971"/>
      <c r="V750" s="971"/>
      <c r="W750" s="971"/>
      <c r="X750" s="972"/>
      <c r="Y750" s="108"/>
      <c r="Z750" s="1"/>
      <c r="AA750" s="1"/>
      <c r="AB750" s="1" t="s">
        <v>128</v>
      </c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969">
        <v>0.02</v>
      </c>
      <c r="AN750" s="969"/>
      <c r="AO750" s="969"/>
      <c r="AP750" s="88"/>
      <c r="AQ750" s="1"/>
      <c r="AR750" s="1"/>
      <c r="AS750" s="1"/>
      <c r="AT750" s="1" t="s">
        <v>8</v>
      </c>
      <c r="AU750" s="970" t="e">
        <f>'Rekap1 +tunjangan'!#REF!</f>
        <v>#REF!</v>
      </c>
      <c r="AV750" s="971"/>
      <c r="AW750" s="971"/>
      <c r="AX750" s="971"/>
      <c r="AY750" s="971"/>
      <c r="AZ750" s="972"/>
    </row>
    <row r="751" spans="1:52" ht="3" customHeight="1" x14ac:dyDescent="0.25">
      <c r="A751" s="1"/>
      <c r="B751" s="1"/>
      <c r="C751" s="1"/>
      <c r="D751" s="1"/>
      <c r="E751" s="1"/>
      <c r="F751" s="1"/>
      <c r="G751" s="1"/>
      <c r="H751" s="1"/>
      <c r="I751" s="4"/>
      <c r="J751" s="1"/>
      <c r="K751" s="1"/>
      <c r="L751" s="1"/>
      <c r="M751" s="1"/>
      <c r="N751" s="1"/>
      <c r="O751" s="1"/>
      <c r="P751" s="4"/>
      <c r="Q751" s="4"/>
      <c r="R751" s="1"/>
      <c r="S751" s="108"/>
      <c r="T751" s="108"/>
      <c r="U751" s="108"/>
      <c r="V751" s="108"/>
      <c r="W751" s="108"/>
      <c r="X751" s="108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x14ac:dyDescent="0.25">
      <c r="A752" s="1"/>
      <c r="B752" s="1"/>
      <c r="C752" s="1" t="s">
        <v>3</v>
      </c>
      <c r="D752" s="1"/>
      <c r="E752" s="1"/>
      <c r="F752" s="1"/>
      <c r="G752" s="1"/>
      <c r="H752" s="1"/>
      <c r="I752" s="4"/>
      <c r="J752" s="1"/>
      <c r="K752" s="1"/>
      <c r="L752" s="1"/>
      <c r="M752" s="107"/>
      <c r="N752" s="107"/>
      <c r="O752" s="1"/>
      <c r="P752" s="39"/>
      <c r="Q752" s="39" t="s">
        <v>8</v>
      </c>
      <c r="R752" s="1"/>
      <c r="S752" s="970" t="e">
        <f>'Rekap1 +tunjangan'!#REF!</f>
        <v>#REF!</v>
      </c>
      <c r="T752" s="971"/>
      <c r="U752" s="971"/>
      <c r="V752" s="971"/>
      <c r="W752" s="971"/>
      <c r="X752" s="972"/>
      <c r="Y752" s="108"/>
      <c r="Z752" s="1"/>
      <c r="AA752" s="1"/>
      <c r="AB752" s="1" t="s">
        <v>172</v>
      </c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013"/>
      <c r="AV752" s="1013"/>
      <c r="AW752" s="1013"/>
      <c r="AX752" s="1013"/>
      <c r="AY752" s="1013"/>
      <c r="AZ752" s="1013"/>
    </row>
    <row r="753" spans="1:55" ht="3" customHeight="1" x14ac:dyDescent="0.25">
      <c r="A753" s="1"/>
      <c r="B753" s="1"/>
      <c r="C753" s="1"/>
      <c r="D753" s="1"/>
      <c r="E753" s="1"/>
      <c r="F753" s="1"/>
      <c r="G753" s="1"/>
      <c r="H753" s="1"/>
      <c r="I753" s="4"/>
      <c r="J753" s="1"/>
      <c r="K753" s="1"/>
      <c r="L753" s="1"/>
      <c r="M753" s="1"/>
      <c r="N753" s="1"/>
      <c r="O753" s="1"/>
      <c r="P753" s="39"/>
      <c r="Q753" s="39"/>
      <c r="R753" s="1"/>
      <c r="S753" s="1"/>
      <c r="T753" s="1"/>
      <c r="U753" s="1"/>
      <c r="V753" s="1"/>
      <c r="W753" s="1"/>
      <c r="X753" s="1"/>
      <c r="Y753" s="108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5" ht="15.75" x14ac:dyDescent="0.25">
      <c r="A754" s="1"/>
      <c r="B754" s="1"/>
      <c r="C754" s="1" t="s">
        <v>105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39"/>
      <c r="Q754" s="39" t="s">
        <v>8</v>
      </c>
      <c r="R754" s="1"/>
      <c r="S754" s="970" t="e">
        <f>'Rekap1 +tunjangan'!#REF!</f>
        <v>#REF!</v>
      </c>
      <c r="T754" s="971"/>
      <c r="U754" s="971"/>
      <c r="V754" s="971"/>
      <c r="W754" s="971"/>
      <c r="X754" s="972"/>
      <c r="Y754" s="108"/>
      <c r="Z754" s="1"/>
      <c r="AA754" s="1"/>
      <c r="AB754" s="1" t="s">
        <v>174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970" t="e">
        <f>KOPERASI!#REF!</f>
        <v>#REF!</v>
      </c>
      <c r="AV754" s="971"/>
      <c r="AW754" s="971"/>
      <c r="AX754" s="971"/>
      <c r="AY754" s="971"/>
      <c r="AZ754" s="972"/>
      <c r="BB754" s="1"/>
      <c r="BC754" s="1"/>
    </row>
    <row r="755" spans="1:55" ht="3" customHeight="1" x14ac:dyDescent="0.25">
      <c r="A755" s="1"/>
      <c r="B755" s="1"/>
      <c r="C755" s="1"/>
      <c r="D755" s="1"/>
      <c r="E755" s="1"/>
      <c r="F755" s="1"/>
      <c r="G755" s="1"/>
      <c r="H755" s="1"/>
      <c r="I755" s="4"/>
      <c r="J755" s="1"/>
      <c r="K755" s="1"/>
      <c r="L755" s="1"/>
      <c r="M755" s="1"/>
      <c r="N755" s="1"/>
      <c r="O755" s="1"/>
      <c r="P755" s="39"/>
      <c r="Q755" s="39"/>
      <c r="R755" s="1"/>
      <c r="S755" s="108"/>
      <c r="T755" s="108"/>
      <c r="U755" s="108"/>
      <c r="V755" s="108"/>
      <c r="W755" s="108"/>
      <c r="X755" s="108"/>
      <c r="Y755" s="108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5" ht="15.75" x14ac:dyDescent="0.25">
      <c r="A756" s="1"/>
      <c r="B756" s="1"/>
      <c r="C756" s="1" t="s">
        <v>106</v>
      </c>
      <c r="D756" s="1"/>
      <c r="E756" s="1"/>
      <c r="F756" s="1"/>
      <c r="G756" s="1"/>
      <c r="H756" s="1"/>
      <c r="I756" s="4"/>
      <c r="J756" s="1"/>
      <c r="K756" s="1"/>
      <c r="L756" s="1"/>
      <c r="M756" s="1"/>
      <c r="N756" s="1"/>
      <c r="O756" s="1"/>
      <c r="P756" s="4"/>
      <c r="Q756" s="4" t="s">
        <v>8</v>
      </c>
      <c r="R756" s="1"/>
      <c r="S756" s="970" t="e">
        <f>'Rekap1 +tunjangan'!#REF!</f>
        <v>#REF!</v>
      </c>
      <c r="T756" s="971"/>
      <c r="U756" s="971"/>
      <c r="V756" s="971"/>
      <c r="W756" s="971"/>
      <c r="X756" s="972"/>
      <c r="Y756" s="108"/>
      <c r="Z756" s="1"/>
      <c r="AA756" s="1"/>
      <c r="AB756" s="1" t="s">
        <v>173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970" t="e">
        <f>KOPERASI!#REF!</f>
        <v>#REF!</v>
      </c>
      <c r="AV756" s="971"/>
      <c r="AW756" s="971"/>
      <c r="AX756" s="971"/>
      <c r="AY756" s="971"/>
      <c r="AZ756" s="972"/>
    </row>
    <row r="757" spans="1:55" ht="3" customHeight="1" x14ac:dyDescent="0.25">
      <c r="A757" s="1"/>
      <c r="B757" s="1"/>
      <c r="C757" s="1"/>
      <c r="D757" s="1"/>
      <c r="E757" s="1"/>
      <c r="F757" s="1"/>
      <c r="G757" s="1"/>
      <c r="H757" s="1"/>
      <c r="I757" s="4"/>
      <c r="J757" s="1"/>
      <c r="K757" s="1"/>
      <c r="L757" s="1"/>
      <c r="M757" s="1"/>
      <c r="N757" s="1"/>
      <c r="O757" s="1"/>
      <c r="P757" s="4"/>
      <c r="Q757" s="4"/>
      <c r="R757" s="1"/>
      <c r="S757" s="108"/>
      <c r="T757" s="108"/>
      <c r="U757" s="108"/>
      <c r="V757" s="108"/>
      <c r="W757" s="108"/>
      <c r="X757" s="108"/>
      <c r="Y757" s="1"/>
      <c r="Z757" s="1"/>
      <c r="AA757" s="1"/>
      <c r="AB757" s="1"/>
      <c r="AC757" s="1"/>
      <c r="AD757" s="1"/>
      <c r="AE757" s="1"/>
      <c r="AF757" s="39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5" ht="15.75" x14ac:dyDescent="0.25">
      <c r="A758" s="1"/>
      <c r="B758" s="1"/>
      <c r="C758" s="1" t="s">
        <v>183</v>
      </c>
      <c r="D758" s="1"/>
      <c r="E758" s="1"/>
      <c r="F758" s="1"/>
      <c r="G758" s="1"/>
      <c r="H758" s="1"/>
      <c r="I758" s="4"/>
      <c r="J758" s="1"/>
      <c r="K758" s="1"/>
      <c r="L758" s="1"/>
      <c r="M758" s="1"/>
      <c r="N758" s="1"/>
      <c r="O758" s="1"/>
      <c r="P758" s="39"/>
      <c r="Q758" s="39" t="s">
        <v>8</v>
      </c>
      <c r="R758" s="1"/>
      <c r="S758" s="970" t="e">
        <f>'Rekap1 +tunjangan'!#REF!</f>
        <v>#REF!</v>
      </c>
      <c r="T758" s="971"/>
      <c r="U758" s="971"/>
      <c r="V758" s="971"/>
      <c r="W758" s="971"/>
      <c r="X758" s="972"/>
      <c r="Y758" s="108"/>
      <c r="Z758" s="1"/>
      <c r="AA758" s="1"/>
      <c r="AB758" s="1" t="s">
        <v>175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970" t="e">
        <f>KOPERASI!#REF!</f>
        <v>#REF!</v>
      </c>
      <c r="AV758" s="971"/>
      <c r="AW758" s="971"/>
      <c r="AX758" s="971"/>
      <c r="AY758" s="971"/>
      <c r="AZ758" s="972"/>
    </row>
    <row r="759" spans="1:55" ht="3" customHeight="1" x14ac:dyDescent="0.25">
      <c r="A759" s="1"/>
      <c r="B759" s="1"/>
      <c r="C759" s="1"/>
      <c r="D759" s="1"/>
      <c r="E759" s="1"/>
      <c r="F759" s="1"/>
      <c r="G759" s="1"/>
      <c r="H759" s="1"/>
      <c r="I759" s="4"/>
      <c r="J759" s="1"/>
      <c r="K759" s="1"/>
      <c r="L759" s="1"/>
      <c r="M759" s="1"/>
      <c r="N759" s="1"/>
      <c r="O759" s="4"/>
      <c r="P759" s="4"/>
      <c r="Q759" s="4"/>
      <c r="R759" s="1"/>
      <c r="S759" s="108"/>
      <c r="T759" s="108"/>
      <c r="U759" s="108"/>
      <c r="V759" s="108"/>
      <c r="W759" s="108"/>
      <c r="X759" s="108"/>
      <c r="Y759" s="108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5" ht="15.75" x14ac:dyDescent="0.25">
      <c r="A760" s="1"/>
      <c r="B760" s="1"/>
      <c r="C760" s="1" t="s">
        <v>187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39" t="s">
        <v>8</v>
      </c>
      <c r="R760" s="1"/>
      <c r="S760" s="970" t="e">
        <f>'Rekap1 +tunjangan'!#REF!</f>
        <v>#REF!</v>
      </c>
      <c r="T760" s="971"/>
      <c r="U760" s="971"/>
      <c r="V760" s="971"/>
      <c r="W760" s="971"/>
      <c r="X760" s="972"/>
      <c r="Y760" s="108"/>
      <c r="Z760" s="1"/>
      <c r="AA760" s="1"/>
      <c r="AB760" s="1" t="s">
        <v>200</v>
      </c>
      <c r="AC760" s="1"/>
      <c r="AD760" s="1"/>
      <c r="AE760" s="1"/>
      <c r="AF760" s="1"/>
      <c r="AG760" s="5" t="s">
        <v>19</v>
      </c>
      <c r="AH760" s="67"/>
      <c r="AI760" s="73"/>
      <c r="AJ760" s="990">
        <v>0</v>
      </c>
      <c r="AK760" s="991"/>
      <c r="AL760" s="16"/>
      <c r="AM760" s="72" t="s">
        <v>132</v>
      </c>
      <c r="AN760" s="67"/>
      <c r="AO760" s="74"/>
      <c r="AP760" s="990">
        <v>0</v>
      </c>
      <c r="AQ760" s="991"/>
      <c r="AR760" s="119"/>
      <c r="AS760" s="1"/>
      <c r="AT760" s="1" t="s">
        <v>8</v>
      </c>
      <c r="AU760" s="970">
        <v>0</v>
      </c>
      <c r="AV760" s="971"/>
      <c r="AW760" s="971"/>
      <c r="AX760" s="971"/>
      <c r="AY760" s="971"/>
      <c r="AZ760" s="972"/>
    </row>
    <row r="761" spans="1:55" ht="3" customHeight="1" x14ac:dyDescent="0.25">
      <c r="A761" s="1"/>
      <c r="B761" s="1"/>
      <c r="Y761" s="108"/>
      <c r="Z761" s="1"/>
      <c r="AA761" s="1"/>
    </row>
    <row r="762" spans="1:55" ht="15.75" x14ac:dyDescent="0.25">
      <c r="A762" s="1"/>
      <c r="B762" s="1"/>
      <c r="Y762" s="108"/>
      <c r="Z762" s="1"/>
      <c r="AA762" s="1"/>
      <c r="AB762" s="1" t="s">
        <v>171</v>
      </c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983">
        <v>0.4</v>
      </c>
      <c r="AS762" s="983"/>
      <c r="AT762" s="1" t="s">
        <v>8</v>
      </c>
      <c r="AU762" s="970" t="e">
        <f>'Rekap1 +tunjangan'!#REF!</f>
        <v>#REF!</v>
      </c>
      <c r="AV762" s="971"/>
      <c r="AW762" s="971"/>
      <c r="AX762" s="971"/>
      <c r="AY762" s="971"/>
      <c r="AZ762" s="972"/>
    </row>
    <row r="763" spans="1:55" ht="3" customHeight="1" x14ac:dyDescent="0.25">
      <c r="A763" s="1"/>
      <c r="B763" s="1"/>
      <c r="Y763" s="108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5" ht="15.75" x14ac:dyDescent="0.25">
      <c r="A764" s="1"/>
      <c r="B764" s="1"/>
      <c r="Y764" s="108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5" ht="3" customHeight="1" x14ac:dyDescent="0.25">
      <c r="A765" s="1"/>
      <c r="B765" s="1"/>
      <c r="C765" s="1"/>
      <c r="D765" s="1"/>
      <c r="E765" s="1"/>
      <c r="F765" s="1"/>
      <c r="G765" s="1"/>
      <c r="H765" s="1"/>
      <c r="I765" s="4"/>
      <c r="J765" s="1"/>
      <c r="K765" s="1"/>
      <c r="L765" s="1"/>
      <c r="M765" s="1"/>
      <c r="N765" s="1"/>
      <c r="O765" s="4"/>
      <c r="P765" s="4"/>
      <c r="Q765" s="4"/>
      <c r="R765" s="1"/>
      <c r="S765" s="108"/>
      <c r="T765" s="108"/>
      <c r="U765" s="108"/>
      <c r="V765" s="108"/>
      <c r="W765" s="108"/>
      <c r="X765" s="108"/>
      <c r="Y765" s="108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5" ht="15.75" x14ac:dyDescent="0.25">
      <c r="A766" s="1"/>
      <c r="B766" s="1" t="s">
        <v>154</v>
      </c>
      <c r="C766" s="1" t="s">
        <v>126</v>
      </c>
      <c r="D766" s="1"/>
      <c r="E766" s="1"/>
      <c r="F766" s="1"/>
      <c r="G766" s="1"/>
      <c r="H766" s="1"/>
      <c r="I766" s="4"/>
      <c r="J766" s="1"/>
      <c r="K766" s="1"/>
      <c r="L766" s="1"/>
      <c r="M766" s="1"/>
      <c r="N766" s="1"/>
      <c r="O766" s="1"/>
      <c r="P766" s="4"/>
      <c r="Q766" s="4" t="s">
        <v>8</v>
      </c>
      <c r="R766" s="1"/>
      <c r="S766" s="970" t="e">
        <f>'Rekap1 +tunjangan'!#REF!</f>
        <v>#REF!</v>
      </c>
      <c r="T766" s="971"/>
      <c r="U766" s="971"/>
      <c r="V766" s="971"/>
      <c r="W766" s="971"/>
      <c r="X766" s="972"/>
      <c r="Y766" s="108"/>
      <c r="Z766" s="1"/>
      <c r="AA766" s="1" t="s">
        <v>169</v>
      </c>
      <c r="AB766" s="1" t="s">
        <v>129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 t="s">
        <v>8</v>
      </c>
      <c r="AU766" s="970" t="e">
        <f>'Rekap1 +tunjangan'!#REF!</f>
        <v>#REF!</v>
      </c>
      <c r="AV766" s="971"/>
      <c r="AW766" s="971"/>
      <c r="AX766" s="971"/>
      <c r="AY766" s="971"/>
      <c r="AZ766" s="972"/>
    </row>
    <row r="767" spans="1:55" ht="3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08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5" ht="15.7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62" ht="3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08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62" ht="15.75" x14ac:dyDescent="0.25">
      <c r="A770" s="1"/>
      <c r="B770" s="1"/>
      <c r="C770" s="9" t="s">
        <v>4</v>
      </c>
      <c r="D770" s="1"/>
      <c r="E770" s="1"/>
      <c r="F770" s="1"/>
      <c r="G770" s="1"/>
      <c r="H770" s="1"/>
      <c r="I770" s="4"/>
      <c r="J770" s="1"/>
      <c r="K770" s="1"/>
      <c r="L770" s="1"/>
      <c r="M770" s="1"/>
      <c r="N770" s="1"/>
      <c r="O770" s="4"/>
      <c r="P770" s="4"/>
      <c r="Q770" s="39" t="s">
        <v>8</v>
      </c>
      <c r="R770" s="1"/>
      <c r="S770" s="985" t="e">
        <f>SUM(S738:X769)</f>
        <v>#REF!</v>
      </c>
      <c r="T770" s="986"/>
      <c r="U770" s="986"/>
      <c r="V770" s="986"/>
      <c r="W770" s="986"/>
      <c r="X770" s="987"/>
      <c r="Y770" s="89"/>
      <c r="Z770" s="1"/>
      <c r="AA770" s="9" t="s">
        <v>4</v>
      </c>
      <c r="AB770" s="1"/>
      <c r="AC770" s="1"/>
      <c r="AD770" s="1"/>
      <c r="AE770" s="1"/>
      <c r="AF770" s="4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 t="s">
        <v>8</v>
      </c>
      <c r="AU770" s="985" t="e">
        <f>SUM(AU740:AZ769)</f>
        <v>#REF!</v>
      </c>
      <c r="AV770" s="986"/>
      <c r="AW770" s="986"/>
      <c r="AX770" s="986"/>
      <c r="AY770" s="986"/>
      <c r="AZ770" s="987"/>
      <c r="BB770" s="1012" t="e">
        <f>SUM(AU742:AU766)</f>
        <v>#REF!</v>
      </c>
      <c r="BC770" s="989"/>
      <c r="BD770" s="989"/>
      <c r="BE770" s="989"/>
      <c r="BF770" s="989"/>
    </row>
    <row r="771" spans="1:62" ht="16.5" thickBot="1" x14ac:dyDescent="0.3">
      <c r="A771" s="1"/>
      <c r="B771" s="1"/>
      <c r="C771" s="1"/>
      <c r="D771" s="1"/>
      <c r="E771" s="1"/>
      <c r="F771" s="1"/>
      <c r="G771" s="1"/>
      <c r="H771" s="1"/>
      <c r="I771" s="39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39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62" ht="21" thickTop="1" x14ac:dyDescent="0.3">
      <c r="A772" s="19"/>
      <c r="B772" s="973"/>
      <c r="C772" s="974"/>
      <c r="D772" s="974"/>
      <c r="E772" s="974"/>
      <c r="F772" s="974"/>
      <c r="G772" s="1006" t="s">
        <v>130</v>
      </c>
      <c r="H772" s="1006"/>
      <c r="I772" s="1006"/>
      <c r="J772" s="1006"/>
      <c r="K772" s="1006"/>
      <c r="L772" s="1006"/>
      <c r="M772" s="1006"/>
      <c r="N772" s="1006"/>
      <c r="O772" s="1006"/>
      <c r="P772" s="1006"/>
      <c r="Q772" s="1006"/>
      <c r="R772" s="1006"/>
      <c r="S772" s="1006"/>
      <c r="T772" s="1006"/>
      <c r="U772" s="1006"/>
      <c r="V772" s="1006"/>
      <c r="W772" s="1006"/>
      <c r="X772" s="1008"/>
      <c r="Y772" s="126"/>
      <c r="Z772" s="1010" t="s">
        <v>8</v>
      </c>
      <c r="AA772" s="1008"/>
      <c r="AB772" s="981" t="e">
        <f>S770-AU770</f>
        <v>#REF!</v>
      </c>
      <c r="AC772" s="981"/>
      <c r="AD772" s="981"/>
      <c r="AE772" s="981"/>
      <c r="AF772" s="981"/>
      <c r="AG772" s="981"/>
      <c r="AH772" s="981"/>
      <c r="AI772" s="981"/>
      <c r="AJ772" s="981"/>
      <c r="AK772" s="981"/>
      <c r="AL772" s="981"/>
      <c r="AM772" s="981"/>
      <c r="AN772" s="981"/>
      <c r="AO772" s="981"/>
      <c r="AP772" s="112"/>
      <c r="AQ772" s="112"/>
      <c r="AR772" s="112"/>
      <c r="AS772" s="113"/>
      <c r="AT772" s="113"/>
      <c r="AU772" s="113"/>
      <c r="AV772" s="113"/>
      <c r="AW772" s="113"/>
      <c r="AX772" s="113"/>
      <c r="AY772" s="113"/>
      <c r="AZ772" s="114"/>
      <c r="BD772" s="1012"/>
      <c r="BE772" s="989"/>
      <c r="BF772" s="989"/>
      <c r="BG772" s="989"/>
      <c r="BH772" s="989"/>
      <c r="BI772" s="989"/>
      <c r="BJ772" s="989"/>
    </row>
    <row r="773" spans="1:62" ht="21" thickBot="1" x14ac:dyDescent="0.35">
      <c r="A773" s="34"/>
      <c r="B773" s="975"/>
      <c r="C773" s="976"/>
      <c r="D773" s="976"/>
      <c r="E773" s="976"/>
      <c r="F773" s="976"/>
      <c r="G773" s="1007"/>
      <c r="H773" s="1007"/>
      <c r="I773" s="1007"/>
      <c r="J773" s="1007"/>
      <c r="K773" s="1007"/>
      <c r="L773" s="1007"/>
      <c r="M773" s="1007"/>
      <c r="N773" s="1007"/>
      <c r="O773" s="1007"/>
      <c r="P773" s="1007"/>
      <c r="Q773" s="1007"/>
      <c r="R773" s="1007"/>
      <c r="S773" s="1007"/>
      <c r="T773" s="1007"/>
      <c r="U773" s="1007"/>
      <c r="V773" s="1007"/>
      <c r="W773" s="1007"/>
      <c r="X773" s="1009"/>
      <c r="Y773" s="128"/>
      <c r="Z773" s="1011"/>
      <c r="AA773" s="1009"/>
      <c r="AB773" s="982"/>
      <c r="AC773" s="982"/>
      <c r="AD773" s="982"/>
      <c r="AE773" s="982"/>
      <c r="AF773" s="982"/>
      <c r="AG773" s="982"/>
      <c r="AH773" s="982"/>
      <c r="AI773" s="982"/>
      <c r="AJ773" s="982"/>
      <c r="AK773" s="982"/>
      <c r="AL773" s="982"/>
      <c r="AM773" s="982"/>
      <c r="AN773" s="982"/>
      <c r="AO773" s="982"/>
      <c r="AP773" s="116"/>
      <c r="AQ773" s="116"/>
      <c r="AR773" s="116"/>
      <c r="AS773" s="117"/>
      <c r="AT773" s="117"/>
      <c r="AU773" s="117"/>
      <c r="AV773" s="117"/>
      <c r="AW773" s="117"/>
      <c r="AX773" s="117"/>
      <c r="AY773" s="117"/>
      <c r="AZ773" s="118"/>
    </row>
    <row r="774" spans="1:62" ht="16.5" thickTop="1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62" ht="15.75" x14ac:dyDescent="0.25">
      <c r="B775" s="1" t="s">
        <v>170</v>
      </c>
      <c r="C775" s="1" t="s">
        <v>155</v>
      </c>
      <c r="D775" s="1"/>
      <c r="E775" s="1"/>
      <c r="F775" s="1"/>
      <c r="G775" s="1"/>
      <c r="H775" s="1"/>
      <c r="I775" s="4"/>
      <c r="J775" s="1"/>
      <c r="K775" s="1"/>
      <c r="L775" s="1"/>
      <c r="M775" s="1"/>
      <c r="N775" s="1"/>
      <c r="O775" s="4"/>
      <c r="P775" s="4"/>
      <c r="Q775" s="4"/>
      <c r="R775" s="1"/>
      <c r="S775" s="108"/>
      <c r="T775" s="108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62" ht="15.75" x14ac:dyDescent="0.25">
      <c r="B776" s="1">
        <v>1</v>
      </c>
      <c r="C776" s="1" t="s">
        <v>107</v>
      </c>
      <c r="D776" s="1"/>
      <c r="E776" s="1"/>
      <c r="F776" s="1"/>
      <c r="G776" s="1"/>
      <c r="H776" s="1"/>
      <c r="I776" s="4"/>
      <c r="J776" s="1"/>
      <c r="K776" s="1"/>
      <c r="L776" s="1"/>
      <c r="M776" s="1"/>
      <c r="N776" s="1"/>
      <c r="O776" s="4"/>
      <c r="P776" s="4"/>
      <c r="Q776" s="4"/>
      <c r="R776" s="1"/>
      <c r="S776" s="108"/>
      <c r="T776" s="108"/>
      <c r="U776" s="108"/>
      <c r="V776" s="108"/>
      <c r="W776" s="108"/>
      <c r="X776" s="108"/>
      <c r="Y776" s="1"/>
      <c r="Z776" s="1"/>
      <c r="AA776" s="1">
        <v>2</v>
      </c>
      <c r="AB776" s="1" t="s">
        <v>171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983">
        <v>0.6</v>
      </c>
      <c r="AS776" s="983"/>
      <c r="AT776" s="1" t="s">
        <v>8</v>
      </c>
      <c r="AU776" s="970">
        <v>0</v>
      </c>
      <c r="AV776" s="971"/>
      <c r="AW776" s="971"/>
      <c r="AX776" s="971"/>
      <c r="AY776" s="971"/>
      <c r="AZ776" s="972"/>
    </row>
    <row r="777" spans="1:62" ht="3" customHeight="1" x14ac:dyDescent="0.25">
      <c r="B777" s="1"/>
      <c r="C777" s="1"/>
      <c r="D777" s="1"/>
      <c r="E777" s="1"/>
      <c r="F777" s="1"/>
      <c r="G777" s="1"/>
      <c r="H777" s="1"/>
      <c r="I777" s="4"/>
      <c r="J777" s="1"/>
      <c r="K777" s="1"/>
      <c r="L777" s="1"/>
      <c r="M777" s="1"/>
      <c r="N777" s="1"/>
      <c r="O777" s="4"/>
      <c r="P777" s="4"/>
      <c r="Q777" s="4"/>
      <c r="R777" s="1"/>
      <c r="S777" s="108"/>
      <c r="T777" s="108"/>
      <c r="U777" s="108"/>
      <c r="V777" s="108"/>
      <c r="W777" s="108"/>
      <c r="X777" s="108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62" ht="15.75" x14ac:dyDescent="0.25">
      <c r="B778" s="1"/>
      <c r="C778" s="1" t="s">
        <v>127</v>
      </c>
      <c r="D778" s="1"/>
      <c r="E778" s="1"/>
      <c r="F778" s="1"/>
      <c r="G778" s="1"/>
      <c r="H778" s="1"/>
      <c r="I778" s="4"/>
      <c r="J778" s="1"/>
      <c r="K778" s="1"/>
      <c r="L778" s="1"/>
      <c r="M778" s="1"/>
      <c r="N778" s="1"/>
      <c r="O778" s="969">
        <v>3.0000000000000001E-3</v>
      </c>
      <c r="P778" s="969"/>
      <c r="Q778" s="4" t="s">
        <v>8</v>
      </c>
      <c r="R778" s="1"/>
      <c r="S778" s="970" t="e">
        <f>'BPJS Ketenagakerjaan'!#REF!</f>
        <v>#REF!</v>
      </c>
      <c r="T778" s="971"/>
      <c r="U778" s="971"/>
      <c r="V778" s="971"/>
      <c r="W778" s="971"/>
      <c r="X778" s="972"/>
      <c r="Y778" s="1"/>
      <c r="Z778" s="1"/>
      <c r="AA778" s="1">
        <v>3</v>
      </c>
      <c r="AB778" s="1" t="s">
        <v>186</v>
      </c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983">
        <v>0.5</v>
      </c>
      <c r="AO778" s="984"/>
      <c r="AP778" s="1"/>
      <c r="AQ778" s="1"/>
      <c r="AR778" s="1"/>
      <c r="AS778" s="1"/>
      <c r="AT778" s="1" t="s">
        <v>8</v>
      </c>
      <c r="AU778" s="970">
        <v>0</v>
      </c>
      <c r="AV778" s="971"/>
      <c r="AW778" s="971"/>
      <c r="AX778" s="971"/>
      <c r="AY778" s="971"/>
      <c r="AZ778" s="972"/>
    </row>
    <row r="779" spans="1:62" ht="3" customHeight="1" x14ac:dyDescent="0.25">
      <c r="B779" s="1"/>
      <c r="C779" s="1"/>
      <c r="D779" s="1"/>
      <c r="E779" s="1"/>
      <c r="F779" s="1"/>
      <c r="G779" s="1"/>
      <c r="H779" s="1"/>
      <c r="I779" s="4"/>
      <c r="J779" s="1"/>
      <c r="K779" s="1"/>
      <c r="L779" s="1"/>
      <c r="M779" s="1"/>
      <c r="N779" s="1"/>
      <c r="O779" s="109"/>
      <c r="P779" s="109"/>
      <c r="Q779" s="4"/>
      <c r="R779" s="1"/>
      <c r="S779" s="106"/>
      <c r="T779" s="106"/>
      <c r="U779" s="106"/>
      <c r="V779" s="106"/>
      <c r="W779" s="106"/>
      <c r="X779" s="106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62" ht="15.75" x14ac:dyDescent="0.25">
      <c r="B780" s="1"/>
      <c r="C780" s="1" t="s">
        <v>131</v>
      </c>
      <c r="D780" s="1"/>
      <c r="E780" s="1"/>
      <c r="F780" s="1"/>
      <c r="G780" s="1"/>
      <c r="H780" s="1"/>
      <c r="I780" s="4"/>
      <c r="J780" s="1"/>
      <c r="K780" s="1"/>
      <c r="L780" s="1"/>
      <c r="M780" s="1"/>
      <c r="N780" s="1"/>
      <c r="O780" s="969">
        <v>8.8999999999999999E-3</v>
      </c>
      <c r="P780" s="969"/>
      <c r="Q780" s="4" t="s">
        <v>8</v>
      </c>
      <c r="R780" s="1"/>
      <c r="S780" s="970" t="e">
        <f>'BPJS Ketenagakerjaan'!#REF!</f>
        <v>#REF!</v>
      </c>
      <c r="T780" s="971"/>
      <c r="U780" s="971"/>
      <c r="V780" s="971"/>
      <c r="W780" s="971"/>
      <c r="X780" s="972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62" ht="3" customHeight="1" x14ac:dyDescent="0.25">
      <c r="B781" s="1"/>
      <c r="C781" s="1"/>
      <c r="D781" s="1"/>
      <c r="E781" s="1"/>
      <c r="F781" s="1"/>
      <c r="G781" s="1"/>
      <c r="H781" s="1"/>
      <c r="I781" s="4"/>
      <c r="J781" s="1"/>
      <c r="K781" s="1"/>
      <c r="L781" s="1"/>
      <c r="M781" s="1"/>
      <c r="N781" s="1"/>
      <c r="O781" s="109"/>
      <c r="P781" s="109"/>
      <c r="Q781" s="4"/>
      <c r="R781" s="1"/>
      <c r="S781" s="106"/>
      <c r="T781" s="106"/>
      <c r="U781" s="106"/>
      <c r="V781" s="106"/>
      <c r="W781" s="106"/>
      <c r="X781" s="106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62" ht="15.75" x14ac:dyDescent="0.25">
      <c r="B782" s="1"/>
      <c r="C782" s="1" t="s">
        <v>156</v>
      </c>
      <c r="D782" s="1"/>
      <c r="E782" s="1"/>
      <c r="F782" s="1"/>
      <c r="G782" s="1"/>
      <c r="H782" s="1"/>
      <c r="I782" s="4"/>
      <c r="J782" s="1"/>
      <c r="K782" s="1"/>
      <c r="L782" s="1"/>
      <c r="M782" s="1"/>
      <c r="N782" s="1"/>
      <c r="O782" s="969">
        <v>3.6999999999999998E-2</v>
      </c>
      <c r="P782" s="969"/>
      <c r="Q782" s="4" t="s">
        <v>8</v>
      </c>
      <c r="R782" s="1"/>
      <c r="S782" s="970" t="e">
        <f>'BPJS Ketenagakerjaan'!#REF!</f>
        <v>#REF!</v>
      </c>
      <c r="T782" s="971"/>
      <c r="U782" s="971"/>
      <c r="V782" s="971"/>
      <c r="W782" s="971"/>
      <c r="X782" s="972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7" spans="1:51" x14ac:dyDescent="0.2">
      <c r="A787" s="350"/>
      <c r="B787" s="350"/>
      <c r="C787" s="350"/>
      <c r="D787" s="350"/>
    </row>
    <row r="788" spans="1:51" ht="15.75" x14ac:dyDescent="0.25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</sheetData>
  <mergeCells count="819">
    <mergeCell ref="O593:P593"/>
    <mergeCell ref="S593:X593"/>
    <mergeCell ref="AM618:AO618"/>
    <mergeCell ref="AU618:AZ618"/>
    <mergeCell ref="O658:P658"/>
    <mergeCell ref="S658:X658"/>
    <mergeCell ref="S395:X395"/>
    <mergeCell ref="AM421:AO421"/>
    <mergeCell ref="AU421:AZ421"/>
    <mergeCell ref="O461:P461"/>
    <mergeCell ref="S461:X461"/>
    <mergeCell ref="AM487:AO487"/>
    <mergeCell ref="AU487:AZ487"/>
    <mergeCell ref="O527:P527"/>
    <mergeCell ref="S527:X527"/>
    <mergeCell ref="O652:P652"/>
    <mergeCell ref="S652:X652"/>
    <mergeCell ref="AN652:AO652"/>
    <mergeCell ref="AU652:AZ652"/>
    <mergeCell ref="O654:P654"/>
    <mergeCell ref="S654:X654"/>
    <mergeCell ref="AU654:AZ654"/>
    <mergeCell ref="O656:P656"/>
    <mergeCell ref="S656:X656"/>
    <mergeCell ref="BB644:BH644"/>
    <mergeCell ref="B646:F647"/>
    <mergeCell ref="G646:W647"/>
    <mergeCell ref="X646:X647"/>
    <mergeCell ref="Z646:Z647"/>
    <mergeCell ref="AA646:AA647"/>
    <mergeCell ref="AB646:AO647"/>
    <mergeCell ref="BD646:BJ646"/>
    <mergeCell ref="AR650:AS650"/>
    <mergeCell ref="AU650:AZ650"/>
    <mergeCell ref="AU630:AZ630"/>
    <mergeCell ref="AR632:AS632"/>
    <mergeCell ref="AU632:AZ632"/>
    <mergeCell ref="AU634:AZ634"/>
    <mergeCell ref="AR636:AS636"/>
    <mergeCell ref="AU636:AZ636"/>
    <mergeCell ref="S640:X640"/>
    <mergeCell ref="AU640:AZ640"/>
    <mergeCell ref="S644:X644"/>
    <mergeCell ref="AU644:AZ644"/>
    <mergeCell ref="S618:X618"/>
    <mergeCell ref="K620:L620"/>
    <mergeCell ref="S620:X620"/>
    <mergeCell ref="AM620:AO620"/>
    <mergeCell ref="AU620:AZ620"/>
    <mergeCell ref="S622:X622"/>
    <mergeCell ref="AU622:AZ622"/>
    <mergeCell ref="S624:X624"/>
    <mergeCell ref="AU624:AZ624"/>
    <mergeCell ref="AB251:AO252"/>
    <mergeCell ref="S245:X245"/>
    <mergeCell ref="AU245:AZ245"/>
    <mergeCell ref="S249:X249"/>
    <mergeCell ref="AU249:AZ249"/>
    <mergeCell ref="S261:X261"/>
    <mergeCell ref="BB315:BG315"/>
    <mergeCell ref="AP283:AQ283"/>
    <mergeCell ref="AU293:AZ293"/>
    <mergeCell ref="AU285:AZ285"/>
    <mergeCell ref="AU289:AZ289"/>
    <mergeCell ref="AU291:AZ291"/>
    <mergeCell ref="AU305:AZ305"/>
    <mergeCell ref="S263:X263"/>
    <mergeCell ref="AM289:AO289"/>
    <mergeCell ref="AM291:AO291"/>
    <mergeCell ref="AP285:AQ285"/>
    <mergeCell ref="S297:X297"/>
    <mergeCell ref="AU259:AZ259"/>
    <mergeCell ref="B581:F582"/>
    <mergeCell ref="G581:W582"/>
    <mergeCell ref="AH207:AL207"/>
    <mergeCell ref="S219:X219"/>
    <mergeCell ref="AJ219:AK219"/>
    <mergeCell ref="S683:X683"/>
    <mergeCell ref="K673:X673"/>
    <mergeCell ref="AH673:AQ673"/>
    <mergeCell ref="S675:X675"/>
    <mergeCell ref="K671:X671"/>
    <mergeCell ref="AH671:AW671"/>
    <mergeCell ref="AU575:AZ575"/>
    <mergeCell ref="AU571:AZ571"/>
    <mergeCell ref="AU587:AZ587"/>
    <mergeCell ref="O589:P589"/>
    <mergeCell ref="K667:X667"/>
    <mergeCell ref="AH667:AY667"/>
    <mergeCell ref="O591:P591"/>
    <mergeCell ref="AP217:AQ217"/>
    <mergeCell ref="AU217:AZ217"/>
    <mergeCell ref="AJ681:AK681"/>
    <mergeCell ref="AP681:AQ681"/>
    <mergeCell ref="AU681:AZ681"/>
    <mergeCell ref="AU683:AZ683"/>
    <mergeCell ref="B713:F714"/>
    <mergeCell ref="G713:W714"/>
    <mergeCell ref="X713:X714"/>
    <mergeCell ref="S691:X691"/>
    <mergeCell ref="S689:X689"/>
    <mergeCell ref="S681:X681"/>
    <mergeCell ref="K685:L685"/>
    <mergeCell ref="S685:X685"/>
    <mergeCell ref="K687:L687"/>
    <mergeCell ref="S687:X687"/>
    <mergeCell ref="S693:X693"/>
    <mergeCell ref="AU693:AZ693"/>
    <mergeCell ref="S695:X695"/>
    <mergeCell ref="AU695:AZ695"/>
    <mergeCell ref="S697:X697"/>
    <mergeCell ref="AJ697:AK697"/>
    <mergeCell ref="AP697:AQ697"/>
    <mergeCell ref="AR697:AS697"/>
    <mergeCell ref="AU697:AZ697"/>
    <mergeCell ref="AU689:AZ689"/>
    <mergeCell ref="AU691:AZ691"/>
    <mergeCell ref="O721:P721"/>
    <mergeCell ref="S721:X721"/>
    <mergeCell ref="O723:P723"/>
    <mergeCell ref="S723:X723"/>
    <mergeCell ref="BD713:BJ713"/>
    <mergeCell ref="AR717:AS717"/>
    <mergeCell ref="AU717:AZ717"/>
    <mergeCell ref="AR699:AS699"/>
    <mergeCell ref="AU699:AZ699"/>
    <mergeCell ref="AU701:AZ701"/>
    <mergeCell ref="AR703:AS703"/>
    <mergeCell ref="AU703:AZ703"/>
    <mergeCell ref="S707:X707"/>
    <mergeCell ref="AU707:AZ707"/>
    <mergeCell ref="S711:X711"/>
    <mergeCell ref="AU711:AZ711"/>
    <mergeCell ref="O719:P719"/>
    <mergeCell ref="S719:X719"/>
    <mergeCell ref="AU719:AZ719"/>
    <mergeCell ref="Z713:Z714"/>
    <mergeCell ref="AA713:AA714"/>
    <mergeCell ref="AB713:AO714"/>
    <mergeCell ref="O587:P587"/>
    <mergeCell ref="S587:X587"/>
    <mergeCell ref="K669:X669"/>
    <mergeCell ref="AH669:AL669"/>
    <mergeCell ref="AO669:AS669"/>
    <mergeCell ref="AN587:AO587"/>
    <mergeCell ref="AU589:AZ589"/>
    <mergeCell ref="S591:X591"/>
    <mergeCell ref="AR585:AS585"/>
    <mergeCell ref="K600:X600"/>
    <mergeCell ref="AH600:AY600"/>
    <mergeCell ref="K602:X602"/>
    <mergeCell ref="AH602:AL602"/>
    <mergeCell ref="AO602:AS602"/>
    <mergeCell ref="K604:X604"/>
    <mergeCell ref="AH604:AW604"/>
    <mergeCell ref="K606:X606"/>
    <mergeCell ref="AH606:AM606"/>
    <mergeCell ref="S608:X608"/>
    <mergeCell ref="S612:X612"/>
    <mergeCell ref="AP612:AQ612"/>
    <mergeCell ref="AU612:AZ612"/>
    <mergeCell ref="S614:X614"/>
    <mergeCell ref="K618:L618"/>
    <mergeCell ref="AM687:AO687"/>
    <mergeCell ref="AU687:AZ687"/>
    <mergeCell ref="S589:X589"/>
    <mergeCell ref="AU559:AZ559"/>
    <mergeCell ref="AR519:AS519"/>
    <mergeCell ref="AU519:AZ519"/>
    <mergeCell ref="AU677:AZ677"/>
    <mergeCell ref="S679:X679"/>
    <mergeCell ref="AJ679:AK679"/>
    <mergeCell ref="AP679:AQ679"/>
    <mergeCell ref="AU679:AZ679"/>
    <mergeCell ref="AU585:AZ585"/>
    <mergeCell ref="AH535:AY535"/>
    <mergeCell ref="AP614:AQ614"/>
    <mergeCell ref="AU614:AZ614"/>
    <mergeCell ref="S616:X616"/>
    <mergeCell ref="AU616:AZ616"/>
    <mergeCell ref="S626:X626"/>
    <mergeCell ref="AU626:AZ626"/>
    <mergeCell ref="S628:X628"/>
    <mergeCell ref="AU628:AZ628"/>
    <mergeCell ref="S630:X630"/>
    <mergeCell ref="AK630:AL630"/>
    <mergeCell ref="AQ630:AR630"/>
    <mergeCell ref="AA449:AA450"/>
    <mergeCell ref="AP547:AQ547"/>
    <mergeCell ref="AU549:AZ549"/>
    <mergeCell ref="K537:X537"/>
    <mergeCell ref="AN521:AO521"/>
    <mergeCell ref="AU555:AZ555"/>
    <mergeCell ref="S557:X557"/>
    <mergeCell ref="AA383:AA384"/>
    <mergeCell ref="AB383:AO384"/>
    <mergeCell ref="AU387:AZ387"/>
    <mergeCell ref="O525:P525"/>
    <mergeCell ref="O521:P521"/>
    <mergeCell ref="S493:X493"/>
    <mergeCell ref="S495:X495"/>
    <mergeCell ref="S497:X497"/>
    <mergeCell ref="AU547:AZ547"/>
    <mergeCell ref="AH537:AL537"/>
    <mergeCell ref="K555:L555"/>
    <mergeCell ref="S555:X555"/>
    <mergeCell ref="Z383:Z384"/>
    <mergeCell ref="AH407:AW407"/>
    <mergeCell ref="G515:W516"/>
    <mergeCell ref="X515:X516"/>
    <mergeCell ref="S491:X491"/>
    <mergeCell ref="B515:F516"/>
    <mergeCell ref="S481:X481"/>
    <mergeCell ref="B383:F384"/>
    <mergeCell ref="S301:X301"/>
    <mergeCell ref="AJ367:AK367"/>
    <mergeCell ref="S365:X365"/>
    <mergeCell ref="Z317:Z318"/>
    <mergeCell ref="AA317:AA318"/>
    <mergeCell ref="AJ433:AK433"/>
    <mergeCell ref="AB515:AO516"/>
    <mergeCell ref="AJ417:AK417"/>
    <mergeCell ref="AH475:AM475"/>
    <mergeCell ref="S391:X391"/>
    <mergeCell ref="S327:X327"/>
    <mergeCell ref="K341:X341"/>
    <mergeCell ref="S363:X363"/>
    <mergeCell ref="S377:X377"/>
    <mergeCell ref="S367:X367"/>
    <mergeCell ref="O389:P389"/>
    <mergeCell ref="G383:W384"/>
    <mergeCell ref="S345:X345"/>
    <mergeCell ref="K403:X403"/>
    <mergeCell ref="AB317:AO318"/>
    <mergeCell ref="AH409:AM409"/>
    <mergeCell ref="B117:F118"/>
    <mergeCell ref="G117:W118"/>
    <mergeCell ref="X117:X118"/>
    <mergeCell ref="B449:F450"/>
    <mergeCell ref="K473:X473"/>
    <mergeCell ref="K469:X469"/>
    <mergeCell ref="K471:X471"/>
    <mergeCell ref="S455:X455"/>
    <mergeCell ref="S457:X457"/>
    <mergeCell ref="B317:F318"/>
    <mergeCell ref="X317:X318"/>
    <mergeCell ref="O323:P323"/>
    <mergeCell ref="S359:X359"/>
    <mergeCell ref="S361:X361"/>
    <mergeCell ref="S355:X355"/>
    <mergeCell ref="S357:X357"/>
    <mergeCell ref="S325:X325"/>
    <mergeCell ref="S421:X421"/>
    <mergeCell ref="B185:F186"/>
    <mergeCell ref="S299:X299"/>
    <mergeCell ref="G317:W318"/>
    <mergeCell ref="K205:X205"/>
    <mergeCell ref="S225:X225"/>
    <mergeCell ref="B251:F252"/>
    <mergeCell ref="AM555:AO555"/>
    <mergeCell ref="S575:X575"/>
    <mergeCell ref="AK565:AL565"/>
    <mergeCell ref="S559:X559"/>
    <mergeCell ref="K553:L553"/>
    <mergeCell ref="S553:X553"/>
    <mergeCell ref="AU551:AZ551"/>
    <mergeCell ref="AO537:AS537"/>
    <mergeCell ref="AH539:AW539"/>
    <mergeCell ref="AH541:AM541"/>
    <mergeCell ref="S551:X551"/>
    <mergeCell ref="K541:X541"/>
    <mergeCell ref="S549:X549"/>
    <mergeCell ref="AU557:AZ557"/>
    <mergeCell ref="AM553:AO553"/>
    <mergeCell ref="AU553:AZ553"/>
    <mergeCell ref="AQ565:AR565"/>
    <mergeCell ref="S547:X547"/>
    <mergeCell ref="BD581:BJ581"/>
    <mergeCell ref="S579:X579"/>
    <mergeCell ref="AU579:AZ579"/>
    <mergeCell ref="BB579:BH579"/>
    <mergeCell ref="S561:X561"/>
    <mergeCell ref="AU561:AZ561"/>
    <mergeCell ref="S563:X563"/>
    <mergeCell ref="AU563:AZ563"/>
    <mergeCell ref="S565:X565"/>
    <mergeCell ref="AU565:AZ565"/>
    <mergeCell ref="AR571:AS571"/>
    <mergeCell ref="AR567:AS567"/>
    <mergeCell ref="AU567:AZ567"/>
    <mergeCell ref="AU569:AZ569"/>
    <mergeCell ref="X581:X582"/>
    <mergeCell ref="Z581:Z582"/>
    <mergeCell ref="AA581:AA582"/>
    <mergeCell ref="AB581:AO582"/>
    <mergeCell ref="BB513:BH513"/>
    <mergeCell ref="BD515:BJ515"/>
    <mergeCell ref="BD449:BJ449"/>
    <mergeCell ref="AU491:AZ491"/>
    <mergeCell ref="AU493:AZ493"/>
    <mergeCell ref="AH473:AW473"/>
    <mergeCell ref="AM489:AO489"/>
    <mergeCell ref="AN455:AO455"/>
    <mergeCell ref="AU481:AZ481"/>
    <mergeCell ref="AU483:AZ483"/>
    <mergeCell ref="AU485:AZ485"/>
    <mergeCell ref="AU499:AZ499"/>
    <mergeCell ref="AH469:AY469"/>
    <mergeCell ref="AH471:AL471"/>
    <mergeCell ref="AU489:AZ489"/>
    <mergeCell ref="AP499:AQ499"/>
    <mergeCell ref="AU513:AZ513"/>
    <mergeCell ref="AU497:AZ497"/>
    <mergeCell ref="AU457:AZ457"/>
    <mergeCell ref="AU455:AZ455"/>
    <mergeCell ref="AO471:AS471"/>
    <mergeCell ref="AP483:AQ483"/>
    <mergeCell ref="AR501:AS501"/>
    <mergeCell ref="AU501:AZ501"/>
    <mergeCell ref="AR505:AS505"/>
    <mergeCell ref="AJ499:AK499"/>
    <mergeCell ref="AP367:AQ367"/>
    <mergeCell ref="AU367:AZ367"/>
    <mergeCell ref="BB447:BG447"/>
    <mergeCell ref="AU391:AZ391"/>
    <mergeCell ref="AJ415:AK415"/>
    <mergeCell ref="AP415:AQ415"/>
    <mergeCell ref="AN389:AO389"/>
    <mergeCell ref="AM423:AO423"/>
    <mergeCell ref="AU505:AZ505"/>
    <mergeCell ref="AU431:AZ431"/>
    <mergeCell ref="AR439:AS439"/>
    <mergeCell ref="AU439:AZ439"/>
    <mergeCell ref="AP481:AQ481"/>
    <mergeCell ref="AR453:AS453"/>
    <mergeCell ref="AB449:AO450"/>
    <mergeCell ref="AU453:AZ453"/>
    <mergeCell ref="AU417:AZ417"/>
    <mergeCell ref="AU435:AZ435"/>
    <mergeCell ref="AU427:AZ427"/>
    <mergeCell ref="BB381:BG381"/>
    <mergeCell ref="AR435:AS435"/>
    <mergeCell ref="BD383:BJ383"/>
    <mergeCell ref="AU359:AZ359"/>
    <mergeCell ref="AU361:AZ361"/>
    <mergeCell ref="AU363:AZ363"/>
    <mergeCell ref="AU365:AZ365"/>
    <mergeCell ref="AU373:AZ373"/>
    <mergeCell ref="AR369:AS369"/>
    <mergeCell ref="AU369:AZ369"/>
    <mergeCell ref="AU377:AZ377"/>
    <mergeCell ref="AU381:AZ381"/>
    <mergeCell ref="AR373:AS373"/>
    <mergeCell ref="S87:X87"/>
    <mergeCell ref="BD317:BJ317"/>
    <mergeCell ref="S311:X311"/>
    <mergeCell ref="AU311:AZ311"/>
    <mergeCell ref="S315:X315"/>
    <mergeCell ref="AU315:AZ315"/>
    <mergeCell ref="S97:X97"/>
    <mergeCell ref="AU99:AZ99"/>
    <mergeCell ref="K273:X273"/>
    <mergeCell ref="AH273:AL273"/>
    <mergeCell ref="AO273:AS273"/>
    <mergeCell ref="AR121:AS121"/>
    <mergeCell ref="AR107:AS107"/>
    <mergeCell ref="AU107:AZ107"/>
    <mergeCell ref="O127:P127"/>
    <mergeCell ref="O123:P123"/>
    <mergeCell ref="AH205:AY205"/>
    <mergeCell ref="AR237:AS237"/>
    <mergeCell ref="AU237:AZ237"/>
    <mergeCell ref="AU239:AZ239"/>
    <mergeCell ref="AR241:AS241"/>
    <mergeCell ref="AU241:AZ241"/>
    <mergeCell ref="BD251:BJ251"/>
    <mergeCell ref="AR255:AS255"/>
    <mergeCell ref="BD117:BJ117"/>
    <mergeCell ref="AJ101:AK101"/>
    <mergeCell ref="AP101:AQ101"/>
    <mergeCell ref="AR103:AS103"/>
    <mergeCell ref="AU103:AZ103"/>
    <mergeCell ref="AU91:AZ91"/>
    <mergeCell ref="AU97:AZ97"/>
    <mergeCell ref="BC115:BH115"/>
    <mergeCell ref="AU111:AZ111"/>
    <mergeCell ref="AU101:AZ101"/>
    <mergeCell ref="AM91:AO91"/>
    <mergeCell ref="AU105:AZ105"/>
    <mergeCell ref="K750:L750"/>
    <mergeCell ref="S748:X748"/>
    <mergeCell ref="S750:X750"/>
    <mergeCell ref="AP744:AQ744"/>
    <mergeCell ref="S746:X746"/>
    <mergeCell ref="S742:X742"/>
    <mergeCell ref="S760:X760"/>
    <mergeCell ref="AJ760:AK760"/>
    <mergeCell ref="AP760:AQ760"/>
    <mergeCell ref="K748:L748"/>
    <mergeCell ref="S754:X754"/>
    <mergeCell ref="BD772:BJ772"/>
    <mergeCell ref="AR776:AS776"/>
    <mergeCell ref="AU776:AZ776"/>
    <mergeCell ref="S83:X83"/>
    <mergeCell ref="AJ742:AK742"/>
    <mergeCell ref="AP742:AQ742"/>
    <mergeCell ref="AJ744:AK744"/>
    <mergeCell ref="AU742:AZ742"/>
    <mergeCell ref="S91:X91"/>
    <mergeCell ref="BB770:BF770"/>
    <mergeCell ref="AU169:AZ169"/>
    <mergeCell ref="AR175:AS175"/>
    <mergeCell ref="BB183:BH183"/>
    <mergeCell ref="AU175:AZ175"/>
    <mergeCell ref="AU153:AZ153"/>
    <mergeCell ref="AU115:AZ115"/>
    <mergeCell ref="S111:X111"/>
    <mergeCell ref="AU93:AZ93"/>
    <mergeCell ref="AU95:AZ95"/>
    <mergeCell ref="S101:X101"/>
    <mergeCell ref="Z117:Z118"/>
    <mergeCell ref="AA117:AA118"/>
    <mergeCell ref="AB117:AO118"/>
    <mergeCell ref="AM159:AO159"/>
    <mergeCell ref="K71:X71"/>
    <mergeCell ref="AH71:AL71"/>
    <mergeCell ref="AO71:AS71"/>
    <mergeCell ref="K73:X73"/>
    <mergeCell ref="K75:X75"/>
    <mergeCell ref="AH75:AM75"/>
    <mergeCell ref="AJ81:AK81"/>
    <mergeCell ref="AP81:AQ81"/>
    <mergeCell ref="AU83:AZ83"/>
    <mergeCell ref="AU81:AZ81"/>
    <mergeCell ref="K207:X207"/>
    <mergeCell ref="S81:X81"/>
    <mergeCell ref="S77:X77"/>
    <mergeCell ref="AJ83:AK83"/>
    <mergeCell ref="AU85:AZ85"/>
    <mergeCell ref="AU163:AZ163"/>
    <mergeCell ref="AU165:AZ165"/>
    <mergeCell ref="AU167:AZ167"/>
    <mergeCell ref="AR169:AS169"/>
    <mergeCell ref="AU123:AZ123"/>
    <mergeCell ref="AH141:AW141"/>
    <mergeCell ref="AH143:AM143"/>
    <mergeCell ref="AJ149:AK149"/>
    <mergeCell ref="AP149:AQ149"/>
    <mergeCell ref="AU149:AZ149"/>
    <mergeCell ref="AH139:AL139"/>
    <mergeCell ref="AU125:AZ125"/>
    <mergeCell ref="AJ151:AK151"/>
    <mergeCell ref="AM157:AO157"/>
    <mergeCell ref="AP169:AQ169"/>
    <mergeCell ref="AU157:AZ157"/>
    <mergeCell ref="AO139:AS139"/>
    <mergeCell ref="AP151:AQ151"/>
    <mergeCell ref="AU151:AZ151"/>
    <mergeCell ref="AU750:AZ750"/>
    <mergeCell ref="S752:X752"/>
    <mergeCell ref="K87:L87"/>
    <mergeCell ref="K155:L155"/>
    <mergeCell ref="B772:F773"/>
    <mergeCell ref="G772:W773"/>
    <mergeCell ref="X772:X773"/>
    <mergeCell ref="Z772:Z773"/>
    <mergeCell ref="AA772:AA773"/>
    <mergeCell ref="AB772:AO773"/>
    <mergeCell ref="AU756:AZ756"/>
    <mergeCell ref="AH734:AW734"/>
    <mergeCell ref="AH736:AM736"/>
    <mergeCell ref="K734:X734"/>
    <mergeCell ref="K736:X736"/>
    <mergeCell ref="S738:X738"/>
    <mergeCell ref="S756:X756"/>
    <mergeCell ref="AR762:AS762"/>
    <mergeCell ref="AU762:AZ762"/>
    <mergeCell ref="S758:X758"/>
    <mergeCell ref="AU183:AZ183"/>
    <mergeCell ref="AN123:AO123"/>
    <mergeCell ref="AN191:AO191"/>
    <mergeCell ref="AU161:AZ161"/>
    <mergeCell ref="AU521:AZ521"/>
    <mergeCell ref="O523:P523"/>
    <mergeCell ref="AU509:AZ509"/>
    <mergeCell ref="O782:P782"/>
    <mergeCell ref="AH69:AY69"/>
    <mergeCell ref="O778:P778"/>
    <mergeCell ref="AU778:AZ778"/>
    <mergeCell ref="K69:X69"/>
    <mergeCell ref="S782:X782"/>
    <mergeCell ref="S778:X778"/>
    <mergeCell ref="S780:X780"/>
    <mergeCell ref="S155:X155"/>
    <mergeCell ref="K730:X730"/>
    <mergeCell ref="AH730:AY730"/>
    <mergeCell ref="K732:X732"/>
    <mergeCell ref="AH732:AL732"/>
    <mergeCell ref="AO732:AS732"/>
    <mergeCell ref="AM750:AO750"/>
    <mergeCell ref="S744:X744"/>
    <mergeCell ref="S766:X766"/>
    <mergeCell ref="AU766:AZ766"/>
    <mergeCell ref="S770:X770"/>
    <mergeCell ref="AU770:AZ770"/>
    <mergeCell ref="O780:P780"/>
    <mergeCell ref="AN778:AO778"/>
    <mergeCell ref="AU429:AZ429"/>
    <mergeCell ref="AU443:AZ443"/>
    <mergeCell ref="AU447:AZ447"/>
    <mergeCell ref="AP549:AQ549"/>
    <mergeCell ref="AU523:AZ523"/>
    <mergeCell ref="S525:X525"/>
    <mergeCell ref="S521:X521"/>
    <mergeCell ref="S523:X523"/>
    <mergeCell ref="K539:X539"/>
    <mergeCell ref="S509:X509"/>
    <mergeCell ref="S513:X513"/>
    <mergeCell ref="Z515:Z516"/>
    <mergeCell ref="AA515:AA516"/>
    <mergeCell ref="AU437:AZ437"/>
    <mergeCell ref="AU503:AZ503"/>
    <mergeCell ref="AU760:AZ760"/>
    <mergeCell ref="AU758:AZ758"/>
    <mergeCell ref="AU754:AZ754"/>
    <mergeCell ref="AP433:AQ433"/>
    <mergeCell ref="K535:X535"/>
    <mergeCell ref="S543:X543"/>
    <mergeCell ref="S499:X499"/>
    <mergeCell ref="S487:X487"/>
    <mergeCell ref="AU159:AZ159"/>
    <mergeCell ref="AR171:AS171"/>
    <mergeCell ref="AU171:AZ171"/>
    <mergeCell ref="AU173:AZ173"/>
    <mergeCell ref="AR177:AS177"/>
    <mergeCell ref="AU177:AZ177"/>
    <mergeCell ref="AU179:AZ179"/>
    <mergeCell ref="AU299:AZ299"/>
    <mergeCell ref="AU752:AZ752"/>
    <mergeCell ref="AU225:AZ225"/>
    <mergeCell ref="AU227:AZ227"/>
    <mergeCell ref="AU229:AZ229"/>
    <mergeCell ref="AR387:AS387"/>
    <mergeCell ref="AU423:AZ423"/>
    <mergeCell ref="AU433:AZ433"/>
    <mergeCell ref="AU425:AZ425"/>
    <mergeCell ref="AU325:AZ325"/>
    <mergeCell ref="AO207:AS207"/>
    <mergeCell ref="AH209:AW209"/>
    <mergeCell ref="AU495:AZ495"/>
    <mergeCell ref="AU357:AZ357"/>
    <mergeCell ref="AN323:AO323"/>
    <mergeCell ref="AU744:AZ744"/>
    <mergeCell ref="AU746:AZ746"/>
    <mergeCell ref="G185:W186"/>
    <mergeCell ref="S163:X163"/>
    <mergeCell ref="S183:X183"/>
    <mergeCell ref="AA185:AA186"/>
    <mergeCell ref="AJ169:AK169"/>
    <mergeCell ref="O191:P191"/>
    <mergeCell ref="S289:X289"/>
    <mergeCell ref="K289:L289"/>
    <mergeCell ref="G251:W252"/>
    <mergeCell ref="X251:X252"/>
    <mergeCell ref="Z251:Z252"/>
    <mergeCell ref="AA251:AA252"/>
    <mergeCell ref="O261:P261"/>
    <mergeCell ref="S193:X193"/>
    <mergeCell ref="AB185:AO186"/>
    <mergeCell ref="S195:X195"/>
    <mergeCell ref="S191:X191"/>
    <mergeCell ref="S287:X287"/>
    <mergeCell ref="O259:P259"/>
    <mergeCell ref="S259:X259"/>
    <mergeCell ref="S223:X223"/>
    <mergeCell ref="K209:X209"/>
    <mergeCell ref="K211:X211"/>
    <mergeCell ref="S221:X221"/>
    <mergeCell ref="AH405:AL405"/>
    <mergeCell ref="AO405:AS405"/>
    <mergeCell ref="AM225:AO225"/>
    <mergeCell ref="AH337:AY337"/>
    <mergeCell ref="AR301:AS301"/>
    <mergeCell ref="AH211:AQ211"/>
    <mergeCell ref="S213:X213"/>
    <mergeCell ref="AU215:AZ215"/>
    <mergeCell ref="S217:X217"/>
    <mergeCell ref="AJ217:AK217"/>
    <mergeCell ref="AM223:AO223"/>
    <mergeCell ref="AU223:AZ223"/>
    <mergeCell ref="AP301:AQ301"/>
    <mergeCell ref="AU303:AZ303"/>
    <mergeCell ref="AU295:AZ295"/>
    <mergeCell ref="AU297:AZ297"/>
    <mergeCell ref="AU283:AZ283"/>
    <mergeCell ref="AU389:AZ389"/>
    <mergeCell ref="S353:X353"/>
    <mergeCell ref="S349:X349"/>
    <mergeCell ref="AU255:AZ255"/>
    <mergeCell ref="AU355:AZ355"/>
    <mergeCell ref="AR321:AS321"/>
    <mergeCell ref="AH271:AY271"/>
    <mergeCell ref="AM357:AO357"/>
    <mergeCell ref="S161:X161"/>
    <mergeCell ref="O193:P193"/>
    <mergeCell ref="S425:X425"/>
    <mergeCell ref="AU415:AZ415"/>
    <mergeCell ref="S417:X417"/>
    <mergeCell ref="S415:X415"/>
    <mergeCell ref="S323:X323"/>
    <mergeCell ref="AU351:AZ351"/>
    <mergeCell ref="AU349:AZ349"/>
    <mergeCell ref="AH339:AL339"/>
    <mergeCell ref="AO339:AS339"/>
    <mergeCell ref="AH343:AM343"/>
    <mergeCell ref="AH341:AW341"/>
    <mergeCell ref="AU371:AZ371"/>
    <mergeCell ref="AU301:AZ301"/>
    <mergeCell ref="AU321:AZ321"/>
    <mergeCell ref="AU323:AZ323"/>
    <mergeCell ref="AJ301:AK301"/>
    <mergeCell ref="AU307:AZ307"/>
    <mergeCell ref="O197:P197"/>
    <mergeCell ref="S197:X197"/>
    <mergeCell ref="O263:P263"/>
    <mergeCell ref="AH403:AY403"/>
    <mergeCell ref="K423:L423"/>
    <mergeCell ref="AU419:AZ419"/>
    <mergeCell ref="AP417:AQ417"/>
    <mergeCell ref="K355:L355"/>
    <mergeCell ref="K357:L357"/>
    <mergeCell ref="S279:X279"/>
    <mergeCell ref="K275:X275"/>
    <mergeCell ref="O195:P195"/>
    <mergeCell ref="S411:X411"/>
    <mergeCell ref="S419:X419"/>
    <mergeCell ref="S351:X351"/>
    <mergeCell ref="K291:L291"/>
    <mergeCell ref="S295:X295"/>
    <mergeCell ref="O393:P393"/>
    <mergeCell ref="K339:X339"/>
    <mergeCell ref="K337:X337"/>
    <mergeCell ref="O327:P327"/>
    <mergeCell ref="S293:X293"/>
    <mergeCell ref="K421:L421"/>
    <mergeCell ref="S423:X423"/>
    <mergeCell ref="X383:X384"/>
    <mergeCell ref="S381:X381"/>
    <mergeCell ref="S329:X329"/>
    <mergeCell ref="AM355:AO355"/>
    <mergeCell ref="K475:X475"/>
    <mergeCell ref="S485:X485"/>
    <mergeCell ref="S489:X489"/>
    <mergeCell ref="K487:L487"/>
    <mergeCell ref="K489:L489"/>
    <mergeCell ref="S477:X477"/>
    <mergeCell ref="O459:P459"/>
    <mergeCell ref="Z449:Z450"/>
    <mergeCell ref="S459:X459"/>
    <mergeCell ref="S483:X483"/>
    <mergeCell ref="O455:P455"/>
    <mergeCell ref="K409:X409"/>
    <mergeCell ref="K343:X343"/>
    <mergeCell ref="K223:L223"/>
    <mergeCell ref="K225:L225"/>
    <mergeCell ref="O391:P391"/>
    <mergeCell ref="S389:X389"/>
    <mergeCell ref="S393:X393"/>
    <mergeCell ref="O329:P329"/>
    <mergeCell ref="O395:P395"/>
    <mergeCell ref="K407:X407"/>
    <mergeCell ref="S227:X227"/>
    <mergeCell ref="K405:X405"/>
    <mergeCell ref="O325:P325"/>
    <mergeCell ref="S427:X427"/>
    <mergeCell ref="S447:X447"/>
    <mergeCell ref="S433:X433"/>
    <mergeCell ref="G449:W450"/>
    <mergeCell ref="X449:X450"/>
    <mergeCell ref="S443:X443"/>
    <mergeCell ref="O457:P457"/>
    <mergeCell ref="S431:X431"/>
    <mergeCell ref="S429:X429"/>
    <mergeCell ref="BD185:BJ185"/>
    <mergeCell ref="S283:X283"/>
    <mergeCell ref="AJ283:AK283"/>
    <mergeCell ref="K277:X277"/>
    <mergeCell ref="AH277:AM277"/>
    <mergeCell ref="S291:X291"/>
    <mergeCell ref="AJ285:AK285"/>
    <mergeCell ref="S285:X285"/>
    <mergeCell ref="K271:X271"/>
    <mergeCell ref="AU191:AZ191"/>
    <mergeCell ref="S229:X229"/>
    <mergeCell ref="S231:X231"/>
    <mergeCell ref="AU231:AZ231"/>
    <mergeCell ref="S233:X233"/>
    <mergeCell ref="AU233:AZ233"/>
    <mergeCell ref="S235:X235"/>
    <mergeCell ref="AJ235:AK235"/>
    <mergeCell ref="X185:X186"/>
    <mergeCell ref="Z185:Z186"/>
    <mergeCell ref="AR189:AS189"/>
    <mergeCell ref="AU193:AZ193"/>
    <mergeCell ref="AU189:AZ189"/>
    <mergeCell ref="AP219:AQ219"/>
    <mergeCell ref="AU219:AZ219"/>
    <mergeCell ref="S93:X93"/>
    <mergeCell ref="S95:X95"/>
    <mergeCell ref="S89:X89"/>
    <mergeCell ref="S99:X99"/>
    <mergeCell ref="S123:X123"/>
    <mergeCell ref="S125:X125"/>
    <mergeCell ref="O125:P125"/>
    <mergeCell ref="K137:X137"/>
    <mergeCell ref="S115:X115"/>
    <mergeCell ref="S127:X127"/>
    <mergeCell ref="K89:L89"/>
    <mergeCell ref="K91:L91"/>
    <mergeCell ref="O129:P129"/>
    <mergeCell ref="S129:X129"/>
    <mergeCell ref="S151:X151"/>
    <mergeCell ref="S153:X153"/>
    <mergeCell ref="K159:L159"/>
    <mergeCell ref="K143:X143"/>
    <mergeCell ref="S145:X145"/>
    <mergeCell ref="S149:X149"/>
    <mergeCell ref="K157:L157"/>
    <mergeCell ref="AH275:AW275"/>
    <mergeCell ref="AU121:AZ121"/>
    <mergeCell ref="AH137:AY137"/>
    <mergeCell ref="K139:X139"/>
    <mergeCell ref="K141:X141"/>
    <mergeCell ref="S157:X157"/>
    <mergeCell ref="S159:X159"/>
    <mergeCell ref="S167:X167"/>
    <mergeCell ref="S169:X169"/>
    <mergeCell ref="S179:X179"/>
    <mergeCell ref="AP235:AQ235"/>
    <mergeCell ref="AR235:AS235"/>
    <mergeCell ref="AU235:AZ235"/>
    <mergeCell ref="O257:P257"/>
    <mergeCell ref="S257:X257"/>
    <mergeCell ref="AU257:AZ257"/>
    <mergeCell ref="S165:X165"/>
    <mergeCell ref="AH7:AY7"/>
    <mergeCell ref="K9:X9"/>
    <mergeCell ref="AH9:AL9"/>
    <mergeCell ref="AO9:AS9"/>
    <mergeCell ref="K11:X11"/>
    <mergeCell ref="AH11:AW11"/>
    <mergeCell ref="K13:X13"/>
    <mergeCell ref="AH13:AM13"/>
    <mergeCell ref="S15:X15"/>
    <mergeCell ref="K7:X7"/>
    <mergeCell ref="AJ19:AK19"/>
    <mergeCell ref="AP19:AQ19"/>
    <mergeCell ref="AU19:AZ19"/>
    <mergeCell ref="S21:X21"/>
    <mergeCell ref="AJ21:AK21"/>
    <mergeCell ref="AP21:AQ21"/>
    <mergeCell ref="AU21:AZ21"/>
    <mergeCell ref="S23:X23"/>
    <mergeCell ref="AU27:AZ27"/>
    <mergeCell ref="S19:X19"/>
    <mergeCell ref="K25:L25"/>
    <mergeCell ref="S25:X25"/>
    <mergeCell ref="S33:X33"/>
    <mergeCell ref="AU33:AZ33"/>
    <mergeCell ref="S35:X35"/>
    <mergeCell ref="AU35:AZ35"/>
    <mergeCell ref="K27:L27"/>
    <mergeCell ref="S27:X27"/>
    <mergeCell ref="K29:L29"/>
    <mergeCell ref="S29:X29"/>
    <mergeCell ref="B51:F52"/>
    <mergeCell ref="G51:W52"/>
    <mergeCell ref="X51:X52"/>
    <mergeCell ref="Z51:Z52"/>
    <mergeCell ref="AA51:AA52"/>
    <mergeCell ref="AB51:AO52"/>
    <mergeCell ref="BD51:BJ51"/>
    <mergeCell ref="AU37:AZ37"/>
    <mergeCell ref="S39:X39"/>
    <mergeCell ref="AU39:AZ39"/>
    <mergeCell ref="AK39:AL39"/>
    <mergeCell ref="AQ39:AR39"/>
    <mergeCell ref="S41:X41"/>
    <mergeCell ref="S45:X45"/>
    <mergeCell ref="AU45:AZ45"/>
    <mergeCell ref="S49:X49"/>
    <mergeCell ref="AU49:AZ49"/>
    <mergeCell ref="S37:X37"/>
    <mergeCell ref="AU43:AZ43"/>
    <mergeCell ref="AU41:AZ41"/>
    <mergeCell ref="BB21:BG21"/>
    <mergeCell ref="BB23:BG23"/>
    <mergeCell ref="AM27:AO27"/>
    <mergeCell ref="O63:P63"/>
    <mergeCell ref="S63:X63"/>
    <mergeCell ref="AM89:AO89"/>
    <mergeCell ref="AU89:AZ89"/>
    <mergeCell ref="AR55:AS55"/>
    <mergeCell ref="AU55:AZ55"/>
    <mergeCell ref="O57:P57"/>
    <mergeCell ref="S57:X57"/>
    <mergeCell ref="AU57:AZ57"/>
    <mergeCell ref="O59:P59"/>
    <mergeCell ref="S59:X59"/>
    <mergeCell ref="O61:P61"/>
    <mergeCell ref="S61:X61"/>
    <mergeCell ref="AN57:AO57"/>
    <mergeCell ref="AU59:AZ59"/>
    <mergeCell ref="AM29:AO29"/>
    <mergeCell ref="AU29:AZ29"/>
    <mergeCell ref="S31:X31"/>
    <mergeCell ref="AH73:AW73"/>
    <mergeCell ref="AP83:AQ83"/>
    <mergeCell ref="S85:X85"/>
  </mergeCells>
  <pageMargins left="0.19685039370078741" right="0.19685039370078741" top="0.23622047244094491" bottom="0.23622047244094491" header="0.31496062992125984" footer="0.31496062992125984"/>
  <pageSetup paperSize="9" scale="56" orientation="portrait" horizontalDpi="4294967293" verticalDpi="300" r:id="rId1"/>
  <headerFooter>
    <oddFooter>&amp;Rsdm.docx</oddFooter>
  </headerFooter>
  <rowBreaks count="10" manualBreakCount="10">
    <brk id="63" max="51" man="1"/>
    <brk id="131" max="51" man="1"/>
    <brk id="199" max="51" man="1"/>
    <brk id="264" max="51" man="1"/>
    <brk id="331" max="51" man="1"/>
    <brk id="397" max="51" man="1"/>
    <brk id="463" max="51" man="1"/>
    <brk id="529" max="51" man="1"/>
    <brk id="594" max="51" man="1"/>
    <brk id="723" max="5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2:BJ264"/>
  <sheetViews>
    <sheetView view="pageBreakPreview" topLeftCell="A231" zoomScale="70" zoomScaleSheetLayoutView="70" workbookViewId="0">
      <selection activeCell="V265" sqref="V265"/>
    </sheetView>
  </sheetViews>
  <sheetFormatPr defaultRowHeight="12.75" x14ac:dyDescent="0.2"/>
  <cols>
    <col min="1" max="14" width="2.7109375" customWidth="1"/>
    <col min="15" max="15" width="4.5703125" customWidth="1"/>
    <col min="16" max="16" width="2.7109375" customWidth="1"/>
    <col min="17" max="17" width="3.28515625" customWidth="1"/>
    <col min="18" max="18" width="2.7109375" customWidth="1"/>
    <col min="19" max="24" width="3" customWidth="1"/>
    <col min="25" max="46" width="2.7109375" customWidth="1"/>
    <col min="47" max="52" width="3" customWidth="1"/>
    <col min="53" max="70" width="2.7109375" customWidth="1"/>
  </cols>
  <sheetData>
    <row r="2" spans="1:52" ht="15.7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2" ht="18.75" x14ac:dyDescent="0.3">
      <c r="A3" s="1"/>
      <c r="B3" s="1"/>
      <c r="C3" s="70"/>
      <c r="D3" s="70"/>
      <c r="E3" s="70"/>
      <c r="F3" s="70"/>
      <c r="G3" s="70"/>
      <c r="H3" s="70"/>
      <c r="I3" s="70"/>
      <c r="J3" s="70"/>
      <c r="K3" s="70"/>
      <c r="L3" s="70"/>
      <c r="M3" s="70" t="s">
        <v>350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1"/>
      <c r="AY3" s="1"/>
    </row>
    <row r="4" spans="1:52" ht="15.75" x14ac:dyDescent="0.25">
      <c r="A4" s="1"/>
      <c r="B4" s="1"/>
      <c r="C4" s="1"/>
      <c r="D4" s="1"/>
      <c r="E4" s="1"/>
      <c r="F4" s="1"/>
      <c r="G4" s="1"/>
      <c r="H4" s="1"/>
      <c r="I4" s="3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2" ht="22.5" x14ac:dyDescent="0.3">
      <c r="A5" s="1"/>
      <c r="B5" s="1"/>
      <c r="C5" s="70"/>
      <c r="D5" s="70"/>
      <c r="E5" s="70"/>
      <c r="F5" s="70"/>
      <c r="G5" s="70"/>
      <c r="H5" s="70"/>
      <c r="I5" s="70"/>
      <c r="J5" s="70"/>
      <c r="K5" s="70"/>
      <c r="L5" s="70"/>
      <c r="M5" s="71" t="s">
        <v>15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1"/>
      <c r="AY5" s="1"/>
    </row>
    <row r="6" spans="1:52" ht="15.75" x14ac:dyDescent="0.25">
      <c r="A6" s="1"/>
      <c r="B6" s="1"/>
      <c r="C6" s="1"/>
      <c r="D6" s="1"/>
      <c r="E6" s="1"/>
      <c r="F6" s="1"/>
      <c r="G6" s="1"/>
      <c r="H6" s="1"/>
      <c r="I6" s="3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2" ht="15.75" x14ac:dyDescent="0.25">
      <c r="A7" s="1"/>
      <c r="B7" s="5"/>
      <c r="C7" s="6" t="s">
        <v>7</v>
      </c>
      <c r="D7" s="7"/>
      <c r="E7" s="7"/>
      <c r="F7" s="7"/>
      <c r="G7" s="7"/>
      <c r="H7" s="7"/>
      <c r="I7" s="11" t="s">
        <v>8</v>
      </c>
      <c r="J7" s="7"/>
      <c r="K7" s="994" t="str">
        <f>'Rekap1 +tunjangan'!B39</f>
        <v>HERNY SETIAWANTI, SE</v>
      </c>
      <c r="L7" s="995"/>
      <c r="M7" s="995"/>
      <c r="N7" s="995"/>
      <c r="O7" s="995"/>
      <c r="P7" s="995"/>
      <c r="Q7" s="995"/>
      <c r="R7" s="995"/>
      <c r="S7" s="995"/>
      <c r="T7" s="995"/>
      <c r="U7" s="995"/>
      <c r="V7" s="995"/>
      <c r="W7" s="995"/>
      <c r="X7" s="996"/>
      <c r="Y7" s="90"/>
      <c r="Z7" s="1"/>
      <c r="AA7" s="8" t="s">
        <v>11</v>
      </c>
      <c r="AB7" s="7"/>
      <c r="AC7" s="7"/>
      <c r="AD7" s="7"/>
      <c r="AE7" s="7"/>
      <c r="AF7" s="11" t="s">
        <v>8</v>
      </c>
      <c r="AG7" s="7"/>
      <c r="AH7" s="994" t="s">
        <v>411</v>
      </c>
      <c r="AI7" s="994"/>
      <c r="AJ7" s="994"/>
      <c r="AK7" s="994"/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994"/>
      <c r="AX7" s="994"/>
      <c r="AY7" s="1004"/>
    </row>
    <row r="8" spans="1:52" ht="3" customHeight="1" x14ac:dyDescent="0.25">
      <c r="A8" s="1"/>
      <c r="B8" s="1"/>
      <c r="C8" s="1"/>
      <c r="D8" s="1"/>
      <c r="E8" s="1"/>
      <c r="F8" s="1"/>
      <c r="G8" s="1"/>
      <c r="H8" s="1"/>
      <c r="I8" s="10"/>
      <c r="J8" s="1"/>
      <c r="K8" s="3"/>
      <c r="L8" s="3"/>
      <c r="M8" s="3"/>
      <c r="N8" s="3" t="s">
        <v>310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1"/>
      <c r="AA8" s="2"/>
      <c r="AB8" s="1"/>
      <c r="AC8" s="1"/>
      <c r="AD8" s="1"/>
      <c r="AE8" s="1"/>
      <c r="AF8" s="12"/>
      <c r="AG8" s="1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1"/>
      <c r="AY8" s="1"/>
    </row>
    <row r="9" spans="1:52" ht="15.75" x14ac:dyDescent="0.25">
      <c r="A9" s="1"/>
      <c r="B9" s="5"/>
      <c r="C9" s="6" t="s">
        <v>21</v>
      </c>
      <c r="D9" s="7"/>
      <c r="E9" s="7"/>
      <c r="F9" s="7"/>
      <c r="G9" s="7"/>
      <c r="H9" s="7"/>
      <c r="I9" s="11" t="s">
        <v>8</v>
      </c>
      <c r="J9" s="7"/>
      <c r="K9" s="994" t="s">
        <v>397</v>
      </c>
      <c r="L9" s="995"/>
      <c r="M9" s="995"/>
      <c r="N9" s="995"/>
      <c r="O9" s="995"/>
      <c r="P9" s="995"/>
      <c r="Q9" s="995"/>
      <c r="R9" s="995"/>
      <c r="S9" s="995"/>
      <c r="T9" s="995"/>
      <c r="U9" s="995"/>
      <c r="V9" s="995"/>
      <c r="W9" s="995"/>
      <c r="X9" s="996"/>
      <c r="Y9" s="90"/>
      <c r="Z9" s="1"/>
      <c r="AA9" s="8" t="s">
        <v>12</v>
      </c>
      <c r="AB9" s="7"/>
      <c r="AC9" s="7"/>
      <c r="AD9" s="7"/>
      <c r="AE9" s="7"/>
      <c r="AF9" s="11" t="s">
        <v>8</v>
      </c>
      <c r="AG9" s="7"/>
      <c r="AH9" s="997">
        <f>pandu!AH8</f>
        <v>42659</v>
      </c>
      <c r="AI9" s="997"/>
      <c r="AJ9" s="997"/>
      <c r="AK9" s="997"/>
      <c r="AL9" s="997"/>
      <c r="AM9" s="67" t="s">
        <v>18</v>
      </c>
      <c r="AN9" s="7"/>
      <c r="AO9" s="997">
        <f>pandu!AO8</f>
        <v>42689</v>
      </c>
      <c r="AP9" s="997"/>
      <c r="AQ9" s="997"/>
      <c r="AR9" s="997"/>
      <c r="AS9" s="997"/>
      <c r="AT9" s="68"/>
      <c r="AU9" s="68"/>
      <c r="AV9" s="68"/>
      <c r="AW9" s="68"/>
      <c r="AX9" s="7"/>
      <c r="AY9" s="74"/>
    </row>
    <row r="10" spans="1:52" ht="3" customHeight="1" x14ac:dyDescent="0.25">
      <c r="A10" s="1"/>
      <c r="B10" s="1"/>
      <c r="C10" s="1"/>
      <c r="D10" s="1"/>
      <c r="E10" s="1"/>
      <c r="F10" s="1"/>
      <c r="G10" s="1"/>
      <c r="H10" s="1"/>
      <c r="I10" s="10"/>
      <c r="J10" s="1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1"/>
      <c r="AA10" s="2"/>
      <c r="AB10" s="1"/>
      <c r="AC10" s="1"/>
      <c r="AD10" s="1"/>
      <c r="AE10" s="1"/>
      <c r="AF10" s="12"/>
      <c r="AG10" s="1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1"/>
      <c r="AY10" s="1"/>
    </row>
    <row r="11" spans="1:52" ht="15.75" x14ac:dyDescent="0.25">
      <c r="A11" s="1"/>
      <c r="B11" s="5"/>
      <c r="C11" s="6" t="s">
        <v>6</v>
      </c>
      <c r="D11" s="7"/>
      <c r="E11" s="7"/>
      <c r="F11" s="7"/>
      <c r="G11" s="7"/>
      <c r="H11" s="7"/>
      <c r="I11" s="11" t="s">
        <v>8</v>
      </c>
      <c r="J11" s="7"/>
      <c r="K11" s="999" t="s">
        <v>398</v>
      </c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1"/>
      <c r="Y11" s="91"/>
      <c r="Z11" s="1"/>
      <c r="AA11" s="8" t="s">
        <v>13</v>
      </c>
      <c r="AB11" s="7"/>
      <c r="AC11" s="7"/>
      <c r="AD11" s="7"/>
      <c r="AE11" s="7"/>
      <c r="AF11" s="11" t="s">
        <v>8</v>
      </c>
      <c r="AG11" s="7"/>
      <c r="AH11" s="1002">
        <f>'Rekap1 +tunjangan'!C24</f>
        <v>38176</v>
      </c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7"/>
      <c r="AY11" s="74"/>
    </row>
    <row r="12" spans="1:52" ht="3" customHeight="1" x14ac:dyDescent="0.25">
      <c r="A12" s="1"/>
      <c r="B12" s="1"/>
      <c r="C12" s="1"/>
      <c r="D12" s="1"/>
      <c r="E12" s="1"/>
      <c r="F12" s="1"/>
      <c r="G12" s="1"/>
      <c r="H12" s="1"/>
      <c r="I12" s="10"/>
      <c r="J12" s="1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1"/>
      <c r="AA12" s="2"/>
      <c r="AB12" s="1"/>
      <c r="AC12" s="1"/>
      <c r="AD12" s="1"/>
      <c r="AE12" s="1"/>
      <c r="AF12" s="12"/>
      <c r="AG12" s="1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1"/>
      <c r="AY12" s="1"/>
    </row>
    <row r="13" spans="1:52" ht="15.75" x14ac:dyDescent="0.25">
      <c r="A13" s="1"/>
      <c r="B13" s="5"/>
      <c r="C13" s="6" t="s">
        <v>104</v>
      </c>
      <c r="D13" s="7"/>
      <c r="E13" s="7"/>
      <c r="F13" s="7"/>
      <c r="G13" s="7"/>
      <c r="H13" s="7"/>
      <c r="I13" s="87" t="s">
        <v>8</v>
      </c>
      <c r="J13" s="7"/>
      <c r="K13" s="994" t="s">
        <v>116</v>
      </c>
      <c r="L13" s="995"/>
      <c r="M13" s="995"/>
      <c r="N13" s="995"/>
      <c r="O13" s="995"/>
      <c r="P13" s="995"/>
      <c r="Q13" s="995"/>
      <c r="R13" s="995"/>
      <c r="S13" s="995"/>
      <c r="T13" s="995"/>
      <c r="U13" s="995"/>
      <c r="V13" s="995"/>
      <c r="W13" s="995"/>
      <c r="X13" s="996"/>
      <c r="Y13" s="90"/>
      <c r="Z13" s="1"/>
      <c r="AA13" s="8" t="s">
        <v>14</v>
      </c>
      <c r="AB13" s="7"/>
      <c r="AC13" s="7"/>
      <c r="AD13" s="7"/>
      <c r="AE13" s="7"/>
      <c r="AF13" s="11" t="s">
        <v>8</v>
      </c>
      <c r="AG13" s="7"/>
      <c r="AH13" s="1014" t="s">
        <v>301</v>
      </c>
      <c r="AI13" s="994"/>
      <c r="AJ13" s="994"/>
      <c r="AK13" s="994"/>
      <c r="AL13" s="994"/>
      <c r="AM13" s="994"/>
      <c r="AN13" s="67" t="s">
        <v>161</v>
      </c>
      <c r="AO13" s="67"/>
      <c r="AP13" s="67"/>
      <c r="AQ13" s="67"/>
      <c r="AR13" s="67"/>
      <c r="AS13" s="67"/>
      <c r="AT13" s="67"/>
      <c r="AU13" s="67"/>
      <c r="AV13" s="67"/>
      <c r="AW13" s="67"/>
      <c r="AX13" s="7"/>
      <c r="AY13" s="74"/>
    </row>
    <row r="14" spans="1:52" ht="15.75" x14ac:dyDescent="0.25">
      <c r="A14" s="1"/>
      <c r="B14" s="1"/>
      <c r="C14" s="1"/>
      <c r="D14" s="1"/>
      <c r="E14" s="1"/>
      <c r="F14" s="1"/>
      <c r="G14" s="1"/>
      <c r="H14" s="1"/>
      <c r="I14" s="3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2" ht="15.75" x14ac:dyDescent="0.25">
      <c r="A15" s="1"/>
      <c r="B15" s="1" t="s">
        <v>167</v>
      </c>
      <c r="C15" s="1" t="s"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4"/>
      <c r="Q15" s="4" t="s">
        <v>8</v>
      </c>
      <c r="R15" s="1"/>
      <c r="S15" s="970">
        <f>'Rekap1 +tunjangan'!E39</f>
        <v>6353114</v>
      </c>
      <c r="T15" s="971"/>
      <c r="U15" s="971"/>
      <c r="V15" s="971"/>
      <c r="W15" s="971"/>
      <c r="X15" s="972"/>
      <c r="Y15" s="108"/>
      <c r="Z15" s="1"/>
      <c r="AA15" s="1" t="s">
        <v>166</v>
      </c>
      <c r="AB15" s="1" t="s">
        <v>153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3" customHeight="1" x14ac:dyDescent="0.25">
      <c r="A16" s="1"/>
      <c r="B16" s="1"/>
      <c r="C16" s="1"/>
      <c r="D16" s="1"/>
      <c r="E16" s="1"/>
      <c r="F16" s="1"/>
      <c r="G16" s="1"/>
      <c r="H16" s="1"/>
      <c r="I16" s="3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15.75" x14ac:dyDescent="0.25">
      <c r="A17" s="1"/>
      <c r="B17" s="1" t="s">
        <v>168</v>
      </c>
      <c r="C17" s="1" t="s">
        <v>125</v>
      </c>
      <c r="D17" s="1"/>
      <c r="E17" s="1"/>
      <c r="F17" s="1"/>
      <c r="G17" s="1"/>
      <c r="H17" s="1"/>
      <c r="I17" s="1"/>
      <c r="J17" s="1"/>
      <c r="K17" s="16"/>
      <c r="L17" s="16"/>
      <c r="M17" s="16"/>
      <c r="N17" s="16"/>
      <c r="O17" s="1"/>
      <c r="P17" s="4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 t="s">
        <v>108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 t="s">
        <v>8</v>
      </c>
      <c r="AU17" s="1"/>
      <c r="AV17" s="1"/>
      <c r="AW17" s="1"/>
      <c r="AX17" s="1"/>
      <c r="AY17" s="1"/>
      <c r="AZ17" s="1"/>
    </row>
    <row r="18" spans="1:52" ht="3" customHeight="1" x14ac:dyDescent="0.25">
      <c r="A18" s="1"/>
      <c r="B18" s="1"/>
      <c r="C18" s="1"/>
      <c r="D18" s="1"/>
      <c r="E18" s="1"/>
      <c r="F18" s="1"/>
      <c r="G18" s="1"/>
      <c r="H18" s="1"/>
      <c r="I18" s="4"/>
      <c r="J18" s="1"/>
      <c r="K18" s="39"/>
      <c r="L18" s="39"/>
      <c r="M18" s="39"/>
      <c r="N18" s="39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39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15.75" x14ac:dyDescent="0.25">
      <c r="A19" s="1"/>
      <c r="B19" s="1"/>
      <c r="C19" s="1" t="s">
        <v>20</v>
      </c>
      <c r="D19" s="1"/>
      <c r="E19" s="1"/>
      <c r="F19" s="1"/>
      <c r="G19" s="1"/>
      <c r="H19" s="1"/>
      <c r="I19" s="4"/>
      <c r="J19" s="1"/>
      <c r="K19" s="1"/>
      <c r="L19" s="1"/>
      <c r="M19" s="1"/>
      <c r="N19" s="1"/>
      <c r="O19" s="1"/>
      <c r="P19" s="4"/>
      <c r="Q19" s="4" t="s">
        <v>8</v>
      </c>
      <c r="R19" s="1"/>
      <c r="S19" s="970">
        <f>'Rekap1 +tunjangan'!G39</f>
        <v>1100000</v>
      </c>
      <c r="T19" s="971"/>
      <c r="U19" s="971"/>
      <c r="V19" s="971"/>
      <c r="W19" s="971"/>
      <c r="X19" s="972"/>
      <c r="Y19" s="108"/>
      <c r="Z19" s="1"/>
      <c r="AA19" s="1"/>
      <c r="AB19" s="1" t="s">
        <v>550</v>
      </c>
      <c r="AC19" s="1"/>
      <c r="AD19" s="1"/>
      <c r="AE19" s="1"/>
      <c r="AF19" s="4"/>
      <c r="AG19" s="15"/>
      <c r="AH19" s="16"/>
      <c r="AI19" s="16"/>
      <c r="AJ19" s="505"/>
      <c r="AK19" s="505"/>
      <c r="AL19" s="16"/>
      <c r="AM19" s="16"/>
      <c r="AN19" s="16"/>
      <c r="AO19" s="15"/>
      <c r="AP19" s="992"/>
      <c r="AQ19" s="993"/>
      <c r="AR19" s="107"/>
      <c r="AS19" s="1"/>
      <c r="AT19" s="1" t="s">
        <v>8</v>
      </c>
      <c r="AU19" s="970">
        <f>'Rekap1 +tunjangan'!AM39</f>
        <v>74531.14</v>
      </c>
      <c r="AV19" s="971"/>
      <c r="AW19" s="971"/>
      <c r="AX19" s="971"/>
      <c r="AY19" s="971"/>
      <c r="AZ19" s="972"/>
    </row>
    <row r="20" spans="1:52" ht="3" customHeight="1" x14ac:dyDescent="0.25">
      <c r="A20" s="1"/>
      <c r="B20" s="1"/>
      <c r="C20" s="1"/>
      <c r="D20" s="1"/>
      <c r="E20" s="1"/>
      <c r="F20" s="1"/>
      <c r="G20" s="1"/>
      <c r="H20" s="1"/>
      <c r="I20" s="4"/>
      <c r="J20" s="1"/>
      <c r="K20" s="1"/>
      <c r="L20" s="1"/>
      <c r="M20" s="15"/>
      <c r="N20" s="15"/>
      <c r="O20" s="1"/>
      <c r="P20" s="4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504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>
        <v>0</v>
      </c>
      <c r="AX20" s="1"/>
      <c r="AY20" s="1"/>
      <c r="AZ20" s="1"/>
    </row>
    <row r="21" spans="1:52" ht="15.75" x14ac:dyDescent="0.25">
      <c r="A21" s="1"/>
      <c r="B21" s="1"/>
      <c r="C21" s="1" t="s">
        <v>41</v>
      </c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4"/>
      <c r="Q21" s="4" t="s">
        <v>8</v>
      </c>
      <c r="R21" s="1"/>
      <c r="S21" s="970">
        <f>'Rekap1 +tunjangan'!H39</f>
        <v>0</v>
      </c>
      <c r="T21" s="971"/>
      <c r="U21" s="971"/>
      <c r="V21" s="971"/>
      <c r="W21" s="971"/>
      <c r="X21" s="972"/>
      <c r="Y21" s="108"/>
      <c r="Z21" s="1"/>
      <c r="AA21" s="1"/>
      <c r="AB21" s="1" t="s">
        <v>88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992"/>
      <c r="AQ21" s="992"/>
      <c r="AR21" s="119"/>
      <c r="AS21" s="1"/>
      <c r="AT21" s="1" t="s">
        <v>8</v>
      </c>
      <c r="AU21" s="970">
        <f>'Rekap1 +tunjangan'!AF39</f>
        <v>158827.85</v>
      </c>
      <c r="AV21" s="971"/>
      <c r="AW21" s="971"/>
      <c r="AX21" s="971"/>
      <c r="AY21" s="971"/>
      <c r="AZ21" s="972"/>
    </row>
    <row r="22" spans="1:52" ht="3" customHeight="1" x14ac:dyDescent="0.25">
      <c r="A22" s="1"/>
      <c r="B22" s="1"/>
      <c r="C22" s="1"/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39"/>
      <c r="Q22" s="3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504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x14ac:dyDescent="0.25">
      <c r="A23" s="1"/>
      <c r="B23" s="1"/>
      <c r="C23" s="1" t="s">
        <v>21</v>
      </c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4"/>
      <c r="Q23" s="4" t="s">
        <v>8</v>
      </c>
      <c r="R23" s="1"/>
      <c r="S23" s="970">
        <f>'Rekap1 +tunjangan'!I39</f>
        <v>700000</v>
      </c>
      <c r="T23" s="971"/>
      <c r="U23" s="971"/>
      <c r="V23" s="971"/>
      <c r="W23" s="971"/>
      <c r="X23" s="972"/>
      <c r="Y23" s="108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5"/>
      <c r="AU23" s="1013"/>
      <c r="AV23" s="1013"/>
      <c r="AW23" s="1013"/>
      <c r="AX23" s="1013"/>
      <c r="AY23" s="1013"/>
      <c r="AZ23" s="1013"/>
    </row>
    <row r="24" spans="1:52" ht="3" customHeight="1" x14ac:dyDescent="0.25">
      <c r="A24" s="1"/>
      <c r="B24" s="1"/>
      <c r="C24" s="1"/>
      <c r="D24" s="1"/>
      <c r="E24" s="1"/>
      <c r="F24" s="1"/>
      <c r="G24" s="1"/>
      <c r="H24" s="1"/>
      <c r="I24" s="4"/>
      <c r="J24" s="1"/>
      <c r="K24" s="1"/>
      <c r="L24" s="1"/>
      <c r="M24" s="1"/>
      <c r="N24" s="1"/>
      <c r="O24" s="1"/>
      <c r="P24" s="39"/>
      <c r="Q24" s="3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504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x14ac:dyDescent="0.25">
      <c r="A25" s="1"/>
      <c r="B25" s="1"/>
      <c r="C25" s="1" t="s">
        <v>508</v>
      </c>
      <c r="D25" s="1"/>
      <c r="E25" s="1"/>
      <c r="F25" s="1"/>
      <c r="G25" s="1"/>
      <c r="H25" s="1"/>
      <c r="I25" s="4"/>
      <c r="J25" s="1"/>
      <c r="K25" s="992"/>
      <c r="L25" s="992"/>
      <c r="M25" s="130"/>
      <c r="N25" s="107"/>
      <c r="O25" s="1"/>
      <c r="P25" s="4"/>
      <c r="Q25" s="4" t="s">
        <v>8</v>
      </c>
      <c r="R25" s="1"/>
      <c r="S25" s="970">
        <f>'Rekap1 +tunjangan'!L39</f>
        <v>450000</v>
      </c>
      <c r="T25" s="971"/>
      <c r="U25" s="971"/>
      <c r="V25" s="971"/>
      <c r="W25" s="971"/>
      <c r="X25" s="972"/>
      <c r="Y25" s="108"/>
      <c r="Z25" s="1"/>
      <c r="AA25" s="1"/>
      <c r="AB25" s="1" t="s">
        <v>551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3" customHeight="1" x14ac:dyDescent="0.25">
      <c r="A26" s="1"/>
      <c r="B26" s="1"/>
      <c r="C26" s="1"/>
      <c r="D26" s="1"/>
      <c r="E26" s="1"/>
      <c r="F26" s="1"/>
      <c r="G26" s="1"/>
      <c r="H26" s="1"/>
      <c r="I26" s="4"/>
      <c r="J26" s="1"/>
      <c r="K26" s="1"/>
      <c r="L26" s="1"/>
      <c r="M26" s="1"/>
      <c r="N26" s="1"/>
      <c r="O26" s="1"/>
      <c r="P26" s="39"/>
      <c r="Q26" s="39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x14ac:dyDescent="0.25">
      <c r="A27" s="1"/>
      <c r="B27" s="1"/>
      <c r="C27" s="1" t="s">
        <v>1</v>
      </c>
      <c r="D27" s="1"/>
      <c r="E27" s="1"/>
      <c r="F27" s="1"/>
      <c r="G27" s="1"/>
      <c r="H27" s="1"/>
      <c r="I27" s="4"/>
      <c r="J27" s="1"/>
      <c r="K27" s="990">
        <f>'Rekap1 +tunjangan'!D39</f>
        <v>18</v>
      </c>
      <c r="L27" s="991"/>
      <c r="M27" s="130" t="s">
        <v>31</v>
      </c>
      <c r="N27" s="107"/>
      <c r="O27" s="1"/>
      <c r="P27" s="4"/>
      <c r="Q27" s="4" t="s">
        <v>8</v>
      </c>
      <c r="R27" s="1"/>
      <c r="S27" s="970">
        <f>'Rekap1 +tunjangan'!N39</f>
        <v>990000</v>
      </c>
      <c r="T27" s="971"/>
      <c r="U27" s="971"/>
      <c r="V27" s="971"/>
      <c r="W27" s="971"/>
      <c r="X27" s="972"/>
      <c r="Y27" s="108"/>
      <c r="Z27" s="1"/>
      <c r="AA27" s="1"/>
      <c r="AB27" s="1" t="s">
        <v>128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969">
        <v>0.02</v>
      </c>
      <c r="AN27" s="969"/>
      <c r="AO27" s="969"/>
      <c r="AP27" s="1"/>
      <c r="AQ27" s="1"/>
      <c r="AR27" s="1"/>
      <c r="AS27" s="1"/>
      <c r="AT27" s="1" t="s">
        <v>8</v>
      </c>
      <c r="AU27" s="970">
        <f>'BPJS Ketenagakerjaan'!K26</f>
        <v>163062.28</v>
      </c>
      <c r="AV27" s="971"/>
      <c r="AW27" s="971"/>
      <c r="AX27" s="971"/>
      <c r="AY27" s="971"/>
      <c r="AZ27" s="972"/>
    </row>
    <row r="28" spans="1:52" ht="3" customHeight="1" x14ac:dyDescent="0.25">
      <c r="A28" s="1"/>
      <c r="B28" s="1"/>
      <c r="C28" s="1"/>
      <c r="D28" s="1"/>
      <c r="E28" s="1"/>
      <c r="F28" s="1"/>
      <c r="G28" s="1"/>
      <c r="H28" s="1"/>
      <c r="I28" s="4"/>
      <c r="J28" s="1"/>
      <c r="K28" s="1"/>
      <c r="L28" s="1"/>
      <c r="M28" s="37"/>
      <c r="N28" s="1"/>
      <c r="O28" s="1"/>
      <c r="P28" s="4"/>
      <c r="Q28" s="4"/>
      <c r="R28" s="1"/>
      <c r="S28" s="108"/>
      <c r="T28" s="108"/>
      <c r="U28" s="108"/>
      <c r="V28" s="108"/>
      <c r="W28" s="108"/>
      <c r="X28" s="108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x14ac:dyDescent="0.25">
      <c r="A29" s="1"/>
      <c r="B29" s="1"/>
      <c r="C29" s="1" t="s">
        <v>2</v>
      </c>
      <c r="D29" s="1"/>
      <c r="E29" s="1"/>
      <c r="F29" s="1"/>
      <c r="G29" s="1"/>
      <c r="H29" s="1"/>
      <c r="I29" s="4"/>
      <c r="J29" s="1"/>
      <c r="K29" s="990">
        <f>K27</f>
        <v>18</v>
      </c>
      <c r="L29" s="991"/>
      <c r="M29" s="130" t="s">
        <v>31</v>
      </c>
      <c r="N29" s="107"/>
      <c r="O29" s="1"/>
      <c r="P29" s="4"/>
      <c r="Q29" s="4" t="s">
        <v>8</v>
      </c>
      <c r="R29" s="1"/>
      <c r="S29" s="970">
        <f>'Rekap1 +tunjangan'!P39</f>
        <v>1404000</v>
      </c>
      <c r="T29" s="971"/>
      <c r="U29" s="971"/>
      <c r="V29" s="971"/>
      <c r="W29" s="971"/>
      <c r="X29" s="972"/>
      <c r="Y29" s="108"/>
      <c r="Z29" s="1"/>
      <c r="AA29" s="1"/>
      <c r="AB29" s="1" t="s">
        <v>602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969">
        <v>0.01</v>
      </c>
      <c r="AN29" s="969"/>
      <c r="AO29" s="969"/>
      <c r="AP29" s="88"/>
      <c r="AQ29" s="1"/>
      <c r="AR29" s="1"/>
      <c r="AS29" s="1"/>
      <c r="AT29" s="1" t="s">
        <v>8</v>
      </c>
      <c r="AU29" s="970">
        <f>'BPJS Ketenagakerjaan'!P26</f>
        <v>73353</v>
      </c>
      <c r="AV29" s="971"/>
      <c r="AW29" s="971"/>
      <c r="AX29" s="971"/>
      <c r="AY29" s="971"/>
      <c r="AZ29" s="972"/>
    </row>
    <row r="30" spans="1:52" ht="3" customHeight="1" x14ac:dyDescent="0.25">
      <c r="A30" s="1"/>
      <c r="B30" s="1"/>
      <c r="C30" s="1"/>
      <c r="D30" s="1"/>
      <c r="E30" s="1"/>
      <c r="F30" s="1"/>
      <c r="G30" s="1"/>
      <c r="H30" s="1"/>
      <c r="I30" s="4"/>
      <c r="J30" s="1"/>
      <c r="K30" s="1"/>
      <c r="L30" s="1"/>
      <c r="M30" s="1"/>
      <c r="N30" s="1"/>
      <c r="O30" s="1"/>
      <c r="P30" s="4"/>
      <c r="Q30" s="4"/>
      <c r="R30" s="1"/>
      <c r="S30" s="108"/>
      <c r="T30" s="108"/>
      <c r="U30" s="108"/>
      <c r="V30" s="108"/>
      <c r="W30" s="108"/>
      <c r="X30" s="108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x14ac:dyDescent="0.25">
      <c r="A31" s="1"/>
      <c r="B31" s="1"/>
      <c r="C31" s="1" t="s">
        <v>3</v>
      </c>
      <c r="D31" s="1"/>
      <c r="E31" s="1"/>
      <c r="F31" s="1"/>
      <c r="G31" s="1"/>
      <c r="H31" s="1"/>
      <c r="I31" s="4"/>
      <c r="J31" s="1"/>
      <c r="K31" s="1"/>
      <c r="L31" s="1"/>
      <c r="M31" s="107"/>
      <c r="N31" s="107"/>
      <c r="O31" s="1"/>
      <c r="P31" s="39"/>
      <c r="Q31" s="39" t="s">
        <v>8</v>
      </c>
      <c r="R31" s="1"/>
      <c r="S31" s="970">
        <f>'Rekap1 +tunjangan'!Q39</f>
        <v>0</v>
      </c>
      <c r="T31" s="971"/>
      <c r="U31" s="971"/>
      <c r="V31" s="971"/>
      <c r="W31" s="971"/>
      <c r="X31" s="972"/>
      <c r="Y31" s="108"/>
      <c r="Z31" s="1"/>
      <c r="AA31" s="1"/>
      <c r="AB31" s="1" t="s">
        <v>172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013"/>
      <c r="AV31" s="1013"/>
      <c r="AW31" s="1013"/>
      <c r="AX31" s="1013"/>
      <c r="AY31" s="1013"/>
      <c r="AZ31" s="1013"/>
    </row>
    <row r="32" spans="1:52" ht="3" customHeight="1" x14ac:dyDescent="0.25">
      <c r="A32" s="1"/>
      <c r="B32" s="1"/>
      <c r="C32" s="1"/>
      <c r="D32" s="1"/>
      <c r="E32" s="1"/>
      <c r="F32" s="1"/>
      <c r="G32" s="1"/>
      <c r="H32" s="1"/>
      <c r="I32" s="4"/>
      <c r="J32" s="1"/>
      <c r="K32" s="1"/>
      <c r="L32" s="1"/>
      <c r="M32" s="1"/>
      <c r="N32" s="1"/>
      <c r="O32" s="1"/>
      <c r="P32" s="39"/>
      <c r="Q32" s="39"/>
      <c r="R32" s="1"/>
      <c r="S32" s="1"/>
      <c r="T32" s="1"/>
      <c r="U32" s="1"/>
      <c r="V32" s="1"/>
      <c r="W32" s="1"/>
      <c r="X32" s="1"/>
      <c r="Y32" s="108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5" ht="15.75" x14ac:dyDescent="0.25">
      <c r="A33" s="1"/>
      <c r="B33" s="1"/>
      <c r="C33" s="1" t="s">
        <v>105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39"/>
      <c r="Q33" s="39" t="s">
        <v>8</v>
      </c>
      <c r="R33" s="1"/>
      <c r="S33" s="970">
        <f>'Rekap1 +tunjangan'!R39</f>
        <v>0</v>
      </c>
      <c r="T33" s="971"/>
      <c r="U33" s="971"/>
      <c r="V33" s="971"/>
      <c r="W33" s="971"/>
      <c r="X33" s="972"/>
      <c r="Y33" s="108"/>
      <c r="Z33" s="1"/>
      <c r="AA33" s="1"/>
      <c r="AB33" s="1" t="s">
        <v>174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970">
        <f>KOPERASI!C22</f>
        <v>0</v>
      </c>
      <c r="AV33" s="971"/>
      <c r="AW33" s="971"/>
      <c r="AX33" s="971"/>
      <c r="AY33" s="971"/>
      <c r="AZ33" s="972"/>
      <c r="BB33" s="1"/>
      <c r="BC33" s="1"/>
    </row>
    <row r="34" spans="1:55" ht="3" customHeight="1" x14ac:dyDescent="0.25">
      <c r="A34" s="1"/>
      <c r="B34" s="1"/>
      <c r="C34" s="1"/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39"/>
      <c r="Q34" s="39"/>
      <c r="R34" s="1"/>
      <c r="S34" s="108"/>
      <c r="T34" s="108"/>
      <c r="U34" s="108"/>
      <c r="V34" s="108"/>
      <c r="W34" s="108"/>
      <c r="X34" s="108"/>
      <c r="Y34" s="108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5" ht="15.75" x14ac:dyDescent="0.25">
      <c r="A35" s="1"/>
      <c r="B35" s="1"/>
      <c r="C35" s="1" t="s">
        <v>106</v>
      </c>
      <c r="D35" s="1"/>
      <c r="E35" s="1"/>
      <c r="F35" s="1"/>
      <c r="G35" s="1"/>
      <c r="H35" s="1"/>
      <c r="I35" s="4"/>
      <c r="J35" s="1"/>
      <c r="K35" s="1"/>
      <c r="L35" s="1"/>
      <c r="M35" s="1"/>
      <c r="N35" s="1"/>
      <c r="O35" s="1"/>
      <c r="P35" s="4"/>
      <c r="Q35" s="4" t="s">
        <v>8</v>
      </c>
      <c r="R35" s="1"/>
      <c r="S35" s="970">
        <f>'Rekap1 +tunjangan'!T39</f>
        <v>0</v>
      </c>
      <c r="T35" s="971"/>
      <c r="U35" s="971"/>
      <c r="V35" s="971"/>
      <c r="W35" s="971"/>
      <c r="X35" s="972"/>
      <c r="Y35" s="108"/>
      <c r="Z35" s="1"/>
      <c r="AA35" s="1"/>
      <c r="AB35" s="1" t="s">
        <v>173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970">
        <f>KOPERASI!D22</f>
        <v>100000</v>
      </c>
      <c r="AV35" s="971"/>
      <c r="AW35" s="971"/>
      <c r="AX35" s="971"/>
      <c r="AY35" s="971"/>
      <c r="AZ35" s="972"/>
    </row>
    <row r="36" spans="1:55" ht="3" customHeight="1" x14ac:dyDescent="0.25">
      <c r="A36" s="1"/>
      <c r="B36" s="1"/>
      <c r="C36" s="1"/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4"/>
      <c r="Q36" s="4"/>
      <c r="R36" s="1"/>
      <c r="S36" s="108"/>
      <c r="T36" s="108"/>
      <c r="U36" s="108"/>
      <c r="V36" s="108"/>
      <c r="W36" s="108"/>
      <c r="X36" s="108"/>
      <c r="Y36" s="1"/>
      <c r="Z36" s="1"/>
      <c r="AA36" s="1"/>
      <c r="AB36" s="1"/>
      <c r="AC36" s="1"/>
      <c r="AD36" s="1"/>
      <c r="AE36" s="1"/>
      <c r="AF36" s="39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5" ht="15.75" x14ac:dyDescent="0.25">
      <c r="A37" s="1"/>
      <c r="B37" s="1"/>
      <c r="C37" s="1" t="s">
        <v>183</v>
      </c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1"/>
      <c r="P37" s="39"/>
      <c r="Q37" s="39" t="s">
        <v>8</v>
      </c>
      <c r="R37" s="1"/>
      <c r="S37" s="970">
        <f>'Rekap1 +tunjangan'!U39</f>
        <v>0</v>
      </c>
      <c r="T37" s="971"/>
      <c r="U37" s="971"/>
      <c r="V37" s="971"/>
      <c r="W37" s="971"/>
      <c r="X37" s="972"/>
      <c r="Y37" s="108"/>
      <c r="Z37" s="1"/>
      <c r="AA37" s="1"/>
      <c r="AB37" s="1" t="s">
        <v>175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970">
        <f>KOPERASI!E22</f>
        <v>0</v>
      </c>
      <c r="AV37" s="971"/>
      <c r="AW37" s="971"/>
      <c r="AX37" s="971"/>
      <c r="AY37" s="971"/>
      <c r="AZ37" s="972"/>
    </row>
    <row r="38" spans="1:55" ht="3" customHeight="1" x14ac:dyDescent="0.25">
      <c r="A38" s="1"/>
      <c r="B38" s="1"/>
      <c r="C38" s="1"/>
      <c r="D38" s="1"/>
      <c r="E38" s="1"/>
      <c r="F38" s="1"/>
      <c r="G38" s="1"/>
      <c r="H38" s="1"/>
      <c r="I38" s="4"/>
      <c r="J38" s="1"/>
      <c r="K38" s="1"/>
      <c r="L38" s="1"/>
      <c r="M38" s="1"/>
      <c r="N38" s="1"/>
      <c r="O38" s="4"/>
      <c r="P38" s="4"/>
      <c r="Q38" s="4"/>
      <c r="R38" s="1"/>
      <c r="S38" s="108"/>
      <c r="T38" s="108"/>
      <c r="U38" s="108"/>
      <c r="V38" s="108"/>
      <c r="W38" s="108"/>
      <c r="X38" s="108"/>
      <c r="Y38" s="108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5" ht="15.75" x14ac:dyDescent="0.25">
      <c r="A39" s="1"/>
      <c r="B39" s="1"/>
      <c r="C39" s="1" t="s">
        <v>187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9" t="s">
        <v>8</v>
      </c>
      <c r="R39" s="1"/>
      <c r="S39" s="970">
        <f>'Rekap1 +tunjangan'!W39</f>
        <v>0</v>
      </c>
      <c r="T39" s="971"/>
      <c r="U39" s="971"/>
      <c r="V39" s="971"/>
      <c r="W39" s="971"/>
      <c r="X39" s="972"/>
      <c r="Y39" s="108"/>
      <c r="Z39" s="1"/>
      <c r="AA39" s="1"/>
      <c r="AB39" s="1" t="s">
        <v>200</v>
      </c>
      <c r="AC39" s="1"/>
      <c r="AD39" s="1"/>
      <c r="AE39" s="1"/>
      <c r="AF39" s="1"/>
      <c r="AG39" s="5" t="s">
        <v>19</v>
      </c>
      <c r="AH39" s="67"/>
      <c r="AI39" s="73"/>
      <c r="AJ39" s="990">
        <f>KOPERASI!J21</f>
        <v>20</v>
      </c>
      <c r="AK39" s="991"/>
      <c r="AL39" s="16"/>
      <c r="AM39" s="72" t="s">
        <v>132</v>
      </c>
      <c r="AN39" s="67"/>
      <c r="AO39" s="74"/>
      <c r="AP39" s="990">
        <f>24-AJ39</f>
        <v>4</v>
      </c>
      <c r="AQ39" s="991"/>
      <c r="AR39" s="119"/>
      <c r="AS39" s="1"/>
      <c r="AT39" s="1" t="s">
        <v>8</v>
      </c>
      <c r="AU39" s="970">
        <f>KOPERASI!H21</f>
        <v>933333</v>
      </c>
      <c r="AV39" s="971"/>
      <c r="AW39" s="971"/>
      <c r="AX39" s="971"/>
      <c r="AY39" s="971"/>
      <c r="AZ39" s="972"/>
    </row>
    <row r="40" spans="1:55" ht="3" customHeight="1" x14ac:dyDescent="0.25">
      <c r="A40" s="1"/>
      <c r="B40" s="1"/>
      <c r="Y40" s="108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5" ht="15.75" x14ac:dyDescent="0.25">
      <c r="A41" s="1"/>
      <c r="B41" s="1"/>
      <c r="Y41" s="108"/>
      <c r="Z41" s="1"/>
      <c r="AA41" s="1"/>
      <c r="AB41" s="1" t="s">
        <v>471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983"/>
      <c r="AS41" s="983"/>
      <c r="AT41" s="1" t="s">
        <v>8</v>
      </c>
      <c r="AU41" s="970">
        <f>KOPERASI!G21</f>
        <v>0</v>
      </c>
      <c r="AV41" s="971"/>
      <c r="AW41" s="971"/>
      <c r="AX41" s="971"/>
      <c r="AY41" s="971"/>
      <c r="AZ41" s="972"/>
    </row>
    <row r="42" spans="1:55" ht="3" customHeight="1" x14ac:dyDescent="0.25">
      <c r="A42" s="1"/>
      <c r="B42" s="1"/>
      <c r="Y42" s="108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5" ht="15.75" x14ac:dyDescent="0.25">
      <c r="A43" s="1"/>
      <c r="B43" s="1"/>
      <c r="Y43" s="108"/>
      <c r="Z43" s="1"/>
      <c r="AA43" s="1"/>
      <c r="AB43" s="1" t="s">
        <v>474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 t="s">
        <v>8</v>
      </c>
      <c r="AU43" s="970">
        <f>'Rekap1 +tunjangan'!AD39</f>
        <v>0</v>
      </c>
      <c r="AV43" s="971"/>
      <c r="AW43" s="971"/>
      <c r="AX43" s="971"/>
      <c r="AY43" s="971"/>
      <c r="AZ43" s="972"/>
    </row>
    <row r="44" spans="1:55" ht="3" customHeight="1" x14ac:dyDescent="0.25">
      <c r="A44" s="1"/>
      <c r="B44" s="1"/>
      <c r="Y44" s="108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5" ht="15.75" x14ac:dyDescent="0.25">
      <c r="A45" s="1"/>
      <c r="B45" s="1"/>
      <c r="Y45" s="108"/>
      <c r="Z45" s="1"/>
      <c r="AA45" s="1"/>
      <c r="AB45" s="1" t="s">
        <v>171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983">
        <v>0.4</v>
      </c>
      <c r="AS45" s="983"/>
      <c r="AT45" s="1" t="s">
        <v>8</v>
      </c>
      <c r="AU45" s="970">
        <f>'Rekap1 +tunjangan'!AJ39</f>
        <v>381186.84</v>
      </c>
      <c r="AV45" s="971"/>
      <c r="AW45" s="971"/>
      <c r="AX45" s="971"/>
      <c r="AY45" s="971"/>
      <c r="AZ45" s="972"/>
    </row>
    <row r="46" spans="1:55" ht="3" customHeight="1" x14ac:dyDescent="0.25">
      <c r="A46" s="1"/>
      <c r="B46" s="1"/>
      <c r="Y46" s="108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5" ht="15.75" x14ac:dyDescent="0.25">
      <c r="A47" s="1"/>
      <c r="B47" s="1"/>
      <c r="Y47" s="108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5" ht="3" customHeight="1" x14ac:dyDescent="0.25">
      <c r="A48" s="1"/>
      <c r="B48" s="1"/>
      <c r="C48" s="1"/>
      <c r="D48" s="1"/>
      <c r="E48" s="1"/>
      <c r="F48" s="1"/>
      <c r="G48" s="1"/>
      <c r="H48" s="1"/>
      <c r="I48" s="4"/>
      <c r="J48" s="1"/>
      <c r="K48" s="1"/>
      <c r="L48" s="1"/>
      <c r="M48" s="1"/>
      <c r="N48" s="1"/>
      <c r="O48" s="4"/>
      <c r="P48" s="4"/>
      <c r="Q48" s="4"/>
      <c r="R48" s="1"/>
      <c r="S48" s="108"/>
      <c r="T48" s="108"/>
      <c r="U48" s="108"/>
      <c r="V48" s="108"/>
      <c r="W48" s="108"/>
      <c r="X48" s="108"/>
      <c r="Y48" s="108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62" ht="15.75" x14ac:dyDescent="0.25">
      <c r="A49" s="1"/>
      <c r="B49" s="1" t="s">
        <v>154</v>
      </c>
      <c r="C49" s="1" t="s">
        <v>126</v>
      </c>
      <c r="D49" s="1"/>
      <c r="E49" s="1"/>
      <c r="F49" s="1"/>
      <c r="G49" s="1"/>
      <c r="H49" s="1"/>
      <c r="I49" s="4"/>
      <c r="J49" s="1"/>
      <c r="K49" s="1"/>
      <c r="L49" s="1"/>
      <c r="M49" s="1"/>
      <c r="N49" s="1"/>
      <c r="O49" s="1"/>
      <c r="P49" s="4"/>
      <c r="Q49" s="4" t="s">
        <v>8</v>
      </c>
      <c r="R49" s="1"/>
      <c r="S49" s="970">
        <f>'Rekap1 +tunjangan'!S39</f>
        <v>0</v>
      </c>
      <c r="T49" s="971"/>
      <c r="U49" s="971"/>
      <c r="V49" s="971"/>
      <c r="W49" s="971"/>
      <c r="X49" s="972"/>
      <c r="Y49" s="108"/>
      <c r="Z49" s="1"/>
      <c r="AA49" s="1" t="s">
        <v>169</v>
      </c>
      <c r="AB49" s="1" t="s">
        <v>129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 t="s">
        <v>8</v>
      </c>
      <c r="AU49" s="970">
        <f>'Rekap1 +tunjangan'!AG39</f>
        <v>0</v>
      </c>
      <c r="AV49" s="971"/>
      <c r="AW49" s="971"/>
      <c r="AX49" s="971"/>
      <c r="AY49" s="971"/>
      <c r="AZ49" s="972"/>
    </row>
    <row r="50" spans="1:62" ht="3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08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62" ht="15.7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62" ht="3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08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62" ht="15.75" x14ac:dyDescent="0.25">
      <c r="A53" s="1"/>
      <c r="B53" s="1"/>
      <c r="C53" s="9" t="s">
        <v>4</v>
      </c>
      <c r="D53" s="1"/>
      <c r="E53" s="1"/>
      <c r="F53" s="1"/>
      <c r="G53" s="1"/>
      <c r="H53" s="1"/>
      <c r="I53" s="4"/>
      <c r="J53" s="1"/>
      <c r="K53" s="1"/>
      <c r="L53" s="1"/>
      <c r="M53" s="1"/>
      <c r="N53" s="1"/>
      <c r="O53" s="4"/>
      <c r="P53" s="4"/>
      <c r="Q53" s="39" t="s">
        <v>8</v>
      </c>
      <c r="R53" s="1"/>
      <c r="S53" s="985">
        <f>SUM(S15:X52)</f>
        <v>10997114</v>
      </c>
      <c r="T53" s="986"/>
      <c r="U53" s="986"/>
      <c r="V53" s="986"/>
      <c r="W53" s="986"/>
      <c r="X53" s="987"/>
      <c r="Y53" s="89"/>
      <c r="Z53" s="1"/>
      <c r="AA53" s="9" t="s">
        <v>4</v>
      </c>
      <c r="AB53" s="1"/>
      <c r="AC53" s="1"/>
      <c r="AD53" s="1"/>
      <c r="AE53" s="1"/>
      <c r="AF53" s="4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 t="s">
        <v>8</v>
      </c>
      <c r="AU53" s="985">
        <f>SUM(AU17:AZ52)</f>
        <v>1884294.11</v>
      </c>
      <c r="AV53" s="986"/>
      <c r="AW53" s="986"/>
      <c r="AX53" s="986"/>
      <c r="AY53" s="986"/>
      <c r="AZ53" s="987"/>
      <c r="BB53" s="1012">
        <f>AU53-AU29</f>
        <v>1810941.11</v>
      </c>
      <c r="BC53" s="989"/>
      <c r="BD53" s="989"/>
      <c r="BE53" s="989"/>
      <c r="BF53" s="989"/>
    </row>
    <row r="54" spans="1:62" ht="16.5" thickBot="1" x14ac:dyDescent="0.3">
      <c r="A54" s="1"/>
      <c r="B54" s="1"/>
      <c r="C54" s="1"/>
      <c r="D54" s="1"/>
      <c r="E54" s="1"/>
      <c r="F54" s="1"/>
      <c r="G54" s="1"/>
      <c r="H54" s="1"/>
      <c r="I54" s="3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39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62" ht="21" thickTop="1" x14ac:dyDescent="0.3">
      <c r="A55" s="19"/>
      <c r="B55" s="973"/>
      <c r="C55" s="974"/>
      <c r="D55" s="974"/>
      <c r="E55" s="974"/>
      <c r="F55" s="974"/>
      <c r="G55" s="1006" t="s">
        <v>130</v>
      </c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8"/>
      <c r="Y55" s="126"/>
      <c r="Z55" s="1010" t="s">
        <v>8</v>
      </c>
      <c r="AA55" s="974"/>
      <c r="AB55" s="981">
        <f>S53-AU53</f>
        <v>9112819.8900000006</v>
      </c>
      <c r="AC55" s="981"/>
      <c r="AD55" s="981"/>
      <c r="AE55" s="981"/>
      <c r="AF55" s="981"/>
      <c r="AG55" s="981"/>
      <c r="AH55" s="981"/>
      <c r="AI55" s="981"/>
      <c r="AJ55" s="981"/>
      <c r="AK55" s="981"/>
      <c r="AL55" s="981"/>
      <c r="AM55" s="981"/>
      <c r="AN55" s="981"/>
      <c r="AO55" s="981"/>
      <c r="AP55" s="112"/>
      <c r="AQ55" s="112"/>
      <c r="AR55" s="112"/>
      <c r="AS55" s="113"/>
      <c r="AT55" s="113"/>
      <c r="AU55" s="113"/>
      <c r="AV55" s="113"/>
      <c r="AW55" s="113"/>
      <c r="AX55" s="113"/>
      <c r="AY55" s="113"/>
      <c r="AZ55" s="114"/>
      <c r="BD55" s="1012"/>
      <c r="BE55" s="989"/>
      <c r="BF55" s="989"/>
      <c r="BG55" s="989"/>
      <c r="BH55" s="989"/>
      <c r="BI55" s="989"/>
      <c r="BJ55" s="989"/>
    </row>
    <row r="56" spans="1:62" ht="21" thickBot="1" x14ac:dyDescent="0.35">
      <c r="A56" s="34"/>
      <c r="B56" s="975"/>
      <c r="C56" s="976"/>
      <c r="D56" s="976"/>
      <c r="E56" s="976"/>
      <c r="F56" s="976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9"/>
      <c r="Y56" s="128"/>
      <c r="Z56" s="1011"/>
      <c r="AA56" s="976"/>
      <c r="AB56" s="982"/>
      <c r="AC56" s="982"/>
      <c r="AD56" s="982"/>
      <c r="AE56" s="982"/>
      <c r="AF56" s="982"/>
      <c r="AG56" s="982"/>
      <c r="AH56" s="982"/>
      <c r="AI56" s="982"/>
      <c r="AJ56" s="982"/>
      <c r="AK56" s="982"/>
      <c r="AL56" s="982"/>
      <c r="AM56" s="982"/>
      <c r="AN56" s="982"/>
      <c r="AO56" s="982"/>
      <c r="AP56" s="116"/>
      <c r="AQ56" s="116"/>
      <c r="AR56" s="116"/>
      <c r="AS56" s="117"/>
      <c r="AT56" s="117"/>
      <c r="AU56" s="117"/>
      <c r="AV56" s="117"/>
      <c r="AW56" s="117"/>
      <c r="AX56" s="117"/>
      <c r="AY56" s="117"/>
      <c r="AZ56" s="118"/>
    </row>
    <row r="57" spans="1:62" ht="16.5" thickTop="1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62" ht="15.75" x14ac:dyDescent="0.25">
      <c r="B58" s="1" t="s">
        <v>170</v>
      </c>
      <c r="C58" s="1" t="s">
        <v>155</v>
      </c>
      <c r="D58" s="1"/>
      <c r="E58" s="1"/>
      <c r="F58" s="1"/>
      <c r="G58" s="1"/>
      <c r="H58" s="1"/>
      <c r="I58" s="4"/>
      <c r="J58" s="1"/>
      <c r="K58" s="1"/>
      <c r="L58" s="1"/>
      <c r="M58" s="1"/>
      <c r="N58" s="1"/>
      <c r="O58" s="4"/>
      <c r="P58" s="4"/>
      <c r="Q58" s="4"/>
      <c r="R58" s="1"/>
      <c r="S58" s="108"/>
      <c r="T58" s="108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62" ht="15.75" x14ac:dyDescent="0.25">
      <c r="B59" s="1">
        <v>1</v>
      </c>
      <c r="C59" s="1" t="s">
        <v>555</v>
      </c>
      <c r="D59" s="1"/>
      <c r="E59" s="1"/>
      <c r="F59" s="1"/>
      <c r="G59" s="1"/>
      <c r="H59" s="1"/>
      <c r="I59" s="4"/>
      <c r="J59" s="1"/>
      <c r="K59" s="1"/>
      <c r="L59" s="1"/>
      <c r="M59" s="1"/>
      <c r="N59" s="1"/>
      <c r="O59" s="4"/>
      <c r="P59" s="4"/>
      <c r="Q59" s="4"/>
      <c r="R59" s="1"/>
      <c r="S59" s="108"/>
      <c r="T59" s="108"/>
      <c r="U59" s="108"/>
      <c r="V59" s="108"/>
      <c r="W59" s="108"/>
      <c r="X59" s="108"/>
      <c r="Y59" s="1"/>
      <c r="Z59" s="1"/>
      <c r="AA59" s="1">
        <v>2</v>
      </c>
      <c r="AB59" s="1" t="s">
        <v>171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983">
        <v>0.6</v>
      </c>
      <c r="AS59" s="983"/>
      <c r="AT59" s="1" t="s">
        <v>8</v>
      </c>
      <c r="AU59" s="970">
        <f>'DPLK (urut)'!F20</f>
        <v>571780.26</v>
      </c>
      <c r="AV59" s="971"/>
      <c r="AW59" s="971"/>
      <c r="AX59" s="971"/>
      <c r="AY59" s="971"/>
      <c r="AZ59" s="972"/>
    </row>
    <row r="60" spans="1:62" ht="3" customHeight="1" x14ac:dyDescent="0.25">
      <c r="B60" s="1"/>
      <c r="C60" s="1"/>
      <c r="D60" s="1"/>
      <c r="E60" s="1"/>
      <c r="F60" s="1"/>
      <c r="G60" s="1"/>
      <c r="H60" s="1"/>
      <c r="I60" s="4"/>
      <c r="J60" s="1"/>
      <c r="K60" s="1"/>
      <c r="L60" s="1"/>
      <c r="M60" s="1"/>
      <c r="N60" s="1"/>
      <c r="O60" s="4"/>
      <c r="P60" s="4"/>
      <c r="Q60" s="4"/>
      <c r="R60" s="1"/>
      <c r="S60" s="108"/>
      <c r="T60" s="108"/>
      <c r="U60" s="108"/>
      <c r="V60" s="108"/>
      <c r="W60" s="108"/>
      <c r="X60" s="108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62" ht="15.75" x14ac:dyDescent="0.25">
      <c r="B61" s="1"/>
      <c r="C61" s="1" t="s">
        <v>127</v>
      </c>
      <c r="D61" s="1"/>
      <c r="E61" s="1"/>
      <c r="F61" s="1"/>
      <c r="G61" s="1"/>
      <c r="H61" s="1"/>
      <c r="I61" s="4"/>
      <c r="J61" s="1"/>
      <c r="K61" s="1"/>
      <c r="L61" s="1"/>
      <c r="M61" s="1"/>
      <c r="N61" s="1"/>
      <c r="O61" s="969">
        <v>3.0000000000000001E-3</v>
      </c>
      <c r="P61" s="969"/>
      <c r="Q61" s="4" t="s">
        <v>8</v>
      </c>
      <c r="R61" s="1"/>
      <c r="S61" s="970">
        <f>'BPJS Ketenagakerjaan'!F26</f>
        <v>24459.342000000001</v>
      </c>
      <c r="T61" s="971"/>
      <c r="U61" s="971"/>
      <c r="V61" s="971"/>
      <c r="W61" s="971"/>
      <c r="X61" s="972"/>
      <c r="Y61" s="1"/>
      <c r="Z61" s="1"/>
      <c r="AA61" s="1">
        <v>3</v>
      </c>
      <c r="AB61" s="1" t="s">
        <v>186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983">
        <v>0.05</v>
      </c>
      <c r="AO61" s="984"/>
      <c r="AP61" s="1"/>
      <c r="AQ61" s="1"/>
      <c r="AR61" s="1"/>
      <c r="AS61" s="1"/>
      <c r="AT61" s="1" t="s">
        <v>8</v>
      </c>
      <c r="AU61" s="970">
        <v>0</v>
      </c>
      <c r="AV61" s="971"/>
      <c r="AW61" s="971"/>
      <c r="AX61" s="971"/>
      <c r="AY61" s="971"/>
      <c r="AZ61" s="972"/>
    </row>
    <row r="62" spans="1:62" ht="3" customHeight="1" x14ac:dyDescent="0.25">
      <c r="B62" s="1"/>
      <c r="C62" s="1"/>
      <c r="D62" s="1"/>
      <c r="E62" s="1"/>
      <c r="F62" s="1"/>
      <c r="G62" s="1"/>
      <c r="H62" s="1"/>
      <c r="I62" s="4"/>
      <c r="J62" s="1"/>
      <c r="K62" s="1"/>
      <c r="L62" s="1"/>
      <c r="M62" s="1"/>
      <c r="N62" s="1"/>
      <c r="O62" s="109"/>
      <c r="P62" s="109"/>
      <c r="Q62" s="4"/>
      <c r="R62" s="1"/>
      <c r="S62" s="106"/>
      <c r="T62" s="106"/>
      <c r="U62" s="106"/>
      <c r="V62" s="106"/>
      <c r="W62" s="106"/>
      <c r="X62" s="106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62" ht="15.75" x14ac:dyDescent="0.25">
      <c r="B63" s="1"/>
      <c r="C63" s="1" t="s">
        <v>131</v>
      </c>
      <c r="D63" s="1"/>
      <c r="E63" s="1"/>
      <c r="F63" s="1"/>
      <c r="G63" s="1"/>
      <c r="H63" s="1"/>
      <c r="I63" s="4"/>
      <c r="J63" s="1"/>
      <c r="K63" s="1"/>
      <c r="L63" s="1"/>
      <c r="M63" s="1"/>
      <c r="N63" s="1"/>
      <c r="O63" s="969">
        <v>8.8999999999999999E-3</v>
      </c>
      <c r="P63" s="969"/>
      <c r="Q63" s="4" t="s">
        <v>8</v>
      </c>
      <c r="R63" s="1"/>
      <c r="S63" s="970">
        <f>'BPJS Ketenagakerjaan'!H26</f>
        <v>72562.714600000007</v>
      </c>
      <c r="T63" s="971"/>
      <c r="U63" s="971"/>
      <c r="V63" s="971"/>
      <c r="W63" s="971"/>
      <c r="X63" s="972"/>
      <c r="Y63" s="1"/>
      <c r="Z63" s="1"/>
      <c r="AA63" s="1">
        <v>4</v>
      </c>
      <c r="AB63" s="1" t="s">
        <v>558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 t="s">
        <v>8</v>
      </c>
      <c r="AU63" s="970">
        <f>'BPJS Kesehatan'!G30</f>
        <v>298124.56</v>
      </c>
      <c r="AV63" s="971"/>
      <c r="AW63" s="971"/>
      <c r="AX63" s="971"/>
      <c r="AY63" s="971"/>
      <c r="AZ63" s="972"/>
    </row>
    <row r="64" spans="1:62" ht="3" customHeight="1" x14ac:dyDescent="0.25">
      <c r="B64" s="1"/>
      <c r="C64" s="1"/>
      <c r="D64" s="1"/>
      <c r="E64" s="1"/>
      <c r="F64" s="1"/>
      <c r="G64" s="1"/>
      <c r="H64" s="1"/>
      <c r="I64" s="4"/>
      <c r="J64" s="1"/>
      <c r="K64" s="1"/>
      <c r="L64" s="1"/>
      <c r="M64" s="1"/>
      <c r="N64" s="1"/>
      <c r="O64" s="109"/>
      <c r="P64" s="109"/>
      <c r="Q64" s="4"/>
      <c r="R64" s="1"/>
      <c r="S64" s="106"/>
      <c r="T64" s="106"/>
      <c r="U64" s="106"/>
      <c r="V64" s="106"/>
      <c r="W64" s="106"/>
      <c r="X64" s="106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x14ac:dyDescent="0.25">
      <c r="B65" s="1"/>
      <c r="C65" s="1" t="s">
        <v>156</v>
      </c>
      <c r="D65" s="1"/>
      <c r="E65" s="1"/>
      <c r="F65" s="1"/>
      <c r="G65" s="1"/>
      <c r="H65" s="1"/>
      <c r="I65" s="4"/>
      <c r="J65" s="1"/>
      <c r="K65" s="1"/>
      <c r="L65" s="1"/>
      <c r="M65" s="1"/>
      <c r="N65" s="1"/>
      <c r="O65" s="969">
        <v>3.6999999999999998E-2</v>
      </c>
      <c r="P65" s="969"/>
      <c r="Q65" s="4" t="s">
        <v>8</v>
      </c>
      <c r="R65" s="1"/>
      <c r="S65" s="970">
        <f>'BPJS Ketenagakerjaan'!M26</f>
        <v>301665.21799999999</v>
      </c>
      <c r="T65" s="971"/>
      <c r="U65" s="971"/>
      <c r="V65" s="971"/>
      <c r="W65" s="971"/>
      <c r="X65" s="972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3" customHeight="1" x14ac:dyDescent="0.25">
      <c r="B66" s="1"/>
      <c r="C66" s="1"/>
      <c r="D66" s="1"/>
      <c r="E66" s="1"/>
      <c r="F66" s="1"/>
      <c r="G66" s="1"/>
      <c r="H66" s="1"/>
      <c r="I66" s="4"/>
      <c r="J66" s="1"/>
      <c r="K66" s="1"/>
      <c r="L66" s="1"/>
      <c r="M66" s="1"/>
      <c r="N66" s="1"/>
      <c r="O66" s="503"/>
      <c r="P66" s="503"/>
      <c r="Q66" s="4"/>
      <c r="R66" s="1"/>
      <c r="S66" s="502"/>
      <c r="T66" s="502"/>
      <c r="U66" s="502"/>
      <c r="V66" s="502"/>
      <c r="W66" s="502"/>
      <c r="X66" s="502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x14ac:dyDescent="0.25">
      <c r="B67" s="1"/>
      <c r="C67" s="1" t="s">
        <v>602</v>
      </c>
      <c r="D67" s="1"/>
      <c r="E67" s="1"/>
      <c r="F67" s="1"/>
      <c r="G67" s="1"/>
      <c r="H67" s="1"/>
      <c r="I67" s="4"/>
      <c r="J67" s="1"/>
      <c r="K67" s="1"/>
      <c r="L67" s="1"/>
      <c r="M67" s="1"/>
      <c r="N67" s="1"/>
      <c r="O67" s="969">
        <v>0.02</v>
      </c>
      <c r="P67" s="969"/>
      <c r="Q67" s="4" t="s">
        <v>8</v>
      </c>
      <c r="R67" s="1"/>
      <c r="S67" s="970">
        <f>'BPJS Ketenagakerjaan'!R26</f>
        <v>146706</v>
      </c>
      <c r="T67" s="971"/>
      <c r="U67" s="971"/>
      <c r="V67" s="971"/>
      <c r="W67" s="971"/>
      <c r="X67" s="972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71" spans="1:52" ht="15.7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2" ht="18.75" x14ac:dyDescent="0.3">
      <c r="A72" s="1"/>
      <c r="B72" s="1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 t="s">
        <v>350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1"/>
      <c r="AY72" s="1"/>
    </row>
    <row r="73" spans="1:52" ht="15.75" x14ac:dyDescent="0.25">
      <c r="A73" s="1"/>
      <c r="B73" s="1"/>
      <c r="C73" s="1"/>
      <c r="D73" s="1"/>
      <c r="E73" s="1"/>
      <c r="F73" s="1"/>
      <c r="G73" s="1"/>
      <c r="H73" s="1"/>
      <c r="I73" s="3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2" ht="22.5" x14ac:dyDescent="0.3">
      <c r="A74" s="1"/>
      <c r="B74" s="1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1" t="s">
        <v>15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1"/>
      <c r="AY74" s="1"/>
    </row>
    <row r="75" spans="1:52" ht="15.75" x14ac:dyDescent="0.25">
      <c r="A75" s="1"/>
      <c r="B75" s="1"/>
      <c r="C75" s="1"/>
      <c r="D75" s="1"/>
      <c r="E75" s="1"/>
      <c r="F75" s="1"/>
      <c r="G75" s="1"/>
      <c r="H75" s="1"/>
      <c r="I75" s="3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2" ht="15.75" x14ac:dyDescent="0.25">
      <c r="A76" s="1"/>
      <c r="B76" s="5"/>
      <c r="C76" s="6" t="s">
        <v>7</v>
      </c>
      <c r="D76" s="7"/>
      <c r="E76" s="7"/>
      <c r="F76" s="7"/>
      <c r="G76" s="7"/>
      <c r="H76" s="7"/>
      <c r="I76" s="11" t="s">
        <v>8</v>
      </c>
      <c r="J76" s="7"/>
      <c r="K76" s="994" t="str">
        <f>'Rekap1 +tunjangan'!B40</f>
        <v>MARHAMAH SAM, S.IP.,M.Si</v>
      </c>
      <c r="L76" s="995"/>
      <c r="M76" s="995"/>
      <c r="N76" s="995"/>
      <c r="O76" s="995"/>
      <c r="P76" s="995"/>
      <c r="Q76" s="995"/>
      <c r="R76" s="995"/>
      <c r="S76" s="995"/>
      <c r="T76" s="995"/>
      <c r="U76" s="995"/>
      <c r="V76" s="995"/>
      <c r="W76" s="995"/>
      <c r="X76" s="996"/>
      <c r="Y76" s="90"/>
      <c r="Z76" s="1"/>
      <c r="AA76" s="8" t="s">
        <v>11</v>
      </c>
      <c r="AB76" s="7"/>
      <c r="AC76" s="7"/>
      <c r="AD76" s="7"/>
      <c r="AE76" s="7"/>
      <c r="AF76" s="11" t="s">
        <v>8</v>
      </c>
      <c r="AG76" s="7"/>
      <c r="AH76" s="994" t="str">
        <f>AH7</f>
        <v>KOMERSIAL DAN PENGEMBANGAN USAHA</v>
      </c>
      <c r="AI76" s="994"/>
      <c r="AJ76" s="994"/>
      <c r="AK76" s="994"/>
      <c r="AL76" s="994"/>
      <c r="AM76" s="994"/>
      <c r="AN76" s="994"/>
      <c r="AO76" s="994"/>
      <c r="AP76" s="994"/>
      <c r="AQ76" s="994"/>
      <c r="AR76" s="994"/>
      <c r="AS76" s="994"/>
      <c r="AT76" s="994"/>
      <c r="AU76" s="994"/>
      <c r="AV76" s="994"/>
      <c r="AW76" s="994"/>
      <c r="AX76" s="994"/>
      <c r="AY76" s="1004"/>
    </row>
    <row r="77" spans="1:52" ht="3" customHeight="1" x14ac:dyDescent="0.25">
      <c r="A77" s="1"/>
      <c r="B77" s="1"/>
      <c r="C77" s="1"/>
      <c r="D77" s="1"/>
      <c r="E77" s="1"/>
      <c r="F77" s="1"/>
      <c r="G77" s="1"/>
      <c r="H77" s="1"/>
      <c r="I77" s="10"/>
      <c r="J77" s="1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1"/>
      <c r="AA77" s="2"/>
      <c r="AB77" s="1"/>
      <c r="AC77" s="1"/>
      <c r="AD77" s="1"/>
      <c r="AE77" s="1"/>
      <c r="AF77" s="12"/>
      <c r="AG77" s="1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1"/>
      <c r="AY77" s="1"/>
    </row>
    <row r="78" spans="1:52" ht="15.75" x14ac:dyDescent="0.25">
      <c r="A78" s="1"/>
      <c r="B78" s="5"/>
      <c r="C78" s="6" t="s">
        <v>21</v>
      </c>
      <c r="D78" s="7"/>
      <c r="E78" s="7"/>
      <c r="F78" s="7"/>
      <c r="G78" s="7"/>
      <c r="H78" s="7"/>
      <c r="I78" s="11" t="s">
        <v>8</v>
      </c>
      <c r="J78" s="7"/>
      <c r="K78" s="994" t="s">
        <v>162</v>
      </c>
      <c r="L78" s="995"/>
      <c r="M78" s="995"/>
      <c r="N78" s="995"/>
      <c r="O78" s="995"/>
      <c r="P78" s="995"/>
      <c r="Q78" s="995"/>
      <c r="R78" s="995"/>
      <c r="S78" s="995"/>
      <c r="T78" s="995"/>
      <c r="U78" s="995"/>
      <c r="V78" s="995"/>
      <c r="W78" s="995"/>
      <c r="X78" s="996"/>
      <c r="Y78" s="90"/>
      <c r="Z78" s="1"/>
      <c r="AA78" s="8" t="s">
        <v>12</v>
      </c>
      <c r="AB78" s="7"/>
      <c r="AC78" s="7"/>
      <c r="AD78" s="7"/>
      <c r="AE78" s="7"/>
      <c r="AF78" s="11" t="s">
        <v>8</v>
      </c>
      <c r="AG78" s="7"/>
      <c r="AH78" s="997">
        <f>AH9</f>
        <v>42659</v>
      </c>
      <c r="AI78" s="997"/>
      <c r="AJ78" s="997"/>
      <c r="AK78" s="997"/>
      <c r="AL78" s="997"/>
      <c r="AM78" s="67" t="s">
        <v>18</v>
      </c>
      <c r="AN78" s="7"/>
      <c r="AO78" s="997">
        <f>AO9</f>
        <v>42689</v>
      </c>
      <c r="AP78" s="997"/>
      <c r="AQ78" s="997"/>
      <c r="AR78" s="997"/>
      <c r="AS78" s="997"/>
      <c r="AT78" s="68"/>
      <c r="AU78" s="68"/>
      <c r="AV78" s="68"/>
      <c r="AW78" s="68"/>
      <c r="AX78" s="7"/>
      <c r="AY78" s="74"/>
    </row>
    <row r="79" spans="1:52" ht="3" customHeight="1" x14ac:dyDescent="0.25">
      <c r="A79" s="1"/>
      <c r="B79" s="1"/>
      <c r="C79" s="1"/>
      <c r="D79" s="1"/>
      <c r="E79" s="1"/>
      <c r="F79" s="1"/>
      <c r="G79" s="1"/>
      <c r="H79" s="1"/>
      <c r="I79" s="10"/>
      <c r="J79" s="1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1"/>
      <c r="AA79" s="2"/>
      <c r="AB79" s="1"/>
      <c r="AC79" s="1"/>
      <c r="AD79" s="1"/>
      <c r="AE79" s="1"/>
      <c r="AF79" s="12"/>
      <c r="AG79" s="1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1"/>
      <c r="AY79" s="1"/>
    </row>
    <row r="80" spans="1:52" ht="15.75" x14ac:dyDescent="0.25">
      <c r="A80" s="1"/>
      <c r="B80" s="5"/>
      <c r="C80" s="6" t="s">
        <v>6</v>
      </c>
      <c r="D80" s="7"/>
      <c r="E80" s="7"/>
      <c r="F80" s="7"/>
      <c r="G80" s="7"/>
      <c r="H80" s="7"/>
      <c r="I80" s="11" t="s">
        <v>8</v>
      </c>
      <c r="J80" s="7"/>
      <c r="K80" s="999" t="s">
        <v>413</v>
      </c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1"/>
      <c r="Y80" s="91"/>
      <c r="Z80" s="1"/>
      <c r="AA80" s="8" t="s">
        <v>13</v>
      </c>
      <c r="AB80" s="7"/>
      <c r="AC80" s="7"/>
      <c r="AD80" s="7"/>
      <c r="AE80" s="7"/>
      <c r="AF80" s="11" t="s">
        <v>8</v>
      </c>
      <c r="AG80" s="7"/>
      <c r="AH80" s="1002">
        <f>'Rekap1 +tunjangan'!C40</f>
        <v>38176</v>
      </c>
      <c r="AI80" s="997"/>
      <c r="AJ80" s="997"/>
      <c r="AK80" s="997"/>
      <c r="AL80" s="997"/>
      <c r="AM80" s="997"/>
      <c r="AN80" s="997"/>
      <c r="AO80" s="997"/>
      <c r="AP80" s="997"/>
      <c r="AQ80" s="997"/>
      <c r="AR80" s="997"/>
      <c r="AS80" s="997"/>
      <c r="AT80" s="997"/>
      <c r="AU80" s="997"/>
      <c r="AV80" s="997"/>
      <c r="AW80" s="997"/>
      <c r="AX80" s="7"/>
      <c r="AY80" s="74"/>
    </row>
    <row r="81" spans="1:52" ht="3" customHeight="1" x14ac:dyDescent="0.25">
      <c r="A81" s="1"/>
      <c r="B81" s="1"/>
      <c r="C81" s="1"/>
      <c r="D81" s="1"/>
      <c r="E81" s="1"/>
      <c r="F81" s="1"/>
      <c r="G81" s="1"/>
      <c r="H81" s="1"/>
      <c r="I81" s="10"/>
      <c r="J81" s="1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1"/>
      <c r="AA81" s="2"/>
      <c r="AB81" s="1"/>
      <c r="AC81" s="1"/>
      <c r="AD81" s="1"/>
      <c r="AE81" s="1"/>
      <c r="AF81" s="12"/>
      <c r="AG81" s="1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1"/>
      <c r="AY81" s="1"/>
    </row>
    <row r="82" spans="1:52" ht="15.75" x14ac:dyDescent="0.25">
      <c r="A82" s="1"/>
      <c r="B82" s="5"/>
      <c r="C82" s="6" t="s">
        <v>104</v>
      </c>
      <c r="D82" s="7"/>
      <c r="E82" s="7"/>
      <c r="F82" s="7"/>
      <c r="G82" s="7"/>
      <c r="H82" s="7"/>
      <c r="I82" s="87" t="s">
        <v>8</v>
      </c>
      <c r="J82" s="7"/>
      <c r="K82" s="994" t="s">
        <v>116</v>
      </c>
      <c r="L82" s="995"/>
      <c r="M82" s="995"/>
      <c r="N82" s="995"/>
      <c r="O82" s="995"/>
      <c r="P82" s="995"/>
      <c r="Q82" s="995"/>
      <c r="R82" s="995"/>
      <c r="S82" s="995"/>
      <c r="T82" s="995"/>
      <c r="U82" s="995"/>
      <c r="V82" s="995"/>
      <c r="W82" s="995"/>
      <c r="X82" s="996"/>
      <c r="Y82" s="90"/>
      <c r="Z82" s="1"/>
      <c r="AA82" s="8" t="s">
        <v>14</v>
      </c>
      <c r="AB82" s="7"/>
      <c r="AC82" s="7"/>
      <c r="AD82" s="7"/>
      <c r="AE82" s="7"/>
      <c r="AF82" s="11" t="s">
        <v>8</v>
      </c>
      <c r="AG82" s="7"/>
      <c r="AH82" s="1014" t="s">
        <v>414</v>
      </c>
      <c r="AI82" s="994"/>
      <c r="AJ82" s="994"/>
      <c r="AK82" s="994"/>
      <c r="AL82" s="994"/>
      <c r="AM82" s="994"/>
      <c r="AN82" s="67" t="s">
        <v>161</v>
      </c>
      <c r="AO82" s="67"/>
      <c r="AP82" s="67"/>
      <c r="AQ82" s="67"/>
      <c r="AR82" s="67"/>
      <c r="AS82" s="67"/>
      <c r="AT82" s="67"/>
      <c r="AU82" s="67"/>
      <c r="AV82" s="67"/>
      <c r="AW82" s="67"/>
      <c r="AX82" s="7"/>
      <c r="AY82" s="74"/>
    </row>
    <row r="83" spans="1:52" ht="15.75" x14ac:dyDescent="0.25">
      <c r="A83" s="1"/>
      <c r="B83" s="1"/>
      <c r="C83" s="1"/>
      <c r="D83" s="1"/>
      <c r="E83" s="1"/>
      <c r="F83" s="1"/>
      <c r="G83" s="1"/>
      <c r="H83" s="1"/>
      <c r="I83" s="3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2" ht="15.75" x14ac:dyDescent="0.25">
      <c r="A84" s="1"/>
      <c r="B84" s="1" t="s">
        <v>167</v>
      </c>
      <c r="C84" s="1" t="s">
        <v>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4"/>
      <c r="Q84" s="4" t="s">
        <v>8</v>
      </c>
      <c r="R84" s="1"/>
      <c r="S84" s="970">
        <f>'Rekap1 +tunjangan'!E40</f>
        <v>3981795</v>
      </c>
      <c r="T84" s="971"/>
      <c r="U84" s="971"/>
      <c r="V84" s="971"/>
      <c r="W84" s="971"/>
      <c r="X84" s="972"/>
      <c r="Y84" s="108"/>
      <c r="Z84" s="1"/>
      <c r="AA84" s="1" t="s">
        <v>166</v>
      </c>
      <c r="AB84" s="1" t="s">
        <v>153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3" customHeight="1" x14ac:dyDescent="0.25">
      <c r="A85" s="1"/>
      <c r="B85" s="1"/>
      <c r="C85" s="1"/>
      <c r="D85" s="1"/>
      <c r="E85" s="1"/>
      <c r="F85" s="1"/>
      <c r="G85" s="1"/>
      <c r="H85" s="1"/>
      <c r="I85" s="3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x14ac:dyDescent="0.25">
      <c r="A86" s="1"/>
      <c r="B86" s="1" t="s">
        <v>168</v>
      </c>
      <c r="C86" s="1" t="s">
        <v>125</v>
      </c>
      <c r="D86" s="1"/>
      <c r="E86" s="1"/>
      <c r="F86" s="1"/>
      <c r="G86" s="1"/>
      <c r="H86" s="1"/>
      <c r="I86" s="1"/>
      <c r="J86" s="1"/>
      <c r="K86" s="16"/>
      <c r="L86" s="16"/>
      <c r="M86" s="16"/>
      <c r="N86" s="16"/>
      <c r="O86" s="1"/>
      <c r="P86" s="4"/>
      <c r="Q86" s="4"/>
      <c r="R86" s="1"/>
      <c r="S86" s="1"/>
      <c r="T86" s="1"/>
      <c r="U86" s="1"/>
      <c r="V86" s="1"/>
      <c r="W86" s="1"/>
      <c r="X86" s="1"/>
      <c r="Y86" s="1"/>
      <c r="Z86" s="1"/>
      <c r="AA86" s="1"/>
      <c r="AB86" s="1" t="s">
        <v>108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3" customHeight="1" x14ac:dyDescent="0.25">
      <c r="A87" s="1"/>
      <c r="B87" s="1"/>
      <c r="C87" s="1"/>
      <c r="D87" s="1"/>
      <c r="E87" s="1"/>
      <c r="F87" s="1"/>
      <c r="G87" s="1"/>
      <c r="H87" s="1"/>
      <c r="I87" s="4"/>
      <c r="J87" s="1"/>
      <c r="K87" s="39"/>
      <c r="L87" s="39"/>
      <c r="M87" s="39"/>
      <c r="N87" s="39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39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x14ac:dyDescent="0.25">
      <c r="A88" s="1"/>
      <c r="B88" s="1"/>
      <c r="C88" s="1" t="s">
        <v>20</v>
      </c>
      <c r="D88" s="1"/>
      <c r="E88" s="1"/>
      <c r="F88" s="1"/>
      <c r="G88" s="1"/>
      <c r="H88" s="1"/>
      <c r="I88" s="4"/>
      <c r="J88" s="1"/>
      <c r="K88" s="1"/>
      <c r="L88" s="1"/>
      <c r="M88" s="1"/>
      <c r="N88" s="1"/>
      <c r="O88" s="1"/>
      <c r="P88" s="4"/>
      <c r="Q88" s="4" t="s">
        <v>8</v>
      </c>
      <c r="R88" s="1"/>
      <c r="S88" s="970">
        <f>'Rekap1 +tunjangan'!G40</f>
        <v>750000</v>
      </c>
      <c r="T88" s="971"/>
      <c r="U88" s="971"/>
      <c r="V88" s="971"/>
      <c r="W88" s="971"/>
      <c r="X88" s="972"/>
      <c r="Y88" s="108"/>
      <c r="Z88" s="1"/>
      <c r="AA88" s="1"/>
      <c r="AB88" s="1" t="s">
        <v>550</v>
      </c>
      <c r="AC88" s="1"/>
      <c r="AD88" s="1"/>
      <c r="AE88" s="1"/>
      <c r="AF88" s="4"/>
      <c r="AG88" s="15"/>
      <c r="AH88" s="16"/>
      <c r="AI88" s="16"/>
      <c r="AJ88" s="505"/>
      <c r="AK88" s="505"/>
      <c r="AL88" s="16"/>
      <c r="AM88" s="16"/>
      <c r="AN88" s="16"/>
      <c r="AO88" s="15"/>
      <c r="AP88" s="992"/>
      <c r="AQ88" s="993"/>
      <c r="AR88" s="107"/>
      <c r="AS88" s="1"/>
      <c r="AT88" s="1" t="s">
        <v>8</v>
      </c>
      <c r="AU88" s="970">
        <f>'Rekap1 +tunjangan'!AM40</f>
        <v>47317.950000000004</v>
      </c>
      <c r="AV88" s="971"/>
      <c r="AW88" s="971"/>
      <c r="AX88" s="971"/>
      <c r="AY88" s="971"/>
      <c r="AZ88" s="972"/>
    </row>
    <row r="89" spans="1:52" ht="3" customHeight="1" x14ac:dyDescent="0.25">
      <c r="A89" s="1"/>
      <c r="B89" s="1"/>
      <c r="C89" s="1"/>
      <c r="D89" s="1"/>
      <c r="E89" s="1"/>
      <c r="F89" s="1"/>
      <c r="G89" s="1"/>
      <c r="H89" s="1"/>
      <c r="I89" s="4"/>
      <c r="J89" s="1"/>
      <c r="K89" s="1"/>
      <c r="L89" s="1"/>
      <c r="M89" s="15"/>
      <c r="N89" s="15"/>
      <c r="O89" s="1"/>
      <c r="P89" s="4"/>
      <c r="Q89" s="4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504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>
        <v>0</v>
      </c>
      <c r="AX89" s="1"/>
      <c r="AY89" s="1"/>
      <c r="AZ89" s="1"/>
    </row>
    <row r="90" spans="1:52" ht="15.75" x14ac:dyDescent="0.25">
      <c r="A90" s="1"/>
      <c r="B90" s="1"/>
      <c r="C90" s="1" t="s">
        <v>41</v>
      </c>
      <c r="D90" s="1"/>
      <c r="E90" s="1"/>
      <c r="F90" s="1"/>
      <c r="G90" s="1"/>
      <c r="H90" s="1"/>
      <c r="I90" s="4"/>
      <c r="J90" s="1"/>
      <c r="K90" s="1"/>
      <c r="L90" s="1"/>
      <c r="M90" s="1"/>
      <c r="N90" s="1"/>
      <c r="O90" s="1"/>
      <c r="P90" s="4"/>
      <c r="Q90" s="4" t="s">
        <v>8</v>
      </c>
      <c r="R90" s="1"/>
      <c r="S90" s="970">
        <f>'Rekap1 +tunjangan'!H40</f>
        <v>0</v>
      </c>
      <c r="T90" s="971"/>
      <c r="U90" s="971"/>
      <c r="V90" s="971"/>
      <c r="W90" s="971"/>
      <c r="X90" s="972"/>
      <c r="Y90" s="108"/>
      <c r="Z90" s="1"/>
      <c r="AA90" s="1"/>
      <c r="AB90" s="1" t="s">
        <v>88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992"/>
      <c r="AQ90" s="992"/>
      <c r="AR90" s="119"/>
      <c r="AS90" s="1"/>
      <c r="AT90" s="1" t="s">
        <v>8</v>
      </c>
      <c r="AU90" s="970">
        <f>'Rekap1 +tunjangan'!AF40</f>
        <v>99544.875</v>
      </c>
      <c r="AV90" s="971"/>
      <c r="AW90" s="971"/>
      <c r="AX90" s="971"/>
      <c r="AY90" s="971"/>
      <c r="AZ90" s="972"/>
    </row>
    <row r="91" spans="1:52" ht="3" customHeight="1" x14ac:dyDescent="0.25">
      <c r="A91" s="1"/>
      <c r="B91" s="1"/>
      <c r="C91" s="1"/>
      <c r="D91" s="1"/>
      <c r="E91" s="1"/>
      <c r="F91" s="1"/>
      <c r="G91" s="1"/>
      <c r="H91" s="1"/>
      <c r="I91" s="4"/>
      <c r="J91" s="1"/>
      <c r="K91" s="1"/>
      <c r="L91" s="1"/>
      <c r="M91" s="1"/>
      <c r="N91" s="1"/>
      <c r="O91" s="1"/>
      <c r="P91" s="39"/>
      <c r="Q91" s="39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504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x14ac:dyDescent="0.25">
      <c r="A92" s="1"/>
      <c r="B92" s="1"/>
      <c r="C92" s="1" t="s">
        <v>21</v>
      </c>
      <c r="D92" s="1"/>
      <c r="E92" s="1"/>
      <c r="F92" s="1"/>
      <c r="G92" s="1"/>
      <c r="H92" s="1"/>
      <c r="I92" s="4"/>
      <c r="J92" s="1"/>
      <c r="K92" s="1"/>
      <c r="L92" s="1"/>
      <c r="M92" s="1"/>
      <c r="N92" s="1"/>
      <c r="O92" s="1"/>
      <c r="P92" s="4"/>
      <c r="Q92" s="4" t="s">
        <v>8</v>
      </c>
      <c r="R92" s="1"/>
      <c r="S92" s="970">
        <f>'Rekap1 +tunjangan'!I40</f>
        <v>0</v>
      </c>
      <c r="T92" s="971"/>
      <c r="U92" s="971"/>
      <c r="V92" s="971"/>
      <c r="W92" s="971"/>
      <c r="X92" s="972"/>
      <c r="Y92" s="108"/>
      <c r="Z92" s="1"/>
      <c r="AA92" s="1"/>
      <c r="AB92" s="1" t="s">
        <v>551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 t="s">
        <v>8</v>
      </c>
      <c r="AU92" s="1013"/>
      <c r="AV92" s="1013"/>
      <c r="AW92" s="1013"/>
      <c r="AX92" s="1013"/>
      <c r="AY92" s="1013"/>
      <c r="AZ92" s="1013"/>
    </row>
    <row r="93" spans="1:52" ht="3" customHeight="1" x14ac:dyDescent="0.25">
      <c r="A93" s="1"/>
      <c r="B93" s="1"/>
      <c r="C93" s="1"/>
      <c r="D93" s="1"/>
      <c r="E93" s="1"/>
      <c r="F93" s="1"/>
      <c r="G93" s="1"/>
      <c r="H93" s="1"/>
      <c r="I93" s="4"/>
      <c r="J93" s="1"/>
      <c r="K93" s="1"/>
      <c r="L93" s="1"/>
      <c r="M93" s="1"/>
      <c r="N93" s="1"/>
      <c r="O93" s="1"/>
      <c r="P93" s="39"/>
      <c r="Q93" s="39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x14ac:dyDescent="0.25">
      <c r="A94" s="1"/>
      <c r="B94" s="1"/>
      <c r="C94" s="1" t="s">
        <v>1</v>
      </c>
      <c r="D94" s="1"/>
      <c r="E94" s="1"/>
      <c r="F94" s="1"/>
      <c r="G94" s="1"/>
      <c r="H94" s="1"/>
      <c r="I94" s="4"/>
      <c r="J94" s="1"/>
      <c r="K94" s="990">
        <f>'Rekap1 +tunjangan'!D40</f>
        <v>18</v>
      </c>
      <c r="L94" s="991"/>
      <c r="M94" s="130" t="s">
        <v>31</v>
      </c>
      <c r="N94" s="107"/>
      <c r="O94" s="1"/>
      <c r="P94" s="4"/>
      <c r="Q94" s="4" t="s">
        <v>8</v>
      </c>
      <c r="R94" s="1"/>
      <c r="S94" s="970">
        <f>'Rekap1 +tunjangan'!N40</f>
        <v>630000</v>
      </c>
      <c r="T94" s="971"/>
      <c r="U94" s="971"/>
      <c r="V94" s="971"/>
      <c r="W94" s="971"/>
      <c r="X94" s="972"/>
      <c r="Y94" s="108"/>
      <c r="Z94" s="1"/>
      <c r="AA94" s="1"/>
      <c r="AB94" s="1" t="s">
        <v>128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969">
        <v>0.02</v>
      </c>
      <c r="AN94" s="969"/>
      <c r="AO94" s="969"/>
      <c r="AP94" s="1"/>
      <c r="AQ94" s="1"/>
      <c r="AR94" s="1"/>
      <c r="AS94" s="1"/>
      <c r="AT94" s="1" t="s">
        <v>8</v>
      </c>
      <c r="AU94" s="970">
        <f>'BPJS Ketenagakerjaan'!K27</f>
        <v>94635.900000000009</v>
      </c>
      <c r="AV94" s="971"/>
      <c r="AW94" s="971"/>
      <c r="AX94" s="971"/>
      <c r="AY94" s="971"/>
      <c r="AZ94" s="972"/>
    </row>
    <row r="95" spans="1:52" ht="3" customHeight="1" x14ac:dyDescent="0.25">
      <c r="A95" s="1"/>
      <c r="B95" s="1"/>
      <c r="C95" s="1"/>
      <c r="D95" s="1"/>
      <c r="E95" s="1"/>
      <c r="F95" s="1"/>
      <c r="G95" s="1"/>
      <c r="H95" s="1"/>
      <c r="I95" s="4"/>
      <c r="J95" s="1"/>
      <c r="K95" s="1"/>
      <c r="L95" s="1"/>
      <c r="M95" s="37"/>
      <c r="N95" s="1"/>
      <c r="O95" s="1"/>
      <c r="P95" s="4"/>
      <c r="Q95" s="4"/>
      <c r="R95" s="1"/>
      <c r="S95" s="108"/>
      <c r="T95" s="108"/>
      <c r="U95" s="108"/>
      <c r="V95" s="108"/>
      <c r="W95" s="108"/>
      <c r="X95" s="108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x14ac:dyDescent="0.25">
      <c r="A96" s="1"/>
      <c r="B96" s="1"/>
      <c r="C96" s="1" t="s">
        <v>2</v>
      </c>
      <c r="D96" s="1"/>
      <c r="E96" s="1"/>
      <c r="F96" s="1"/>
      <c r="G96" s="1"/>
      <c r="H96" s="1"/>
      <c r="I96" s="4"/>
      <c r="J96" s="1"/>
      <c r="K96" s="990">
        <f>K94</f>
        <v>18</v>
      </c>
      <c r="L96" s="991"/>
      <c r="M96" s="130" t="s">
        <v>31</v>
      </c>
      <c r="N96" s="107"/>
      <c r="O96" s="1"/>
      <c r="P96" s="4"/>
      <c r="Q96" s="4" t="s">
        <v>8</v>
      </c>
      <c r="R96" s="1"/>
      <c r="S96" s="970">
        <f>'Rekap1 +tunjangan'!P40</f>
        <v>702000</v>
      </c>
      <c r="T96" s="971"/>
      <c r="U96" s="971"/>
      <c r="V96" s="971"/>
      <c r="W96" s="971"/>
      <c r="X96" s="972"/>
      <c r="Y96" s="108"/>
      <c r="Z96" s="1"/>
      <c r="AA96" s="1"/>
      <c r="AB96" s="1" t="s">
        <v>602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969">
        <v>0.01</v>
      </c>
      <c r="AN96" s="969"/>
      <c r="AO96" s="969"/>
      <c r="AP96" s="88"/>
      <c r="AQ96" s="1"/>
      <c r="AR96" s="1"/>
      <c r="AS96" s="1"/>
      <c r="AT96" s="1" t="s">
        <v>8</v>
      </c>
      <c r="AU96" s="970">
        <f>'BPJS Ketenagakerjaan'!P27</f>
        <v>47317.950000000004</v>
      </c>
      <c r="AV96" s="971"/>
      <c r="AW96" s="971"/>
      <c r="AX96" s="971"/>
      <c r="AY96" s="971"/>
      <c r="AZ96" s="972"/>
    </row>
    <row r="97" spans="1:55" ht="3" customHeight="1" x14ac:dyDescent="0.25">
      <c r="A97" s="1"/>
      <c r="B97" s="1"/>
      <c r="C97" s="1"/>
      <c r="D97" s="1"/>
      <c r="E97" s="1"/>
      <c r="F97" s="1"/>
      <c r="G97" s="1"/>
      <c r="H97" s="1"/>
      <c r="I97" s="4"/>
      <c r="J97" s="1"/>
      <c r="K97" s="1"/>
      <c r="L97" s="1"/>
      <c r="M97" s="1"/>
      <c r="N97" s="1"/>
      <c r="O97" s="1"/>
      <c r="P97" s="4"/>
      <c r="Q97" s="4"/>
      <c r="R97" s="1"/>
      <c r="S97" s="108"/>
      <c r="T97" s="108"/>
      <c r="U97" s="108"/>
      <c r="V97" s="108"/>
      <c r="W97" s="108"/>
      <c r="X97" s="108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5" ht="15.75" x14ac:dyDescent="0.25">
      <c r="A98" s="1"/>
      <c r="B98" s="1"/>
      <c r="C98" s="1" t="s">
        <v>3</v>
      </c>
      <c r="D98" s="1"/>
      <c r="E98" s="1"/>
      <c r="F98" s="1"/>
      <c r="G98" s="1"/>
      <c r="H98" s="1"/>
      <c r="I98" s="4"/>
      <c r="J98" s="1"/>
      <c r="K98" s="1"/>
      <c r="L98" s="1"/>
      <c r="M98" s="107"/>
      <c r="N98" s="107"/>
      <c r="O98" s="1"/>
      <c r="P98" s="39"/>
      <c r="Q98" s="39" t="s">
        <v>8</v>
      </c>
      <c r="R98" s="1"/>
      <c r="S98" s="970">
        <f>'Rekap1 +tunjangan'!Q40</f>
        <v>0</v>
      </c>
      <c r="T98" s="971"/>
      <c r="U98" s="971"/>
      <c r="V98" s="971"/>
      <c r="W98" s="971"/>
      <c r="X98" s="972"/>
      <c r="Y98" s="108"/>
      <c r="Z98" s="1"/>
      <c r="AA98" s="1"/>
      <c r="AB98" s="1" t="s">
        <v>172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013"/>
      <c r="AV98" s="1013"/>
      <c r="AW98" s="1013"/>
      <c r="AX98" s="1013"/>
      <c r="AY98" s="1013"/>
      <c r="AZ98" s="1013"/>
    </row>
    <row r="99" spans="1:55" ht="3" customHeight="1" x14ac:dyDescent="0.25">
      <c r="A99" s="1"/>
      <c r="B99" s="1"/>
      <c r="C99" s="1"/>
      <c r="D99" s="1"/>
      <c r="E99" s="1"/>
      <c r="F99" s="1"/>
      <c r="G99" s="1"/>
      <c r="H99" s="1"/>
      <c r="I99" s="4"/>
      <c r="J99" s="1"/>
      <c r="K99" s="1"/>
      <c r="L99" s="1"/>
      <c r="M99" s="1"/>
      <c r="N99" s="1"/>
      <c r="O99" s="1"/>
      <c r="P99" s="39"/>
      <c r="Q99" s="39"/>
      <c r="R99" s="1"/>
      <c r="S99" s="1"/>
      <c r="T99" s="1"/>
      <c r="U99" s="1"/>
      <c r="V99" s="1"/>
      <c r="W99" s="1"/>
      <c r="X99" s="1"/>
      <c r="Y99" s="108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5" ht="15.75" x14ac:dyDescent="0.25">
      <c r="A100" s="1"/>
      <c r="B100" s="1"/>
      <c r="C100" s="1" t="s">
        <v>105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39"/>
      <c r="Q100" s="39" t="s">
        <v>8</v>
      </c>
      <c r="R100" s="1"/>
      <c r="S100" s="970">
        <f>'Rekap1 +tunjangan'!R40</f>
        <v>0</v>
      </c>
      <c r="T100" s="971"/>
      <c r="U100" s="971"/>
      <c r="V100" s="971"/>
      <c r="W100" s="971"/>
      <c r="X100" s="972"/>
      <c r="Y100" s="108"/>
      <c r="Z100" s="1"/>
      <c r="AA100" s="1"/>
      <c r="AB100" s="1" t="s">
        <v>174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970">
        <f>KOPERASI!C23</f>
        <v>0</v>
      </c>
      <c r="AV100" s="971"/>
      <c r="AW100" s="971"/>
      <c r="AX100" s="971"/>
      <c r="AY100" s="971"/>
      <c r="AZ100" s="972"/>
      <c r="BB100" s="1"/>
      <c r="BC100" s="1"/>
    </row>
    <row r="101" spans="1:55" ht="3" customHeight="1" x14ac:dyDescent="0.25">
      <c r="A101" s="1"/>
      <c r="B101" s="1"/>
      <c r="C101" s="1"/>
      <c r="D101" s="1"/>
      <c r="E101" s="1"/>
      <c r="F101" s="1"/>
      <c r="G101" s="1"/>
      <c r="H101" s="1"/>
      <c r="I101" s="4"/>
      <c r="J101" s="1"/>
      <c r="K101" s="1"/>
      <c r="L101" s="1"/>
      <c r="M101" s="1"/>
      <c r="N101" s="1"/>
      <c r="O101" s="1"/>
      <c r="P101" s="39"/>
      <c r="Q101" s="39"/>
      <c r="R101" s="1"/>
      <c r="S101" s="108"/>
      <c r="T101" s="108"/>
      <c r="U101" s="108"/>
      <c r="V101" s="108"/>
      <c r="W101" s="108"/>
      <c r="X101" s="108"/>
      <c r="Y101" s="108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5" ht="15.75" x14ac:dyDescent="0.25">
      <c r="A102" s="1"/>
      <c r="B102" s="1"/>
      <c r="C102" s="1" t="s">
        <v>106</v>
      </c>
      <c r="D102" s="1"/>
      <c r="E102" s="1"/>
      <c r="F102" s="1"/>
      <c r="G102" s="1"/>
      <c r="H102" s="1"/>
      <c r="I102" s="4"/>
      <c r="J102" s="1"/>
      <c r="K102" s="1"/>
      <c r="L102" s="1"/>
      <c r="M102" s="1"/>
      <c r="N102" s="1"/>
      <c r="O102" s="1"/>
      <c r="P102" s="4"/>
      <c r="Q102" s="4" t="s">
        <v>8</v>
      </c>
      <c r="R102" s="1"/>
      <c r="S102" s="970">
        <f>'Rekap1 +tunjangan'!T40</f>
        <v>0</v>
      </c>
      <c r="T102" s="971"/>
      <c r="U102" s="971"/>
      <c r="V102" s="971"/>
      <c r="W102" s="971"/>
      <c r="X102" s="972"/>
      <c r="Y102" s="108"/>
      <c r="Z102" s="1"/>
      <c r="AA102" s="1"/>
      <c r="AB102" s="1" t="s">
        <v>173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970">
        <f>KOPERASI!D23</f>
        <v>100000</v>
      </c>
      <c r="AV102" s="971"/>
      <c r="AW102" s="971"/>
      <c r="AX102" s="971"/>
      <c r="AY102" s="971"/>
      <c r="AZ102" s="972"/>
    </row>
    <row r="103" spans="1:55" ht="3" customHeight="1" x14ac:dyDescent="0.25">
      <c r="A103" s="1"/>
      <c r="B103" s="1"/>
      <c r="C103" s="1"/>
      <c r="D103" s="1"/>
      <c r="E103" s="1"/>
      <c r="F103" s="1"/>
      <c r="G103" s="1"/>
      <c r="H103" s="1"/>
      <c r="I103" s="4"/>
      <c r="J103" s="1"/>
      <c r="K103" s="1"/>
      <c r="L103" s="1"/>
      <c r="M103" s="1"/>
      <c r="N103" s="1"/>
      <c r="O103" s="1"/>
      <c r="P103" s="4"/>
      <c r="Q103" s="4"/>
      <c r="R103" s="1"/>
      <c r="S103" s="108"/>
      <c r="T103" s="108"/>
      <c r="U103" s="108"/>
      <c r="V103" s="108"/>
      <c r="W103" s="108"/>
      <c r="X103" s="108"/>
      <c r="Y103" s="1"/>
      <c r="Z103" s="1"/>
      <c r="AA103" s="1"/>
      <c r="AB103" s="1"/>
      <c r="AC103" s="1"/>
      <c r="AD103" s="1"/>
      <c r="AE103" s="1"/>
      <c r="AF103" s="39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5" ht="15.75" x14ac:dyDescent="0.25">
      <c r="A104" s="1"/>
      <c r="B104" s="1"/>
      <c r="C104" s="1" t="s">
        <v>183</v>
      </c>
      <c r="D104" s="1"/>
      <c r="E104" s="1"/>
      <c r="F104" s="1"/>
      <c r="G104" s="1"/>
      <c r="H104" s="1"/>
      <c r="I104" s="4"/>
      <c r="J104" s="1"/>
      <c r="K104" s="1"/>
      <c r="L104" s="1"/>
      <c r="M104" s="1"/>
      <c r="N104" s="1"/>
      <c r="O104" s="1"/>
      <c r="P104" s="39"/>
      <c r="Q104" s="39" t="s">
        <v>8</v>
      </c>
      <c r="R104" s="1"/>
      <c r="S104" s="970">
        <f>'Rekap1 +tunjangan'!U40</f>
        <v>0</v>
      </c>
      <c r="T104" s="971"/>
      <c r="U104" s="971"/>
      <c r="V104" s="971"/>
      <c r="W104" s="971"/>
      <c r="X104" s="972"/>
      <c r="Y104" s="108"/>
      <c r="Z104" s="1"/>
      <c r="AA104" s="1"/>
      <c r="AB104" s="1" t="s">
        <v>175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970">
        <f>KOPERASI!E23</f>
        <v>0</v>
      </c>
      <c r="AV104" s="971"/>
      <c r="AW104" s="971"/>
      <c r="AX104" s="971"/>
      <c r="AY104" s="971"/>
      <c r="AZ104" s="972"/>
    </row>
    <row r="105" spans="1:55" ht="3" customHeight="1" x14ac:dyDescent="0.25">
      <c r="A105" s="1"/>
      <c r="B105" s="1"/>
      <c r="C105" s="1"/>
      <c r="D105" s="1"/>
      <c r="E105" s="1"/>
      <c r="F105" s="1"/>
      <c r="G105" s="1"/>
      <c r="H105" s="1"/>
      <c r="I105" s="4"/>
      <c r="J105" s="1"/>
      <c r="K105" s="1"/>
      <c r="L105" s="1"/>
      <c r="M105" s="1"/>
      <c r="N105" s="1"/>
      <c r="O105" s="4"/>
      <c r="P105" s="4"/>
      <c r="Q105" s="4"/>
      <c r="R105" s="1"/>
      <c r="S105" s="108"/>
      <c r="T105" s="108"/>
      <c r="U105" s="108"/>
      <c r="V105" s="108"/>
      <c r="W105" s="108"/>
      <c r="X105" s="108"/>
      <c r="Y105" s="108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5" ht="15.75" x14ac:dyDescent="0.25">
      <c r="A106" s="1"/>
      <c r="B106" s="1"/>
      <c r="C106" s="1" t="s">
        <v>187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9" t="s">
        <v>8</v>
      </c>
      <c r="R106" s="1"/>
      <c r="S106" s="970">
        <f>'Rekap1 +tunjangan'!W40</f>
        <v>0</v>
      </c>
      <c r="T106" s="971"/>
      <c r="U106" s="971"/>
      <c r="V106" s="971"/>
      <c r="W106" s="971"/>
      <c r="X106" s="972"/>
      <c r="Y106" s="108"/>
      <c r="Z106" s="1"/>
      <c r="AA106" s="1"/>
      <c r="AB106" s="1" t="s">
        <v>200</v>
      </c>
      <c r="AC106" s="1"/>
      <c r="AD106" s="1"/>
      <c r="AE106" s="1"/>
      <c r="AF106" s="1"/>
      <c r="AG106" s="5" t="s">
        <v>19</v>
      </c>
      <c r="AH106" s="67"/>
      <c r="AI106" s="73"/>
      <c r="AJ106" s="990">
        <f>KOPERASI!J22</f>
        <v>1</v>
      </c>
      <c r="AK106" s="991"/>
      <c r="AL106" s="16"/>
      <c r="AM106" s="72" t="s">
        <v>132</v>
      </c>
      <c r="AN106" s="67"/>
      <c r="AO106" s="74"/>
      <c r="AP106" s="990">
        <f>18-AJ106</f>
        <v>17</v>
      </c>
      <c r="AQ106" s="991"/>
      <c r="AR106" s="119"/>
      <c r="AS106" s="1"/>
      <c r="AT106" s="1" t="s">
        <v>8</v>
      </c>
      <c r="AU106" s="970">
        <f>KOPERASI!H22</f>
        <v>684444</v>
      </c>
      <c r="AV106" s="971"/>
      <c r="AW106" s="971"/>
      <c r="AX106" s="971"/>
      <c r="AY106" s="971"/>
      <c r="AZ106" s="972"/>
    </row>
    <row r="107" spans="1:55" ht="3" customHeight="1" x14ac:dyDescent="0.25">
      <c r="A107" s="1"/>
      <c r="B107" s="1"/>
      <c r="Y107" s="108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5" ht="15.75" x14ac:dyDescent="0.25">
      <c r="A108" s="1"/>
      <c r="B108" s="1"/>
      <c r="Y108" s="108"/>
      <c r="Z108" s="1"/>
      <c r="AA108" s="1"/>
      <c r="AB108" s="1" t="s">
        <v>471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983"/>
      <c r="AS108" s="983"/>
      <c r="AT108" s="1" t="s">
        <v>8</v>
      </c>
      <c r="AU108" s="970">
        <f>KOPERASI!G22</f>
        <v>0</v>
      </c>
      <c r="AV108" s="971"/>
      <c r="AW108" s="971"/>
      <c r="AX108" s="971"/>
      <c r="AY108" s="971"/>
      <c r="AZ108" s="972"/>
    </row>
    <row r="109" spans="1:55" ht="3" customHeight="1" x14ac:dyDescent="0.25">
      <c r="A109" s="1"/>
      <c r="B109" s="1"/>
      <c r="Y109" s="108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5" ht="15.75" x14ac:dyDescent="0.25">
      <c r="A110" s="1"/>
      <c r="B110" s="1"/>
      <c r="Y110" s="108"/>
      <c r="Z110" s="1"/>
      <c r="AA110" s="1"/>
      <c r="AB110" s="1" t="s">
        <v>474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8</v>
      </c>
      <c r="AU110" s="970">
        <f>'Rekap1 +tunjangan'!AD40</f>
        <v>0</v>
      </c>
      <c r="AV110" s="971"/>
      <c r="AW110" s="971"/>
      <c r="AX110" s="971"/>
      <c r="AY110" s="971"/>
      <c r="AZ110" s="972"/>
    </row>
    <row r="111" spans="1:55" ht="3" customHeight="1" x14ac:dyDescent="0.25">
      <c r="A111" s="1"/>
      <c r="B111" s="1"/>
      <c r="Y111" s="108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5" ht="15.75" x14ac:dyDescent="0.25">
      <c r="A112" s="1"/>
      <c r="B112" s="1"/>
      <c r="Y112" s="108"/>
      <c r="Z112" s="1"/>
      <c r="AA112" s="1"/>
      <c r="AB112" s="1" t="s">
        <v>171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983">
        <v>0.4</v>
      </c>
      <c r="AS112" s="983"/>
      <c r="AT112" s="1" t="s">
        <v>8</v>
      </c>
      <c r="AU112" s="970">
        <f>'Rekap1 +tunjangan'!AJ40</f>
        <v>238907.7</v>
      </c>
      <c r="AV112" s="971"/>
      <c r="AW112" s="971"/>
      <c r="AX112" s="971"/>
      <c r="AY112" s="971"/>
      <c r="AZ112" s="972"/>
    </row>
    <row r="113" spans="1:62" ht="3" customHeight="1" x14ac:dyDescent="0.25">
      <c r="A113" s="1"/>
      <c r="B113" s="1"/>
      <c r="Y113" s="108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62" ht="15.75" x14ac:dyDescent="0.25">
      <c r="A114" s="1"/>
      <c r="B114" s="1"/>
      <c r="Y114" s="108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62" ht="3" customHeight="1" x14ac:dyDescent="0.25">
      <c r="A115" s="1"/>
      <c r="B115" s="1"/>
      <c r="C115" s="1"/>
      <c r="D115" s="1"/>
      <c r="E115" s="1"/>
      <c r="F115" s="1"/>
      <c r="G115" s="1"/>
      <c r="H115" s="1"/>
      <c r="I115" s="4"/>
      <c r="J115" s="1"/>
      <c r="K115" s="1"/>
      <c r="L115" s="1"/>
      <c r="M115" s="1"/>
      <c r="N115" s="1"/>
      <c r="O115" s="4"/>
      <c r="P115" s="4"/>
      <c r="Q115" s="4"/>
      <c r="R115" s="1"/>
      <c r="S115" s="108"/>
      <c r="T115" s="108"/>
      <c r="U115" s="108"/>
      <c r="V115" s="108"/>
      <c r="W115" s="108"/>
      <c r="X115" s="108"/>
      <c r="Y115" s="108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62" ht="15.75" x14ac:dyDescent="0.25">
      <c r="A116" s="1"/>
      <c r="B116" s="1" t="s">
        <v>154</v>
      </c>
      <c r="C116" s="1" t="s">
        <v>126</v>
      </c>
      <c r="D116" s="1"/>
      <c r="E116" s="1"/>
      <c r="F116" s="1"/>
      <c r="G116" s="1"/>
      <c r="H116" s="1"/>
      <c r="I116" s="4"/>
      <c r="J116" s="1"/>
      <c r="K116" s="1"/>
      <c r="L116" s="1"/>
      <c r="M116" s="1"/>
      <c r="N116" s="1"/>
      <c r="O116" s="1"/>
      <c r="P116" s="4"/>
      <c r="Q116" s="4" t="s">
        <v>8</v>
      </c>
      <c r="R116" s="1"/>
      <c r="S116" s="970">
        <f>'Rekap1 +tunjangan'!S40</f>
        <v>0</v>
      </c>
      <c r="T116" s="971"/>
      <c r="U116" s="971"/>
      <c r="V116" s="971"/>
      <c r="W116" s="971"/>
      <c r="X116" s="972"/>
      <c r="Y116" s="108"/>
      <c r="Z116" s="1"/>
      <c r="AA116" s="1" t="s">
        <v>169</v>
      </c>
      <c r="AB116" s="1" t="s">
        <v>129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 t="s">
        <v>8</v>
      </c>
      <c r="AU116" s="970">
        <f>'Rekap1 +tunjangan'!AG40</f>
        <v>0</v>
      </c>
      <c r="AV116" s="971"/>
      <c r="AW116" s="971"/>
      <c r="AX116" s="971"/>
      <c r="AY116" s="971"/>
      <c r="AZ116" s="972"/>
    </row>
    <row r="117" spans="1:62" ht="3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08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62" ht="15.7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62" ht="3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08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62" ht="15.75" x14ac:dyDescent="0.25">
      <c r="A120" s="1"/>
      <c r="B120" s="1"/>
      <c r="C120" s="9" t="s">
        <v>4</v>
      </c>
      <c r="D120" s="1"/>
      <c r="E120" s="1"/>
      <c r="F120" s="1"/>
      <c r="G120" s="1"/>
      <c r="H120" s="1"/>
      <c r="I120" s="4"/>
      <c r="J120" s="1"/>
      <c r="K120" s="1"/>
      <c r="L120" s="1"/>
      <c r="M120" s="1"/>
      <c r="N120" s="1"/>
      <c r="O120" s="4"/>
      <c r="P120" s="4"/>
      <c r="Q120" s="39" t="s">
        <v>8</v>
      </c>
      <c r="R120" s="1"/>
      <c r="S120" s="985">
        <f>SUM(S84:X119)</f>
        <v>6063795</v>
      </c>
      <c r="T120" s="986"/>
      <c r="U120" s="986"/>
      <c r="V120" s="986"/>
      <c r="W120" s="986"/>
      <c r="X120" s="987"/>
      <c r="Y120" s="89"/>
      <c r="Z120" s="1"/>
      <c r="AA120" s="9" t="s">
        <v>4</v>
      </c>
      <c r="AB120" s="1"/>
      <c r="AC120" s="1"/>
      <c r="AD120" s="1"/>
      <c r="AE120" s="1"/>
      <c r="AF120" s="4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 t="s">
        <v>8</v>
      </c>
      <c r="AU120" s="985">
        <f>SUM(AU86:AZ119)</f>
        <v>1312168.375</v>
      </c>
      <c r="AV120" s="986"/>
      <c r="AW120" s="986"/>
      <c r="AX120" s="986"/>
      <c r="AY120" s="986"/>
      <c r="AZ120" s="987"/>
      <c r="BB120" s="1012">
        <f>AU120-AU96</f>
        <v>1264850.425</v>
      </c>
      <c r="BC120" s="989"/>
      <c r="BD120" s="989"/>
      <c r="BE120" s="989"/>
      <c r="BF120" s="989"/>
    </row>
    <row r="121" spans="1:62" ht="16.5" thickBot="1" x14ac:dyDescent="0.3">
      <c r="A121" s="1"/>
      <c r="B121" s="1"/>
      <c r="C121" s="1"/>
      <c r="D121" s="1"/>
      <c r="E121" s="1"/>
      <c r="F121" s="1"/>
      <c r="G121" s="1"/>
      <c r="H121" s="1"/>
      <c r="I121" s="3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39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62" ht="21" thickTop="1" x14ac:dyDescent="0.3">
      <c r="A122" s="19"/>
      <c r="B122" s="973"/>
      <c r="C122" s="974"/>
      <c r="D122" s="974"/>
      <c r="E122" s="974"/>
      <c r="F122" s="974"/>
      <c r="G122" s="1006" t="s">
        <v>130</v>
      </c>
      <c r="H122" s="1006"/>
      <c r="I122" s="1006"/>
      <c r="J122" s="1006"/>
      <c r="K122" s="1006"/>
      <c r="L122" s="1006"/>
      <c r="M122" s="1006"/>
      <c r="N122" s="1006"/>
      <c r="O122" s="1006"/>
      <c r="P122" s="1006"/>
      <c r="Q122" s="1006"/>
      <c r="R122" s="1006"/>
      <c r="S122" s="1006"/>
      <c r="T122" s="1006"/>
      <c r="U122" s="1006"/>
      <c r="V122" s="1006"/>
      <c r="W122" s="1006"/>
      <c r="X122" s="1008"/>
      <c r="Y122" s="126"/>
      <c r="Z122" s="1010" t="s">
        <v>8</v>
      </c>
      <c r="AA122" s="974"/>
      <c r="AB122" s="981">
        <f>S120-AU120</f>
        <v>4751626.625</v>
      </c>
      <c r="AC122" s="981"/>
      <c r="AD122" s="981"/>
      <c r="AE122" s="981"/>
      <c r="AF122" s="981"/>
      <c r="AG122" s="981"/>
      <c r="AH122" s="981"/>
      <c r="AI122" s="981"/>
      <c r="AJ122" s="981"/>
      <c r="AK122" s="981"/>
      <c r="AL122" s="981"/>
      <c r="AM122" s="981"/>
      <c r="AN122" s="981"/>
      <c r="AO122" s="981"/>
      <c r="AP122" s="112"/>
      <c r="AQ122" s="112"/>
      <c r="AR122" s="112"/>
      <c r="AS122" s="113"/>
      <c r="AT122" s="113"/>
      <c r="AU122" s="113"/>
      <c r="AV122" s="113"/>
      <c r="AW122" s="113"/>
      <c r="AX122" s="113"/>
      <c r="AY122" s="113"/>
      <c r="AZ122" s="114"/>
      <c r="BD122" s="1012"/>
      <c r="BE122" s="989"/>
      <c r="BF122" s="989"/>
      <c r="BG122" s="989"/>
      <c r="BH122" s="989"/>
      <c r="BI122" s="989"/>
      <c r="BJ122" s="989"/>
    </row>
    <row r="123" spans="1:62" ht="21" thickBot="1" x14ac:dyDescent="0.35">
      <c r="A123" s="34"/>
      <c r="B123" s="975"/>
      <c r="C123" s="976"/>
      <c r="D123" s="976"/>
      <c r="E123" s="976"/>
      <c r="F123" s="976"/>
      <c r="G123" s="1007"/>
      <c r="H123" s="1007"/>
      <c r="I123" s="1007"/>
      <c r="J123" s="1007"/>
      <c r="K123" s="1007"/>
      <c r="L123" s="1007"/>
      <c r="M123" s="1007"/>
      <c r="N123" s="1007"/>
      <c r="O123" s="1007"/>
      <c r="P123" s="1007"/>
      <c r="Q123" s="1007"/>
      <c r="R123" s="1007"/>
      <c r="S123" s="1007"/>
      <c r="T123" s="1007"/>
      <c r="U123" s="1007"/>
      <c r="V123" s="1007"/>
      <c r="W123" s="1007"/>
      <c r="X123" s="1009"/>
      <c r="Y123" s="128"/>
      <c r="Z123" s="1011"/>
      <c r="AA123" s="976"/>
      <c r="AB123" s="982"/>
      <c r="AC123" s="982"/>
      <c r="AD123" s="982"/>
      <c r="AE123" s="982"/>
      <c r="AF123" s="982"/>
      <c r="AG123" s="982"/>
      <c r="AH123" s="982"/>
      <c r="AI123" s="982"/>
      <c r="AJ123" s="982"/>
      <c r="AK123" s="982"/>
      <c r="AL123" s="982"/>
      <c r="AM123" s="982"/>
      <c r="AN123" s="982"/>
      <c r="AO123" s="982"/>
      <c r="AP123" s="116"/>
      <c r="AQ123" s="116"/>
      <c r="AR123" s="116"/>
      <c r="AS123" s="117"/>
      <c r="AT123" s="117"/>
      <c r="AU123" s="117"/>
      <c r="AV123" s="117"/>
      <c r="AW123" s="117"/>
      <c r="AX123" s="117"/>
      <c r="AY123" s="117"/>
      <c r="AZ123" s="118"/>
    </row>
    <row r="124" spans="1:62" ht="16.5" thickTop="1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62" ht="15.75" x14ac:dyDescent="0.25">
      <c r="B125" s="1" t="s">
        <v>170</v>
      </c>
      <c r="C125" s="1" t="s">
        <v>155</v>
      </c>
      <c r="D125" s="1"/>
      <c r="E125" s="1"/>
      <c r="F125" s="1"/>
      <c r="G125" s="1"/>
      <c r="H125" s="1"/>
      <c r="I125" s="4"/>
      <c r="J125" s="1"/>
      <c r="K125" s="1"/>
      <c r="L125" s="1"/>
      <c r="M125" s="1"/>
      <c r="N125" s="1"/>
      <c r="O125" s="4"/>
      <c r="P125" s="4"/>
      <c r="Q125" s="4"/>
      <c r="R125" s="1"/>
      <c r="S125" s="108"/>
      <c r="T125" s="108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62" ht="15.75" x14ac:dyDescent="0.25">
      <c r="B126" s="1">
        <v>1</v>
      </c>
      <c r="C126" s="1" t="s">
        <v>555</v>
      </c>
      <c r="D126" s="1"/>
      <c r="E126" s="1"/>
      <c r="F126" s="1"/>
      <c r="G126" s="1"/>
      <c r="H126" s="1"/>
      <c r="I126" s="4"/>
      <c r="J126" s="1"/>
      <c r="K126" s="1"/>
      <c r="L126" s="1"/>
      <c r="M126" s="1"/>
      <c r="N126" s="1"/>
      <c r="O126" s="4"/>
      <c r="P126" s="4"/>
      <c r="Q126" s="4"/>
      <c r="R126" s="1"/>
      <c r="S126" s="108"/>
      <c r="T126" s="108"/>
      <c r="U126" s="108"/>
      <c r="V126" s="108"/>
      <c r="W126" s="108"/>
      <c r="X126" s="108"/>
      <c r="Y126" s="1"/>
      <c r="Z126" s="1"/>
      <c r="AA126" s="1">
        <v>2</v>
      </c>
      <c r="AB126" s="1" t="s">
        <v>171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983">
        <v>0.6</v>
      </c>
      <c r="AS126" s="983"/>
      <c r="AT126" s="1" t="s">
        <v>8</v>
      </c>
      <c r="AU126" s="970">
        <f>'DPLK (urut)'!F21</f>
        <v>358361.55</v>
      </c>
      <c r="AV126" s="971"/>
      <c r="AW126" s="971"/>
      <c r="AX126" s="971"/>
      <c r="AY126" s="971"/>
      <c r="AZ126" s="972"/>
    </row>
    <row r="127" spans="1:62" ht="3" customHeight="1" x14ac:dyDescent="0.25">
      <c r="B127" s="1"/>
      <c r="C127" s="1"/>
      <c r="D127" s="1"/>
      <c r="E127" s="1"/>
      <c r="F127" s="1"/>
      <c r="G127" s="1"/>
      <c r="H127" s="1"/>
      <c r="I127" s="4"/>
      <c r="J127" s="1"/>
      <c r="K127" s="1"/>
      <c r="L127" s="1"/>
      <c r="M127" s="1"/>
      <c r="N127" s="1"/>
      <c r="O127" s="4"/>
      <c r="P127" s="4"/>
      <c r="Q127" s="4"/>
      <c r="R127" s="1"/>
      <c r="S127" s="108"/>
      <c r="T127" s="108"/>
      <c r="U127" s="108"/>
      <c r="V127" s="108"/>
      <c r="W127" s="108"/>
      <c r="X127" s="108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62" ht="15.75" x14ac:dyDescent="0.25">
      <c r="B128" s="1"/>
      <c r="C128" s="1" t="s">
        <v>127</v>
      </c>
      <c r="D128" s="1"/>
      <c r="E128" s="1"/>
      <c r="F128" s="1"/>
      <c r="G128" s="1"/>
      <c r="H128" s="1"/>
      <c r="I128" s="4"/>
      <c r="J128" s="1"/>
      <c r="K128" s="1"/>
      <c r="L128" s="1"/>
      <c r="M128" s="1"/>
      <c r="N128" s="1"/>
      <c r="O128" s="969">
        <v>3.0000000000000001E-3</v>
      </c>
      <c r="P128" s="969"/>
      <c r="Q128" s="4" t="s">
        <v>8</v>
      </c>
      <c r="R128" s="1"/>
      <c r="S128" s="970">
        <f>'BPJS Ketenagakerjaan'!F27</f>
        <v>14195.385</v>
      </c>
      <c r="T128" s="971"/>
      <c r="U128" s="971"/>
      <c r="V128" s="971"/>
      <c r="W128" s="971"/>
      <c r="X128" s="972"/>
      <c r="Y128" s="1"/>
      <c r="Z128" s="1"/>
      <c r="AA128" s="1">
        <v>3</v>
      </c>
      <c r="AB128" s="1" t="s">
        <v>186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983">
        <v>0.05</v>
      </c>
      <c r="AO128" s="984"/>
      <c r="AP128" s="1"/>
      <c r="AQ128" s="1"/>
      <c r="AR128" s="1"/>
      <c r="AS128" s="1"/>
      <c r="AT128" s="1" t="s">
        <v>8</v>
      </c>
      <c r="AU128" s="970">
        <v>0</v>
      </c>
      <c r="AV128" s="971"/>
      <c r="AW128" s="971"/>
      <c r="AX128" s="971"/>
      <c r="AY128" s="971"/>
      <c r="AZ128" s="972"/>
    </row>
    <row r="129" spans="1:52" ht="3" customHeight="1" x14ac:dyDescent="0.25">
      <c r="B129" s="1"/>
      <c r="C129" s="1"/>
      <c r="D129" s="1"/>
      <c r="E129" s="1"/>
      <c r="F129" s="1"/>
      <c r="G129" s="1"/>
      <c r="H129" s="1"/>
      <c r="I129" s="4"/>
      <c r="J129" s="1"/>
      <c r="K129" s="1"/>
      <c r="L129" s="1"/>
      <c r="M129" s="1"/>
      <c r="N129" s="1"/>
      <c r="O129" s="109"/>
      <c r="P129" s="109"/>
      <c r="Q129" s="4"/>
      <c r="R129" s="1"/>
      <c r="S129" s="106"/>
      <c r="T129" s="106"/>
      <c r="U129" s="106"/>
      <c r="V129" s="106"/>
      <c r="W129" s="106"/>
      <c r="X129" s="106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x14ac:dyDescent="0.25">
      <c r="B130" s="1"/>
      <c r="C130" s="1" t="s">
        <v>131</v>
      </c>
      <c r="D130" s="1"/>
      <c r="E130" s="1"/>
      <c r="F130" s="1"/>
      <c r="G130" s="1"/>
      <c r="H130" s="1"/>
      <c r="I130" s="4"/>
      <c r="J130" s="1"/>
      <c r="K130" s="1"/>
      <c r="L130" s="1"/>
      <c r="M130" s="1"/>
      <c r="N130" s="1"/>
      <c r="O130" s="969">
        <v>8.8999999999999999E-3</v>
      </c>
      <c r="P130" s="969"/>
      <c r="Q130" s="4" t="s">
        <v>8</v>
      </c>
      <c r="R130" s="1"/>
      <c r="S130" s="970">
        <f>'BPJS Ketenagakerjaan'!H27</f>
        <v>42112.9755</v>
      </c>
      <c r="T130" s="971"/>
      <c r="U130" s="971"/>
      <c r="V130" s="971"/>
      <c r="W130" s="971"/>
      <c r="X130" s="972"/>
      <c r="Y130" s="1"/>
      <c r="Z130" s="1"/>
      <c r="AA130" s="1">
        <v>4</v>
      </c>
      <c r="AB130" s="1" t="s">
        <v>554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 t="s">
        <v>8</v>
      </c>
      <c r="AU130" s="970">
        <f>'BPJS Kesehatan'!G31</f>
        <v>189271.80000000002</v>
      </c>
      <c r="AV130" s="971"/>
      <c r="AW130" s="971"/>
      <c r="AX130" s="971"/>
      <c r="AY130" s="971"/>
      <c r="AZ130" s="972"/>
    </row>
    <row r="131" spans="1:52" ht="3" customHeight="1" x14ac:dyDescent="0.25">
      <c r="B131" s="1"/>
      <c r="C131" s="1"/>
      <c r="D131" s="1"/>
      <c r="E131" s="1"/>
      <c r="F131" s="1"/>
      <c r="G131" s="1"/>
      <c r="H131" s="1"/>
      <c r="I131" s="4"/>
      <c r="J131" s="1"/>
      <c r="K131" s="1"/>
      <c r="L131" s="1"/>
      <c r="M131" s="1"/>
      <c r="N131" s="1"/>
      <c r="O131" s="109"/>
      <c r="P131" s="109"/>
      <c r="Q131" s="4"/>
      <c r="R131" s="1"/>
      <c r="S131" s="106"/>
      <c r="T131" s="106"/>
      <c r="U131" s="106"/>
      <c r="V131" s="106"/>
      <c r="W131" s="106"/>
      <c r="X131" s="106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x14ac:dyDescent="0.25">
      <c r="B132" s="1"/>
      <c r="C132" s="1" t="s">
        <v>156</v>
      </c>
      <c r="D132" s="1"/>
      <c r="E132" s="1"/>
      <c r="F132" s="1"/>
      <c r="G132" s="1"/>
      <c r="H132" s="1"/>
      <c r="I132" s="4"/>
      <c r="J132" s="1"/>
      <c r="K132" s="1"/>
      <c r="L132" s="1"/>
      <c r="M132" s="1"/>
      <c r="N132" s="1"/>
      <c r="O132" s="969">
        <v>3.6999999999999998E-2</v>
      </c>
      <c r="P132" s="969"/>
      <c r="Q132" s="4" t="s">
        <v>8</v>
      </c>
      <c r="R132" s="1"/>
      <c r="S132" s="970">
        <f>'BPJS Ketenagakerjaan'!M27</f>
        <v>175076.41499999998</v>
      </c>
      <c r="T132" s="971"/>
      <c r="U132" s="971"/>
      <c r="V132" s="971"/>
      <c r="W132" s="971"/>
      <c r="X132" s="972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3" customHeight="1" x14ac:dyDescent="0.25">
      <c r="B133" s="1"/>
      <c r="C133" s="1"/>
      <c r="D133" s="1"/>
      <c r="E133" s="1"/>
      <c r="F133" s="1"/>
      <c r="G133" s="1"/>
      <c r="H133" s="1"/>
      <c r="I133" s="4"/>
      <c r="J133" s="1"/>
      <c r="K133" s="1"/>
      <c r="L133" s="1"/>
      <c r="M133" s="1"/>
      <c r="N133" s="1"/>
      <c r="O133" s="503"/>
      <c r="P133" s="503"/>
      <c r="Q133" s="4"/>
      <c r="R133" s="1"/>
      <c r="S133" s="502"/>
      <c r="T133" s="502"/>
      <c r="U133" s="502"/>
      <c r="V133" s="502"/>
      <c r="W133" s="502"/>
      <c r="X133" s="502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x14ac:dyDescent="0.25">
      <c r="B134" s="1"/>
      <c r="C134" s="1" t="s">
        <v>602</v>
      </c>
      <c r="D134" s="1"/>
      <c r="E134" s="1"/>
      <c r="F134" s="1"/>
      <c r="G134" s="1"/>
      <c r="H134" s="1"/>
      <c r="I134" s="4"/>
      <c r="J134" s="1"/>
      <c r="K134" s="1"/>
      <c r="L134" s="1"/>
      <c r="M134" s="1"/>
      <c r="N134" s="1"/>
      <c r="O134" s="969">
        <v>0.02</v>
      </c>
      <c r="P134" s="969"/>
      <c r="Q134" s="4" t="s">
        <v>8</v>
      </c>
      <c r="R134" s="1"/>
      <c r="S134" s="970">
        <f>'BPJS Ketenagakerjaan'!R27</f>
        <v>94635.900000000009</v>
      </c>
      <c r="T134" s="971"/>
      <c r="U134" s="971"/>
      <c r="V134" s="971"/>
      <c r="W134" s="971"/>
      <c r="X134" s="972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2" ht="15.7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2" ht="18.75" x14ac:dyDescent="0.3">
      <c r="A137" s="1"/>
      <c r="B137" s="1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 t="s">
        <v>350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1"/>
      <c r="AY137" s="1"/>
    </row>
    <row r="138" spans="1:52" ht="15.75" x14ac:dyDescent="0.25">
      <c r="A138" s="1"/>
      <c r="B138" s="1"/>
      <c r="C138" s="1"/>
      <c r="D138" s="1"/>
      <c r="E138" s="1"/>
      <c r="F138" s="1"/>
      <c r="G138" s="1"/>
      <c r="H138" s="1"/>
      <c r="I138" s="3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2" ht="22.5" x14ac:dyDescent="0.3">
      <c r="A139" s="1"/>
      <c r="B139" s="1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1" t="s">
        <v>15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1"/>
      <c r="AY139" s="1"/>
    </row>
    <row r="140" spans="1:52" ht="15.75" x14ac:dyDescent="0.25">
      <c r="A140" s="1"/>
      <c r="B140" s="1"/>
      <c r="C140" s="1"/>
      <c r="D140" s="1"/>
      <c r="E140" s="1"/>
      <c r="F140" s="1"/>
      <c r="G140" s="1"/>
      <c r="H140" s="1"/>
      <c r="I140" s="3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2" ht="15.75" x14ac:dyDescent="0.25">
      <c r="A141" s="1"/>
      <c r="B141" s="5"/>
      <c r="C141" s="6" t="s">
        <v>7</v>
      </c>
      <c r="D141" s="7"/>
      <c r="E141" s="7"/>
      <c r="F141" s="7"/>
      <c r="G141" s="7"/>
      <c r="H141" s="7"/>
      <c r="I141" s="11" t="s">
        <v>8</v>
      </c>
      <c r="J141" s="7"/>
      <c r="K141" s="994" t="str">
        <f>'Rekap1 +tunjangan'!B41</f>
        <v>BAMBANG EDY SUNGKOWO</v>
      </c>
      <c r="L141" s="995"/>
      <c r="M141" s="995"/>
      <c r="N141" s="995"/>
      <c r="O141" s="995"/>
      <c r="P141" s="995"/>
      <c r="Q141" s="995"/>
      <c r="R141" s="995"/>
      <c r="S141" s="995"/>
      <c r="T141" s="995"/>
      <c r="U141" s="995"/>
      <c r="V141" s="995"/>
      <c r="W141" s="995"/>
      <c r="X141" s="996"/>
      <c r="Y141" s="90"/>
      <c r="Z141" s="1"/>
      <c r="AA141" s="8" t="s">
        <v>11</v>
      </c>
      <c r="AB141" s="7"/>
      <c r="AC141" s="7"/>
      <c r="AD141" s="7"/>
      <c r="AE141" s="7"/>
      <c r="AF141" s="11" t="s">
        <v>8</v>
      </c>
      <c r="AG141" s="7"/>
      <c r="AH141" s="994" t="str">
        <f>AH7</f>
        <v>KOMERSIAL DAN PENGEMBANGAN USAHA</v>
      </c>
      <c r="AI141" s="994"/>
      <c r="AJ141" s="994"/>
      <c r="AK141" s="994"/>
      <c r="AL141" s="994"/>
      <c r="AM141" s="994"/>
      <c r="AN141" s="994"/>
      <c r="AO141" s="994"/>
      <c r="AP141" s="994"/>
      <c r="AQ141" s="994"/>
      <c r="AR141" s="994"/>
      <c r="AS141" s="994"/>
      <c r="AT141" s="994"/>
      <c r="AU141" s="994"/>
      <c r="AV141" s="994"/>
      <c r="AW141" s="994"/>
      <c r="AX141" s="994"/>
      <c r="AY141" s="1004"/>
    </row>
    <row r="142" spans="1:52" ht="3" customHeight="1" x14ac:dyDescent="0.25">
      <c r="A142" s="1"/>
      <c r="B142" s="1"/>
      <c r="C142" s="1"/>
      <c r="D142" s="1"/>
      <c r="E142" s="1"/>
      <c r="F142" s="1"/>
      <c r="G142" s="1"/>
      <c r="H142" s="1"/>
      <c r="I142" s="10"/>
      <c r="J142" s="1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1"/>
      <c r="AA142" s="2"/>
      <c r="AB142" s="1"/>
      <c r="AC142" s="1"/>
      <c r="AD142" s="1"/>
      <c r="AE142" s="1"/>
      <c r="AF142" s="12"/>
      <c r="AG142" s="1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1"/>
      <c r="AY142" s="1"/>
    </row>
    <row r="143" spans="1:52" ht="15.75" x14ac:dyDescent="0.25">
      <c r="A143" s="1"/>
      <c r="B143" s="5"/>
      <c r="C143" s="6" t="s">
        <v>21</v>
      </c>
      <c r="D143" s="7"/>
      <c r="E143" s="7"/>
      <c r="F143" s="7"/>
      <c r="G143" s="7"/>
      <c r="H143" s="7"/>
      <c r="I143" s="11" t="s">
        <v>8</v>
      </c>
      <c r="J143" s="7"/>
      <c r="K143" s="994" t="s">
        <v>135</v>
      </c>
      <c r="L143" s="995"/>
      <c r="M143" s="995"/>
      <c r="N143" s="995"/>
      <c r="O143" s="995"/>
      <c r="P143" s="995"/>
      <c r="Q143" s="995"/>
      <c r="R143" s="995"/>
      <c r="S143" s="995"/>
      <c r="T143" s="995"/>
      <c r="U143" s="995"/>
      <c r="V143" s="995"/>
      <c r="W143" s="995"/>
      <c r="X143" s="996"/>
      <c r="Y143" s="90"/>
      <c r="Z143" s="1"/>
      <c r="AA143" s="8" t="s">
        <v>12</v>
      </c>
      <c r="AB143" s="7"/>
      <c r="AC143" s="7"/>
      <c r="AD143" s="7"/>
      <c r="AE143" s="7"/>
      <c r="AF143" s="11" t="s">
        <v>8</v>
      </c>
      <c r="AG143" s="7"/>
      <c r="AH143" s="997">
        <f>pandu!AH8</f>
        <v>42659</v>
      </c>
      <c r="AI143" s="997"/>
      <c r="AJ143" s="997"/>
      <c r="AK143" s="997"/>
      <c r="AL143" s="997"/>
      <c r="AM143" s="67" t="s">
        <v>18</v>
      </c>
      <c r="AN143" s="7"/>
      <c r="AO143" s="997">
        <f>pandu!AO8</f>
        <v>42689</v>
      </c>
      <c r="AP143" s="997"/>
      <c r="AQ143" s="997"/>
      <c r="AR143" s="997"/>
      <c r="AS143" s="997"/>
      <c r="AT143" s="68"/>
      <c r="AU143" s="68"/>
      <c r="AV143" s="68"/>
      <c r="AW143" s="68"/>
      <c r="AX143" s="7"/>
      <c r="AY143" s="74"/>
    </row>
    <row r="144" spans="1:52" ht="3" customHeight="1" x14ac:dyDescent="0.25">
      <c r="A144" s="1"/>
      <c r="B144" s="1"/>
      <c r="C144" s="1"/>
      <c r="D144" s="1"/>
      <c r="E144" s="1"/>
      <c r="F144" s="1"/>
      <c r="G144" s="1"/>
      <c r="H144" s="1"/>
      <c r="I144" s="10"/>
      <c r="J144" s="1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1"/>
      <c r="AA144" s="2"/>
      <c r="AB144" s="1"/>
      <c r="AC144" s="1"/>
      <c r="AD144" s="1"/>
      <c r="AE144" s="1"/>
      <c r="AF144" s="12"/>
      <c r="AG144" s="1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1"/>
      <c r="AY144" s="1"/>
    </row>
    <row r="145" spans="1:52" ht="15.75" x14ac:dyDescent="0.25">
      <c r="A145" s="1"/>
      <c r="B145" s="5"/>
      <c r="C145" s="6" t="s">
        <v>6</v>
      </c>
      <c r="D145" s="7"/>
      <c r="E145" s="7"/>
      <c r="F145" s="7"/>
      <c r="G145" s="7"/>
      <c r="H145" s="7"/>
      <c r="I145" s="11" t="s">
        <v>8</v>
      </c>
      <c r="J145" s="7"/>
      <c r="K145" s="1000" t="s">
        <v>836</v>
      </c>
      <c r="L145" s="1000"/>
      <c r="M145" s="1000"/>
      <c r="N145" s="1000"/>
      <c r="O145" s="1000"/>
      <c r="P145" s="1000"/>
      <c r="Q145" s="1000"/>
      <c r="R145" s="1000"/>
      <c r="S145" s="1000"/>
      <c r="T145" s="1000"/>
      <c r="U145" s="1000"/>
      <c r="V145" s="1000"/>
      <c r="W145" s="1000"/>
      <c r="X145" s="1001"/>
      <c r="Y145" s="91"/>
      <c r="Z145" s="1"/>
      <c r="AA145" s="8" t="s">
        <v>13</v>
      </c>
      <c r="AB145" s="7"/>
      <c r="AC145" s="7"/>
      <c r="AD145" s="7"/>
      <c r="AE145" s="7"/>
      <c r="AF145" s="11" t="s">
        <v>8</v>
      </c>
      <c r="AG145" s="7"/>
      <c r="AH145" s="1002">
        <f>'Rekap1 +tunjangan'!C41</f>
        <v>38176</v>
      </c>
      <c r="AI145" s="997"/>
      <c r="AJ145" s="997"/>
      <c r="AK145" s="997"/>
      <c r="AL145" s="997"/>
      <c r="AM145" s="997"/>
      <c r="AN145" s="997"/>
      <c r="AO145" s="997"/>
      <c r="AP145" s="997"/>
      <c r="AQ145" s="997"/>
      <c r="AR145" s="997"/>
      <c r="AS145" s="997"/>
      <c r="AT145" s="997"/>
      <c r="AU145" s="997"/>
      <c r="AV145" s="997"/>
      <c r="AW145" s="997"/>
      <c r="AX145" s="7"/>
      <c r="AY145" s="74"/>
    </row>
    <row r="146" spans="1:52" ht="3" customHeight="1" x14ac:dyDescent="0.25">
      <c r="A146" s="1"/>
      <c r="B146" s="1"/>
      <c r="C146" s="1"/>
      <c r="D146" s="1"/>
      <c r="E146" s="1"/>
      <c r="F146" s="1"/>
      <c r="G146" s="1"/>
      <c r="H146" s="1"/>
      <c r="I146" s="10"/>
      <c r="J146" s="1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1"/>
      <c r="AA146" s="2"/>
      <c r="AB146" s="1"/>
      <c r="AC146" s="1"/>
      <c r="AD146" s="1"/>
      <c r="AE146" s="1"/>
      <c r="AF146" s="12"/>
      <c r="AG146" s="1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1"/>
      <c r="AY146" s="1"/>
    </row>
    <row r="147" spans="1:52" ht="15.75" x14ac:dyDescent="0.25">
      <c r="A147" s="1"/>
      <c r="B147" s="5"/>
      <c r="C147" s="6" t="s">
        <v>104</v>
      </c>
      <c r="D147" s="7"/>
      <c r="E147" s="7"/>
      <c r="F147" s="7"/>
      <c r="G147" s="7"/>
      <c r="H147" s="7"/>
      <c r="I147" s="87" t="s">
        <v>8</v>
      </c>
      <c r="J147" s="7"/>
      <c r="K147" s="994" t="str">
        <f>K13</f>
        <v>NON SHIFT</v>
      </c>
      <c r="L147" s="995"/>
      <c r="M147" s="995"/>
      <c r="N147" s="995"/>
      <c r="O147" s="995"/>
      <c r="P147" s="995"/>
      <c r="Q147" s="995"/>
      <c r="R147" s="995"/>
      <c r="S147" s="995"/>
      <c r="T147" s="995"/>
      <c r="U147" s="995"/>
      <c r="V147" s="995"/>
      <c r="W147" s="995"/>
      <c r="X147" s="996"/>
      <c r="Y147" s="90"/>
      <c r="Z147" s="1"/>
      <c r="AA147" s="8" t="s">
        <v>14</v>
      </c>
      <c r="AB147" s="7"/>
      <c r="AC147" s="7"/>
      <c r="AD147" s="7"/>
      <c r="AE147" s="7"/>
      <c r="AF147" s="11" t="s">
        <v>8</v>
      </c>
      <c r="AG147" s="7"/>
      <c r="AH147" s="1064" t="s">
        <v>292</v>
      </c>
      <c r="AI147" s="994"/>
      <c r="AJ147" s="994"/>
      <c r="AK147" s="994"/>
      <c r="AL147" s="994"/>
      <c r="AM147" s="994"/>
      <c r="AN147" s="67" t="s">
        <v>161</v>
      </c>
      <c r="AO147" s="67"/>
      <c r="AP147" s="67"/>
      <c r="AQ147" s="67"/>
      <c r="AR147" s="67"/>
      <c r="AS147" s="67"/>
      <c r="AT147" s="67"/>
      <c r="AU147" s="67"/>
      <c r="AV147" s="67"/>
      <c r="AW147" s="67"/>
      <c r="AX147" s="7"/>
      <c r="AY147" s="74"/>
    </row>
    <row r="148" spans="1:52" ht="15.75" x14ac:dyDescent="0.25">
      <c r="A148" s="1"/>
      <c r="B148" s="1"/>
      <c r="C148" s="1"/>
      <c r="D148" s="1"/>
      <c r="E148" s="1"/>
      <c r="F148" s="1"/>
      <c r="G148" s="1"/>
      <c r="H148" s="1"/>
      <c r="I148" s="3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2" ht="15.75" x14ac:dyDescent="0.25">
      <c r="A149" s="1"/>
      <c r="B149" s="1" t="s">
        <v>167</v>
      </c>
      <c r="C149" s="1" t="s">
        <v>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4"/>
      <c r="Q149" s="4" t="s">
        <v>8</v>
      </c>
      <c r="R149" s="1"/>
      <c r="S149" s="970">
        <f>'Rekap1 +tunjangan'!E41</f>
        <v>3827177</v>
      </c>
      <c r="T149" s="971"/>
      <c r="U149" s="971"/>
      <c r="V149" s="971"/>
      <c r="W149" s="971"/>
      <c r="X149" s="972"/>
      <c r="Y149" s="108"/>
      <c r="Z149" s="1"/>
      <c r="AA149" s="1" t="s">
        <v>166</v>
      </c>
      <c r="AB149" s="1" t="s">
        <v>153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3" customHeight="1" x14ac:dyDescent="0.25">
      <c r="A150" s="1"/>
      <c r="B150" s="1"/>
      <c r="C150" s="1"/>
      <c r="D150" s="1"/>
      <c r="E150" s="1"/>
      <c r="F150" s="1"/>
      <c r="G150" s="1"/>
      <c r="H150" s="1"/>
      <c r="I150" s="3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x14ac:dyDescent="0.25">
      <c r="A151" s="1"/>
      <c r="B151" s="1" t="s">
        <v>168</v>
      </c>
      <c r="C151" s="1" t="s">
        <v>125</v>
      </c>
      <c r="D151" s="1"/>
      <c r="E151" s="1"/>
      <c r="F151" s="1"/>
      <c r="G151" s="1"/>
      <c r="H151" s="1"/>
      <c r="I151" s="1"/>
      <c r="J151" s="1"/>
      <c r="K151" s="16"/>
      <c r="L151" s="16"/>
      <c r="M151" s="16"/>
      <c r="N151" s="16"/>
      <c r="O151" s="1"/>
      <c r="P151" s="4"/>
      <c r="Q151" s="4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 t="s">
        <v>108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3" customHeight="1" x14ac:dyDescent="0.25">
      <c r="A152" s="1"/>
      <c r="B152" s="1"/>
      <c r="C152" s="1"/>
      <c r="D152" s="1"/>
      <c r="E152" s="1"/>
      <c r="F152" s="1"/>
      <c r="G152" s="1"/>
      <c r="H152" s="1"/>
      <c r="I152" s="4"/>
      <c r="J152" s="1"/>
      <c r="K152" s="39"/>
      <c r="L152" s="39"/>
      <c r="M152" s="39"/>
      <c r="N152" s="39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39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x14ac:dyDescent="0.25">
      <c r="A153" s="1"/>
      <c r="B153" s="1"/>
      <c r="C153" s="1" t="s">
        <v>20</v>
      </c>
      <c r="D153" s="1"/>
      <c r="E153" s="1"/>
      <c r="F153" s="1"/>
      <c r="G153" s="1"/>
      <c r="H153" s="1"/>
      <c r="I153" s="4"/>
      <c r="J153" s="1"/>
      <c r="K153" s="1"/>
      <c r="L153" s="1"/>
      <c r="M153" s="1"/>
      <c r="N153" s="1"/>
      <c r="O153" s="1"/>
      <c r="P153" s="4"/>
      <c r="Q153" s="4" t="s">
        <v>8</v>
      </c>
      <c r="R153" s="1"/>
      <c r="S153" s="970">
        <f>'Rekap1 +tunjangan'!G41</f>
        <v>600000</v>
      </c>
      <c r="T153" s="971"/>
      <c r="U153" s="971"/>
      <c r="V153" s="971"/>
      <c r="W153" s="971"/>
      <c r="X153" s="972"/>
      <c r="Y153" s="108"/>
      <c r="Z153" s="1"/>
      <c r="AA153" s="1"/>
      <c r="AB153" s="1" t="s">
        <v>550</v>
      </c>
      <c r="AC153" s="1"/>
      <c r="AD153" s="1"/>
      <c r="AE153" s="1"/>
      <c r="AF153" s="4"/>
      <c r="AG153" s="15"/>
      <c r="AH153" s="16"/>
      <c r="AI153" s="16"/>
      <c r="AJ153" s="505"/>
      <c r="AK153" s="505"/>
      <c r="AL153" s="16"/>
      <c r="AM153" s="16"/>
      <c r="AN153" s="16"/>
      <c r="AO153" s="15"/>
      <c r="AP153" s="992"/>
      <c r="AQ153" s="993"/>
      <c r="AR153" s="107"/>
      <c r="AS153" s="1"/>
      <c r="AT153" s="1" t="s">
        <v>8</v>
      </c>
      <c r="AU153" s="970">
        <f>'BPJS Kesehatan'!H45</f>
        <v>44271.770000000004</v>
      </c>
      <c r="AV153" s="971"/>
      <c r="AW153" s="971"/>
      <c r="AX153" s="971"/>
      <c r="AY153" s="971"/>
      <c r="AZ153" s="972"/>
    </row>
    <row r="154" spans="1:52" ht="3" customHeight="1" x14ac:dyDescent="0.25">
      <c r="A154" s="1"/>
      <c r="B154" s="1"/>
      <c r="C154" s="1"/>
      <c r="D154" s="1"/>
      <c r="E154" s="1"/>
      <c r="F154" s="1"/>
      <c r="G154" s="1"/>
      <c r="H154" s="1"/>
      <c r="I154" s="4"/>
      <c r="J154" s="1"/>
      <c r="K154" s="1"/>
      <c r="L154" s="1"/>
      <c r="M154" s="15"/>
      <c r="N154" s="15"/>
      <c r="O154" s="1"/>
      <c r="P154" s="4"/>
      <c r="Q154" s="4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504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>
        <v>0</v>
      </c>
      <c r="AX154" s="1"/>
      <c r="AY154" s="1"/>
      <c r="AZ154" s="1"/>
    </row>
    <row r="155" spans="1:52" ht="15.75" x14ac:dyDescent="0.25">
      <c r="A155" s="1"/>
      <c r="B155" s="1"/>
      <c r="C155" s="1" t="s">
        <v>41</v>
      </c>
      <c r="D155" s="1"/>
      <c r="E155" s="1"/>
      <c r="F155" s="1"/>
      <c r="G155" s="1"/>
      <c r="H155" s="1"/>
      <c r="I155" s="4"/>
      <c r="J155" s="1"/>
      <c r="K155" s="1"/>
      <c r="L155" s="1"/>
      <c r="M155" s="1"/>
      <c r="N155" s="1"/>
      <c r="O155" s="1"/>
      <c r="P155" s="4"/>
      <c r="Q155" s="4" t="s">
        <v>8</v>
      </c>
      <c r="R155" s="1"/>
      <c r="S155" s="970">
        <f>'Rekap1 +tunjangan'!H41</f>
        <v>0</v>
      </c>
      <c r="T155" s="971"/>
      <c r="U155" s="971"/>
      <c r="V155" s="971"/>
      <c r="W155" s="971"/>
      <c r="X155" s="972"/>
      <c r="Y155" s="108"/>
      <c r="Z155" s="1"/>
      <c r="AA155" s="1"/>
      <c r="AB155" s="1" t="s">
        <v>88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992"/>
      <c r="AQ155" s="992"/>
      <c r="AR155" s="119"/>
      <c r="AS155" s="1"/>
      <c r="AT155" s="1" t="s">
        <v>8</v>
      </c>
      <c r="AU155" s="970">
        <f>'Rekap1 +tunjangan'!AF41</f>
        <v>57713.575000000004</v>
      </c>
      <c r="AV155" s="971"/>
      <c r="AW155" s="971"/>
      <c r="AX155" s="971"/>
      <c r="AY155" s="971"/>
      <c r="AZ155" s="972"/>
    </row>
    <row r="156" spans="1:52" ht="3" customHeight="1" x14ac:dyDescent="0.25">
      <c r="A156" s="1"/>
      <c r="B156" s="1"/>
      <c r="C156" s="1"/>
      <c r="D156" s="1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1"/>
      <c r="P156" s="39"/>
      <c r="Q156" s="39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504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x14ac:dyDescent="0.25">
      <c r="A157" s="1"/>
      <c r="B157" s="1"/>
      <c r="C157" s="1" t="s">
        <v>21</v>
      </c>
      <c r="D157" s="1"/>
      <c r="E157" s="1"/>
      <c r="F157" s="1"/>
      <c r="G157" s="1"/>
      <c r="H157" s="1"/>
      <c r="I157" s="4"/>
      <c r="J157" s="1"/>
      <c r="K157" s="1"/>
      <c r="L157" s="1"/>
      <c r="M157" s="1"/>
      <c r="N157" s="1"/>
      <c r="O157" s="1"/>
      <c r="P157" s="4"/>
      <c r="Q157" s="4" t="s">
        <v>8</v>
      </c>
      <c r="R157" s="1"/>
      <c r="S157" s="970">
        <f>'Rekap1 +tunjangan'!I41</f>
        <v>0</v>
      </c>
      <c r="T157" s="971"/>
      <c r="U157" s="971"/>
      <c r="V157" s="971"/>
      <c r="W157" s="971"/>
      <c r="X157" s="972"/>
      <c r="Y157" s="108"/>
      <c r="Z157" s="1"/>
      <c r="AA157" s="1"/>
      <c r="AB157" s="1" t="s">
        <v>551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013"/>
      <c r="AV157" s="1013"/>
      <c r="AW157" s="1013"/>
      <c r="AX157" s="1013"/>
      <c r="AY157" s="1013"/>
      <c r="AZ157" s="1013"/>
    </row>
    <row r="158" spans="1:52" ht="3" customHeight="1" x14ac:dyDescent="0.25">
      <c r="A158" s="1"/>
      <c r="B158" s="1"/>
      <c r="C158" s="1"/>
      <c r="D158" s="1"/>
      <c r="E158" s="1"/>
      <c r="F158" s="1"/>
      <c r="G158" s="1"/>
      <c r="H158" s="1"/>
      <c r="I158" s="4"/>
      <c r="J158" s="1"/>
      <c r="K158" s="1"/>
      <c r="L158" s="1"/>
      <c r="M158" s="1"/>
      <c r="N158" s="1"/>
      <c r="O158" s="1"/>
      <c r="P158" s="39"/>
      <c r="Q158" s="39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x14ac:dyDescent="0.25">
      <c r="A159" s="1"/>
      <c r="B159" s="1"/>
      <c r="C159" s="1" t="s">
        <v>1</v>
      </c>
      <c r="D159" s="1"/>
      <c r="E159" s="1"/>
      <c r="F159" s="1"/>
      <c r="G159" s="1"/>
      <c r="H159" s="1"/>
      <c r="I159" s="4"/>
      <c r="J159" s="1"/>
      <c r="K159" s="990">
        <f>'Rekap1 +tunjangan'!D41</f>
        <v>22</v>
      </c>
      <c r="L159" s="991"/>
      <c r="M159" s="130" t="s">
        <v>31</v>
      </c>
      <c r="N159" s="107"/>
      <c r="O159" s="1"/>
      <c r="P159" s="4"/>
      <c r="Q159" s="4" t="s">
        <v>8</v>
      </c>
      <c r="R159" s="1"/>
      <c r="S159" s="970">
        <f>'Rekap1 +tunjangan'!N41</f>
        <v>660000</v>
      </c>
      <c r="T159" s="971"/>
      <c r="U159" s="971"/>
      <c r="V159" s="971"/>
      <c r="W159" s="971"/>
      <c r="X159" s="972"/>
      <c r="Y159" s="108"/>
      <c r="Z159" s="1"/>
      <c r="AA159" s="1"/>
      <c r="AB159" s="1" t="s">
        <v>128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969">
        <v>0.02</v>
      </c>
      <c r="AN159" s="969"/>
      <c r="AO159" s="969"/>
      <c r="AP159" s="1"/>
      <c r="AQ159" s="1"/>
      <c r="AR159" s="1"/>
      <c r="AS159" s="1"/>
      <c r="AT159" s="1" t="s">
        <v>8</v>
      </c>
      <c r="AU159" s="970">
        <f>'BPJS Ketenagakerjaan'!K17</f>
        <v>88543.540000000008</v>
      </c>
      <c r="AV159" s="971"/>
      <c r="AW159" s="971"/>
      <c r="AX159" s="971"/>
      <c r="AY159" s="971"/>
      <c r="AZ159" s="972"/>
    </row>
    <row r="160" spans="1:52" ht="3" customHeight="1" x14ac:dyDescent="0.25">
      <c r="A160" s="1"/>
      <c r="B160" s="1"/>
      <c r="C160" s="1"/>
      <c r="D160" s="1"/>
      <c r="E160" s="1"/>
      <c r="F160" s="1"/>
      <c r="G160" s="1"/>
      <c r="H160" s="1"/>
      <c r="I160" s="4"/>
      <c r="J160" s="1"/>
      <c r="K160" s="1"/>
      <c r="L160" s="1"/>
      <c r="M160" s="37"/>
      <c r="N160" s="1"/>
      <c r="O160" s="1"/>
      <c r="P160" s="4"/>
      <c r="Q160" s="4"/>
      <c r="R160" s="1"/>
      <c r="S160" s="108"/>
      <c r="T160" s="108"/>
      <c r="U160" s="108"/>
      <c r="V160" s="108"/>
      <c r="W160" s="108"/>
      <c r="X160" s="108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5" ht="15.75" x14ac:dyDescent="0.25">
      <c r="A161" s="1"/>
      <c r="B161" s="1"/>
      <c r="C161" s="1" t="s">
        <v>2</v>
      </c>
      <c r="D161" s="1"/>
      <c r="E161" s="1"/>
      <c r="F161" s="1"/>
      <c r="G161" s="1"/>
      <c r="H161" s="1"/>
      <c r="I161" s="4"/>
      <c r="J161" s="1"/>
      <c r="K161" s="990">
        <f>K159</f>
        <v>22</v>
      </c>
      <c r="L161" s="991"/>
      <c r="M161" s="130" t="s">
        <v>31</v>
      </c>
      <c r="N161" s="107"/>
      <c r="O161" s="1"/>
      <c r="P161" s="4"/>
      <c r="Q161" s="4" t="s">
        <v>8</v>
      </c>
      <c r="R161" s="1"/>
      <c r="S161" s="970">
        <f>'Rekap1 +tunjangan'!P41</f>
        <v>704000</v>
      </c>
      <c r="T161" s="971"/>
      <c r="U161" s="971"/>
      <c r="V161" s="971"/>
      <c r="W161" s="971"/>
      <c r="X161" s="972"/>
      <c r="Y161" s="108"/>
      <c r="Z161" s="1"/>
      <c r="AA161" s="1"/>
      <c r="AB161" s="1" t="s">
        <v>602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969">
        <v>0.01</v>
      </c>
      <c r="AN161" s="969"/>
      <c r="AO161" s="969"/>
      <c r="AP161" s="88"/>
      <c r="AQ161" s="1"/>
      <c r="AR161" s="1"/>
      <c r="AS161" s="1"/>
      <c r="AT161" s="1" t="s">
        <v>8</v>
      </c>
      <c r="AU161" s="970">
        <f>'BPJS Ketenagakerjaan'!P17</f>
        <v>44271.770000000004</v>
      </c>
      <c r="AV161" s="971"/>
      <c r="AW161" s="971"/>
      <c r="AX161" s="971"/>
      <c r="AY161" s="971"/>
      <c r="AZ161" s="972"/>
    </row>
    <row r="162" spans="1:55" ht="3" customHeight="1" x14ac:dyDescent="0.25">
      <c r="A162" s="1"/>
      <c r="B162" s="1"/>
      <c r="C162" s="1"/>
      <c r="D162" s="1"/>
      <c r="E162" s="1"/>
      <c r="F162" s="1"/>
      <c r="G162" s="1"/>
      <c r="H162" s="1"/>
      <c r="I162" s="4"/>
      <c r="J162" s="1"/>
      <c r="K162" s="1"/>
      <c r="L162" s="1"/>
      <c r="M162" s="1"/>
      <c r="N162" s="1"/>
      <c r="O162" s="1"/>
      <c r="P162" s="4"/>
      <c r="Q162" s="4"/>
      <c r="R162" s="1"/>
      <c r="S162" s="108"/>
      <c r="T162" s="108"/>
      <c r="U162" s="108"/>
      <c r="V162" s="108"/>
      <c r="W162" s="108"/>
      <c r="X162" s="108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5" ht="15.75" x14ac:dyDescent="0.25">
      <c r="A163" s="1"/>
      <c r="B163" s="1"/>
      <c r="C163" s="1" t="s">
        <v>3</v>
      </c>
      <c r="D163" s="1"/>
      <c r="E163" s="1"/>
      <c r="F163" s="1"/>
      <c r="G163" s="1"/>
      <c r="H163" s="1"/>
      <c r="I163" s="4"/>
      <c r="J163" s="1"/>
      <c r="K163" s="1"/>
      <c r="L163" s="1"/>
      <c r="M163" s="107"/>
      <c r="N163" s="107"/>
      <c r="O163" s="1"/>
      <c r="P163" s="39"/>
      <c r="Q163" s="39" t="s">
        <v>8</v>
      </c>
      <c r="R163" s="1"/>
      <c r="S163" s="970">
        <f>'Rekap1 +tunjangan'!Q41</f>
        <v>0</v>
      </c>
      <c r="T163" s="971"/>
      <c r="U163" s="971"/>
      <c r="V163" s="971"/>
      <c r="W163" s="971"/>
      <c r="X163" s="972"/>
      <c r="Y163" s="108"/>
      <c r="Z163" s="1"/>
      <c r="AA163" s="1"/>
      <c r="AB163" s="1" t="s">
        <v>172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013"/>
      <c r="AV163" s="1013"/>
      <c r="AW163" s="1013"/>
      <c r="AX163" s="1013"/>
      <c r="AY163" s="1013"/>
      <c r="AZ163" s="1013"/>
    </row>
    <row r="164" spans="1:55" ht="3" customHeight="1" x14ac:dyDescent="0.25">
      <c r="A164" s="1"/>
      <c r="B164" s="1"/>
      <c r="C164" s="1"/>
      <c r="D164" s="1"/>
      <c r="E164" s="1"/>
      <c r="F164" s="1"/>
      <c r="G164" s="1"/>
      <c r="H164" s="1"/>
      <c r="I164" s="4"/>
      <c r="J164" s="1"/>
      <c r="K164" s="1"/>
      <c r="L164" s="1"/>
      <c r="M164" s="1"/>
      <c r="N164" s="1"/>
      <c r="O164" s="1"/>
      <c r="P164" s="39"/>
      <c r="Q164" s="39"/>
      <c r="R164" s="1"/>
      <c r="S164" s="1"/>
      <c r="T164" s="1"/>
      <c r="U164" s="1"/>
      <c r="V164" s="1"/>
      <c r="W164" s="1"/>
      <c r="X164" s="1"/>
      <c r="Y164" s="108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5" ht="15.75" x14ac:dyDescent="0.25">
      <c r="A165" s="1"/>
      <c r="B165" s="1"/>
      <c r="C165" s="1" t="s">
        <v>105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39"/>
      <c r="Q165" s="39" t="s">
        <v>8</v>
      </c>
      <c r="R165" s="1"/>
      <c r="S165" s="970">
        <v>0</v>
      </c>
      <c r="T165" s="971"/>
      <c r="U165" s="971"/>
      <c r="V165" s="971"/>
      <c r="W165" s="971"/>
      <c r="X165" s="972"/>
      <c r="Y165" s="108"/>
      <c r="Z165" s="1"/>
      <c r="AA165" s="1"/>
      <c r="AB165" s="1" t="s">
        <v>174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970">
        <f>KOPERASI!C33</f>
        <v>0</v>
      </c>
      <c r="AV165" s="971"/>
      <c r="AW165" s="971"/>
      <c r="AX165" s="971"/>
      <c r="AY165" s="971"/>
      <c r="AZ165" s="972"/>
      <c r="BB165" s="1"/>
      <c r="BC165" s="1"/>
    </row>
    <row r="166" spans="1:55" ht="3" customHeight="1" x14ac:dyDescent="0.25">
      <c r="A166" s="1"/>
      <c r="B166" s="1"/>
      <c r="C166" s="1"/>
      <c r="D166" s="1"/>
      <c r="E166" s="1"/>
      <c r="F166" s="1"/>
      <c r="G166" s="1"/>
      <c r="H166" s="1"/>
      <c r="I166" s="4"/>
      <c r="J166" s="1"/>
      <c r="K166" s="1"/>
      <c r="L166" s="1"/>
      <c r="M166" s="1"/>
      <c r="N166" s="1"/>
      <c r="O166" s="1"/>
      <c r="P166" s="39"/>
      <c r="Q166" s="39"/>
      <c r="R166" s="1"/>
      <c r="S166" s="108"/>
      <c r="T166" s="108"/>
      <c r="U166" s="108"/>
      <c r="V166" s="108"/>
      <c r="W166" s="108"/>
      <c r="X166" s="108"/>
      <c r="Y166" s="108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5" ht="15.75" x14ac:dyDescent="0.25">
      <c r="A167" s="1"/>
      <c r="B167" s="1"/>
      <c r="C167" s="1" t="s">
        <v>106</v>
      </c>
      <c r="D167" s="1"/>
      <c r="E167" s="1"/>
      <c r="F167" s="1"/>
      <c r="G167" s="1"/>
      <c r="H167" s="1"/>
      <c r="I167" s="4"/>
      <c r="J167" s="1"/>
      <c r="K167" s="1"/>
      <c r="L167" s="1"/>
      <c r="M167" s="1"/>
      <c r="N167" s="1"/>
      <c r="O167" s="1"/>
      <c r="P167" s="4"/>
      <c r="Q167" s="4" t="s">
        <v>8</v>
      </c>
      <c r="R167" s="1"/>
      <c r="S167" s="970">
        <v>0</v>
      </c>
      <c r="T167" s="971"/>
      <c r="U167" s="971"/>
      <c r="V167" s="971"/>
      <c r="W167" s="971"/>
      <c r="X167" s="972"/>
      <c r="Y167" s="108"/>
      <c r="Z167" s="1"/>
      <c r="AA167" s="1"/>
      <c r="AB167" s="1" t="s">
        <v>173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970">
        <f>KOPERASI!D33</f>
        <v>100000</v>
      </c>
      <c r="AV167" s="971"/>
      <c r="AW167" s="971"/>
      <c r="AX167" s="971"/>
      <c r="AY167" s="971"/>
      <c r="AZ167" s="972"/>
    </row>
    <row r="168" spans="1:55" ht="3" customHeight="1" x14ac:dyDescent="0.25">
      <c r="A168" s="1"/>
      <c r="B168" s="1"/>
      <c r="C168" s="1"/>
      <c r="D168" s="1"/>
      <c r="E168" s="1"/>
      <c r="F168" s="1"/>
      <c r="G168" s="1"/>
      <c r="H168" s="1"/>
      <c r="I168" s="4"/>
      <c r="J168" s="1"/>
      <c r="K168" s="1"/>
      <c r="L168" s="1"/>
      <c r="M168" s="1"/>
      <c r="N168" s="1"/>
      <c r="O168" s="1"/>
      <c r="P168" s="4"/>
      <c r="Q168" s="4"/>
      <c r="R168" s="1"/>
      <c r="S168" s="108"/>
      <c r="T168" s="108"/>
      <c r="U168" s="108"/>
      <c r="V168" s="108"/>
      <c r="W168" s="108"/>
      <c r="X168" s="108"/>
      <c r="Y168" s="1"/>
      <c r="Z168" s="1"/>
      <c r="AA168" s="1"/>
      <c r="AB168" s="1"/>
      <c r="AC168" s="1"/>
      <c r="AD168" s="1"/>
      <c r="AE168" s="1"/>
      <c r="AF168" s="39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5" ht="15.75" x14ac:dyDescent="0.25">
      <c r="A169" s="1"/>
      <c r="B169" s="1"/>
      <c r="C169" s="1" t="s">
        <v>183</v>
      </c>
      <c r="D169" s="1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1"/>
      <c r="P169" s="39"/>
      <c r="Q169" s="39" t="s">
        <v>8</v>
      </c>
      <c r="R169" s="1"/>
      <c r="S169" s="970">
        <f>'Rekap1 +tunjangan'!U41</f>
        <v>0</v>
      </c>
      <c r="T169" s="971"/>
      <c r="U169" s="971"/>
      <c r="V169" s="971"/>
      <c r="W169" s="971"/>
      <c r="X169" s="972"/>
      <c r="Y169" s="108"/>
      <c r="Z169" s="1"/>
      <c r="AA169" s="1"/>
      <c r="AB169" s="1" t="s">
        <v>175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970">
        <v>0</v>
      </c>
      <c r="AV169" s="971"/>
      <c r="AW169" s="971"/>
      <c r="AX169" s="971"/>
      <c r="AY169" s="971"/>
      <c r="AZ169" s="972"/>
    </row>
    <row r="170" spans="1:55" ht="3" customHeight="1" x14ac:dyDescent="0.25">
      <c r="A170" s="1"/>
      <c r="B170" s="1"/>
      <c r="C170" s="1"/>
      <c r="D170" s="1"/>
      <c r="E170" s="1"/>
      <c r="F170" s="1"/>
      <c r="G170" s="1"/>
      <c r="H170" s="1"/>
      <c r="I170" s="4"/>
      <c r="J170" s="1"/>
      <c r="K170" s="1"/>
      <c r="L170" s="1"/>
      <c r="M170" s="1"/>
      <c r="N170" s="1"/>
      <c r="O170" s="4"/>
      <c r="P170" s="4"/>
      <c r="Q170" s="4"/>
      <c r="R170" s="1"/>
      <c r="S170" s="108"/>
      <c r="T170" s="108"/>
      <c r="U170" s="108"/>
      <c r="V170" s="108"/>
      <c r="W170" s="108"/>
      <c r="X170" s="108"/>
      <c r="Y170" s="108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5" ht="15.75" x14ac:dyDescent="0.25">
      <c r="A171" s="1"/>
      <c r="B171" s="1"/>
      <c r="C171" s="1" t="s">
        <v>187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39" t="s">
        <v>8</v>
      </c>
      <c r="R171" s="1"/>
      <c r="S171" s="970">
        <f>'Rekap1 +tunjangan'!U41</f>
        <v>0</v>
      </c>
      <c r="T171" s="971"/>
      <c r="U171" s="971"/>
      <c r="V171" s="971"/>
      <c r="W171" s="971"/>
      <c r="X171" s="972"/>
      <c r="Y171" s="108"/>
      <c r="Z171" s="1"/>
      <c r="AA171" s="1"/>
      <c r="AB171" s="1" t="s">
        <v>471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983"/>
      <c r="AS171" s="983"/>
      <c r="AT171" s="1" t="s">
        <v>8</v>
      </c>
      <c r="AU171" s="970">
        <f>KOPERASI!G12</f>
        <v>510000</v>
      </c>
      <c r="AV171" s="971"/>
      <c r="AW171" s="971"/>
      <c r="AX171" s="971"/>
      <c r="AY171" s="971"/>
      <c r="AZ171" s="972"/>
    </row>
    <row r="172" spans="1:55" ht="3" customHeight="1" x14ac:dyDescent="0.25">
      <c r="A172" s="1"/>
      <c r="B172" s="1"/>
      <c r="Y172" s="108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5" ht="15.75" x14ac:dyDescent="0.25">
      <c r="A173" s="1"/>
      <c r="B173" s="1"/>
      <c r="Y173" s="108"/>
      <c r="Z173" s="1"/>
      <c r="AA173" s="1"/>
      <c r="AB173" s="1" t="s">
        <v>200</v>
      </c>
      <c r="AC173" s="1"/>
      <c r="AD173" s="1"/>
      <c r="AE173" s="1"/>
      <c r="AF173" s="1"/>
      <c r="AG173" s="5" t="s">
        <v>19</v>
      </c>
      <c r="AH173" s="67"/>
      <c r="AI173" s="73"/>
      <c r="AJ173" s="990">
        <f>KOPERASI!J12</f>
        <v>4</v>
      </c>
      <c r="AK173" s="991"/>
      <c r="AL173" s="16"/>
      <c r="AM173" s="72" t="s">
        <v>132</v>
      </c>
      <c r="AN173" s="67"/>
      <c r="AO173" s="74"/>
      <c r="AP173" s="990">
        <f>24-AJ173</f>
        <v>20</v>
      </c>
      <c r="AQ173" s="991"/>
      <c r="AR173" s="119"/>
      <c r="AS173" s="1"/>
      <c r="AT173" s="1" t="s">
        <v>8</v>
      </c>
      <c r="AU173" s="970">
        <f>KOPERASI!H12</f>
        <v>1516667</v>
      </c>
      <c r="AV173" s="971"/>
      <c r="AW173" s="971"/>
      <c r="AX173" s="971"/>
      <c r="AY173" s="971"/>
      <c r="AZ173" s="972"/>
    </row>
    <row r="174" spans="1:55" ht="3" customHeight="1" x14ac:dyDescent="0.25">
      <c r="A174" s="1"/>
      <c r="B174" s="1"/>
      <c r="Y174" s="108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 t="s">
        <v>310</v>
      </c>
    </row>
    <row r="175" spans="1:55" ht="15.75" x14ac:dyDescent="0.25">
      <c r="A175" s="1"/>
      <c r="B175" s="1"/>
      <c r="Y175" s="108"/>
      <c r="Z175" s="1"/>
      <c r="AA175" s="1"/>
      <c r="AB175" s="1" t="s">
        <v>474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983"/>
      <c r="AS175" s="983"/>
      <c r="AT175" s="1" t="s">
        <v>8</v>
      </c>
      <c r="AU175" s="970">
        <f>'Rekap1 +tunjangan'!AD41</f>
        <v>2765</v>
      </c>
      <c r="AV175" s="971"/>
      <c r="AW175" s="971"/>
      <c r="AX175" s="971"/>
      <c r="AY175" s="971"/>
      <c r="AZ175" s="972"/>
    </row>
    <row r="176" spans="1:55" ht="3" customHeight="1" x14ac:dyDescent="0.25">
      <c r="A176" s="1"/>
      <c r="B176" s="1"/>
      <c r="Y176" s="108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 t="s">
        <v>310</v>
      </c>
    </row>
    <row r="177" spans="1:62" ht="15.75" x14ac:dyDescent="0.25">
      <c r="A177" s="1"/>
      <c r="B177" s="1"/>
      <c r="Y177" s="108"/>
      <c r="Z177" s="1"/>
      <c r="AA177" s="1"/>
      <c r="AB177" s="1" t="s">
        <v>171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983">
        <v>0.4</v>
      </c>
      <c r="AS177" s="983"/>
      <c r="AT177" s="1" t="s">
        <v>8</v>
      </c>
      <c r="AU177" s="970">
        <f>'Rekap1 +tunjangan'!AJ41</f>
        <v>320748.66000000003</v>
      </c>
      <c r="AV177" s="971"/>
      <c r="AW177" s="971"/>
      <c r="AX177" s="971"/>
      <c r="AY177" s="971"/>
      <c r="AZ177" s="972"/>
    </row>
    <row r="178" spans="1:62" ht="3" customHeight="1" x14ac:dyDescent="0.25">
      <c r="A178" s="1"/>
      <c r="B178" s="1"/>
      <c r="C178" s="1"/>
      <c r="D178" s="1"/>
      <c r="E178" s="1"/>
      <c r="F178" s="1"/>
      <c r="G178" s="1"/>
      <c r="H178" s="1"/>
      <c r="I178" s="4"/>
      <c r="J178" s="1"/>
      <c r="K178" s="1"/>
      <c r="L178" s="1"/>
      <c r="M178" s="1"/>
      <c r="N178" s="1"/>
      <c r="O178" s="4"/>
      <c r="P178" s="4"/>
      <c r="Q178" s="4"/>
      <c r="R178" s="1"/>
      <c r="S178" s="108"/>
      <c r="T178" s="108"/>
      <c r="U178" s="108"/>
      <c r="V178" s="108"/>
      <c r="W178" s="108"/>
      <c r="X178" s="108"/>
      <c r="Y178" s="108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62" ht="15.75" x14ac:dyDescent="0.25">
      <c r="A179" s="1"/>
      <c r="B179" s="1" t="s">
        <v>154</v>
      </c>
      <c r="C179" s="1" t="s">
        <v>126</v>
      </c>
      <c r="D179" s="1"/>
      <c r="E179" s="1"/>
      <c r="F179" s="1"/>
      <c r="G179" s="1"/>
      <c r="H179" s="1"/>
      <c r="I179" s="4"/>
      <c r="J179" s="1"/>
      <c r="K179" s="1"/>
      <c r="L179" s="1"/>
      <c r="M179" s="1"/>
      <c r="N179" s="1"/>
      <c r="O179" s="1"/>
      <c r="P179" s="4"/>
      <c r="Q179" s="4" t="s">
        <v>8</v>
      </c>
      <c r="R179" s="1"/>
      <c r="S179" s="970">
        <v>0</v>
      </c>
      <c r="T179" s="971"/>
      <c r="U179" s="971"/>
      <c r="V179" s="971"/>
      <c r="W179" s="971"/>
      <c r="X179" s="972"/>
      <c r="Y179" s="108"/>
      <c r="Z179" s="1"/>
      <c r="AA179" s="1" t="s">
        <v>169</v>
      </c>
      <c r="AB179" s="1" t="s">
        <v>129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 t="s">
        <v>8</v>
      </c>
      <c r="AU179" s="970">
        <v>0</v>
      </c>
      <c r="AV179" s="971"/>
      <c r="AW179" s="971"/>
      <c r="AX179" s="971"/>
      <c r="AY179" s="971"/>
      <c r="AZ179" s="972"/>
    </row>
    <row r="180" spans="1:62" ht="3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08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62" ht="15.7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62" ht="3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08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62" ht="15.75" x14ac:dyDescent="0.25">
      <c r="A183" s="1"/>
      <c r="B183" s="1"/>
      <c r="C183" s="9" t="s">
        <v>4</v>
      </c>
      <c r="D183" s="1"/>
      <c r="E183" s="1"/>
      <c r="F183" s="1"/>
      <c r="G183" s="1"/>
      <c r="H183" s="1"/>
      <c r="I183" s="4"/>
      <c r="J183" s="1"/>
      <c r="K183" s="1"/>
      <c r="L183" s="1"/>
      <c r="M183" s="1"/>
      <c r="N183" s="1"/>
      <c r="O183" s="4"/>
      <c r="P183" s="4"/>
      <c r="Q183" s="39" t="s">
        <v>8</v>
      </c>
      <c r="R183" s="1"/>
      <c r="S183" s="985">
        <f>SUM(S149:X182)</f>
        <v>5791177</v>
      </c>
      <c r="T183" s="986"/>
      <c r="U183" s="986"/>
      <c r="V183" s="986"/>
      <c r="W183" s="986"/>
      <c r="X183" s="987"/>
      <c r="Y183" s="89"/>
      <c r="Z183" s="1"/>
      <c r="AA183" s="9" t="s">
        <v>4</v>
      </c>
      <c r="AB183" s="1"/>
      <c r="AC183" s="1"/>
      <c r="AD183" s="1"/>
      <c r="AE183" s="1"/>
      <c r="AF183" s="4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8</v>
      </c>
      <c r="AU183" s="985">
        <f>SUM(AU151:AZ182)</f>
        <v>2684981.3150000004</v>
      </c>
      <c r="AV183" s="986"/>
      <c r="AW183" s="986"/>
      <c r="AX183" s="986"/>
      <c r="AY183" s="986"/>
      <c r="AZ183" s="987"/>
      <c r="BC183" s="1012">
        <f>AU183-AU161</f>
        <v>2640709.5450000004</v>
      </c>
      <c r="BD183" s="989"/>
      <c r="BE183" s="989"/>
      <c r="BF183" s="989"/>
      <c r="BG183" s="989"/>
      <c r="BH183" s="989"/>
    </row>
    <row r="184" spans="1:62" ht="16.5" thickBot="1" x14ac:dyDescent="0.3">
      <c r="A184" s="1"/>
      <c r="B184" s="1"/>
      <c r="C184" s="1"/>
      <c r="D184" s="1"/>
      <c r="E184" s="1"/>
      <c r="F184" s="1"/>
      <c r="G184" s="1"/>
      <c r="H184" s="1"/>
      <c r="I184" s="3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39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62" ht="21" thickTop="1" x14ac:dyDescent="0.3">
      <c r="A185" s="19"/>
      <c r="B185" s="973"/>
      <c r="C185" s="974"/>
      <c r="D185" s="974"/>
      <c r="E185" s="974"/>
      <c r="F185" s="974"/>
      <c r="G185" s="1006" t="s">
        <v>130</v>
      </c>
      <c r="H185" s="1006"/>
      <c r="I185" s="1006"/>
      <c r="J185" s="1006"/>
      <c r="K185" s="1006"/>
      <c r="L185" s="1006"/>
      <c r="M185" s="1006"/>
      <c r="N185" s="1006"/>
      <c r="O185" s="1006"/>
      <c r="P185" s="1006"/>
      <c r="Q185" s="1006"/>
      <c r="R185" s="1006"/>
      <c r="S185" s="1006"/>
      <c r="T185" s="1006"/>
      <c r="U185" s="1006"/>
      <c r="V185" s="1006"/>
      <c r="W185" s="1006"/>
      <c r="X185" s="1008"/>
      <c r="Y185" s="126"/>
      <c r="Z185" s="1010" t="s">
        <v>8</v>
      </c>
      <c r="AA185" s="1008"/>
      <c r="AB185" s="981">
        <f>S183-AU183</f>
        <v>3106195.6849999996</v>
      </c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112"/>
      <c r="AQ185" s="112"/>
      <c r="AR185" s="112"/>
      <c r="AS185" s="113"/>
      <c r="AT185" s="113"/>
      <c r="AU185" s="113"/>
      <c r="AV185" s="113"/>
      <c r="AW185" s="113"/>
      <c r="AX185" s="113"/>
      <c r="AY185" s="113"/>
      <c r="AZ185" s="114"/>
      <c r="BD185" s="1012"/>
      <c r="BE185" s="989"/>
      <c r="BF185" s="989"/>
      <c r="BG185" s="989"/>
      <c r="BH185" s="989"/>
      <c r="BI185" s="989"/>
      <c r="BJ185" s="989"/>
    </row>
    <row r="186" spans="1:62" ht="21" thickBot="1" x14ac:dyDescent="0.35">
      <c r="A186" s="34"/>
      <c r="B186" s="975"/>
      <c r="C186" s="976"/>
      <c r="D186" s="976"/>
      <c r="E186" s="976"/>
      <c r="F186" s="976"/>
      <c r="G186" s="1007"/>
      <c r="H186" s="1007"/>
      <c r="I186" s="1007"/>
      <c r="J186" s="1007"/>
      <c r="K186" s="1007"/>
      <c r="L186" s="1007"/>
      <c r="M186" s="1007"/>
      <c r="N186" s="1007"/>
      <c r="O186" s="1007"/>
      <c r="P186" s="1007"/>
      <c r="Q186" s="1007"/>
      <c r="R186" s="1007"/>
      <c r="S186" s="1007"/>
      <c r="T186" s="1007"/>
      <c r="U186" s="1007"/>
      <c r="V186" s="1007"/>
      <c r="W186" s="1007"/>
      <c r="X186" s="1009"/>
      <c r="Y186" s="128"/>
      <c r="Z186" s="1011"/>
      <c r="AA186" s="1009"/>
      <c r="AB186" s="982"/>
      <c r="AC186" s="982"/>
      <c r="AD186" s="982"/>
      <c r="AE186" s="982"/>
      <c r="AF186" s="982"/>
      <c r="AG186" s="982"/>
      <c r="AH186" s="982"/>
      <c r="AI186" s="982"/>
      <c r="AJ186" s="982"/>
      <c r="AK186" s="982"/>
      <c r="AL186" s="982"/>
      <c r="AM186" s="982"/>
      <c r="AN186" s="982"/>
      <c r="AO186" s="982"/>
      <c r="AP186" s="116"/>
      <c r="AQ186" s="116"/>
      <c r="AR186" s="116"/>
      <c r="AS186" s="117"/>
      <c r="AT186" s="117"/>
      <c r="AU186" s="117"/>
      <c r="AV186" s="117"/>
      <c r="AW186" s="117"/>
      <c r="AX186" s="117"/>
      <c r="AY186" s="117"/>
      <c r="AZ186" s="118"/>
    </row>
    <row r="187" spans="1:62" ht="16.5" thickTop="1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62" ht="15.75" x14ac:dyDescent="0.25">
      <c r="B188" s="1" t="s">
        <v>170</v>
      </c>
      <c r="C188" s="1" t="s">
        <v>155</v>
      </c>
      <c r="D188" s="1"/>
      <c r="E188" s="1"/>
      <c r="F188" s="1"/>
      <c r="G188" s="1"/>
      <c r="H188" s="1"/>
      <c r="I188" s="4"/>
      <c r="J188" s="1"/>
      <c r="K188" s="1"/>
      <c r="L188" s="1"/>
      <c r="M188" s="1"/>
      <c r="N188" s="1"/>
      <c r="O188" s="4"/>
      <c r="P188" s="4"/>
      <c r="Q188" s="4"/>
      <c r="R188" s="1"/>
      <c r="S188" s="108"/>
      <c r="T188" s="108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62" ht="15.75" x14ac:dyDescent="0.25">
      <c r="B189" s="1">
        <v>1</v>
      </c>
      <c r="C189" s="1" t="s">
        <v>555</v>
      </c>
      <c r="D189" s="1"/>
      <c r="E189" s="1"/>
      <c r="F189" s="1"/>
      <c r="G189" s="1"/>
      <c r="H189" s="1"/>
      <c r="I189" s="4"/>
      <c r="J189" s="1"/>
      <c r="K189" s="1"/>
      <c r="L189" s="1"/>
      <c r="M189" s="1"/>
      <c r="N189" s="1"/>
      <c r="O189" s="4"/>
      <c r="P189" s="4"/>
      <c r="Q189" s="4"/>
      <c r="R189" s="1"/>
      <c r="S189" s="108"/>
      <c r="T189" s="108"/>
      <c r="U189" s="108"/>
      <c r="V189" s="108"/>
      <c r="W189" s="108"/>
      <c r="X189" s="108"/>
      <c r="Y189" s="1"/>
      <c r="Z189" s="1"/>
      <c r="AA189" s="1">
        <v>2</v>
      </c>
      <c r="AB189" s="1" t="s">
        <v>171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983">
        <v>0.6</v>
      </c>
      <c r="AS189" s="983"/>
      <c r="AT189" s="1" t="s">
        <v>8</v>
      </c>
      <c r="AU189" s="970">
        <f>'DPLK (urut)'!F12</f>
        <v>481122.99</v>
      </c>
      <c r="AV189" s="971"/>
      <c r="AW189" s="971"/>
      <c r="AX189" s="971"/>
      <c r="AY189" s="971"/>
      <c r="AZ189" s="972"/>
    </row>
    <row r="190" spans="1:62" ht="3" customHeight="1" x14ac:dyDescent="0.25">
      <c r="B190" s="1"/>
      <c r="C190" s="1"/>
      <c r="D190" s="1"/>
      <c r="E190" s="1"/>
      <c r="F190" s="1"/>
      <c r="G190" s="1"/>
      <c r="H190" s="1"/>
      <c r="I190" s="4"/>
      <c r="J190" s="1"/>
      <c r="K190" s="1"/>
      <c r="L190" s="1"/>
      <c r="M190" s="1"/>
      <c r="N190" s="1"/>
      <c r="O190" s="4"/>
      <c r="P190" s="4"/>
      <c r="Q190" s="4"/>
      <c r="R190" s="1"/>
      <c r="S190" s="108"/>
      <c r="T190" s="108"/>
      <c r="U190" s="108"/>
      <c r="V190" s="108"/>
      <c r="W190" s="108"/>
      <c r="X190" s="108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62" ht="15.75" x14ac:dyDescent="0.25">
      <c r="B191" s="1"/>
      <c r="C191" s="1" t="s">
        <v>127</v>
      </c>
      <c r="D191" s="1"/>
      <c r="E191" s="1"/>
      <c r="F191" s="1"/>
      <c r="G191" s="1"/>
      <c r="H191" s="1"/>
      <c r="I191" s="4"/>
      <c r="J191" s="1"/>
      <c r="K191" s="1"/>
      <c r="L191" s="1"/>
      <c r="M191" s="1"/>
      <c r="N191" s="1"/>
      <c r="O191" s="969">
        <v>3.0000000000000001E-3</v>
      </c>
      <c r="P191" s="969"/>
      <c r="Q191" s="4" t="s">
        <v>8</v>
      </c>
      <c r="R191" s="1"/>
      <c r="S191" s="970">
        <f>'BPJS Ketenagakerjaan'!F17</f>
        <v>13281.531000000001</v>
      </c>
      <c r="T191" s="971"/>
      <c r="U191" s="971"/>
      <c r="V191" s="971"/>
      <c r="W191" s="971"/>
      <c r="X191" s="972"/>
      <c r="Y191" s="1"/>
      <c r="Z191" s="1"/>
      <c r="AA191" s="1">
        <v>3</v>
      </c>
      <c r="AB191" s="1" t="s">
        <v>186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 t="s">
        <v>8</v>
      </c>
      <c r="AU191" s="970">
        <v>0</v>
      </c>
      <c r="AV191" s="971"/>
      <c r="AW191" s="971"/>
      <c r="AX191" s="971"/>
      <c r="AY191" s="971"/>
      <c r="AZ191" s="972"/>
    </row>
    <row r="192" spans="1:62" ht="3" customHeight="1" x14ac:dyDescent="0.25">
      <c r="B192" s="1"/>
      <c r="C192" s="1"/>
      <c r="D192" s="1"/>
      <c r="E192" s="1"/>
      <c r="F192" s="1"/>
      <c r="G192" s="1"/>
      <c r="H192" s="1"/>
      <c r="I192" s="4"/>
      <c r="J192" s="1"/>
      <c r="K192" s="1"/>
      <c r="L192" s="1"/>
      <c r="M192" s="1"/>
      <c r="N192" s="1"/>
      <c r="O192" s="109"/>
      <c r="P192" s="109"/>
      <c r="Q192" s="4"/>
      <c r="R192" s="1"/>
      <c r="S192" s="106"/>
      <c r="T192" s="106"/>
      <c r="U192" s="106"/>
      <c r="V192" s="106"/>
      <c r="W192" s="106"/>
      <c r="X192" s="106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x14ac:dyDescent="0.25">
      <c r="B193" s="1"/>
      <c r="C193" s="1" t="s">
        <v>131</v>
      </c>
      <c r="D193" s="1"/>
      <c r="E193" s="1"/>
      <c r="F193" s="1"/>
      <c r="G193" s="1"/>
      <c r="H193" s="1"/>
      <c r="I193" s="4"/>
      <c r="J193" s="1"/>
      <c r="K193" s="1"/>
      <c r="L193" s="1"/>
      <c r="M193" s="1"/>
      <c r="N193" s="1"/>
      <c r="O193" s="969">
        <v>8.8999999999999999E-3</v>
      </c>
      <c r="P193" s="969"/>
      <c r="Q193" s="4" t="s">
        <v>8</v>
      </c>
      <c r="R193" s="1"/>
      <c r="S193" s="970">
        <f>'BPJS Ketenagakerjaan'!H17</f>
        <v>39401.8753</v>
      </c>
      <c r="T193" s="971"/>
      <c r="U193" s="971"/>
      <c r="V193" s="971"/>
      <c r="W193" s="971"/>
      <c r="X193" s="972"/>
      <c r="Y193" s="1"/>
      <c r="Z193" s="1"/>
      <c r="AA193" s="1">
        <v>4</v>
      </c>
      <c r="AB193" s="1" t="s">
        <v>558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8</v>
      </c>
      <c r="AU193" s="970">
        <f>'BPJS Kesehatan'!G45</f>
        <v>177087.08000000002</v>
      </c>
      <c r="AV193" s="971"/>
      <c r="AW193" s="971"/>
      <c r="AX193" s="971"/>
      <c r="AY193" s="971"/>
      <c r="AZ193" s="972"/>
    </row>
    <row r="194" spans="1:52" ht="3" customHeight="1" x14ac:dyDescent="0.25">
      <c r="B194" s="1"/>
      <c r="C194" s="1"/>
      <c r="D194" s="1"/>
      <c r="E194" s="1"/>
      <c r="F194" s="1"/>
      <c r="G194" s="1"/>
      <c r="H194" s="1"/>
      <c r="I194" s="4"/>
      <c r="J194" s="1"/>
      <c r="K194" s="1"/>
      <c r="L194" s="1"/>
      <c r="M194" s="1"/>
      <c r="N194" s="1"/>
      <c r="O194" s="109"/>
      <c r="P194" s="109"/>
      <c r="Q194" s="4"/>
      <c r="R194" s="1"/>
      <c r="S194" s="106"/>
      <c r="T194" s="106"/>
      <c r="U194" s="106"/>
      <c r="V194" s="106"/>
      <c r="W194" s="106"/>
      <c r="X194" s="106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x14ac:dyDescent="0.25">
      <c r="B195" s="1"/>
      <c r="C195" s="1" t="s">
        <v>156</v>
      </c>
      <c r="D195" s="1"/>
      <c r="E195" s="1"/>
      <c r="F195" s="1"/>
      <c r="G195" s="1"/>
      <c r="H195" s="1"/>
      <c r="I195" s="4"/>
      <c r="J195" s="1"/>
      <c r="K195" s="1"/>
      <c r="L195" s="1"/>
      <c r="M195" s="1"/>
      <c r="N195" s="1"/>
      <c r="O195" s="969">
        <v>3.6999999999999998E-2</v>
      </c>
      <c r="P195" s="969"/>
      <c r="Q195" s="4" t="s">
        <v>8</v>
      </c>
      <c r="R195" s="1"/>
      <c r="S195" s="970">
        <f>'BPJS Ketenagakerjaan'!M17</f>
        <v>163805.549</v>
      </c>
      <c r="T195" s="971"/>
      <c r="U195" s="971"/>
      <c r="V195" s="971"/>
      <c r="W195" s="971"/>
      <c r="X195" s="972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3" customHeight="1" x14ac:dyDescent="0.25">
      <c r="B196" s="1"/>
      <c r="C196" s="1"/>
      <c r="D196" s="1"/>
      <c r="E196" s="1"/>
      <c r="F196" s="1"/>
      <c r="G196" s="1"/>
      <c r="H196" s="1"/>
      <c r="I196" s="4"/>
      <c r="J196" s="1"/>
      <c r="K196" s="1"/>
      <c r="L196" s="1"/>
      <c r="M196" s="1"/>
      <c r="N196" s="1"/>
      <c r="O196" s="503"/>
      <c r="P196" s="503"/>
      <c r="Q196" s="4"/>
      <c r="R196" s="1"/>
      <c r="S196" s="502"/>
      <c r="T196" s="502"/>
      <c r="U196" s="502"/>
      <c r="V196" s="502"/>
      <c r="W196" s="502"/>
      <c r="X196" s="502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x14ac:dyDescent="0.25">
      <c r="B197" s="1"/>
      <c r="C197" s="1" t="s">
        <v>602</v>
      </c>
      <c r="D197" s="1"/>
      <c r="E197" s="1"/>
      <c r="F197" s="1"/>
      <c r="G197" s="1"/>
      <c r="H197" s="1"/>
      <c r="I197" s="4"/>
      <c r="J197" s="1"/>
      <c r="K197" s="1"/>
      <c r="L197" s="1"/>
      <c r="M197" s="1"/>
      <c r="N197" s="1"/>
      <c r="O197" s="969">
        <v>0.02</v>
      </c>
      <c r="P197" s="969"/>
      <c r="Q197" s="4" t="s">
        <v>8</v>
      </c>
      <c r="R197" s="1"/>
      <c r="S197" s="970">
        <f>'BPJS Ketenagakerjaan'!R17</f>
        <v>88543.540000000008</v>
      </c>
      <c r="T197" s="971"/>
      <c r="U197" s="971"/>
      <c r="V197" s="971"/>
      <c r="W197" s="971"/>
      <c r="X197" s="972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201" spans="1:52" ht="15.7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2" ht="18.75" x14ac:dyDescent="0.3">
      <c r="A202" s="1"/>
      <c r="B202" s="1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 t="s">
        <v>350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1"/>
      <c r="AY202" s="1"/>
    </row>
    <row r="203" spans="1:52" ht="15.75" x14ac:dyDescent="0.25">
      <c r="A203" s="1"/>
      <c r="B203" s="1"/>
      <c r="C203" s="1"/>
      <c r="D203" s="1"/>
      <c r="E203" s="1"/>
      <c r="F203" s="1"/>
      <c r="G203" s="1"/>
      <c r="H203" s="1"/>
      <c r="I203" s="3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2" ht="22.5" x14ac:dyDescent="0.3">
      <c r="A204" s="1"/>
      <c r="B204" s="1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1" t="s">
        <v>15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1"/>
      <c r="AY204" s="1"/>
    </row>
    <row r="205" spans="1:52" ht="15.75" x14ac:dyDescent="0.25">
      <c r="A205" s="1"/>
      <c r="B205" s="1"/>
      <c r="C205" s="1"/>
      <c r="D205" s="1"/>
      <c r="E205" s="1"/>
      <c r="F205" s="1"/>
      <c r="G205" s="1"/>
      <c r="H205" s="1"/>
      <c r="I205" s="3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2" ht="15.75" x14ac:dyDescent="0.25">
      <c r="A206" s="1"/>
      <c r="B206" s="5"/>
      <c r="C206" s="6" t="s">
        <v>7</v>
      </c>
      <c r="D206" s="7"/>
      <c r="E206" s="7"/>
      <c r="F206" s="7"/>
      <c r="G206" s="7"/>
      <c r="H206" s="7"/>
      <c r="I206" s="11" t="s">
        <v>8</v>
      </c>
      <c r="J206" s="7"/>
      <c r="K206" s="994" t="str">
        <f>'Rekap1 +tunjangan'!B42</f>
        <v>MUHAMMAD FAISAL, S.Kom</v>
      </c>
      <c r="L206" s="995"/>
      <c r="M206" s="995"/>
      <c r="N206" s="995"/>
      <c r="O206" s="995"/>
      <c r="P206" s="995"/>
      <c r="Q206" s="995"/>
      <c r="R206" s="995"/>
      <c r="S206" s="995"/>
      <c r="T206" s="995"/>
      <c r="U206" s="995"/>
      <c r="V206" s="995"/>
      <c r="W206" s="995"/>
      <c r="X206" s="996"/>
      <c r="Y206" s="90"/>
      <c r="Z206" s="1"/>
      <c r="AA206" s="8" t="s">
        <v>11</v>
      </c>
      <c r="AB206" s="7"/>
      <c r="AC206" s="7"/>
      <c r="AD206" s="7"/>
      <c r="AE206" s="7"/>
      <c r="AF206" s="11" t="s">
        <v>8</v>
      </c>
      <c r="AG206" s="7"/>
      <c r="AH206" s="994" t="str">
        <f>AH141</f>
        <v>KOMERSIAL DAN PENGEMBANGAN USAHA</v>
      </c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1004"/>
    </row>
    <row r="207" spans="1:52" ht="3" customHeight="1" x14ac:dyDescent="0.25">
      <c r="A207" s="1"/>
      <c r="B207" s="1"/>
      <c r="C207" s="1"/>
      <c r="D207" s="1"/>
      <c r="E207" s="1"/>
      <c r="F207" s="1"/>
      <c r="G207" s="1"/>
      <c r="H207" s="1"/>
      <c r="I207" s="10"/>
      <c r="J207" s="1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1"/>
      <c r="AA207" s="2"/>
      <c r="AB207" s="1"/>
      <c r="AC207" s="1"/>
      <c r="AD207" s="1"/>
      <c r="AE207" s="1"/>
      <c r="AF207" s="12"/>
      <c r="AG207" s="1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1"/>
      <c r="AY207" s="1"/>
    </row>
    <row r="208" spans="1:52" ht="15.75" x14ac:dyDescent="0.25">
      <c r="A208" s="1"/>
      <c r="B208" s="5"/>
      <c r="C208" s="6" t="s">
        <v>21</v>
      </c>
      <c r="D208" s="7"/>
      <c r="E208" s="7"/>
      <c r="F208" s="7"/>
      <c r="G208" s="7"/>
      <c r="H208" s="7"/>
      <c r="I208" s="11" t="s">
        <v>8</v>
      </c>
      <c r="J208" s="7"/>
      <c r="K208" s="994" t="s">
        <v>400</v>
      </c>
      <c r="L208" s="995"/>
      <c r="M208" s="995"/>
      <c r="N208" s="995"/>
      <c r="O208" s="995"/>
      <c r="P208" s="995"/>
      <c r="Q208" s="995"/>
      <c r="R208" s="995"/>
      <c r="S208" s="995"/>
      <c r="T208" s="995"/>
      <c r="U208" s="995"/>
      <c r="V208" s="995"/>
      <c r="W208" s="995"/>
      <c r="X208" s="996"/>
      <c r="Y208" s="90"/>
      <c r="Z208" s="1"/>
      <c r="AA208" s="8" t="s">
        <v>12</v>
      </c>
      <c r="AB208" s="7"/>
      <c r="AC208" s="7"/>
      <c r="AD208" s="7"/>
      <c r="AE208" s="7"/>
      <c r="AF208" s="11" t="s">
        <v>8</v>
      </c>
      <c r="AG208" s="7"/>
      <c r="AH208" s="997">
        <f>UMUM!AH8</f>
        <v>42659</v>
      </c>
      <c r="AI208" s="997"/>
      <c r="AJ208" s="997"/>
      <c r="AK208" s="997"/>
      <c r="AL208" s="997"/>
      <c r="AM208" s="67" t="s">
        <v>18</v>
      </c>
      <c r="AN208" s="7"/>
      <c r="AO208" s="997">
        <f>UMUM!AO77</f>
        <v>42689</v>
      </c>
      <c r="AP208" s="997"/>
      <c r="AQ208" s="997"/>
      <c r="AR208" s="997"/>
      <c r="AS208" s="997"/>
      <c r="AT208" s="68"/>
      <c r="AU208" s="68"/>
      <c r="AV208" s="68"/>
      <c r="AW208" s="68"/>
      <c r="AX208" s="7"/>
      <c r="AY208" s="74"/>
    </row>
    <row r="209" spans="1:52" ht="3" customHeight="1" x14ac:dyDescent="0.25">
      <c r="A209" s="1"/>
      <c r="B209" s="1"/>
      <c r="C209" s="1"/>
      <c r="D209" s="1"/>
      <c r="E209" s="1"/>
      <c r="F209" s="1"/>
      <c r="G209" s="1"/>
      <c r="H209" s="1"/>
      <c r="I209" s="10"/>
      <c r="J209" s="1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1"/>
      <c r="AA209" s="2"/>
      <c r="AB209" s="1"/>
      <c r="AC209" s="1"/>
      <c r="AD209" s="1"/>
      <c r="AE209" s="1"/>
      <c r="AF209" s="12"/>
      <c r="AG209" s="1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1"/>
      <c r="AY209" s="1"/>
    </row>
    <row r="210" spans="1:52" ht="15.75" x14ac:dyDescent="0.25">
      <c r="A210" s="1"/>
      <c r="B210" s="5"/>
      <c r="C210" s="6" t="s">
        <v>6</v>
      </c>
      <c r="D210" s="7"/>
      <c r="E210" s="7"/>
      <c r="F210" s="7"/>
      <c r="G210" s="7"/>
      <c r="H210" s="7"/>
      <c r="I210" s="11" t="s">
        <v>8</v>
      </c>
      <c r="J210" s="7"/>
      <c r="K210" s="999" t="s">
        <v>837</v>
      </c>
      <c r="L210" s="1000"/>
      <c r="M210" s="1000"/>
      <c r="N210" s="1000"/>
      <c r="O210" s="1000"/>
      <c r="P210" s="1000"/>
      <c r="Q210" s="1000"/>
      <c r="R210" s="1000"/>
      <c r="S210" s="1000"/>
      <c r="T210" s="1000"/>
      <c r="U210" s="1000"/>
      <c r="V210" s="1000"/>
      <c r="W210" s="1000"/>
      <c r="X210" s="1001"/>
      <c r="Y210" s="91"/>
      <c r="Z210" s="1"/>
      <c r="AA210" s="8" t="s">
        <v>13</v>
      </c>
      <c r="AB210" s="7"/>
      <c r="AC210" s="7"/>
      <c r="AD210" s="7"/>
      <c r="AE210" s="7"/>
      <c r="AF210" s="11" t="s">
        <v>8</v>
      </c>
      <c r="AG210" s="7"/>
      <c r="AH210" s="1002">
        <f>'Rekap1 +tunjangan'!C42</f>
        <v>42629</v>
      </c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7"/>
      <c r="AY210" s="74"/>
    </row>
    <row r="211" spans="1:52" ht="3" customHeight="1" x14ac:dyDescent="0.25">
      <c r="A211" s="1"/>
      <c r="B211" s="1"/>
      <c r="C211" s="1"/>
      <c r="D211" s="1"/>
      <c r="E211" s="1"/>
      <c r="F211" s="1"/>
      <c r="G211" s="1"/>
      <c r="H211" s="1"/>
      <c r="I211" s="10"/>
      <c r="J211" s="1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1"/>
      <c r="AA211" s="2"/>
      <c r="AB211" s="1"/>
      <c r="AC211" s="1"/>
      <c r="AD211" s="1"/>
      <c r="AE211" s="1"/>
      <c r="AF211" s="12"/>
      <c r="AG211" s="1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1"/>
      <c r="AY211" s="1"/>
    </row>
    <row r="212" spans="1:52" ht="15.75" x14ac:dyDescent="0.25">
      <c r="A212" s="1"/>
      <c r="B212" s="5"/>
      <c r="C212" s="6" t="s">
        <v>104</v>
      </c>
      <c r="D212" s="7"/>
      <c r="E212" s="7"/>
      <c r="F212" s="7"/>
      <c r="G212" s="7"/>
      <c r="H212" s="7"/>
      <c r="I212" s="87" t="s">
        <v>8</v>
      </c>
      <c r="J212" s="7"/>
      <c r="K212" s="994" t="s">
        <v>116</v>
      </c>
      <c r="L212" s="995"/>
      <c r="M212" s="995"/>
      <c r="N212" s="995"/>
      <c r="O212" s="995"/>
      <c r="P212" s="995"/>
      <c r="Q212" s="995"/>
      <c r="R212" s="995"/>
      <c r="S212" s="995"/>
      <c r="T212" s="995"/>
      <c r="U212" s="995"/>
      <c r="V212" s="995"/>
      <c r="W212" s="995"/>
      <c r="X212" s="996"/>
      <c r="Y212" s="90"/>
      <c r="Z212" s="1"/>
      <c r="AA212" s="8" t="s">
        <v>14</v>
      </c>
      <c r="AB212" s="7"/>
      <c r="AC212" s="7"/>
      <c r="AD212" s="7"/>
      <c r="AE212" s="7"/>
      <c r="AF212" s="11" t="s">
        <v>8</v>
      </c>
      <c r="AG212" s="7"/>
      <c r="AH212" s="1064" t="s">
        <v>825</v>
      </c>
      <c r="AI212" s="994"/>
      <c r="AJ212" s="994"/>
      <c r="AK212" s="994"/>
      <c r="AL212" s="994"/>
      <c r="AM212" s="994"/>
      <c r="AN212" s="67" t="s">
        <v>161</v>
      </c>
      <c r="AO212" s="67"/>
      <c r="AP212" s="67"/>
      <c r="AQ212" s="67"/>
      <c r="AR212" s="67"/>
      <c r="AS212" s="67"/>
      <c r="AT212" s="67"/>
      <c r="AU212" s="67"/>
      <c r="AV212" s="67"/>
      <c r="AW212" s="67"/>
      <c r="AX212" s="7"/>
      <c r="AY212" s="74"/>
    </row>
    <row r="213" spans="1:52" ht="15.75" x14ac:dyDescent="0.25">
      <c r="A213" s="1"/>
      <c r="B213" s="1"/>
      <c r="C213" s="1"/>
      <c r="D213" s="1"/>
      <c r="E213" s="1"/>
      <c r="F213" s="1"/>
      <c r="G213" s="1"/>
      <c r="H213" s="1"/>
      <c r="I213" s="3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2" ht="15.75" x14ac:dyDescent="0.25">
      <c r="A214" s="1"/>
      <c r="B214" s="1" t="s">
        <v>167</v>
      </c>
      <c r="C214" s="1" t="s">
        <v>0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4"/>
      <c r="Q214" s="4" t="s">
        <v>8</v>
      </c>
      <c r="R214" s="1"/>
      <c r="S214" s="970">
        <f>'Rekap1 +tunjangan'!E42</f>
        <v>2308543</v>
      </c>
      <c r="T214" s="971"/>
      <c r="U214" s="971"/>
      <c r="V214" s="971"/>
      <c r="W214" s="971"/>
      <c r="X214" s="972"/>
      <c r="Y214" s="108"/>
      <c r="Z214" s="1"/>
      <c r="AA214" s="1" t="s">
        <v>166</v>
      </c>
      <c r="AB214" s="1" t="s">
        <v>153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3" customHeight="1" x14ac:dyDescent="0.25">
      <c r="A215" s="1"/>
      <c r="B215" s="1"/>
      <c r="C215" s="1"/>
      <c r="D215" s="1"/>
      <c r="E215" s="1"/>
      <c r="F215" s="1"/>
      <c r="G215" s="1"/>
      <c r="H215" s="1"/>
      <c r="I215" s="3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x14ac:dyDescent="0.25">
      <c r="A216" s="1"/>
      <c r="B216" s="1" t="s">
        <v>168</v>
      </c>
      <c r="C216" s="1" t="s">
        <v>125</v>
      </c>
      <c r="D216" s="1"/>
      <c r="E216" s="1"/>
      <c r="F216" s="1"/>
      <c r="G216" s="1"/>
      <c r="H216" s="1"/>
      <c r="I216" s="1"/>
      <c r="J216" s="1"/>
      <c r="K216" s="16"/>
      <c r="L216" s="16"/>
      <c r="M216" s="16"/>
      <c r="N216" s="16"/>
      <c r="O216" s="1"/>
      <c r="P216" s="4"/>
      <c r="Q216" s="4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 t="s">
        <v>108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3" customHeight="1" x14ac:dyDescent="0.25">
      <c r="A217" s="1"/>
      <c r="B217" s="1"/>
      <c r="C217" s="1"/>
      <c r="D217" s="1"/>
      <c r="E217" s="1"/>
      <c r="F217" s="1"/>
      <c r="G217" s="1"/>
      <c r="H217" s="1"/>
      <c r="I217" s="4"/>
      <c r="J217" s="1"/>
      <c r="K217" s="39"/>
      <c r="L217" s="39"/>
      <c r="M217" s="39"/>
      <c r="N217" s="39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39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x14ac:dyDescent="0.25">
      <c r="A218" s="1"/>
      <c r="B218" s="1"/>
      <c r="C218" s="1" t="s">
        <v>20</v>
      </c>
      <c r="D218" s="1"/>
      <c r="E218" s="1"/>
      <c r="F218" s="1"/>
      <c r="G218" s="1"/>
      <c r="H218" s="1"/>
      <c r="I218" s="4"/>
      <c r="J218" s="1"/>
      <c r="K218" s="1"/>
      <c r="L218" s="1"/>
      <c r="M218" s="1"/>
      <c r="N218" s="1"/>
      <c r="O218" s="1"/>
      <c r="P218" s="4"/>
      <c r="Q218" s="4" t="s">
        <v>8</v>
      </c>
      <c r="R218" s="1"/>
      <c r="S218" s="970">
        <f>'Rekap1 +tunjangan'!G42</f>
        <v>0</v>
      </c>
      <c r="T218" s="971"/>
      <c r="U218" s="971"/>
      <c r="V218" s="971"/>
      <c r="W218" s="971"/>
      <c r="X218" s="972"/>
      <c r="Y218" s="108"/>
      <c r="Z218" s="1"/>
      <c r="AA218" s="1"/>
      <c r="AB218" s="1" t="s">
        <v>550</v>
      </c>
      <c r="AC218" s="1"/>
      <c r="AD218" s="1"/>
      <c r="AE218" s="1"/>
      <c r="AF218" s="4"/>
      <c r="AG218" s="15"/>
      <c r="AH218" s="16"/>
      <c r="AI218" s="16"/>
      <c r="AJ218" s="505"/>
      <c r="AK218" s="505"/>
      <c r="AL218" s="16"/>
      <c r="AM218" s="16"/>
      <c r="AN218" s="16"/>
      <c r="AO218" s="15"/>
      <c r="AP218" s="990">
        <v>0</v>
      </c>
      <c r="AQ218" s="1005"/>
      <c r="AR218" s="107"/>
      <c r="AS218" s="1"/>
      <c r="AT218" s="1" t="s">
        <v>8</v>
      </c>
      <c r="AU218" s="970">
        <f>'BPJS Kesehatan'!H63</f>
        <v>30780.578500000003</v>
      </c>
      <c r="AV218" s="971"/>
      <c r="AW218" s="971"/>
      <c r="AX218" s="971"/>
      <c r="AY218" s="971"/>
      <c r="AZ218" s="972"/>
    </row>
    <row r="219" spans="1:52" ht="3" customHeight="1" x14ac:dyDescent="0.25">
      <c r="A219" s="1"/>
      <c r="B219" s="1"/>
      <c r="C219" s="1"/>
      <c r="D219" s="1"/>
      <c r="E219" s="1"/>
      <c r="F219" s="1"/>
      <c r="G219" s="1"/>
      <c r="H219" s="1"/>
      <c r="I219" s="4"/>
      <c r="J219" s="1"/>
      <c r="K219" s="1"/>
      <c r="L219" s="1"/>
      <c r="M219" s="15"/>
      <c r="N219" s="15"/>
      <c r="O219" s="1"/>
      <c r="P219" s="4"/>
      <c r="Q219" s="4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504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>
        <v>0</v>
      </c>
      <c r="AX219" s="1"/>
      <c r="AY219" s="1"/>
      <c r="AZ219" s="1"/>
    </row>
    <row r="220" spans="1:52" ht="15.75" x14ac:dyDescent="0.25">
      <c r="A220" s="1"/>
      <c r="B220" s="1"/>
      <c r="C220" s="1" t="s">
        <v>41</v>
      </c>
      <c r="D220" s="1"/>
      <c r="E220" s="1"/>
      <c r="F220" s="1"/>
      <c r="G220" s="1"/>
      <c r="H220" s="1"/>
      <c r="I220" s="4"/>
      <c r="J220" s="1"/>
      <c r="K220" s="1"/>
      <c r="L220" s="1"/>
      <c r="M220" s="1"/>
      <c r="N220" s="1"/>
      <c r="O220" s="1"/>
      <c r="P220" s="4"/>
      <c r="Q220" s="4" t="s">
        <v>8</v>
      </c>
      <c r="R220" s="1"/>
      <c r="S220" s="970">
        <f>'Rekap1 +tunjangan'!H42</f>
        <v>0</v>
      </c>
      <c r="T220" s="971"/>
      <c r="U220" s="971"/>
      <c r="V220" s="971"/>
      <c r="W220" s="971"/>
      <c r="X220" s="972"/>
      <c r="Y220" s="108"/>
      <c r="Z220" s="1"/>
      <c r="AA220" s="1"/>
      <c r="AB220" s="1" t="s">
        <v>88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992"/>
      <c r="AQ220" s="992"/>
      <c r="AR220" s="119"/>
      <c r="AS220" s="1"/>
      <c r="AT220" s="1" t="s">
        <v>8</v>
      </c>
      <c r="AU220" s="970">
        <f>'Rekap1 +tunjangan'!AF42</f>
        <v>57713.575000000004</v>
      </c>
      <c r="AV220" s="971"/>
      <c r="AW220" s="971"/>
      <c r="AX220" s="971"/>
      <c r="AY220" s="971"/>
      <c r="AZ220" s="972"/>
    </row>
    <row r="221" spans="1:52" ht="3" customHeight="1" x14ac:dyDescent="0.25">
      <c r="A221" s="1"/>
      <c r="B221" s="1"/>
      <c r="C221" s="1"/>
      <c r="D221" s="1"/>
      <c r="E221" s="1"/>
      <c r="F221" s="1"/>
      <c r="G221" s="1"/>
      <c r="H221" s="1"/>
      <c r="I221" s="4"/>
      <c r="J221" s="1"/>
      <c r="K221" s="1"/>
      <c r="L221" s="1"/>
      <c r="M221" s="1"/>
      <c r="N221" s="1"/>
      <c r="O221" s="1"/>
      <c r="P221" s="39"/>
      <c r="Q221" s="39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504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x14ac:dyDescent="0.25">
      <c r="A222" s="1"/>
      <c r="B222" s="1"/>
      <c r="C222" s="1" t="s">
        <v>21</v>
      </c>
      <c r="D222" s="1"/>
      <c r="E222" s="1"/>
      <c r="F222" s="1"/>
      <c r="G222" s="1"/>
      <c r="H222" s="1"/>
      <c r="I222" s="4"/>
      <c r="J222" s="1"/>
      <c r="K222" s="1"/>
      <c r="L222" s="1"/>
      <c r="M222" s="1"/>
      <c r="N222" s="1"/>
      <c r="O222" s="1"/>
      <c r="P222" s="4"/>
      <c r="Q222" s="4" t="s">
        <v>8</v>
      </c>
      <c r="R222" s="1"/>
      <c r="S222" s="970">
        <f>'Rekap1 +tunjangan'!I42</f>
        <v>0</v>
      </c>
      <c r="T222" s="971"/>
      <c r="U222" s="971"/>
      <c r="V222" s="971"/>
      <c r="W222" s="971"/>
      <c r="X222" s="972"/>
      <c r="Y222" s="108"/>
      <c r="Z222" s="1"/>
      <c r="AA222" s="1"/>
      <c r="AB222" s="1" t="s">
        <v>551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013"/>
      <c r="AV222" s="1013"/>
      <c r="AW222" s="1013"/>
      <c r="AX222" s="1013"/>
      <c r="AY222" s="1013"/>
      <c r="AZ222" s="1013"/>
    </row>
    <row r="223" spans="1:52" ht="3" customHeight="1" x14ac:dyDescent="0.25">
      <c r="A223" s="1"/>
      <c r="B223" s="1"/>
      <c r="C223" s="1"/>
      <c r="D223" s="1"/>
      <c r="E223" s="1"/>
      <c r="F223" s="1"/>
      <c r="G223" s="1"/>
      <c r="H223" s="1"/>
      <c r="I223" s="4"/>
      <c r="J223" s="1"/>
      <c r="K223" s="1"/>
      <c r="L223" s="1"/>
      <c r="M223" s="1"/>
      <c r="N223" s="1"/>
      <c r="O223" s="1"/>
      <c r="P223" s="39"/>
      <c r="Q223" s="39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x14ac:dyDescent="0.25">
      <c r="A224" s="1"/>
      <c r="B224" s="1"/>
      <c r="C224" s="1" t="s">
        <v>1</v>
      </c>
      <c r="D224" s="1"/>
      <c r="E224" s="1"/>
      <c r="F224" s="1"/>
      <c r="G224" s="1"/>
      <c r="H224" s="1"/>
      <c r="I224" s="4"/>
      <c r="J224" s="1"/>
      <c r="K224" s="990">
        <f>'Rekap1 +tunjangan'!D42</f>
        <v>22</v>
      </c>
      <c r="L224" s="991"/>
      <c r="M224" s="130" t="s">
        <v>31</v>
      </c>
      <c r="N224" s="107"/>
      <c r="O224" s="1"/>
      <c r="P224" s="4"/>
      <c r="Q224" s="4" t="s">
        <v>8</v>
      </c>
      <c r="R224" s="1"/>
      <c r="S224" s="970">
        <f>'Rekap1 +tunjangan'!N42</f>
        <v>660000</v>
      </c>
      <c r="T224" s="971"/>
      <c r="U224" s="971"/>
      <c r="V224" s="971"/>
      <c r="W224" s="971"/>
      <c r="X224" s="972"/>
      <c r="Y224" s="108"/>
      <c r="Z224" s="1"/>
      <c r="AA224" s="1"/>
      <c r="AB224" s="1" t="s">
        <v>128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969">
        <v>0.02</v>
      </c>
      <c r="AN224" s="969"/>
      <c r="AO224" s="969"/>
      <c r="AP224" s="1"/>
      <c r="AQ224" s="1"/>
      <c r="AR224" s="1"/>
      <c r="AS224" s="1"/>
      <c r="AT224" s="1" t="s">
        <v>8</v>
      </c>
      <c r="AU224" s="970">
        <f>'BPJS Ketenagakerjaan'!K63</f>
        <v>25184.100000000002</v>
      </c>
      <c r="AV224" s="971"/>
      <c r="AW224" s="971"/>
      <c r="AX224" s="971"/>
      <c r="AY224" s="971"/>
      <c r="AZ224" s="972"/>
    </row>
    <row r="225" spans="1:55" ht="3" customHeight="1" x14ac:dyDescent="0.25">
      <c r="A225" s="1"/>
      <c r="B225" s="1"/>
      <c r="C225" s="1"/>
      <c r="D225" s="1"/>
      <c r="E225" s="1"/>
      <c r="F225" s="1"/>
      <c r="G225" s="1"/>
      <c r="H225" s="1"/>
      <c r="I225" s="4"/>
      <c r="J225" s="1"/>
      <c r="K225" s="1"/>
      <c r="L225" s="1"/>
      <c r="M225" s="37"/>
      <c r="N225" s="1"/>
      <c r="O225" s="1"/>
      <c r="P225" s="4"/>
      <c r="Q225" s="4"/>
      <c r="R225" s="1"/>
      <c r="S225" s="108"/>
      <c r="T225" s="108"/>
      <c r="U225" s="108"/>
      <c r="V225" s="108"/>
      <c r="W225" s="108"/>
      <c r="X225" s="108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5" ht="15.75" x14ac:dyDescent="0.25">
      <c r="A226" s="1"/>
      <c r="B226" s="1"/>
      <c r="C226" s="1" t="s">
        <v>2</v>
      </c>
      <c r="D226" s="1"/>
      <c r="E226" s="1"/>
      <c r="F226" s="1"/>
      <c r="G226" s="1"/>
      <c r="H226" s="1"/>
      <c r="I226" s="4"/>
      <c r="J226" s="1"/>
      <c r="K226" s="990">
        <f>K224</f>
        <v>22</v>
      </c>
      <c r="L226" s="991"/>
      <c r="M226" s="130" t="s">
        <v>31</v>
      </c>
      <c r="N226" s="107"/>
      <c r="O226" s="1"/>
      <c r="P226" s="4"/>
      <c r="Q226" s="4" t="s">
        <v>8</v>
      </c>
      <c r="R226" s="1"/>
      <c r="S226" s="970">
        <f>'Rekap1 +tunjangan'!P42</f>
        <v>704000</v>
      </c>
      <c r="T226" s="971"/>
      <c r="U226" s="971"/>
      <c r="V226" s="971"/>
      <c r="W226" s="971"/>
      <c r="X226" s="972"/>
      <c r="Y226" s="108"/>
      <c r="Z226" s="1"/>
      <c r="AA226" s="1"/>
      <c r="AB226" s="1" t="s">
        <v>602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969">
        <v>0.01</v>
      </c>
      <c r="AN226" s="969"/>
      <c r="AO226" s="969"/>
      <c r="AP226" s="88"/>
      <c r="AQ226" s="1"/>
      <c r="AR226" s="1"/>
      <c r="AS226" s="1"/>
      <c r="AT226" s="1" t="s">
        <v>8</v>
      </c>
      <c r="AU226" s="970">
        <f>'BPJS Ketenagakerjaan'!P63</f>
        <v>12592.050000000001</v>
      </c>
      <c r="AV226" s="971"/>
      <c r="AW226" s="971"/>
      <c r="AX226" s="971"/>
      <c r="AY226" s="971"/>
      <c r="AZ226" s="972"/>
    </row>
    <row r="227" spans="1:55" ht="3" customHeight="1" x14ac:dyDescent="0.25">
      <c r="A227" s="1"/>
      <c r="B227" s="1"/>
      <c r="C227" s="1"/>
      <c r="D227" s="1"/>
      <c r="E227" s="1"/>
      <c r="F227" s="1"/>
      <c r="G227" s="1"/>
      <c r="H227" s="1"/>
      <c r="I227" s="4"/>
      <c r="J227" s="1"/>
      <c r="K227" s="1"/>
      <c r="L227" s="1"/>
      <c r="M227" s="1"/>
      <c r="N227" s="1"/>
      <c r="O227" s="1"/>
      <c r="P227" s="4"/>
      <c r="Q227" s="4"/>
      <c r="R227" s="1"/>
      <c r="S227" s="108"/>
      <c r="T227" s="108"/>
      <c r="U227" s="108"/>
      <c r="V227" s="108"/>
      <c r="W227" s="108"/>
      <c r="X227" s="108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5" ht="15.75" x14ac:dyDescent="0.25">
      <c r="A228" s="1"/>
      <c r="B228" s="1"/>
      <c r="C228" s="1" t="s">
        <v>3</v>
      </c>
      <c r="D228" s="1"/>
      <c r="E228" s="1"/>
      <c r="F228" s="1"/>
      <c r="G228" s="1"/>
      <c r="H228" s="1"/>
      <c r="I228" s="4"/>
      <c r="J228" s="1"/>
      <c r="K228" s="1"/>
      <c r="L228" s="1"/>
      <c r="M228" s="107"/>
      <c r="N228" s="107"/>
      <c r="O228" s="1"/>
      <c r="P228" s="39"/>
      <c r="Q228" s="39" t="s">
        <v>8</v>
      </c>
      <c r="R228" s="1"/>
      <c r="S228" s="970">
        <f>'Rekap1 +tunjangan'!Q42</f>
        <v>0</v>
      </c>
      <c r="T228" s="971"/>
      <c r="U228" s="971"/>
      <c r="V228" s="971"/>
      <c r="W228" s="971"/>
      <c r="X228" s="972"/>
      <c r="Y228" s="108"/>
      <c r="Z228" s="1"/>
      <c r="AA228" s="1"/>
      <c r="AB228" s="1" t="s">
        <v>172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013"/>
      <c r="AV228" s="1013"/>
      <c r="AW228" s="1013"/>
      <c r="AX228" s="1013"/>
      <c r="AY228" s="1013"/>
      <c r="AZ228" s="1013"/>
    </row>
    <row r="229" spans="1:55" ht="3" customHeight="1" x14ac:dyDescent="0.25">
      <c r="A229" s="1"/>
      <c r="B229" s="1"/>
      <c r="C229" s="1"/>
      <c r="D229" s="1"/>
      <c r="E229" s="1"/>
      <c r="F229" s="1"/>
      <c r="G229" s="1"/>
      <c r="H229" s="1"/>
      <c r="I229" s="4"/>
      <c r="J229" s="1"/>
      <c r="K229" s="1"/>
      <c r="L229" s="1"/>
      <c r="M229" s="1"/>
      <c r="N229" s="1"/>
      <c r="O229" s="1"/>
      <c r="P229" s="39"/>
      <c r="Q229" s="39"/>
      <c r="R229" s="1"/>
      <c r="S229" s="1"/>
      <c r="T229" s="1"/>
      <c r="U229" s="1"/>
      <c r="V229" s="1"/>
      <c r="W229" s="1"/>
      <c r="X229" s="1"/>
      <c r="Y229" s="108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5" ht="15.75" x14ac:dyDescent="0.25">
      <c r="A230" s="1"/>
      <c r="B230" s="1"/>
      <c r="C230" s="1" t="s">
        <v>105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39"/>
      <c r="Q230" s="39" t="s">
        <v>8</v>
      </c>
      <c r="R230" s="1"/>
      <c r="S230" s="970">
        <f>'Rekap1 +tunjangan'!R42</f>
        <v>0</v>
      </c>
      <c r="T230" s="971"/>
      <c r="U230" s="971"/>
      <c r="V230" s="971"/>
      <c r="W230" s="971"/>
      <c r="X230" s="972"/>
      <c r="Y230" s="108"/>
      <c r="Z230" s="1"/>
      <c r="AA230" s="1"/>
      <c r="AB230" s="1" t="s">
        <v>174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970">
        <f>KOPERASI!C13</f>
        <v>0</v>
      </c>
      <c r="AV230" s="971"/>
      <c r="AW230" s="971"/>
      <c r="AX230" s="971"/>
      <c r="AY230" s="971"/>
      <c r="AZ230" s="972"/>
      <c r="BB230" s="1"/>
      <c r="BC230" s="1"/>
    </row>
    <row r="231" spans="1:55" ht="3" customHeight="1" x14ac:dyDescent="0.25">
      <c r="A231" s="1"/>
      <c r="B231" s="1"/>
      <c r="C231" s="1"/>
      <c r="D231" s="1"/>
      <c r="E231" s="1"/>
      <c r="F231" s="1"/>
      <c r="G231" s="1"/>
      <c r="H231" s="1"/>
      <c r="I231" s="4"/>
      <c r="J231" s="1"/>
      <c r="K231" s="1"/>
      <c r="L231" s="1"/>
      <c r="M231" s="1"/>
      <c r="N231" s="1"/>
      <c r="O231" s="1"/>
      <c r="P231" s="39"/>
      <c r="Q231" s="39"/>
      <c r="R231" s="1"/>
      <c r="S231" s="108"/>
      <c r="T231" s="108"/>
      <c r="U231" s="108"/>
      <c r="V231" s="108"/>
      <c r="W231" s="108"/>
      <c r="X231" s="108"/>
      <c r="Y231" s="108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5" ht="15.75" x14ac:dyDescent="0.25">
      <c r="A232" s="1"/>
      <c r="B232" s="1"/>
      <c r="C232" s="1" t="s">
        <v>106</v>
      </c>
      <c r="D232" s="1"/>
      <c r="E232" s="1"/>
      <c r="F232" s="1"/>
      <c r="G232" s="1"/>
      <c r="H232" s="1"/>
      <c r="I232" s="4"/>
      <c r="J232" s="1"/>
      <c r="K232" s="1"/>
      <c r="L232" s="1"/>
      <c r="M232" s="1"/>
      <c r="N232" s="1"/>
      <c r="O232" s="1"/>
      <c r="P232" s="4"/>
      <c r="Q232" s="4" t="s">
        <v>8</v>
      </c>
      <c r="R232" s="1"/>
      <c r="S232" s="970">
        <f>'Rekap1 +tunjangan'!T42</f>
        <v>0</v>
      </c>
      <c r="T232" s="971"/>
      <c r="U232" s="971"/>
      <c r="V232" s="971"/>
      <c r="W232" s="971"/>
      <c r="X232" s="972"/>
      <c r="Y232" s="108"/>
      <c r="Z232" s="1"/>
      <c r="AA232" s="1"/>
      <c r="AB232" s="1" t="s">
        <v>173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970">
        <v>0</v>
      </c>
      <c r="AV232" s="971"/>
      <c r="AW232" s="971"/>
      <c r="AX232" s="971"/>
      <c r="AY232" s="971"/>
      <c r="AZ232" s="972"/>
    </row>
    <row r="233" spans="1:55" ht="3" customHeight="1" x14ac:dyDescent="0.25">
      <c r="A233" s="1"/>
      <c r="B233" s="1"/>
      <c r="C233" s="1"/>
      <c r="D233" s="1"/>
      <c r="E233" s="1"/>
      <c r="F233" s="1"/>
      <c r="G233" s="1"/>
      <c r="H233" s="1"/>
      <c r="I233" s="4"/>
      <c r="J233" s="1"/>
      <c r="K233" s="1"/>
      <c r="L233" s="1"/>
      <c r="M233" s="1"/>
      <c r="N233" s="1"/>
      <c r="O233" s="1"/>
      <c r="P233" s="4"/>
      <c r="Q233" s="4"/>
      <c r="R233" s="1"/>
      <c r="S233" s="108"/>
      <c r="T233" s="108"/>
      <c r="U233" s="108"/>
      <c r="V233" s="108"/>
      <c r="W233" s="108"/>
      <c r="X233" s="108"/>
      <c r="Y233" s="1"/>
      <c r="Z233" s="1"/>
      <c r="AA233" s="1"/>
      <c r="AB233" s="1"/>
      <c r="AC233" s="1"/>
      <c r="AD233" s="1"/>
      <c r="AE233" s="1"/>
      <c r="AF233" s="39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5" ht="15.75" x14ac:dyDescent="0.25">
      <c r="A234" s="1"/>
      <c r="B234" s="1"/>
      <c r="C234" s="1" t="s">
        <v>183</v>
      </c>
      <c r="D234" s="1"/>
      <c r="E234" s="1"/>
      <c r="F234" s="1"/>
      <c r="G234" s="1"/>
      <c r="H234" s="1"/>
      <c r="I234" s="4"/>
      <c r="J234" s="1"/>
      <c r="K234" s="1"/>
      <c r="L234" s="1"/>
      <c r="M234" s="1"/>
      <c r="N234" s="1"/>
      <c r="O234" s="1"/>
      <c r="P234" s="39"/>
      <c r="Q234" s="39" t="s">
        <v>8</v>
      </c>
      <c r="R234" s="1"/>
      <c r="S234" s="970">
        <f>'Rekap1 +tunjangan'!U42</f>
        <v>0</v>
      </c>
      <c r="T234" s="971"/>
      <c r="U234" s="971"/>
      <c r="V234" s="971"/>
      <c r="W234" s="971"/>
      <c r="X234" s="972"/>
      <c r="Y234" s="108"/>
      <c r="Z234" s="1"/>
      <c r="AA234" s="1"/>
      <c r="AB234" s="1" t="s">
        <v>175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970">
        <f>KOPERASI!E12</f>
        <v>0</v>
      </c>
      <c r="AV234" s="971"/>
      <c r="AW234" s="971"/>
      <c r="AX234" s="971"/>
      <c r="AY234" s="971"/>
      <c r="AZ234" s="972"/>
    </row>
    <row r="235" spans="1:55" ht="3" customHeight="1" x14ac:dyDescent="0.25">
      <c r="A235" s="1"/>
      <c r="B235" s="1"/>
      <c r="C235" s="1"/>
      <c r="D235" s="1"/>
      <c r="E235" s="1"/>
      <c r="F235" s="1"/>
      <c r="G235" s="1"/>
      <c r="H235" s="1"/>
      <c r="I235" s="4"/>
      <c r="J235" s="1"/>
      <c r="K235" s="1"/>
      <c r="L235" s="1"/>
      <c r="M235" s="1"/>
      <c r="N235" s="1"/>
      <c r="O235" s="4"/>
      <c r="P235" s="4"/>
      <c r="Q235" s="4"/>
      <c r="R235" s="1"/>
      <c r="S235" s="108"/>
      <c r="T235" s="108"/>
      <c r="U235" s="108"/>
      <c r="V235" s="108"/>
      <c r="W235" s="108"/>
      <c r="X235" s="108"/>
      <c r="Y235" s="108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5" ht="15.75" x14ac:dyDescent="0.25">
      <c r="A236" s="1"/>
      <c r="B236" s="1"/>
      <c r="C236" s="1" t="s">
        <v>187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39" t="s">
        <v>8</v>
      </c>
      <c r="R236" s="1"/>
      <c r="S236" s="970">
        <f>'Rekap1 +tunjangan'!W42</f>
        <v>0</v>
      </c>
      <c r="T236" s="971"/>
      <c r="U236" s="971"/>
      <c r="V236" s="971"/>
      <c r="W236" s="971"/>
      <c r="X236" s="972"/>
      <c r="Y236" s="108"/>
      <c r="Z236" s="1"/>
      <c r="AA236" s="1"/>
      <c r="AB236" s="1" t="s">
        <v>200</v>
      </c>
      <c r="AC236" s="1"/>
      <c r="AD236" s="1"/>
      <c r="AE236" s="1"/>
      <c r="AF236" s="1"/>
      <c r="AG236" s="5" t="s">
        <v>19</v>
      </c>
      <c r="AH236" s="67"/>
      <c r="AI236" s="73"/>
      <c r="AJ236" s="990">
        <v>0</v>
      </c>
      <c r="AK236" s="991"/>
      <c r="AL236" s="16"/>
      <c r="AM236" s="72" t="s">
        <v>132</v>
      </c>
      <c r="AN236" s="67"/>
      <c r="AO236" s="74"/>
      <c r="AP236" s="990">
        <v>0</v>
      </c>
      <c r="AQ236" s="991"/>
      <c r="AR236" s="119"/>
      <c r="AS236" s="1"/>
      <c r="AT236" s="1" t="s">
        <v>8</v>
      </c>
      <c r="AU236" s="970">
        <v>0</v>
      </c>
      <c r="AV236" s="971"/>
      <c r="AW236" s="971"/>
      <c r="AX236" s="971"/>
      <c r="AY236" s="971"/>
      <c r="AZ236" s="972"/>
    </row>
    <row r="237" spans="1:55" ht="3" customHeight="1" x14ac:dyDescent="0.25">
      <c r="A237" s="1"/>
      <c r="B237" s="1"/>
      <c r="Y237" s="108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5" ht="15.75" x14ac:dyDescent="0.25">
      <c r="A238" s="1"/>
      <c r="B238" s="1"/>
      <c r="Y238" s="108"/>
      <c r="Z238" s="1"/>
      <c r="AA238" s="1"/>
      <c r="AB238" s="1" t="s">
        <v>471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983"/>
      <c r="AS238" s="983"/>
      <c r="AT238" s="1" t="s">
        <v>8</v>
      </c>
      <c r="AU238" s="970">
        <v>0</v>
      </c>
      <c r="AV238" s="971"/>
      <c r="AW238" s="971"/>
      <c r="AX238" s="971"/>
      <c r="AY238" s="971"/>
      <c r="AZ238" s="972"/>
    </row>
    <row r="239" spans="1:55" ht="3" customHeight="1" x14ac:dyDescent="0.25">
      <c r="A239" s="1"/>
      <c r="B239" s="1"/>
      <c r="Y239" s="108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5" ht="15.75" x14ac:dyDescent="0.25">
      <c r="A240" s="1"/>
      <c r="B240" s="1"/>
      <c r="Y240" s="108"/>
      <c r="Z240" s="1"/>
      <c r="AA240" s="1"/>
      <c r="AB240" s="1" t="s">
        <v>474</v>
      </c>
      <c r="AC240" s="1"/>
      <c r="AD240" s="1"/>
      <c r="AE240" s="1"/>
      <c r="AF240" s="1"/>
      <c r="AG240" s="1"/>
      <c r="AH240" s="1"/>
      <c r="AI240" s="1"/>
      <c r="AJ240" s="984"/>
      <c r="AK240" s="984"/>
      <c r="AL240" s="1"/>
      <c r="AM240" s="1"/>
      <c r="AN240" s="1"/>
      <c r="AO240" s="1"/>
      <c r="AP240" s="1"/>
      <c r="AQ240" s="1"/>
      <c r="AR240" s="983"/>
      <c r="AS240" s="983"/>
      <c r="AT240" s="1" t="s">
        <v>8</v>
      </c>
      <c r="AU240" s="970">
        <f>'Rekap1 +tunjangan'!AD42</f>
        <v>0</v>
      </c>
      <c r="AV240" s="971"/>
      <c r="AW240" s="971"/>
      <c r="AX240" s="971"/>
      <c r="AY240" s="971"/>
      <c r="AZ240" s="972"/>
    </row>
    <row r="241" spans="1:62" ht="3" customHeight="1" x14ac:dyDescent="0.25">
      <c r="A241" s="1"/>
      <c r="B241" s="1"/>
      <c r="Y241" s="108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62" ht="15.75" x14ac:dyDescent="0.25">
      <c r="A242" s="1"/>
      <c r="B242" s="1"/>
      <c r="Y242" s="108"/>
      <c r="Z242" s="1"/>
      <c r="AA242" s="1"/>
      <c r="AB242" s="1" t="s">
        <v>171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983">
        <v>0.4</v>
      </c>
      <c r="AS242" s="983"/>
      <c r="AT242" s="1" t="s">
        <v>8</v>
      </c>
      <c r="AU242" s="970">
        <f>'Rekap1 +tunjangan'!AJ42</f>
        <v>0</v>
      </c>
      <c r="AV242" s="971"/>
      <c r="AW242" s="971"/>
      <c r="AX242" s="971"/>
      <c r="AY242" s="971"/>
      <c r="AZ242" s="972"/>
    </row>
    <row r="243" spans="1:62" ht="3" customHeight="1" x14ac:dyDescent="0.25">
      <c r="A243" s="1"/>
      <c r="B243" s="1"/>
      <c r="Y243" s="108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62" ht="15.75" x14ac:dyDescent="0.25">
      <c r="A244" s="1"/>
      <c r="B244" s="1"/>
      <c r="Y244" s="108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62" ht="3" customHeight="1" x14ac:dyDescent="0.25">
      <c r="A245" s="1"/>
      <c r="B245" s="1"/>
      <c r="C245" s="1"/>
      <c r="D245" s="1"/>
      <c r="E245" s="1"/>
      <c r="F245" s="1"/>
      <c r="G245" s="1"/>
      <c r="H245" s="1"/>
      <c r="I245" s="4"/>
      <c r="J245" s="1"/>
      <c r="K245" s="1"/>
      <c r="L245" s="1"/>
      <c r="M245" s="1"/>
      <c r="N245" s="1"/>
      <c r="O245" s="4"/>
      <c r="P245" s="4"/>
      <c r="Q245" s="4"/>
      <c r="R245" s="1"/>
      <c r="S245" s="108"/>
      <c r="T245" s="108"/>
      <c r="U245" s="108"/>
      <c r="V245" s="108"/>
      <c r="W245" s="108"/>
      <c r="X245" s="108"/>
      <c r="Y245" s="108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62" ht="15.75" x14ac:dyDescent="0.25">
      <c r="A246" s="1"/>
      <c r="B246" s="1" t="s">
        <v>154</v>
      </c>
      <c r="C246" s="1" t="s">
        <v>126</v>
      </c>
      <c r="D246" s="1"/>
      <c r="E246" s="1"/>
      <c r="F246" s="1"/>
      <c r="G246" s="1"/>
      <c r="H246" s="1"/>
      <c r="I246" s="4"/>
      <c r="J246" s="1"/>
      <c r="K246" s="1"/>
      <c r="L246" s="1"/>
      <c r="M246" s="1"/>
      <c r="N246" s="1"/>
      <c r="O246" s="1"/>
      <c r="P246" s="4"/>
      <c r="Q246" s="4" t="s">
        <v>8</v>
      </c>
      <c r="R246" s="1"/>
      <c r="S246" s="970">
        <f>'Rekap1 +tunjangan'!S42</f>
        <v>0</v>
      </c>
      <c r="T246" s="971"/>
      <c r="U246" s="971"/>
      <c r="V246" s="971"/>
      <c r="W246" s="971"/>
      <c r="X246" s="972"/>
      <c r="Y246" s="108"/>
      <c r="Z246" s="1"/>
      <c r="AA246" s="1" t="s">
        <v>169</v>
      </c>
      <c r="AB246" s="1" t="s">
        <v>129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 t="s">
        <v>8</v>
      </c>
      <c r="AU246" s="970">
        <f>'Rekap1 +tunjangan'!AG42</f>
        <v>0</v>
      </c>
      <c r="AV246" s="971"/>
      <c r="AW246" s="971"/>
      <c r="AX246" s="971"/>
      <c r="AY246" s="971"/>
      <c r="AZ246" s="972"/>
    </row>
    <row r="247" spans="1:62" ht="3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08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62" ht="15.7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62" ht="3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08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62" ht="15.75" x14ac:dyDescent="0.25">
      <c r="A250" s="1"/>
      <c r="B250" s="1"/>
      <c r="C250" s="9" t="s">
        <v>4</v>
      </c>
      <c r="D250" s="1"/>
      <c r="E250" s="1"/>
      <c r="F250" s="1"/>
      <c r="G250" s="1"/>
      <c r="H250" s="1"/>
      <c r="I250" s="4"/>
      <c r="J250" s="1"/>
      <c r="K250" s="1"/>
      <c r="L250" s="1"/>
      <c r="M250" s="1"/>
      <c r="N250" s="1"/>
      <c r="O250" s="4"/>
      <c r="P250" s="4"/>
      <c r="Q250" s="39" t="s">
        <v>8</v>
      </c>
      <c r="R250" s="1"/>
      <c r="S250" s="985">
        <f>SUM(S214:X249)</f>
        <v>3672543</v>
      </c>
      <c r="T250" s="986"/>
      <c r="U250" s="986"/>
      <c r="V250" s="986"/>
      <c r="W250" s="986"/>
      <c r="X250" s="987"/>
      <c r="Y250" s="89"/>
      <c r="Z250" s="1"/>
      <c r="AA250" s="9" t="s">
        <v>4</v>
      </c>
      <c r="AB250" s="1"/>
      <c r="AC250" s="1"/>
      <c r="AD250" s="1"/>
      <c r="AE250" s="1"/>
      <c r="AF250" s="4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8</v>
      </c>
      <c r="AU250" s="985">
        <f>SUM(AU216:AZ249)</f>
        <v>126270.30350000002</v>
      </c>
      <c r="AV250" s="986"/>
      <c r="AW250" s="986"/>
      <c r="AX250" s="986"/>
      <c r="AY250" s="986"/>
      <c r="AZ250" s="987"/>
      <c r="BB250" s="1012">
        <f>AU250-AU226</f>
        <v>113678.25350000002</v>
      </c>
      <c r="BC250" s="989"/>
      <c r="BD250" s="989"/>
      <c r="BE250" s="989"/>
      <c r="BF250" s="989"/>
    </row>
    <row r="251" spans="1:62" ht="16.5" thickBot="1" x14ac:dyDescent="0.3">
      <c r="A251" s="1"/>
      <c r="B251" s="1"/>
      <c r="C251" s="1"/>
      <c r="D251" s="1"/>
      <c r="E251" s="1"/>
      <c r="F251" s="1"/>
      <c r="G251" s="1"/>
      <c r="H251" s="1"/>
      <c r="I251" s="3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39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62" ht="21" thickTop="1" x14ac:dyDescent="0.3">
      <c r="A252" s="19"/>
      <c r="B252" s="973"/>
      <c r="C252" s="974"/>
      <c r="D252" s="974"/>
      <c r="E252" s="974"/>
      <c r="F252" s="974"/>
      <c r="G252" s="1006" t="s">
        <v>130</v>
      </c>
      <c r="H252" s="1006"/>
      <c r="I252" s="1006"/>
      <c r="J252" s="1006"/>
      <c r="K252" s="1006"/>
      <c r="L252" s="1006"/>
      <c r="M252" s="1006"/>
      <c r="N252" s="1006"/>
      <c r="O252" s="1006"/>
      <c r="P252" s="1006"/>
      <c r="Q252" s="1006"/>
      <c r="R252" s="1006"/>
      <c r="S252" s="1006"/>
      <c r="T252" s="1006"/>
      <c r="U252" s="1006"/>
      <c r="V252" s="1006"/>
      <c r="W252" s="1006"/>
      <c r="X252" s="1008"/>
      <c r="Y252" s="126"/>
      <c r="Z252" s="1010" t="s">
        <v>8</v>
      </c>
      <c r="AA252" s="974"/>
      <c r="AB252" s="981">
        <f>S250-AU250</f>
        <v>3546272.6965000001</v>
      </c>
      <c r="AC252" s="981"/>
      <c r="AD252" s="981"/>
      <c r="AE252" s="981"/>
      <c r="AF252" s="981"/>
      <c r="AG252" s="981"/>
      <c r="AH252" s="981"/>
      <c r="AI252" s="981"/>
      <c r="AJ252" s="981"/>
      <c r="AK252" s="981"/>
      <c r="AL252" s="981"/>
      <c r="AM252" s="981"/>
      <c r="AN252" s="981"/>
      <c r="AO252" s="981"/>
      <c r="AP252" s="112"/>
      <c r="AQ252" s="112"/>
      <c r="AR252" s="112"/>
      <c r="AS252" s="113"/>
      <c r="AT252" s="113"/>
      <c r="AU252" s="113"/>
      <c r="AV252" s="113"/>
      <c r="AW252" s="113"/>
      <c r="AX252" s="113"/>
      <c r="AY252" s="113"/>
      <c r="AZ252" s="114"/>
      <c r="BD252" s="1012"/>
      <c r="BE252" s="989"/>
      <c r="BF252" s="989"/>
      <c r="BG252" s="989"/>
      <c r="BH252" s="989"/>
      <c r="BI252" s="989"/>
      <c r="BJ252" s="989"/>
    </row>
    <row r="253" spans="1:62" ht="21" thickBot="1" x14ac:dyDescent="0.35">
      <c r="A253" s="34"/>
      <c r="B253" s="975"/>
      <c r="C253" s="976"/>
      <c r="D253" s="976"/>
      <c r="E253" s="976"/>
      <c r="F253" s="976"/>
      <c r="G253" s="1007"/>
      <c r="H253" s="1007"/>
      <c r="I253" s="1007"/>
      <c r="J253" s="1007"/>
      <c r="K253" s="1007"/>
      <c r="L253" s="1007"/>
      <c r="M253" s="1007"/>
      <c r="N253" s="1007"/>
      <c r="O253" s="1007"/>
      <c r="P253" s="1007"/>
      <c r="Q253" s="1007"/>
      <c r="R253" s="1007"/>
      <c r="S253" s="1007"/>
      <c r="T253" s="1007"/>
      <c r="U253" s="1007"/>
      <c r="V253" s="1007"/>
      <c r="W253" s="1007"/>
      <c r="X253" s="1009"/>
      <c r="Y253" s="128"/>
      <c r="Z253" s="1011"/>
      <c r="AA253" s="976"/>
      <c r="AB253" s="982"/>
      <c r="AC253" s="982"/>
      <c r="AD253" s="982"/>
      <c r="AE253" s="982"/>
      <c r="AF253" s="982"/>
      <c r="AG253" s="982"/>
      <c r="AH253" s="982"/>
      <c r="AI253" s="982"/>
      <c r="AJ253" s="982"/>
      <c r="AK253" s="982"/>
      <c r="AL253" s="982"/>
      <c r="AM253" s="982"/>
      <c r="AN253" s="982"/>
      <c r="AO253" s="982"/>
      <c r="AP253" s="116"/>
      <c r="AQ253" s="116"/>
      <c r="AR253" s="116"/>
      <c r="AS253" s="117"/>
      <c r="AT253" s="117"/>
      <c r="AU253" s="117"/>
      <c r="AV253" s="117"/>
      <c r="AW253" s="117"/>
      <c r="AX253" s="117"/>
      <c r="AY253" s="117"/>
      <c r="AZ253" s="118"/>
    </row>
    <row r="254" spans="1:62" ht="16.5" thickTop="1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62" ht="15.75" x14ac:dyDescent="0.25">
      <c r="B255" s="1" t="s">
        <v>170</v>
      </c>
      <c r="C255" s="1" t="s">
        <v>155</v>
      </c>
      <c r="D255" s="1"/>
      <c r="E255" s="1"/>
      <c r="F255" s="1"/>
      <c r="G255" s="1"/>
      <c r="H255" s="1"/>
      <c r="I255" s="4"/>
      <c r="J255" s="1"/>
      <c r="K255" s="1"/>
      <c r="L255" s="1"/>
      <c r="M255" s="1"/>
      <c r="N255" s="1"/>
      <c r="O255" s="4"/>
      <c r="P255" s="4"/>
      <c r="Q255" s="4"/>
      <c r="R255" s="1"/>
      <c r="S255" s="108"/>
      <c r="T255" s="108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62" ht="15.75" x14ac:dyDescent="0.25">
      <c r="B256" s="1">
        <v>1</v>
      </c>
      <c r="C256" s="1" t="s">
        <v>555</v>
      </c>
      <c r="D256" s="1"/>
      <c r="E256" s="1"/>
      <c r="F256" s="1"/>
      <c r="G256" s="1"/>
      <c r="H256" s="1"/>
      <c r="I256" s="4"/>
      <c r="J256" s="1"/>
      <c r="K256" s="1"/>
      <c r="L256" s="1"/>
      <c r="M256" s="1"/>
      <c r="N256" s="1"/>
      <c r="O256" s="4"/>
      <c r="P256" s="4"/>
      <c r="Q256" s="4"/>
      <c r="R256" s="1"/>
      <c r="S256" s="108"/>
      <c r="T256" s="108"/>
      <c r="U256" s="108"/>
      <c r="V256" s="108"/>
      <c r="W256" s="108"/>
      <c r="X256" s="108"/>
      <c r="Y256" s="1"/>
      <c r="Z256" s="1"/>
      <c r="AA256" s="1">
        <v>2</v>
      </c>
      <c r="AB256" s="1" t="s">
        <v>171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983">
        <v>0.6</v>
      </c>
      <c r="AS256" s="983"/>
      <c r="AT256" s="1" t="s">
        <v>8</v>
      </c>
      <c r="AU256" s="970">
        <v>0</v>
      </c>
      <c r="AV256" s="971"/>
      <c r="AW256" s="971"/>
      <c r="AX256" s="971"/>
      <c r="AY256" s="971"/>
      <c r="AZ256" s="972"/>
    </row>
    <row r="257" spans="2:52" ht="3" customHeight="1" x14ac:dyDescent="0.25">
      <c r="B257" s="1"/>
      <c r="C257" s="1"/>
      <c r="D257" s="1"/>
      <c r="E257" s="1"/>
      <c r="F257" s="1"/>
      <c r="G257" s="1"/>
      <c r="H257" s="1"/>
      <c r="I257" s="4"/>
      <c r="J257" s="1"/>
      <c r="K257" s="1"/>
      <c r="L257" s="1"/>
      <c r="M257" s="1"/>
      <c r="N257" s="1"/>
      <c r="O257" s="4"/>
      <c r="P257" s="4"/>
      <c r="Q257" s="4"/>
      <c r="R257" s="1"/>
      <c r="S257" s="108"/>
      <c r="T257" s="108"/>
      <c r="U257" s="108"/>
      <c r="V257" s="108"/>
      <c r="W257" s="108"/>
      <c r="X257" s="108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2:52" ht="15.75" x14ac:dyDescent="0.25">
      <c r="B258" s="1"/>
      <c r="C258" s="1" t="s">
        <v>127</v>
      </c>
      <c r="D258" s="1"/>
      <c r="E258" s="1"/>
      <c r="F258" s="1"/>
      <c r="G258" s="1"/>
      <c r="H258" s="1"/>
      <c r="I258" s="4"/>
      <c r="J258" s="1"/>
      <c r="K258" s="1"/>
      <c r="L258" s="1"/>
      <c r="M258" s="1"/>
      <c r="N258" s="1"/>
      <c r="O258" s="969">
        <v>3.0000000000000001E-3</v>
      </c>
      <c r="P258" s="969"/>
      <c r="Q258" s="4" t="s">
        <v>8</v>
      </c>
      <c r="R258" s="1"/>
      <c r="S258" s="970">
        <f>'BPJS Ketenagakerjaan'!F63</f>
        <v>3777.6150000000002</v>
      </c>
      <c r="T258" s="971"/>
      <c r="U258" s="971"/>
      <c r="V258" s="971"/>
      <c r="W258" s="971"/>
      <c r="X258" s="972"/>
      <c r="Y258" s="1"/>
      <c r="Z258" s="1"/>
      <c r="AA258" s="1">
        <v>3</v>
      </c>
      <c r="AB258" s="1" t="s">
        <v>186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983">
        <v>0.05</v>
      </c>
      <c r="AO258" s="984"/>
      <c r="AP258" s="1"/>
      <c r="AQ258" s="1"/>
      <c r="AR258" s="1"/>
      <c r="AS258" s="1"/>
      <c r="AT258" s="1" t="s">
        <v>8</v>
      </c>
      <c r="AU258" s="970">
        <v>0</v>
      </c>
      <c r="AV258" s="971"/>
      <c r="AW258" s="971"/>
      <c r="AX258" s="971"/>
      <c r="AY258" s="971"/>
      <c r="AZ258" s="972"/>
    </row>
    <row r="259" spans="2:52" ht="3" customHeight="1" x14ac:dyDescent="0.25">
      <c r="B259" s="1"/>
      <c r="C259" s="1"/>
      <c r="D259" s="1"/>
      <c r="E259" s="1"/>
      <c r="F259" s="1"/>
      <c r="G259" s="1"/>
      <c r="H259" s="1"/>
      <c r="I259" s="4"/>
      <c r="J259" s="1"/>
      <c r="K259" s="1"/>
      <c r="L259" s="1"/>
      <c r="M259" s="1"/>
      <c r="N259" s="1"/>
      <c r="O259" s="109"/>
      <c r="P259" s="109"/>
      <c r="Q259" s="4"/>
      <c r="R259" s="1"/>
      <c r="S259" s="106"/>
      <c r="T259" s="106"/>
      <c r="U259" s="106"/>
      <c r="V259" s="106"/>
      <c r="W259" s="106"/>
      <c r="X259" s="106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2:52" ht="15.75" x14ac:dyDescent="0.25">
      <c r="B260" s="1"/>
      <c r="C260" s="1" t="s">
        <v>131</v>
      </c>
      <c r="D260" s="1"/>
      <c r="E260" s="1"/>
      <c r="F260" s="1"/>
      <c r="G260" s="1"/>
      <c r="H260" s="1"/>
      <c r="I260" s="4"/>
      <c r="J260" s="1"/>
      <c r="K260" s="1"/>
      <c r="L260" s="1"/>
      <c r="M260" s="1"/>
      <c r="N260" s="1"/>
      <c r="O260" s="969">
        <v>8.8999999999999999E-3</v>
      </c>
      <c r="P260" s="969"/>
      <c r="Q260" s="4" t="s">
        <v>8</v>
      </c>
      <c r="R260" s="1"/>
      <c r="S260" s="970">
        <f>'BPJS Ketenagakerjaan'!H63</f>
        <v>11206.924499999999</v>
      </c>
      <c r="T260" s="971"/>
      <c r="U260" s="971"/>
      <c r="V260" s="971"/>
      <c r="W260" s="971"/>
      <c r="X260" s="972"/>
      <c r="Y260" s="1"/>
      <c r="Z260" s="1"/>
      <c r="AA260" s="1">
        <v>4</v>
      </c>
      <c r="AB260" s="1" t="s">
        <v>554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 t="s">
        <v>8</v>
      </c>
      <c r="AU260" s="970">
        <f>'BPJS Kesehatan'!G63</f>
        <v>123122.31400000001</v>
      </c>
      <c r="AV260" s="971"/>
      <c r="AW260" s="971"/>
      <c r="AX260" s="971"/>
      <c r="AY260" s="971"/>
      <c r="AZ260" s="972"/>
    </row>
    <row r="261" spans="2:52" ht="3" customHeight="1" x14ac:dyDescent="0.25">
      <c r="B261" s="1"/>
      <c r="C261" s="1"/>
      <c r="D261" s="1"/>
      <c r="E261" s="1"/>
      <c r="F261" s="1"/>
      <c r="G261" s="1"/>
      <c r="H261" s="1"/>
      <c r="I261" s="4"/>
      <c r="J261" s="1"/>
      <c r="K261" s="1"/>
      <c r="L261" s="1"/>
      <c r="M261" s="1"/>
      <c r="N261" s="1"/>
      <c r="O261" s="109"/>
      <c r="P261" s="109"/>
      <c r="Q261" s="4"/>
      <c r="R261" s="1"/>
      <c r="S261" s="106"/>
      <c r="T261" s="106"/>
      <c r="U261" s="106"/>
      <c r="V261" s="106"/>
      <c r="W261" s="106"/>
      <c r="X261" s="106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2:52" ht="15.75" x14ac:dyDescent="0.25">
      <c r="B262" s="1"/>
      <c r="C262" s="1" t="s">
        <v>156</v>
      </c>
      <c r="D262" s="1"/>
      <c r="E262" s="1"/>
      <c r="F262" s="1"/>
      <c r="G262" s="1"/>
      <c r="H262" s="1"/>
      <c r="I262" s="4"/>
      <c r="J262" s="1"/>
      <c r="K262" s="1"/>
      <c r="L262" s="1"/>
      <c r="M262" s="1"/>
      <c r="N262" s="1"/>
      <c r="O262" s="969">
        <v>3.6999999999999998E-2</v>
      </c>
      <c r="P262" s="969"/>
      <c r="Q262" s="4" t="s">
        <v>8</v>
      </c>
      <c r="R262" s="1"/>
      <c r="S262" s="970">
        <f>'BPJS Ketenagakerjaan'!M63</f>
        <v>46590.584999999999</v>
      </c>
      <c r="T262" s="971"/>
      <c r="U262" s="971"/>
      <c r="V262" s="971"/>
      <c r="W262" s="971"/>
      <c r="X262" s="972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2:52" ht="3" customHeight="1" x14ac:dyDescent="0.25">
      <c r="B263" s="1"/>
      <c r="C263" s="1"/>
      <c r="D263" s="1"/>
      <c r="E263" s="1"/>
      <c r="F263" s="1"/>
      <c r="G263" s="1"/>
      <c r="H263" s="1"/>
      <c r="I263" s="4"/>
      <c r="J263" s="1"/>
      <c r="K263" s="1"/>
      <c r="L263" s="1"/>
      <c r="M263" s="1"/>
      <c r="N263" s="1"/>
      <c r="O263" s="503"/>
      <c r="P263" s="503"/>
      <c r="Q263" s="4"/>
      <c r="R263" s="1"/>
      <c r="S263" s="502"/>
      <c r="T263" s="502"/>
      <c r="U263" s="502"/>
      <c r="V263" s="502"/>
      <c r="W263" s="502"/>
      <c r="X263" s="502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2:52" ht="15.75" x14ac:dyDescent="0.25">
      <c r="B264" s="1"/>
      <c r="C264" s="1" t="s">
        <v>602</v>
      </c>
      <c r="D264" s="1"/>
      <c r="E264" s="1"/>
      <c r="F264" s="1"/>
      <c r="G264" s="1"/>
      <c r="H264" s="1"/>
      <c r="I264" s="4"/>
      <c r="J264" s="1"/>
      <c r="K264" s="1"/>
      <c r="L264" s="1"/>
      <c r="M264" s="1"/>
      <c r="N264" s="1"/>
      <c r="O264" s="969">
        <v>0.02</v>
      </c>
      <c r="P264" s="969"/>
      <c r="Q264" s="4" t="s">
        <v>8</v>
      </c>
      <c r="R264" s="1"/>
      <c r="S264" s="970">
        <f>'BPJS Ketenagakerjaan'!R63</f>
        <v>25184.100000000002</v>
      </c>
      <c r="T264" s="971"/>
      <c r="U264" s="971"/>
      <c r="V264" s="971"/>
      <c r="W264" s="971"/>
      <c r="X264" s="972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</sheetData>
  <mergeCells count="276">
    <mergeCell ref="O197:P197"/>
    <mergeCell ref="S197:X197"/>
    <mergeCell ref="AM224:AO224"/>
    <mergeCell ref="AU224:AZ224"/>
    <mergeCell ref="O264:P264"/>
    <mergeCell ref="S264:X264"/>
    <mergeCell ref="AU27:AZ27"/>
    <mergeCell ref="O67:P67"/>
    <mergeCell ref="S67:X67"/>
    <mergeCell ref="AM94:AO94"/>
    <mergeCell ref="AU94:AZ94"/>
    <mergeCell ref="O134:P134"/>
    <mergeCell ref="S134:X134"/>
    <mergeCell ref="AM159:AO159"/>
    <mergeCell ref="AU159:AZ159"/>
    <mergeCell ref="O258:P258"/>
    <mergeCell ref="S258:X258"/>
    <mergeCell ref="AN258:AO258"/>
    <mergeCell ref="AU258:AZ258"/>
    <mergeCell ref="O260:P260"/>
    <mergeCell ref="S260:X260"/>
    <mergeCell ref="O262:P262"/>
    <mergeCell ref="S262:X262"/>
    <mergeCell ref="AR256:AS256"/>
    <mergeCell ref="BB250:BF250"/>
    <mergeCell ref="S234:X234"/>
    <mergeCell ref="AU234:AZ234"/>
    <mergeCell ref="S236:X236"/>
    <mergeCell ref="AJ236:AK236"/>
    <mergeCell ref="AP236:AQ236"/>
    <mergeCell ref="AU236:AZ236"/>
    <mergeCell ref="AU256:AZ256"/>
    <mergeCell ref="AU260:AZ260"/>
    <mergeCell ref="BD252:BJ252"/>
    <mergeCell ref="AR238:AS238"/>
    <mergeCell ref="AU238:AZ238"/>
    <mergeCell ref="AJ240:AK240"/>
    <mergeCell ref="AR240:AS240"/>
    <mergeCell ref="AU240:AZ240"/>
    <mergeCell ref="AR242:AS242"/>
    <mergeCell ref="AU242:AZ242"/>
    <mergeCell ref="B252:F253"/>
    <mergeCell ref="G252:W253"/>
    <mergeCell ref="X252:X253"/>
    <mergeCell ref="Z252:Z253"/>
    <mergeCell ref="AA252:AA253"/>
    <mergeCell ref="AB252:AO253"/>
    <mergeCell ref="S226:X226"/>
    <mergeCell ref="AM226:AO226"/>
    <mergeCell ref="AU226:AZ226"/>
    <mergeCell ref="S228:X228"/>
    <mergeCell ref="AU228:AZ228"/>
    <mergeCell ref="S230:X230"/>
    <mergeCell ref="AU230:AZ230"/>
    <mergeCell ref="S232:X232"/>
    <mergeCell ref="AU232:AZ232"/>
    <mergeCell ref="S246:X246"/>
    <mergeCell ref="AU246:AZ246"/>
    <mergeCell ref="S250:X250"/>
    <mergeCell ref="AU250:AZ250"/>
    <mergeCell ref="K206:X206"/>
    <mergeCell ref="AH206:AY206"/>
    <mergeCell ref="K208:X208"/>
    <mergeCell ref="AH208:AL208"/>
    <mergeCell ref="AO208:AS208"/>
    <mergeCell ref="K210:X210"/>
    <mergeCell ref="AH210:AW210"/>
    <mergeCell ref="K212:X212"/>
    <mergeCell ref="AH212:AM212"/>
    <mergeCell ref="S214:X214"/>
    <mergeCell ref="S218:X218"/>
    <mergeCell ref="AP218:AQ218"/>
    <mergeCell ref="AU218:AZ218"/>
    <mergeCell ref="S220:X220"/>
    <mergeCell ref="AP220:AQ220"/>
    <mergeCell ref="AU220:AZ220"/>
    <mergeCell ref="S222:X222"/>
    <mergeCell ref="AU222:AZ222"/>
    <mergeCell ref="K224:L224"/>
    <mergeCell ref="S224:X224"/>
    <mergeCell ref="K226:L226"/>
    <mergeCell ref="AR175:AS175"/>
    <mergeCell ref="AU175:AZ175"/>
    <mergeCell ref="K29:L29"/>
    <mergeCell ref="S29:X29"/>
    <mergeCell ref="AM29:AO29"/>
    <mergeCell ref="AU29:AZ29"/>
    <mergeCell ref="S37:X37"/>
    <mergeCell ref="AU37:AZ37"/>
    <mergeCell ref="S39:X39"/>
    <mergeCell ref="AJ39:AK39"/>
    <mergeCell ref="AP39:AQ39"/>
    <mergeCell ref="AU39:AZ39"/>
    <mergeCell ref="S31:X31"/>
    <mergeCell ref="AU31:AZ31"/>
    <mergeCell ref="S33:X33"/>
    <mergeCell ref="AU33:AZ33"/>
    <mergeCell ref="S35:X35"/>
    <mergeCell ref="AU35:AZ35"/>
    <mergeCell ref="AR41:AS41"/>
    <mergeCell ref="AU41:AZ41"/>
    <mergeCell ref="AU43:AZ43"/>
    <mergeCell ref="K7:X7"/>
    <mergeCell ref="AH7:AY7"/>
    <mergeCell ref="K9:X9"/>
    <mergeCell ref="AH9:AL9"/>
    <mergeCell ref="AO9:AS9"/>
    <mergeCell ref="K11:X11"/>
    <mergeCell ref="AH11:AW11"/>
    <mergeCell ref="K27:L27"/>
    <mergeCell ref="S27:X27"/>
    <mergeCell ref="AU19:AZ19"/>
    <mergeCell ref="S21:X21"/>
    <mergeCell ref="AP21:AQ21"/>
    <mergeCell ref="AU21:AZ21"/>
    <mergeCell ref="S23:X23"/>
    <mergeCell ref="AU23:AZ23"/>
    <mergeCell ref="K25:L25"/>
    <mergeCell ref="K13:X13"/>
    <mergeCell ref="AH13:AM13"/>
    <mergeCell ref="S15:X15"/>
    <mergeCell ref="S19:X19"/>
    <mergeCell ref="AP19:AQ19"/>
    <mergeCell ref="S25:X25"/>
    <mergeCell ref="B55:F56"/>
    <mergeCell ref="G55:W56"/>
    <mergeCell ref="X55:X56"/>
    <mergeCell ref="Z55:Z56"/>
    <mergeCell ref="AA55:AA56"/>
    <mergeCell ref="AB55:AO56"/>
    <mergeCell ref="AM27:AO27"/>
    <mergeCell ref="BD55:BJ55"/>
    <mergeCell ref="AR45:AS45"/>
    <mergeCell ref="AU45:AZ45"/>
    <mergeCell ref="S49:X49"/>
    <mergeCell ref="AU49:AZ49"/>
    <mergeCell ref="S53:X53"/>
    <mergeCell ref="AU53:AZ53"/>
    <mergeCell ref="BB53:BF53"/>
    <mergeCell ref="K78:X78"/>
    <mergeCell ref="AH78:AL78"/>
    <mergeCell ref="AO78:AS78"/>
    <mergeCell ref="AR59:AS59"/>
    <mergeCell ref="AU59:AZ59"/>
    <mergeCell ref="O61:P61"/>
    <mergeCell ref="S61:X61"/>
    <mergeCell ref="AU61:AZ61"/>
    <mergeCell ref="O63:P63"/>
    <mergeCell ref="S63:X63"/>
    <mergeCell ref="AN61:AO61"/>
    <mergeCell ref="AU63:AZ63"/>
    <mergeCell ref="AH76:AY76"/>
    <mergeCell ref="O65:P65"/>
    <mergeCell ref="S65:X65"/>
    <mergeCell ref="K76:X76"/>
    <mergeCell ref="S90:X90"/>
    <mergeCell ref="AP90:AQ90"/>
    <mergeCell ref="AU90:AZ90"/>
    <mergeCell ref="S92:X92"/>
    <mergeCell ref="AU92:AZ92"/>
    <mergeCell ref="K80:X80"/>
    <mergeCell ref="AH80:AW80"/>
    <mergeCell ref="K82:X82"/>
    <mergeCell ref="AH82:AM82"/>
    <mergeCell ref="S84:X84"/>
    <mergeCell ref="S88:X88"/>
    <mergeCell ref="AP88:AQ88"/>
    <mergeCell ref="AU88:AZ88"/>
    <mergeCell ref="S98:X98"/>
    <mergeCell ref="AU98:AZ98"/>
    <mergeCell ref="S100:X100"/>
    <mergeCell ref="AU100:AZ100"/>
    <mergeCell ref="S102:X102"/>
    <mergeCell ref="AU102:AZ102"/>
    <mergeCell ref="S104:X104"/>
    <mergeCell ref="K94:L94"/>
    <mergeCell ref="S94:X94"/>
    <mergeCell ref="K96:L96"/>
    <mergeCell ref="S96:X96"/>
    <mergeCell ref="AM96:AO96"/>
    <mergeCell ref="AU96:AZ96"/>
    <mergeCell ref="BB120:BF120"/>
    <mergeCell ref="B122:F123"/>
    <mergeCell ref="G122:W123"/>
    <mergeCell ref="X122:X123"/>
    <mergeCell ref="Z122:Z123"/>
    <mergeCell ref="AA122:AA123"/>
    <mergeCell ref="AB122:AO123"/>
    <mergeCell ref="BD122:BJ122"/>
    <mergeCell ref="AU104:AZ104"/>
    <mergeCell ref="S106:X106"/>
    <mergeCell ref="AJ106:AK106"/>
    <mergeCell ref="AP106:AQ106"/>
    <mergeCell ref="AU106:AZ106"/>
    <mergeCell ref="AR112:AS112"/>
    <mergeCell ref="AU112:AZ112"/>
    <mergeCell ref="S116:X116"/>
    <mergeCell ref="AU116:AZ116"/>
    <mergeCell ref="AR108:AS108"/>
    <mergeCell ref="AU108:AZ108"/>
    <mergeCell ref="AU110:AZ110"/>
    <mergeCell ref="AR126:AS126"/>
    <mergeCell ref="AU126:AZ126"/>
    <mergeCell ref="O128:P128"/>
    <mergeCell ref="S128:X128"/>
    <mergeCell ref="AU128:AZ128"/>
    <mergeCell ref="O130:P130"/>
    <mergeCell ref="S130:X130"/>
    <mergeCell ref="AN128:AO128"/>
    <mergeCell ref="S120:X120"/>
    <mergeCell ref="AU120:AZ120"/>
    <mergeCell ref="AU130:AZ130"/>
    <mergeCell ref="K145:X145"/>
    <mergeCell ref="AH145:AW145"/>
    <mergeCell ref="K147:X147"/>
    <mergeCell ref="AH147:AM147"/>
    <mergeCell ref="S149:X149"/>
    <mergeCell ref="O132:P132"/>
    <mergeCell ref="S132:X132"/>
    <mergeCell ref="K141:X141"/>
    <mergeCell ref="AH141:AY141"/>
    <mergeCell ref="K143:X143"/>
    <mergeCell ref="AH143:AL143"/>
    <mergeCell ref="AO143:AS143"/>
    <mergeCell ref="S157:X157"/>
    <mergeCell ref="AU157:AZ157"/>
    <mergeCell ref="K159:L159"/>
    <mergeCell ref="S159:X159"/>
    <mergeCell ref="K161:L161"/>
    <mergeCell ref="S161:X161"/>
    <mergeCell ref="AM161:AO161"/>
    <mergeCell ref="AU161:AZ161"/>
    <mergeCell ref="S153:X153"/>
    <mergeCell ref="AP153:AQ153"/>
    <mergeCell ref="AU153:AZ153"/>
    <mergeCell ref="S155:X155"/>
    <mergeCell ref="AP155:AQ155"/>
    <mergeCell ref="AU155:AZ155"/>
    <mergeCell ref="S169:X169"/>
    <mergeCell ref="AU169:AZ169"/>
    <mergeCell ref="S171:X171"/>
    <mergeCell ref="AR171:AS171"/>
    <mergeCell ref="AU171:AZ171"/>
    <mergeCell ref="AJ173:AK173"/>
    <mergeCell ref="AP173:AQ173"/>
    <mergeCell ref="AU173:AZ173"/>
    <mergeCell ref="S163:X163"/>
    <mergeCell ref="AU163:AZ163"/>
    <mergeCell ref="S165:X165"/>
    <mergeCell ref="AU165:AZ165"/>
    <mergeCell ref="S167:X167"/>
    <mergeCell ref="AU167:AZ167"/>
    <mergeCell ref="BC183:BH183"/>
    <mergeCell ref="B185:F186"/>
    <mergeCell ref="G185:W186"/>
    <mergeCell ref="X185:X186"/>
    <mergeCell ref="Z185:Z186"/>
    <mergeCell ref="AA185:AA186"/>
    <mergeCell ref="AB185:AO186"/>
    <mergeCell ref="BD185:BJ185"/>
    <mergeCell ref="AR177:AS177"/>
    <mergeCell ref="AU177:AZ177"/>
    <mergeCell ref="S179:X179"/>
    <mergeCell ref="AU179:AZ179"/>
    <mergeCell ref="S183:X183"/>
    <mergeCell ref="AU183:AZ183"/>
    <mergeCell ref="O195:P195"/>
    <mergeCell ref="S195:X195"/>
    <mergeCell ref="AR189:AS189"/>
    <mergeCell ref="AU189:AZ189"/>
    <mergeCell ref="O191:P191"/>
    <mergeCell ref="S191:X191"/>
    <mergeCell ref="AU191:AZ191"/>
    <mergeCell ref="O193:P193"/>
    <mergeCell ref="S193:X193"/>
    <mergeCell ref="AU193:AZ193"/>
  </mergeCells>
  <pageMargins left="0.2" right="0.2" top="0.25" bottom="0.25" header="0.3" footer="0.3"/>
  <pageSetup paperSize="9" scale="67" orientation="portrait" horizontalDpi="4294967293" verticalDpi="300" r:id="rId1"/>
  <headerFooter>
    <oddFooter>&amp;Rsdm.docx</oddFooter>
  </headerFooter>
  <rowBreaks count="3" manualBreakCount="3">
    <brk id="69" max="51" man="1"/>
    <brk id="136" max="51" man="1"/>
    <brk id="199" max="5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K648"/>
  <sheetViews>
    <sheetView view="pageBreakPreview" topLeftCell="B269" zoomScale="80" zoomScaleSheetLayoutView="80" workbookViewId="0">
      <selection activeCell="AU269" sqref="AU269"/>
    </sheetView>
  </sheetViews>
  <sheetFormatPr defaultRowHeight="12.75" x14ac:dyDescent="0.2"/>
  <cols>
    <col min="1" max="1" width="3.5703125" customWidth="1"/>
    <col min="2" max="14" width="2.7109375" customWidth="1"/>
    <col min="15" max="15" width="3.85546875" customWidth="1"/>
    <col min="16" max="16" width="3.42578125" customWidth="1"/>
    <col min="17" max="18" width="2.7109375" customWidth="1"/>
    <col min="19" max="24" width="3.42578125" customWidth="1"/>
    <col min="25" max="37" width="2.7109375" customWidth="1"/>
    <col min="38" max="38" width="3.7109375" customWidth="1"/>
    <col min="39" max="47" width="2.7109375" customWidth="1"/>
    <col min="48" max="53" width="3" customWidth="1"/>
    <col min="54" max="54" width="2.7109375" customWidth="1"/>
    <col min="55" max="55" width="15.7109375" customWidth="1"/>
    <col min="56" max="113" width="2.7109375" customWidth="1"/>
    <col min="114" max="115" width="3.7109375" customWidth="1"/>
  </cols>
  <sheetData>
    <row r="1" spans="1:53" x14ac:dyDescent="0.2"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</row>
    <row r="3" spans="1:53" ht="18.75" x14ac:dyDescent="0.3">
      <c r="A3" s="1"/>
      <c r="B3" s="1"/>
      <c r="C3" s="70"/>
      <c r="D3" s="70"/>
      <c r="E3" s="70"/>
      <c r="F3" s="70"/>
      <c r="G3" s="70"/>
      <c r="H3" s="70"/>
      <c r="I3" s="70"/>
      <c r="J3" s="70"/>
      <c r="K3" s="70"/>
      <c r="L3" s="70"/>
      <c r="M3" s="70" t="s">
        <v>350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1"/>
      <c r="AZ3" s="1"/>
    </row>
    <row r="4" spans="1:53" ht="15.75" x14ac:dyDescent="0.25">
      <c r="A4" s="1"/>
      <c r="B4" s="1"/>
      <c r="C4" s="1"/>
      <c r="D4" s="1"/>
      <c r="E4" s="1"/>
      <c r="F4" s="1"/>
      <c r="G4" s="1"/>
      <c r="H4" s="1"/>
      <c r="I4" s="3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3" ht="22.5" x14ac:dyDescent="0.3">
      <c r="A5" s="1"/>
      <c r="B5" s="1"/>
      <c r="C5" s="70"/>
      <c r="D5" s="70"/>
      <c r="E5" s="70"/>
      <c r="F5" s="70"/>
      <c r="G5" s="70"/>
      <c r="H5" s="70"/>
      <c r="I5" s="70"/>
      <c r="J5" s="70"/>
      <c r="K5" s="70"/>
      <c r="L5" s="70"/>
      <c r="M5" s="71" t="s">
        <v>15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1"/>
      <c r="AZ5" s="1"/>
    </row>
    <row r="6" spans="1:53" ht="15.75" x14ac:dyDescent="0.25">
      <c r="A6" s="1"/>
      <c r="B6" s="1"/>
      <c r="C6" s="1"/>
      <c r="D6" s="1"/>
      <c r="E6" s="1"/>
      <c r="F6" s="1"/>
      <c r="G6" s="1"/>
      <c r="H6" s="1"/>
      <c r="I6" s="3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3" ht="15.75" x14ac:dyDescent="0.25">
      <c r="A7" s="1"/>
      <c r="B7" s="5"/>
      <c r="C7" s="6" t="s">
        <v>7</v>
      </c>
      <c r="D7" s="7"/>
      <c r="E7" s="7"/>
      <c r="F7" s="7"/>
      <c r="G7" s="7"/>
      <c r="H7" s="7"/>
      <c r="I7" s="11" t="s">
        <v>8</v>
      </c>
      <c r="J7" s="7"/>
      <c r="K7" s="994" t="str">
        <f>'Rekap1 +tunjangan'!B44</f>
        <v>RIDIA AL QADDRINA, Bacc (Hons)</v>
      </c>
      <c r="L7" s="994"/>
      <c r="M7" s="994"/>
      <c r="N7" s="994"/>
      <c r="O7" s="994"/>
      <c r="P7" s="994"/>
      <c r="Q7" s="994"/>
      <c r="R7" s="994"/>
      <c r="S7" s="994"/>
      <c r="T7" s="994"/>
      <c r="U7" s="994"/>
      <c r="V7" s="994"/>
      <c r="W7" s="994"/>
      <c r="X7" s="1004"/>
      <c r="Y7" s="90"/>
      <c r="Z7" s="1"/>
      <c r="AA7" s="8" t="s">
        <v>11</v>
      </c>
      <c r="AB7" s="6"/>
      <c r="AC7" s="7"/>
      <c r="AD7" s="7"/>
      <c r="AE7" s="7"/>
      <c r="AF7" s="7"/>
      <c r="AG7" s="11" t="s">
        <v>8</v>
      </c>
      <c r="AH7" s="7"/>
      <c r="AI7" s="994" t="s">
        <v>416</v>
      </c>
      <c r="AJ7" s="994"/>
      <c r="AK7" s="994"/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994"/>
      <c r="AX7" s="994"/>
      <c r="AY7" s="994"/>
      <c r="AZ7" s="1004"/>
    </row>
    <row r="8" spans="1:53" ht="3" customHeight="1" x14ac:dyDescent="0.25">
      <c r="A8" s="1"/>
      <c r="B8" s="1"/>
      <c r="C8" s="1"/>
      <c r="D8" s="1"/>
      <c r="E8" s="1"/>
      <c r="F8" s="1"/>
      <c r="G8" s="1"/>
      <c r="H8" s="1"/>
      <c r="I8" s="10"/>
      <c r="J8" s="1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1"/>
      <c r="AA8" s="2"/>
      <c r="AB8" s="2"/>
      <c r="AC8" s="1"/>
      <c r="AD8" s="1"/>
      <c r="AE8" s="1"/>
      <c r="AF8" s="1"/>
      <c r="AG8" s="12"/>
      <c r="AH8" s="1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1"/>
      <c r="AZ8" s="1"/>
    </row>
    <row r="9" spans="1:53" ht="15.75" x14ac:dyDescent="0.25">
      <c r="A9" s="1"/>
      <c r="B9" s="5"/>
      <c r="C9" s="6" t="s">
        <v>21</v>
      </c>
      <c r="D9" s="7"/>
      <c r="E9" s="7"/>
      <c r="F9" s="7"/>
      <c r="G9" s="7"/>
      <c r="H9" s="7"/>
      <c r="I9" s="11" t="s">
        <v>8</v>
      </c>
      <c r="J9" s="7"/>
      <c r="K9" s="994" t="s">
        <v>402</v>
      </c>
      <c r="L9" s="994"/>
      <c r="M9" s="994"/>
      <c r="N9" s="994"/>
      <c r="O9" s="994"/>
      <c r="P9" s="994"/>
      <c r="Q9" s="994"/>
      <c r="R9" s="994"/>
      <c r="S9" s="994"/>
      <c r="T9" s="994"/>
      <c r="U9" s="994"/>
      <c r="V9" s="994"/>
      <c r="W9" s="994"/>
      <c r="X9" s="1004"/>
      <c r="Y9" s="90"/>
      <c r="Z9" s="1"/>
      <c r="AA9" s="8" t="s">
        <v>12</v>
      </c>
      <c r="AB9" s="6"/>
      <c r="AC9" s="7"/>
      <c r="AD9" s="7"/>
      <c r="AE9" s="7"/>
      <c r="AF9" s="7"/>
      <c r="AG9" s="11" t="s">
        <v>8</v>
      </c>
      <c r="AH9" s="7"/>
      <c r="AI9" s="997">
        <f>pandu!AH8</f>
        <v>42659</v>
      </c>
      <c r="AJ9" s="997"/>
      <c r="AK9" s="997"/>
      <c r="AL9" s="997"/>
      <c r="AM9" s="997"/>
      <c r="AN9" s="67" t="s">
        <v>18</v>
      </c>
      <c r="AO9" s="7"/>
      <c r="AP9" s="998">
        <f>pandu!AO8</f>
        <v>42689</v>
      </c>
      <c r="AQ9" s="998"/>
      <c r="AR9" s="998"/>
      <c r="AS9" s="998"/>
      <c r="AT9" s="998"/>
      <c r="AU9" s="68"/>
      <c r="AV9" s="68"/>
      <c r="AW9" s="68"/>
      <c r="AX9" s="68"/>
      <c r="AY9" s="7"/>
      <c r="AZ9" s="74"/>
    </row>
    <row r="10" spans="1:53" ht="3" customHeight="1" x14ac:dyDescent="0.25">
      <c r="A10" s="1"/>
      <c r="B10" s="1"/>
      <c r="C10" s="1"/>
      <c r="D10" s="1"/>
      <c r="E10" s="1"/>
      <c r="F10" s="1"/>
      <c r="G10" s="1"/>
      <c r="H10" s="1"/>
      <c r="I10" s="10"/>
      <c r="J10" s="1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1"/>
      <c r="AA10" s="2"/>
      <c r="AB10" s="2"/>
      <c r="AC10" s="1"/>
      <c r="AD10" s="1"/>
      <c r="AE10" s="1"/>
      <c r="AF10" s="1"/>
      <c r="AG10" s="12"/>
      <c r="AH10" s="1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1"/>
      <c r="AZ10" s="1"/>
    </row>
    <row r="11" spans="1:53" ht="15.75" x14ac:dyDescent="0.25">
      <c r="A11" s="1"/>
      <c r="B11" s="5"/>
      <c r="C11" s="6" t="s">
        <v>6</v>
      </c>
      <c r="D11" s="7"/>
      <c r="E11" s="7"/>
      <c r="F11" s="7"/>
      <c r="G11" s="7"/>
      <c r="H11" s="7"/>
      <c r="I11" s="11" t="s">
        <v>8</v>
      </c>
      <c r="J11" s="7"/>
      <c r="K11" s="999" t="s">
        <v>415</v>
      </c>
      <c r="L11" s="999"/>
      <c r="M11" s="999"/>
      <c r="N11" s="999"/>
      <c r="O11" s="999"/>
      <c r="P11" s="999"/>
      <c r="Q11" s="999"/>
      <c r="R11" s="999"/>
      <c r="S11" s="999"/>
      <c r="T11" s="999"/>
      <c r="U11" s="999"/>
      <c r="V11" s="999"/>
      <c r="W11" s="999"/>
      <c r="X11" s="1015"/>
      <c r="Y11" s="91"/>
      <c r="Z11" s="1"/>
      <c r="AA11" s="8" t="s">
        <v>13</v>
      </c>
      <c r="AB11" s="6"/>
      <c r="AC11" s="7"/>
      <c r="AD11" s="7"/>
      <c r="AE11" s="7"/>
      <c r="AF11" s="7"/>
      <c r="AG11" s="11" t="s">
        <v>8</v>
      </c>
      <c r="AH11" s="7"/>
      <c r="AI11" s="1002">
        <f>'Rekap1 +tunjangan'!C44</f>
        <v>38176</v>
      </c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7"/>
      <c r="AZ11" s="74"/>
    </row>
    <row r="12" spans="1:53" ht="3" customHeight="1" x14ac:dyDescent="0.25">
      <c r="A12" s="1"/>
      <c r="B12" s="1"/>
      <c r="C12" s="1"/>
      <c r="D12" s="1"/>
      <c r="E12" s="1"/>
      <c r="F12" s="1"/>
      <c r="G12" s="1"/>
      <c r="H12" s="1"/>
      <c r="I12" s="10"/>
      <c r="J12" s="1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1"/>
      <c r="AA12" s="2"/>
      <c r="AB12" s="2"/>
      <c r="AC12" s="1"/>
      <c r="AD12" s="1"/>
      <c r="AE12" s="1"/>
      <c r="AF12" s="1"/>
      <c r="AG12" s="12"/>
      <c r="AH12" s="1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1"/>
      <c r="AZ12" s="1"/>
    </row>
    <row r="13" spans="1:53" ht="15.75" x14ac:dyDescent="0.25">
      <c r="A13" s="1"/>
      <c r="B13" s="5"/>
      <c r="C13" s="6" t="s">
        <v>104</v>
      </c>
      <c r="D13" s="7"/>
      <c r="E13" s="7"/>
      <c r="F13" s="7"/>
      <c r="G13" s="7"/>
      <c r="H13" s="7"/>
      <c r="I13" s="87" t="s">
        <v>8</v>
      </c>
      <c r="J13" s="7"/>
      <c r="K13" s="994" t="s">
        <v>116</v>
      </c>
      <c r="L13" s="994"/>
      <c r="M13" s="994"/>
      <c r="N13" s="994"/>
      <c r="O13" s="994"/>
      <c r="P13" s="994"/>
      <c r="Q13" s="994"/>
      <c r="R13" s="994"/>
      <c r="S13" s="994"/>
      <c r="T13" s="994"/>
      <c r="U13" s="994"/>
      <c r="V13" s="994"/>
      <c r="W13" s="994"/>
      <c r="X13" s="1004"/>
      <c r="Y13" s="90"/>
      <c r="Z13" s="1"/>
      <c r="AA13" s="8" t="s">
        <v>14</v>
      </c>
      <c r="AB13" s="6"/>
      <c r="AC13" s="7"/>
      <c r="AD13" s="7"/>
      <c r="AE13" s="7"/>
      <c r="AF13" s="7"/>
      <c r="AG13" s="11" t="s">
        <v>8</v>
      </c>
      <c r="AH13" s="7"/>
      <c r="AI13" s="1014" t="s">
        <v>417</v>
      </c>
      <c r="AJ13" s="994"/>
      <c r="AK13" s="994"/>
      <c r="AL13" s="994"/>
      <c r="AM13" s="994"/>
      <c r="AN13" s="994"/>
      <c r="AO13" s="67" t="s">
        <v>161</v>
      </c>
      <c r="AP13" s="67"/>
      <c r="AQ13" s="67"/>
      <c r="AR13" s="67"/>
      <c r="AS13" s="67"/>
      <c r="AT13" s="67"/>
      <c r="AU13" s="67"/>
      <c r="AV13" s="67"/>
      <c r="AW13" s="67"/>
      <c r="AX13" s="67"/>
      <c r="AY13" s="7"/>
      <c r="AZ13" s="74"/>
    </row>
    <row r="14" spans="1:53" ht="15.75" x14ac:dyDescent="0.25">
      <c r="A14" s="1"/>
      <c r="B14" s="1"/>
      <c r="C14" s="1"/>
      <c r="D14" s="1"/>
      <c r="E14" s="1"/>
      <c r="F14" s="1"/>
      <c r="G14" s="1"/>
      <c r="H14" s="1"/>
      <c r="I14" s="3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3" ht="15.75" x14ac:dyDescent="0.25">
      <c r="A15" s="1"/>
      <c r="B15" s="1" t="s">
        <v>167</v>
      </c>
      <c r="C15" s="1" t="s"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4"/>
      <c r="Q15" s="4" t="s">
        <v>8</v>
      </c>
      <c r="R15" s="1"/>
      <c r="S15" s="970">
        <f>'Rekap1 +tunjangan'!E44</f>
        <v>6480176</v>
      </c>
      <c r="T15" s="971"/>
      <c r="U15" s="971"/>
      <c r="V15" s="971"/>
      <c r="W15" s="971"/>
      <c r="X15" s="972"/>
      <c r="Y15" s="108"/>
      <c r="Z15" s="1"/>
      <c r="AA15" s="1" t="s">
        <v>166</v>
      </c>
      <c r="AB15" s="1"/>
      <c r="AC15" s="1" t="s">
        <v>153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 ht="3" customHeight="1" x14ac:dyDescent="0.25">
      <c r="A16" s="1"/>
      <c r="B16" s="1"/>
      <c r="C16" s="1"/>
      <c r="D16" s="1"/>
      <c r="E16" s="1"/>
      <c r="F16" s="1"/>
      <c r="G16" s="1"/>
      <c r="H16" s="1"/>
      <c r="I16" s="3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 ht="15.75" x14ac:dyDescent="0.25">
      <c r="A17" s="1"/>
      <c r="B17" s="1" t="s">
        <v>168</v>
      </c>
      <c r="C17" s="1" t="s">
        <v>125</v>
      </c>
      <c r="D17" s="1"/>
      <c r="E17" s="1"/>
      <c r="F17" s="1"/>
      <c r="G17" s="1"/>
      <c r="H17" s="1"/>
      <c r="I17" s="1"/>
      <c r="J17" s="1"/>
      <c r="K17" s="16"/>
      <c r="L17" s="16"/>
      <c r="M17" s="16"/>
      <c r="N17" s="16"/>
      <c r="O17" s="1"/>
      <c r="P17" s="4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 t="s">
        <v>108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 ht="3" customHeight="1" x14ac:dyDescent="0.25">
      <c r="A18" s="1"/>
      <c r="B18" s="1"/>
      <c r="C18" s="1"/>
      <c r="D18" s="1"/>
      <c r="E18" s="1"/>
      <c r="F18" s="1"/>
      <c r="G18" s="1"/>
      <c r="H18" s="1"/>
      <c r="I18" s="4"/>
      <c r="J18" s="1"/>
      <c r="K18" s="39"/>
      <c r="L18" s="39"/>
      <c r="M18" s="39"/>
      <c r="N18" s="39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39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 ht="15.75" x14ac:dyDescent="0.25">
      <c r="A19" s="1"/>
      <c r="B19" s="1"/>
      <c r="C19" s="1" t="s">
        <v>20</v>
      </c>
      <c r="D19" s="1"/>
      <c r="E19" s="1"/>
      <c r="F19" s="1"/>
      <c r="G19" s="1"/>
      <c r="H19" s="1"/>
      <c r="I19" s="4"/>
      <c r="J19" s="1"/>
      <c r="K19" s="1"/>
      <c r="L19" s="1"/>
      <c r="M19" s="1"/>
      <c r="N19" s="1"/>
      <c r="O19" s="1"/>
      <c r="P19" s="4"/>
      <c r="Q19" s="4" t="s">
        <v>8</v>
      </c>
      <c r="R19" s="1"/>
      <c r="S19" s="970">
        <f>'Rekap1 +tunjangan'!G44</f>
        <v>1100000</v>
      </c>
      <c r="T19" s="971"/>
      <c r="U19" s="971"/>
      <c r="V19" s="971"/>
      <c r="W19" s="971"/>
      <c r="X19" s="972"/>
      <c r="Y19" s="108"/>
      <c r="Z19" s="1"/>
      <c r="AA19" s="1"/>
      <c r="AB19" s="1"/>
      <c r="AC19" s="1" t="s">
        <v>109</v>
      </c>
      <c r="AD19" s="1"/>
      <c r="AE19" s="1"/>
      <c r="AF19" s="1"/>
      <c r="AG19" s="4"/>
      <c r="AH19" s="5" t="s">
        <v>19</v>
      </c>
      <c r="AI19" s="67"/>
      <c r="AJ19" s="73"/>
      <c r="AK19" s="990">
        <f>JABAR!F5</f>
        <v>109</v>
      </c>
      <c r="AL19" s="1005"/>
      <c r="AM19" s="16"/>
      <c r="AN19" s="72" t="s">
        <v>132</v>
      </c>
      <c r="AO19" s="67"/>
      <c r="AP19" s="74"/>
      <c r="AQ19" s="990">
        <f>JABAR!J5</f>
        <v>11</v>
      </c>
      <c r="AR19" s="1005"/>
      <c r="AS19" s="107"/>
      <c r="AT19" s="1"/>
      <c r="AU19" s="1" t="s">
        <v>8</v>
      </c>
      <c r="AV19" s="970">
        <f>'Rekap1 +tunjangan'!AB44</f>
        <v>1375387</v>
      </c>
      <c r="AW19" s="971"/>
      <c r="AX19" s="971"/>
      <c r="AY19" s="971"/>
      <c r="AZ19" s="971"/>
      <c r="BA19" s="972"/>
    </row>
    <row r="20" spans="1:53" ht="3" customHeight="1" x14ac:dyDescent="0.25">
      <c r="A20" s="1"/>
      <c r="B20" s="1"/>
      <c r="C20" s="1"/>
      <c r="D20" s="1"/>
      <c r="E20" s="1"/>
      <c r="F20" s="1"/>
      <c r="G20" s="1"/>
      <c r="H20" s="1"/>
      <c r="I20" s="4"/>
      <c r="J20" s="1"/>
      <c r="K20" s="1"/>
      <c r="L20" s="1"/>
      <c r="M20" s="15"/>
      <c r="N20" s="15"/>
      <c r="O20" s="1"/>
      <c r="P20" s="4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39"/>
      <c r="AH20" s="1"/>
      <c r="AI20" s="1"/>
      <c r="AJ20" s="1"/>
      <c r="AK20" s="1">
        <v>0</v>
      </c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>
        <v>0</v>
      </c>
      <c r="AY20" s="1"/>
      <c r="AZ20" s="1"/>
      <c r="BA20" s="1"/>
    </row>
    <row r="21" spans="1:53" ht="15.75" x14ac:dyDescent="0.25">
      <c r="A21" s="1"/>
      <c r="B21" s="1"/>
      <c r="C21" s="1" t="s">
        <v>41</v>
      </c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4"/>
      <c r="Q21" s="4" t="s">
        <v>8</v>
      </c>
      <c r="R21" s="1"/>
      <c r="S21" s="970">
        <f>'Rekap1 +tunjangan'!H44</f>
        <v>0</v>
      </c>
      <c r="T21" s="971"/>
      <c r="U21" s="971"/>
      <c r="V21" s="971"/>
      <c r="W21" s="971"/>
      <c r="X21" s="972"/>
      <c r="Y21" s="108"/>
      <c r="Z21" s="1"/>
      <c r="AA21" s="1"/>
      <c r="AB21" s="1"/>
      <c r="AC21" s="1" t="s">
        <v>550</v>
      </c>
      <c r="AD21" s="1"/>
      <c r="AE21" s="1"/>
      <c r="AF21" s="1"/>
      <c r="AG21" s="4"/>
      <c r="AH21" s="15"/>
      <c r="AI21" s="16"/>
      <c r="AJ21" s="16"/>
      <c r="AK21" s="992"/>
      <c r="AL21" s="992"/>
      <c r="AM21" s="16"/>
      <c r="AN21" s="16"/>
      <c r="AO21" s="16"/>
      <c r="AP21" s="15"/>
      <c r="AQ21" s="992"/>
      <c r="AR21" s="992"/>
      <c r="AS21" s="119"/>
      <c r="AT21" s="1"/>
      <c r="AU21" s="1" t="s">
        <v>8</v>
      </c>
      <c r="AV21" s="970">
        <f>'Rekap1 +tunjangan'!AM44</f>
        <v>75801.759999999995</v>
      </c>
      <c r="AW21" s="971"/>
      <c r="AX21" s="971"/>
      <c r="AY21" s="971"/>
      <c r="AZ21" s="971"/>
      <c r="BA21" s="972"/>
    </row>
    <row r="22" spans="1:53" ht="3" customHeight="1" x14ac:dyDescent="0.25">
      <c r="A22" s="1"/>
      <c r="B22" s="1"/>
      <c r="C22" s="1"/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39"/>
      <c r="Q22" s="39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39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ht="15.75" x14ac:dyDescent="0.25">
      <c r="A23" s="1"/>
      <c r="B23" s="1"/>
      <c r="C23" s="1" t="s">
        <v>21</v>
      </c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4"/>
      <c r="Q23" s="4" t="s">
        <v>8</v>
      </c>
      <c r="R23" s="1"/>
      <c r="S23" s="970">
        <f>'Rekap1 +tunjangan'!I44</f>
        <v>700000</v>
      </c>
      <c r="T23" s="971"/>
      <c r="U23" s="971"/>
      <c r="V23" s="971"/>
      <c r="W23" s="971"/>
      <c r="X23" s="972"/>
      <c r="Y23" s="108"/>
      <c r="Z23" s="1"/>
      <c r="AA23" s="1"/>
      <c r="AB23" s="1"/>
      <c r="AC23" s="1" t="s">
        <v>88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 t="s">
        <v>8</v>
      </c>
      <c r="AV23" s="970">
        <f>'Rekap1 +tunjangan'!AF44</f>
        <v>162004.40000000002</v>
      </c>
      <c r="AW23" s="971"/>
      <c r="AX23" s="971"/>
      <c r="AY23" s="971"/>
      <c r="AZ23" s="971"/>
      <c r="BA23" s="972"/>
    </row>
    <row r="24" spans="1:53" ht="3" customHeight="1" x14ac:dyDescent="0.25">
      <c r="A24" s="1"/>
      <c r="B24" s="1"/>
      <c r="C24" s="1"/>
      <c r="D24" s="1"/>
      <c r="E24" s="1"/>
      <c r="F24" s="1"/>
      <c r="G24" s="1"/>
      <c r="H24" s="1"/>
      <c r="I24" s="4"/>
      <c r="J24" s="1"/>
      <c r="K24" s="1"/>
      <c r="L24" s="1"/>
      <c r="M24" s="1"/>
      <c r="N24" s="1"/>
      <c r="O24" s="1"/>
      <c r="P24" s="39"/>
      <c r="Q24" s="3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39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3" ht="15.75" x14ac:dyDescent="0.25">
      <c r="A25" s="1"/>
      <c r="B25" s="1"/>
      <c r="C25" s="1" t="s">
        <v>508</v>
      </c>
      <c r="D25" s="1"/>
      <c r="E25" s="1"/>
      <c r="F25" s="1"/>
      <c r="G25" s="1"/>
      <c r="H25" s="1"/>
      <c r="I25" s="4"/>
      <c r="J25" s="1"/>
      <c r="K25" s="992"/>
      <c r="L25" s="992"/>
      <c r="M25" s="130"/>
      <c r="N25" s="107"/>
      <c r="O25" s="1"/>
      <c r="P25" s="4"/>
      <c r="Q25" s="4" t="s">
        <v>8</v>
      </c>
      <c r="R25" s="1"/>
      <c r="S25" s="970">
        <f>'Rekap1 +tunjangan'!L44</f>
        <v>500000</v>
      </c>
      <c r="T25" s="971"/>
      <c r="U25" s="971"/>
      <c r="V25" s="971"/>
      <c r="W25" s="971"/>
      <c r="X25" s="972"/>
      <c r="Y25" s="108"/>
      <c r="Z25" s="1"/>
      <c r="AA25" s="1"/>
      <c r="AB25" s="1"/>
      <c r="AC25" s="1" t="s">
        <v>551</v>
      </c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ht="3" customHeight="1" x14ac:dyDescent="0.25">
      <c r="A26" s="1"/>
      <c r="B26" s="1"/>
      <c r="C26" s="1"/>
      <c r="D26" s="1"/>
      <c r="E26" s="1"/>
      <c r="F26" s="1"/>
      <c r="G26" s="1"/>
      <c r="H26" s="1"/>
      <c r="I26" s="4"/>
      <c r="J26" s="1"/>
      <c r="K26" s="1"/>
      <c r="L26" s="1"/>
      <c r="M26" s="1"/>
      <c r="N26" s="1"/>
      <c r="O26" s="1"/>
      <c r="P26" s="39"/>
      <c r="Q26" s="39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ht="15.75" x14ac:dyDescent="0.25">
      <c r="A27" s="1"/>
      <c r="B27" s="1"/>
      <c r="C27" s="1" t="s">
        <v>1</v>
      </c>
      <c r="D27" s="1"/>
      <c r="E27" s="1"/>
      <c r="F27" s="1"/>
      <c r="G27" s="1"/>
      <c r="H27" s="1"/>
      <c r="I27" s="4"/>
      <c r="J27" s="1"/>
      <c r="K27" s="990">
        <f>'Rekap1 +tunjangan'!D44</f>
        <v>12</v>
      </c>
      <c r="L27" s="991"/>
      <c r="M27" s="125" t="s">
        <v>31</v>
      </c>
      <c r="N27" s="107"/>
      <c r="O27" s="1"/>
      <c r="P27" s="4"/>
      <c r="Q27" s="4" t="s">
        <v>8</v>
      </c>
      <c r="R27" s="1"/>
      <c r="S27" s="970">
        <f>'Rekap1 +tunjangan'!N44</f>
        <v>660000</v>
      </c>
      <c r="T27" s="971"/>
      <c r="U27" s="971"/>
      <c r="V27" s="971"/>
      <c r="W27" s="971"/>
      <c r="X27" s="972"/>
      <c r="Y27" s="108"/>
      <c r="Z27" s="1"/>
      <c r="AA27" s="1"/>
      <c r="AB27" s="1"/>
      <c r="AC27" s="1" t="s">
        <v>128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969">
        <v>0.02</v>
      </c>
      <c r="AO27" s="969"/>
      <c r="AP27" s="969"/>
      <c r="AQ27" s="88"/>
      <c r="AR27" s="1"/>
      <c r="AS27" s="1"/>
      <c r="AT27" s="1"/>
      <c r="AU27" s="1" t="s">
        <v>8</v>
      </c>
      <c r="AV27" s="970">
        <f>'BPJS Ketenagakerjaan'!K28</f>
        <v>165603.51999999999</v>
      </c>
      <c r="AW27" s="971"/>
      <c r="AX27" s="971"/>
      <c r="AY27" s="971"/>
      <c r="AZ27" s="971"/>
      <c r="BA27" s="972"/>
    </row>
    <row r="28" spans="1:53" ht="3" customHeight="1" x14ac:dyDescent="0.25">
      <c r="A28" s="1"/>
      <c r="B28" s="1"/>
      <c r="C28" s="1"/>
      <c r="D28" s="1"/>
      <c r="E28" s="1"/>
      <c r="F28" s="1"/>
      <c r="G28" s="1"/>
      <c r="H28" s="1"/>
      <c r="I28" s="4"/>
      <c r="J28" s="1"/>
      <c r="K28" s="1"/>
      <c r="L28" s="1"/>
      <c r="M28" s="3"/>
      <c r="N28" s="1"/>
      <c r="O28" s="1"/>
      <c r="P28" s="4"/>
      <c r="Q28" s="4"/>
      <c r="R28" s="1"/>
      <c r="S28" s="108"/>
      <c r="T28" s="108"/>
      <c r="U28" s="108"/>
      <c r="V28" s="108"/>
      <c r="W28" s="108"/>
      <c r="X28" s="108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ht="15.75" x14ac:dyDescent="0.25">
      <c r="A29" s="1"/>
      <c r="B29" s="1"/>
      <c r="C29" s="1" t="s">
        <v>2</v>
      </c>
      <c r="D29" s="1"/>
      <c r="E29" s="1"/>
      <c r="F29" s="1"/>
      <c r="G29" s="1"/>
      <c r="H29" s="1"/>
      <c r="I29" s="4"/>
      <c r="J29" s="1"/>
      <c r="K29" s="990">
        <f>K27</f>
        <v>12</v>
      </c>
      <c r="L29" s="991"/>
      <c r="M29" s="125" t="s">
        <v>31</v>
      </c>
      <c r="N29" s="107"/>
      <c r="O29" s="1"/>
      <c r="P29" s="4"/>
      <c r="Q29" s="4" t="s">
        <v>8</v>
      </c>
      <c r="R29" s="1"/>
      <c r="S29" s="970">
        <f>'Rekap1 +tunjangan'!P44</f>
        <v>936000</v>
      </c>
      <c r="T29" s="971"/>
      <c r="U29" s="971"/>
      <c r="V29" s="971"/>
      <c r="W29" s="971"/>
      <c r="X29" s="972"/>
      <c r="Y29" s="108"/>
      <c r="Z29" s="1"/>
      <c r="AA29" s="1"/>
      <c r="AB29" s="1"/>
      <c r="AC29" s="1" t="s">
        <v>606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969">
        <v>0.01</v>
      </c>
      <c r="AO29" s="969"/>
      <c r="AP29" s="969"/>
      <c r="AQ29" s="88"/>
      <c r="AR29" s="1"/>
      <c r="AS29" s="1"/>
      <c r="AT29" s="1"/>
      <c r="AU29" s="1" t="s">
        <v>8</v>
      </c>
      <c r="AV29" s="970">
        <f>'BPJS Ketenagakerjaan'!P28</f>
        <v>73353</v>
      </c>
      <c r="AW29" s="971"/>
      <c r="AX29" s="971"/>
      <c r="AY29" s="971"/>
      <c r="AZ29" s="971"/>
      <c r="BA29" s="972"/>
    </row>
    <row r="30" spans="1:53" ht="3" customHeight="1" x14ac:dyDescent="0.25">
      <c r="A30" s="1"/>
      <c r="B30" s="1"/>
      <c r="C30" s="1"/>
      <c r="D30" s="1"/>
      <c r="E30" s="1"/>
      <c r="F30" s="1"/>
      <c r="G30" s="1"/>
      <c r="H30" s="1"/>
      <c r="I30" s="4"/>
      <c r="J30" s="1"/>
      <c r="K30" s="1"/>
      <c r="L30" s="1"/>
      <c r="M30" s="1"/>
      <c r="N30" s="1"/>
      <c r="O30" s="1"/>
      <c r="P30" s="4"/>
      <c r="Q30" s="4"/>
      <c r="R30" s="1"/>
      <c r="S30" s="108"/>
      <c r="T30" s="108"/>
      <c r="U30" s="108"/>
      <c r="V30" s="108"/>
      <c r="W30" s="108"/>
      <c r="X30" s="108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 ht="15.75" x14ac:dyDescent="0.25">
      <c r="A31" s="1"/>
      <c r="B31" s="1"/>
      <c r="C31" s="1" t="s">
        <v>3</v>
      </c>
      <c r="D31" s="1"/>
      <c r="E31" s="1"/>
      <c r="F31" s="1"/>
      <c r="G31" s="1"/>
      <c r="H31" s="1"/>
      <c r="I31" s="4"/>
      <c r="J31" s="1"/>
      <c r="K31" s="1"/>
      <c r="L31" s="1"/>
      <c r="M31" s="107"/>
      <c r="N31" s="107"/>
      <c r="O31" s="1"/>
      <c r="P31" s="39"/>
      <c r="Q31" s="39" t="s">
        <v>8</v>
      </c>
      <c r="R31" s="1"/>
      <c r="S31" s="970">
        <f>'Rekap1 +tunjangan'!Q44</f>
        <v>0</v>
      </c>
      <c r="T31" s="971"/>
      <c r="U31" s="971"/>
      <c r="V31" s="971"/>
      <c r="W31" s="971"/>
      <c r="X31" s="972"/>
      <c r="Y31" s="108"/>
      <c r="Z31" s="1"/>
      <c r="AA31" s="1"/>
      <c r="AB31" s="1"/>
      <c r="AC31" s="1" t="s">
        <v>172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 t="s">
        <v>8</v>
      </c>
      <c r="AV31" s="1013"/>
      <c r="AW31" s="1013"/>
      <c r="AX31" s="1013"/>
      <c r="AY31" s="1013"/>
      <c r="AZ31" s="1013"/>
      <c r="BA31" s="1013"/>
    </row>
    <row r="32" spans="1:53" ht="3" customHeight="1" x14ac:dyDescent="0.25">
      <c r="A32" s="1"/>
      <c r="B32" s="1"/>
      <c r="C32" s="1"/>
      <c r="D32" s="1"/>
      <c r="E32" s="1"/>
      <c r="F32" s="1"/>
      <c r="G32" s="1"/>
      <c r="H32" s="1"/>
      <c r="I32" s="4"/>
      <c r="J32" s="1"/>
      <c r="K32" s="1"/>
      <c r="L32" s="1"/>
      <c r="M32" s="1"/>
      <c r="N32" s="1"/>
      <c r="O32" s="1"/>
      <c r="P32" s="39"/>
      <c r="Q32" s="39"/>
      <c r="R32" s="1"/>
      <c r="S32" s="1"/>
      <c r="T32" s="1"/>
      <c r="U32" s="1"/>
      <c r="V32" s="1"/>
      <c r="W32" s="1"/>
      <c r="X32" s="1"/>
      <c r="Y32" s="108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6" ht="15.75" x14ac:dyDescent="0.25">
      <c r="A33" s="1"/>
      <c r="B33" s="1"/>
      <c r="C33" s="1" t="s">
        <v>105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39"/>
      <c r="Q33" s="39" t="s">
        <v>8</v>
      </c>
      <c r="R33" s="1"/>
      <c r="S33" s="970">
        <f>'Rekap1 +tunjangan'!R44</f>
        <v>0</v>
      </c>
      <c r="T33" s="971"/>
      <c r="U33" s="971"/>
      <c r="V33" s="971"/>
      <c r="W33" s="971"/>
      <c r="X33" s="972"/>
      <c r="Y33" s="108"/>
      <c r="Z33" s="1"/>
      <c r="AA33" s="1"/>
      <c r="AB33" s="1"/>
      <c r="AC33" s="1" t="s">
        <v>174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970">
        <f>KOPERASI!C24</f>
        <v>0</v>
      </c>
      <c r="AW33" s="971"/>
      <c r="AX33" s="971"/>
      <c r="AY33" s="971"/>
      <c r="AZ33" s="971"/>
      <c r="BA33" s="972"/>
      <c r="BC33" s="1"/>
      <c r="BD33" s="1"/>
    </row>
    <row r="34" spans="1:56" ht="3" customHeight="1" x14ac:dyDescent="0.25">
      <c r="A34" s="1"/>
      <c r="B34" s="1"/>
      <c r="C34" s="1"/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39"/>
      <c r="Q34" s="39"/>
      <c r="R34" s="1"/>
      <c r="S34" s="108"/>
      <c r="T34" s="108"/>
      <c r="U34" s="108"/>
      <c r="V34" s="108"/>
      <c r="W34" s="108"/>
      <c r="X34" s="108"/>
      <c r="Y34" s="108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6" ht="15.75" x14ac:dyDescent="0.25">
      <c r="A35" s="1"/>
      <c r="B35" s="1"/>
      <c r="C35" s="1" t="s">
        <v>106</v>
      </c>
      <c r="D35" s="1"/>
      <c r="E35" s="1"/>
      <c r="F35" s="1"/>
      <c r="G35" s="1"/>
      <c r="H35" s="1"/>
      <c r="I35" s="4"/>
      <c r="J35" s="1"/>
      <c r="K35" s="1"/>
      <c r="L35" s="1"/>
      <c r="M35" s="1"/>
      <c r="N35" s="1"/>
      <c r="O35" s="1"/>
      <c r="P35" s="4"/>
      <c r="Q35" s="4" t="s">
        <v>8</v>
      </c>
      <c r="R35" s="1"/>
      <c r="S35" s="970">
        <f>'Rekap1 +tunjangan'!T44</f>
        <v>0</v>
      </c>
      <c r="T35" s="971"/>
      <c r="U35" s="971"/>
      <c r="V35" s="971"/>
      <c r="W35" s="971"/>
      <c r="X35" s="972"/>
      <c r="Y35" s="108"/>
      <c r="Z35" s="1"/>
      <c r="AA35" s="1"/>
      <c r="AB35" s="1"/>
      <c r="AC35" s="1" t="s">
        <v>173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970">
        <f>KOPERASI!D24</f>
        <v>100000</v>
      </c>
      <c r="AW35" s="971"/>
      <c r="AX35" s="971"/>
      <c r="AY35" s="971"/>
      <c r="AZ35" s="971"/>
      <c r="BA35" s="972"/>
    </row>
    <row r="36" spans="1:56" ht="3" customHeight="1" x14ac:dyDescent="0.25">
      <c r="A36" s="1"/>
      <c r="B36" s="1"/>
      <c r="C36" s="1"/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4"/>
      <c r="Q36" s="4"/>
      <c r="R36" s="1"/>
      <c r="S36" s="108"/>
      <c r="T36" s="108"/>
      <c r="U36" s="108"/>
      <c r="V36" s="108"/>
      <c r="W36" s="108"/>
      <c r="X36" s="108"/>
      <c r="Y36" s="1"/>
      <c r="Z36" s="1"/>
      <c r="AA36" s="1"/>
      <c r="AB36" s="1"/>
      <c r="AC36" s="1"/>
      <c r="AD36" s="1"/>
      <c r="AE36" s="1"/>
      <c r="AF36" s="1"/>
      <c r="AG36" s="39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6" ht="15.75" x14ac:dyDescent="0.25">
      <c r="A37" s="1"/>
      <c r="B37" s="1"/>
      <c r="C37" s="1" t="s">
        <v>183</v>
      </c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1"/>
      <c r="P37" s="39"/>
      <c r="Q37" s="39" t="s">
        <v>8</v>
      </c>
      <c r="R37" s="1"/>
      <c r="S37" s="970">
        <f>'Rekap1 +tunjangan'!U44</f>
        <v>0</v>
      </c>
      <c r="T37" s="971"/>
      <c r="U37" s="971"/>
      <c r="V37" s="971"/>
      <c r="W37" s="971"/>
      <c r="X37" s="972"/>
      <c r="Y37" s="108"/>
      <c r="Z37" s="1"/>
      <c r="AA37" s="1"/>
      <c r="AB37" s="1"/>
      <c r="AC37" s="1" t="s">
        <v>175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970">
        <f>KOPERASI!E24</f>
        <v>0</v>
      </c>
      <c r="AW37" s="971"/>
      <c r="AX37" s="971"/>
      <c r="AY37" s="971"/>
      <c r="AZ37" s="971"/>
      <c r="BA37" s="972"/>
      <c r="BC37" s="134">
        <f>SUM(AV35:BA39)</f>
        <v>100000</v>
      </c>
    </row>
    <row r="38" spans="1:56" ht="3" customHeight="1" x14ac:dyDescent="0.25">
      <c r="A38" s="1"/>
      <c r="B38" s="1"/>
      <c r="C38" s="1"/>
      <c r="D38" s="1"/>
      <c r="E38" s="1"/>
      <c r="F38" s="1"/>
      <c r="G38" s="1"/>
      <c r="H38" s="1"/>
      <c r="I38" s="4"/>
      <c r="J38" s="1"/>
      <c r="K38" s="1"/>
      <c r="L38" s="1"/>
      <c r="M38" s="1"/>
      <c r="N38" s="1"/>
      <c r="O38" s="4"/>
      <c r="P38" s="4"/>
      <c r="Q38" s="4"/>
      <c r="R38" s="1"/>
      <c r="S38" s="108"/>
      <c r="T38" s="108"/>
      <c r="U38" s="108"/>
      <c r="V38" s="108"/>
      <c r="W38" s="108"/>
      <c r="X38" s="108"/>
      <c r="Y38" s="108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6" ht="15.75" x14ac:dyDescent="0.25">
      <c r="A39" s="1"/>
      <c r="B39" s="1"/>
      <c r="C39" s="1" t="s">
        <v>187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9" t="s">
        <v>8</v>
      </c>
      <c r="R39" s="1"/>
      <c r="S39" s="970">
        <f>'Rekap1 +tunjangan'!W44</f>
        <v>0</v>
      </c>
      <c r="T39" s="971"/>
      <c r="U39" s="971"/>
      <c r="V39" s="971"/>
      <c r="W39" s="971"/>
      <c r="X39" s="972"/>
      <c r="Y39" s="108"/>
      <c r="Z39" s="1"/>
      <c r="AA39" s="1"/>
      <c r="AB39" s="1"/>
      <c r="AC39" s="1" t="s">
        <v>200</v>
      </c>
      <c r="AD39" s="1"/>
      <c r="AE39" s="1"/>
      <c r="AF39" s="1"/>
      <c r="AG39" s="4"/>
      <c r="AH39" s="5" t="s">
        <v>19</v>
      </c>
      <c r="AI39" s="67"/>
      <c r="AJ39" s="73"/>
      <c r="AK39" s="990">
        <f>KOPERASI!J23</f>
        <v>0</v>
      </c>
      <c r="AL39" s="991"/>
      <c r="AM39" s="16"/>
      <c r="AN39" s="72" t="s">
        <v>132</v>
      </c>
      <c r="AO39" s="67"/>
      <c r="AP39" s="74"/>
      <c r="AQ39" s="990">
        <f>18-AK39</f>
        <v>18</v>
      </c>
      <c r="AR39" s="991"/>
      <c r="AS39" s="119"/>
      <c r="AT39" s="1"/>
      <c r="AU39" s="1" t="s">
        <v>8</v>
      </c>
      <c r="AV39" s="970">
        <f>KOPERASI!H23</f>
        <v>0</v>
      </c>
      <c r="AW39" s="971"/>
      <c r="AX39" s="971"/>
      <c r="AY39" s="971"/>
      <c r="AZ39" s="971"/>
      <c r="BA39" s="972"/>
    </row>
    <row r="40" spans="1:56" ht="3" customHeight="1" x14ac:dyDescent="0.25">
      <c r="A40" s="1"/>
      <c r="B40" s="1"/>
      <c r="Y40" s="108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6" ht="15.75" x14ac:dyDescent="0.25">
      <c r="A41" s="1"/>
      <c r="B41" s="1"/>
      <c r="Y41" s="108"/>
      <c r="Z41" s="1"/>
      <c r="AA41" s="1"/>
      <c r="AB41" s="1"/>
      <c r="AC41" s="1" t="s">
        <v>471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983"/>
      <c r="AT41" s="983"/>
      <c r="AU41" s="1" t="s">
        <v>8</v>
      </c>
      <c r="AV41" s="970">
        <f>KOPERASI!G23</f>
        <v>0</v>
      </c>
      <c r="AW41" s="971"/>
      <c r="AX41" s="971"/>
      <c r="AY41" s="971"/>
      <c r="AZ41" s="971"/>
      <c r="BA41" s="972"/>
    </row>
    <row r="42" spans="1:56" ht="3" customHeight="1" x14ac:dyDescent="0.25">
      <c r="A42" s="1"/>
      <c r="B42" s="1"/>
      <c r="Y42" s="108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</row>
    <row r="43" spans="1:56" ht="15.75" x14ac:dyDescent="0.25">
      <c r="A43" s="1"/>
      <c r="B43" s="1"/>
      <c r="Y43" s="108"/>
      <c r="Z43" s="1"/>
      <c r="AA43" s="1"/>
      <c r="AB43" s="1"/>
      <c r="AC43" s="1" t="s">
        <v>474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 t="s">
        <v>8</v>
      </c>
      <c r="AV43" s="970">
        <f>'Rekap1 +tunjangan'!AD44</f>
        <v>0</v>
      </c>
      <c r="AW43" s="971"/>
      <c r="AX43" s="971"/>
      <c r="AY43" s="971"/>
      <c r="AZ43" s="971"/>
      <c r="BA43" s="972"/>
    </row>
    <row r="44" spans="1:56" ht="3" customHeight="1" x14ac:dyDescent="0.25">
      <c r="A44" s="1"/>
      <c r="B44" s="1"/>
      <c r="Y44" s="108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6" ht="15.75" x14ac:dyDescent="0.25">
      <c r="A45" s="1"/>
      <c r="B45" s="1"/>
      <c r="Y45" s="108"/>
      <c r="Z45" s="1"/>
      <c r="AA45" s="1"/>
      <c r="AB45" s="1"/>
      <c r="AC45" s="1" t="s">
        <v>171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983">
        <v>0.4</v>
      </c>
      <c r="AT45" s="983"/>
      <c r="AU45" s="1" t="s">
        <v>8</v>
      </c>
      <c r="AV45" s="970">
        <f>'Rekap1 +tunjangan'!AJ44</f>
        <v>388810.56</v>
      </c>
      <c r="AW45" s="971"/>
      <c r="AX45" s="971"/>
      <c r="AY45" s="971"/>
      <c r="AZ45" s="971"/>
      <c r="BA45" s="972"/>
    </row>
    <row r="46" spans="1:56" ht="3" customHeight="1" x14ac:dyDescent="0.25">
      <c r="A46" s="1"/>
      <c r="B46" s="1"/>
      <c r="Y46" s="108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6" ht="15.75" x14ac:dyDescent="0.25">
      <c r="A47" s="1"/>
      <c r="B47" s="1"/>
      <c r="Y47" s="108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6" ht="3" customHeight="1" x14ac:dyDescent="0.25">
      <c r="A48" s="1"/>
      <c r="B48" s="1"/>
      <c r="C48" s="1"/>
      <c r="D48" s="1"/>
      <c r="E48" s="1"/>
      <c r="F48" s="1"/>
      <c r="G48" s="1"/>
      <c r="H48" s="1"/>
      <c r="I48" s="4"/>
      <c r="J48" s="1"/>
      <c r="K48" s="1"/>
      <c r="L48" s="1"/>
      <c r="M48" s="1"/>
      <c r="N48" s="1"/>
      <c r="O48" s="4"/>
      <c r="P48" s="4"/>
      <c r="Q48" s="4"/>
      <c r="R48" s="1"/>
      <c r="S48" s="108"/>
      <c r="T48" s="108"/>
      <c r="U48" s="108"/>
      <c r="V48" s="108"/>
      <c r="W48" s="108"/>
      <c r="X48" s="108"/>
      <c r="Y48" s="108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63" ht="15.75" x14ac:dyDescent="0.25">
      <c r="A49" s="1"/>
      <c r="B49" s="1" t="s">
        <v>154</v>
      </c>
      <c r="C49" s="1" t="s">
        <v>126</v>
      </c>
      <c r="D49" s="1"/>
      <c r="E49" s="1"/>
      <c r="F49" s="1"/>
      <c r="G49" s="1"/>
      <c r="H49" s="1"/>
      <c r="I49" s="4"/>
      <c r="J49" s="1"/>
      <c r="K49" s="1"/>
      <c r="L49" s="1"/>
      <c r="M49" s="1"/>
      <c r="N49" s="1"/>
      <c r="O49" s="1"/>
      <c r="P49" s="4"/>
      <c r="Q49" s="4" t="s">
        <v>8</v>
      </c>
      <c r="R49" s="1"/>
      <c r="S49" s="970">
        <f>'Rekap1 +tunjangan'!S44</f>
        <v>0</v>
      </c>
      <c r="T49" s="971"/>
      <c r="U49" s="971"/>
      <c r="V49" s="971"/>
      <c r="W49" s="971"/>
      <c r="X49" s="972"/>
      <c r="Y49" s="108"/>
      <c r="Z49" s="1"/>
      <c r="AA49" s="1" t="s">
        <v>169</v>
      </c>
      <c r="AB49" s="1"/>
      <c r="AC49" s="1" t="s">
        <v>129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 t="s">
        <v>8</v>
      </c>
      <c r="AV49" s="970">
        <f>'Rekap1 +tunjangan'!AG44</f>
        <v>0</v>
      </c>
      <c r="AW49" s="971"/>
      <c r="AX49" s="971"/>
      <c r="AY49" s="971"/>
      <c r="AZ49" s="971"/>
      <c r="BA49" s="972"/>
    </row>
    <row r="50" spans="1:63" ht="3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08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63" ht="15.7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63" ht="3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08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63" ht="15.75" x14ac:dyDescent="0.25">
      <c r="A53" s="1"/>
      <c r="B53" s="1"/>
      <c r="C53" s="9" t="s">
        <v>4</v>
      </c>
      <c r="D53" s="1"/>
      <c r="E53" s="1"/>
      <c r="F53" s="1"/>
      <c r="G53" s="1"/>
      <c r="H53" s="1"/>
      <c r="I53" s="4"/>
      <c r="J53" s="1"/>
      <c r="K53" s="1"/>
      <c r="L53" s="1"/>
      <c r="M53" s="1"/>
      <c r="N53" s="1"/>
      <c r="O53" s="4"/>
      <c r="P53" s="4"/>
      <c r="Q53" s="39" t="s">
        <v>8</v>
      </c>
      <c r="R53" s="1"/>
      <c r="S53" s="985">
        <f>SUM(S15:X49)</f>
        <v>10376176</v>
      </c>
      <c r="T53" s="986"/>
      <c r="U53" s="986"/>
      <c r="V53" s="986"/>
      <c r="W53" s="986"/>
      <c r="X53" s="987"/>
      <c r="Y53" s="89"/>
      <c r="Z53" s="1"/>
      <c r="AA53" s="9" t="s">
        <v>4</v>
      </c>
      <c r="AB53" s="9"/>
      <c r="AC53" s="1"/>
      <c r="AD53" s="1"/>
      <c r="AE53" s="1"/>
      <c r="AF53" s="1"/>
      <c r="AG53" s="4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 t="s">
        <v>8</v>
      </c>
      <c r="AV53" s="985">
        <f>SUM(AV17:BA49)</f>
        <v>2340960.2400000002</v>
      </c>
      <c r="AW53" s="986"/>
      <c r="AX53" s="986"/>
      <c r="AY53" s="986"/>
      <c r="AZ53" s="986"/>
      <c r="BA53" s="987"/>
      <c r="BC53" s="134">
        <f>AV53-AV29</f>
        <v>2267607.2400000002</v>
      </c>
    </row>
    <row r="54" spans="1:63" ht="16.5" thickBot="1" x14ac:dyDescent="0.3">
      <c r="A54" s="1"/>
      <c r="B54" s="1"/>
      <c r="C54" s="1"/>
      <c r="D54" s="1"/>
      <c r="E54" s="1"/>
      <c r="F54" s="1"/>
      <c r="G54" s="1"/>
      <c r="H54" s="1"/>
      <c r="I54" s="3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39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63" ht="21" thickTop="1" x14ac:dyDescent="0.3">
      <c r="A55" s="19"/>
      <c r="B55" s="1069"/>
      <c r="C55" s="1008"/>
      <c r="D55" s="1008"/>
      <c r="E55" s="1008"/>
      <c r="F55" s="1008"/>
      <c r="G55" s="1006" t="s">
        <v>130</v>
      </c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8"/>
      <c r="Y55" s="126"/>
      <c r="Z55" s="1010" t="s">
        <v>8</v>
      </c>
      <c r="AA55" s="974"/>
      <c r="AB55" s="111"/>
      <c r="AC55" s="981">
        <f>SUM(S53-AV53)</f>
        <v>8035215.7599999998</v>
      </c>
      <c r="AD55" s="981"/>
      <c r="AE55" s="981"/>
      <c r="AF55" s="981"/>
      <c r="AG55" s="981"/>
      <c r="AH55" s="981"/>
      <c r="AI55" s="981"/>
      <c r="AJ55" s="981"/>
      <c r="AK55" s="981"/>
      <c r="AL55" s="981"/>
      <c r="AM55" s="981"/>
      <c r="AN55" s="981"/>
      <c r="AO55" s="981"/>
      <c r="AP55" s="981"/>
      <c r="AQ55" s="112"/>
      <c r="AR55" s="112"/>
      <c r="AS55" s="112"/>
      <c r="AT55" s="113"/>
      <c r="AU55" s="113"/>
      <c r="AV55" s="113"/>
      <c r="AW55" s="113"/>
      <c r="AX55" s="113"/>
      <c r="AY55" s="113"/>
      <c r="AZ55" s="113"/>
      <c r="BA55" s="114"/>
      <c r="BE55" s="1012"/>
      <c r="BF55" s="989"/>
      <c r="BG55" s="989"/>
      <c r="BH55" s="989"/>
      <c r="BI55" s="989"/>
      <c r="BJ55" s="989"/>
      <c r="BK55" s="989"/>
    </row>
    <row r="56" spans="1:63" ht="21" thickBot="1" x14ac:dyDescent="0.35">
      <c r="A56" s="34"/>
      <c r="B56" s="1070"/>
      <c r="C56" s="1009"/>
      <c r="D56" s="1009"/>
      <c r="E56" s="1009"/>
      <c r="F56" s="1009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9"/>
      <c r="Y56" s="128"/>
      <c r="Z56" s="1011"/>
      <c r="AA56" s="976"/>
      <c r="AB56" s="115"/>
      <c r="AC56" s="982"/>
      <c r="AD56" s="982"/>
      <c r="AE56" s="982"/>
      <c r="AF56" s="982"/>
      <c r="AG56" s="982"/>
      <c r="AH56" s="982"/>
      <c r="AI56" s="982"/>
      <c r="AJ56" s="982"/>
      <c r="AK56" s="982"/>
      <c r="AL56" s="982"/>
      <c r="AM56" s="982"/>
      <c r="AN56" s="982"/>
      <c r="AO56" s="982"/>
      <c r="AP56" s="982"/>
      <c r="AQ56" s="116"/>
      <c r="AR56" s="116"/>
      <c r="AS56" s="116"/>
      <c r="AT56" s="117"/>
      <c r="AU56" s="117"/>
      <c r="AV56" s="117"/>
      <c r="AW56" s="117"/>
      <c r="AX56" s="117"/>
      <c r="AY56" s="117"/>
      <c r="AZ56" s="117"/>
      <c r="BA56" s="118"/>
    </row>
    <row r="57" spans="1:63" ht="16.5" thickTop="1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63" ht="15.75" x14ac:dyDescent="0.25">
      <c r="B58" s="1" t="s">
        <v>170</v>
      </c>
      <c r="C58" s="1" t="s">
        <v>155</v>
      </c>
      <c r="D58" s="1"/>
      <c r="E58" s="1"/>
      <c r="F58" s="1"/>
      <c r="G58" s="1"/>
      <c r="H58" s="1"/>
      <c r="I58" s="4"/>
      <c r="J58" s="1"/>
      <c r="K58" s="1"/>
      <c r="L58" s="1"/>
      <c r="M58" s="1"/>
      <c r="N58" s="1"/>
      <c r="O58" s="4"/>
      <c r="P58" s="4"/>
      <c r="Q58" s="4"/>
      <c r="R58" s="1"/>
      <c r="S58" s="108"/>
      <c r="T58" s="108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1:63" ht="15.75" x14ac:dyDescent="0.25">
      <c r="B59" s="1">
        <v>1</v>
      </c>
      <c r="C59" s="1" t="s">
        <v>555</v>
      </c>
      <c r="D59" s="1"/>
      <c r="E59" s="1"/>
      <c r="F59" s="1"/>
      <c r="G59" s="1"/>
      <c r="H59" s="1"/>
      <c r="I59" s="4"/>
      <c r="J59" s="1"/>
      <c r="K59" s="1"/>
      <c r="L59" s="1"/>
      <c r="M59" s="1"/>
      <c r="N59" s="1"/>
      <c r="O59" s="4"/>
      <c r="P59" s="4"/>
      <c r="Q59" s="4"/>
      <c r="R59" s="1"/>
      <c r="S59" s="108"/>
      <c r="T59" s="108"/>
      <c r="U59" s="108"/>
      <c r="V59" s="108"/>
      <c r="W59" s="108"/>
      <c r="X59" s="108"/>
      <c r="Y59" s="1"/>
      <c r="Z59" s="1"/>
      <c r="AA59" s="1">
        <v>2</v>
      </c>
      <c r="AB59" s="1"/>
      <c r="AC59" s="1" t="s">
        <v>171</v>
      </c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983">
        <v>0.6</v>
      </c>
      <c r="AT59" s="983"/>
      <c r="AU59" s="1" t="s">
        <v>8</v>
      </c>
      <c r="AV59" s="970">
        <f>'DPLK (urut)'!F22</f>
        <v>583215.84</v>
      </c>
      <c r="AW59" s="971"/>
      <c r="AX59" s="971"/>
      <c r="AY59" s="971"/>
      <c r="AZ59" s="971"/>
      <c r="BA59" s="972"/>
    </row>
    <row r="60" spans="1:63" ht="3" customHeight="1" x14ac:dyDescent="0.25">
      <c r="B60" s="1"/>
      <c r="C60" s="1"/>
      <c r="D60" s="1"/>
      <c r="E60" s="1"/>
      <c r="F60" s="1"/>
      <c r="G60" s="1"/>
      <c r="H60" s="1"/>
      <c r="I60" s="4"/>
      <c r="J60" s="1"/>
      <c r="K60" s="1"/>
      <c r="L60" s="1"/>
      <c r="M60" s="1"/>
      <c r="N60" s="1"/>
      <c r="O60" s="4"/>
      <c r="P60" s="4"/>
      <c r="Q60" s="4"/>
      <c r="R60" s="1"/>
      <c r="S60" s="108"/>
      <c r="T60" s="108"/>
      <c r="U60" s="108"/>
      <c r="V60" s="108"/>
      <c r="W60" s="108"/>
      <c r="X60" s="108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63" ht="15.75" x14ac:dyDescent="0.25">
      <c r="B61" s="1"/>
      <c r="C61" s="1" t="s">
        <v>127</v>
      </c>
      <c r="D61" s="1"/>
      <c r="E61" s="1"/>
      <c r="F61" s="1"/>
      <c r="G61" s="1"/>
      <c r="H61" s="1"/>
      <c r="I61" s="4"/>
      <c r="J61" s="1"/>
      <c r="K61" s="1"/>
      <c r="L61" s="1"/>
      <c r="M61" s="1"/>
      <c r="N61" s="1"/>
      <c r="O61" s="969">
        <v>3.0000000000000001E-3</v>
      </c>
      <c r="P61" s="969"/>
      <c r="Q61" s="4" t="s">
        <v>8</v>
      </c>
      <c r="R61" s="1"/>
      <c r="S61" s="970">
        <f>'BPJS Ketenagakerjaan'!F28</f>
        <v>24840.528000000002</v>
      </c>
      <c r="T61" s="971"/>
      <c r="U61" s="971"/>
      <c r="V61" s="971"/>
      <c r="W61" s="971"/>
      <c r="X61" s="972"/>
      <c r="Y61" s="1"/>
      <c r="Z61" s="1"/>
      <c r="AA61" s="1">
        <v>3</v>
      </c>
      <c r="AB61" s="1"/>
      <c r="AC61" s="1" t="s">
        <v>186</v>
      </c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983">
        <v>0.05</v>
      </c>
      <c r="AO61" s="984"/>
      <c r="AP61" s="1"/>
      <c r="AQ61" s="1"/>
      <c r="AR61" s="1"/>
      <c r="AS61" s="1"/>
      <c r="AT61" s="1"/>
      <c r="AU61" s="1" t="s">
        <v>8</v>
      </c>
      <c r="AV61" s="970">
        <v>0</v>
      </c>
      <c r="AW61" s="971"/>
      <c r="AX61" s="971"/>
      <c r="AY61" s="971"/>
      <c r="AZ61" s="971"/>
      <c r="BA61" s="972"/>
    </row>
    <row r="62" spans="1:63" ht="3" customHeight="1" x14ac:dyDescent="0.25">
      <c r="B62" s="1"/>
      <c r="C62" s="1"/>
      <c r="D62" s="1"/>
      <c r="E62" s="1"/>
      <c r="F62" s="1"/>
      <c r="G62" s="1"/>
      <c r="H62" s="1"/>
      <c r="I62" s="4"/>
      <c r="J62" s="1"/>
      <c r="K62" s="1"/>
      <c r="L62" s="1"/>
      <c r="M62" s="1"/>
      <c r="N62" s="1"/>
      <c r="O62" s="109"/>
      <c r="P62" s="109"/>
      <c r="Q62" s="4"/>
      <c r="R62" s="1"/>
      <c r="S62" s="106"/>
      <c r="T62" s="106"/>
      <c r="U62" s="106"/>
      <c r="V62" s="106"/>
      <c r="W62" s="106"/>
      <c r="X62" s="106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63" ht="15.75" x14ac:dyDescent="0.25">
      <c r="B63" s="1"/>
      <c r="C63" s="1" t="s">
        <v>131</v>
      </c>
      <c r="D63" s="1"/>
      <c r="E63" s="1"/>
      <c r="F63" s="1"/>
      <c r="G63" s="1"/>
      <c r="H63" s="1"/>
      <c r="I63" s="4"/>
      <c r="J63" s="1"/>
      <c r="K63" s="1"/>
      <c r="L63" s="1"/>
      <c r="M63" s="1"/>
      <c r="N63" s="1"/>
      <c r="O63" s="969">
        <v>8.8999999999999999E-3</v>
      </c>
      <c r="P63" s="969"/>
      <c r="Q63" s="4" t="s">
        <v>8</v>
      </c>
      <c r="R63" s="1"/>
      <c r="S63" s="970">
        <f>'BPJS Ketenagakerjaan'!H28</f>
        <v>73693.566399999996</v>
      </c>
      <c r="T63" s="971"/>
      <c r="U63" s="971"/>
      <c r="V63" s="971"/>
      <c r="W63" s="971"/>
      <c r="X63" s="972"/>
      <c r="Y63" s="1"/>
      <c r="Z63" s="1"/>
      <c r="AA63" s="1">
        <v>4</v>
      </c>
      <c r="AC63" s="1" t="s">
        <v>556</v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 t="s">
        <v>8</v>
      </c>
      <c r="AV63" s="970">
        <f>'BPJS Kesehatan'!G32</f>
        <v>303207.03999999998</v>
      </c>
      <c r="AW63" s="971"/>
      <c r="AX63" s="971"/>
      <c r="AY63" s="971"/>
      <c r="AZ63" s="971"/>
      <c r="BA63" s="972"/>
    </row>
    <row r="64" spans="1:63" ht="3" customHeight="1" x14ac:dyDescent="0.25">
      <c r="B64" s="1"/>
      <c r="C64" s="1"/>
      <c r="D64" s="1"/>
      <c r="E64" s="1"/>
      <c r="F64" s="1"/>
      <c r="G64" s="1"/>
      <c r="H64" s="1"/>
      <c r="I64" s="4"/>
      <c r="J64" s="1"/>
      <c r="K64" s="1"/>
      <c r="L64" s="1"/>
      <c r="M64" s="1"/>
      <c r="N64" s="1"/>
      <c r="O64" s="109"/>
      <c r="P64" s="109"/>
      <c r="Q64" s="4"/>
      <c r="R64" s="1"/>
      <c r="S64" s="106"/>
      <c r="T64" s="106"/>
      <c r="U64" s="106"/>
      <c r="V64" s="106"/>
      <c r="W64" s="106"/>
      <c r="X64" s="106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 ht="15.75" x14ac:dyDescent="0.25">
      <c r="B65" s="1"/>
      <c r="C65" s="1" t="s">
        <v>156</v>
      </c>
      <c r="D65" s="1"/>
      <c r="E65" s="1"/>
      <c r="F65" s="1"/>
      <c r="G65" s="1"/>
      <c r="H65" s="1"/>
      <c r="I65" s="4"/>
      <c r="J65" s="1"/>
      <c r="K65" s="1"/>
      <c r="L65" s="1"/>
      <c r="M65" s="1"/>
      <c r="N65" s="1"/>
      <c r="O65" s="969">
        <v>3.6999999999999998E-2</v>
      </c>
      <c r="P65" s="969"/>
      <c r="Q65" s="4" t="s">
        <v>8</v>
      </c>
      <c r="R65" s="1"/>
      <c r="S65" s="970">
        <f>'BPJS Ketenagakerjaan'!M28</f>
        <v>306366.51199999999</v>
      </c>
      <c r="T65" s="971"/>
      <c r="U65" s="971"/>
      <c r="V65" s="971"/>
      <c r="W65" s="971"/>
      <c r="X65" s="972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ht="3" customHeight="1" x14ac:dyDescent="0.25">
      <c r="B66" s="1"/>
      <c r="C66" s="1"/>
      <c r="D66" s="1"/>
      <c r="E66" s="1"/>
      <c r="F66" s="1"/>
      <c r="G66" s="1"/>
      <c r="H66" s="1"/>
      <c r="I66" s="4"/>
      <c r="J66" s="1"/>
      <c r="K66" s="1"/>
      <c r="L66" s="1"/>
      <c r="M66" s="1"/>
      <c r="N66" s="1"/>
      <c r="O66" s="503"/>
      <c r="P66" s="503"/>
      <c r="Q66" s="4"/>
      <c r="R66" s="1"/>
      <c r="S66" s="502"/>
      <c r="T66" s="502"/>
      <c r="U66" s="502"/>
      <c r="V66" s="502"/>
      <c r="W66" s="502"/>
      <c r="X66" s="502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ht="15.75" x14ac:dyDescent="0.25">
      <c r="B67" s="1"/>
      <c r="C67" s="1" t="s">
        <v>602</v>
      </c>
      <c r="D67" s="1"/>
      <c r="E67" s="1"/>
      <c r="F67" s="1"/>
      <c r="G67" s="1"/>
      <c r="H67" s="1"/>
      <c r="I67" s="4"/>
      <c r="J67" s="1"/>
      <c r="K67" s="1"/>
      <c r="L67" s="1"/>
      <c r="M67" s="1"/>
      <c r="N67" s="1"/>
      <c r="O67" s="969">
        <v>0.02</v>
      </c>
      <c r="P67" s="969"/>
      <c r="Q67" s="4" t="s">
        <v>8</v>
      </c>
      <c r="R67" s="1"/>
      <c r="S67" s="970">
        <f>'BPJS Ketenagakerjaan'!R28</f>
        <v>146706</v>
      </c>
      <c r="T67" s="971"/>
      <c r="U67" s="971"/>
      <c r="V67" s="971"/>
      <c r="W67" s="971"/>
      <c r="X67" s="972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70" spans="1:53" ht="15.7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3" ht="18.75" x14ac:dyDescent="0.3">
      <c r="A71" s="1"/>
      <c r="B71" s="1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 t="s">
        <v>350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1"/>
      <c r="AZ71" s="1"/>
    </row>
    <row r="72" spans="1:53" ht="15.75" x14ac:dyDescent="0.25">
      <c r="A72" s="1"/>
      <c r="B72" s="1"/>
      <c r="C72" s="1"/>
      <c r="D72" s="1"/>
      <c r="E72" s="1"/>
      <c r="F72" s="1"/>
      <c r="G72" s="1"/>
      <c r="H72" s="1"/>
      <c r="I72" s="3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3" ht="22.5" x14ac:dyDescent="0.3">
      <c r="A73" s="1"/>
      <c r="B73" s="1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1" t="s">
        <v>15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1"/>
      <c r="AZ73" s="1"/>
    </row>
    <row r="74" spans="1:53" ht="15.75" x14ac:dyDescent="0.25">
      <c r="A74" s="1"/>
      <c r="B74" s="1"/>
      <c r="C74" s="1"/>
      <c r="D74" s="1"/>
      <c r="E74" s="1"/>
      <c r="F74" s="1"/>
      <c r="G74" s="1"/>
      <c r="H74" s="1"/>
      <c r="I74" s="3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3" ht="15.75" x14ac:dyDescent="0.25">
      <c r="A75" s="1"/>
      <c r="B75" s="5"/>
      <c r="C75" s="6" t="s">
        <v>7</v>
      </c>
      <c r="D75" s="7"/>
      <c r="E75" s="7"/>
      <c r="F75" s="7"/>
      <c r="G75" s="7"/>
      <c r="H75" s="7"/>
      <c r="I75" s="11" t="s">
        <v>8</v>
      </c>
      <c r="J75" s="7"/>
      <c r="K75" s="994" t="str">
        <f>'Rekap1 +tunjangan'!B47</f>
        <v>MAKHRUR, Amd</v>
      </c>
      <c r="L75" s="994"/>
      <c r="M75" s="994"/>
      <c r="N75" s="994"/>
      <c r="O75" s="994"/>
      <c r="P75" s="994"/>
      <c r="Q75" s="994"/>
      <c r="R75" s="994"/>
      <c r="S75" s="994"/>
      <c r="T75" s="994"/>
      <c r="U75" s="994"/>
      <c r="V75" s="994"/>
      <c r="W75" s="994"/>
      <c r="X75" s="1004"/>
      <c r="Y75" s="90"/>
      <c r="Z75" s="1"/>
      <c r="AA75" s="8" t="s">
        <v>11</v>
      </c>
      <c r="AB75" s="6"/>
      <c r="AC75" s="7"/>
      <c r="AD75" s="7"/>
      <c r="AE75" s="7"/>
      <c r="AF75" s="7"/>
      <c r="AG75" s="11" t="s">
        <v>8</v>
      </c>
      <c r="AH75" s="7"/>
      <c r="AI75" s="994" t="str">
        <f>AI7</f>
        <v>KEUANGAN</v>
      </c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1004"/>
    </row>
    <row r="76" spans="1:53" ht="3" customHeight="1" x14ac:dyDescent="0.25">
      <c r="A76" s="1"/>
      <c r="B76" s="1"/>
      <c r="C76" s="1"/>
      <c r="D76" s="1"/>
      <c r="E76" s="1"/>
      <c r="F76" s="1"/>
      <c r="G76" s="1"/>
      <c r="H76" s="1"/>
      <c r="I76" s="10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1"/>
      <c r="AA76" s="2"/>
      <c r="AB76" s="2"/>
      <c r="AC76" s="1"/>
      <c r="AD76" s="1"/>
      <c r="AE76" s="1"/>
      <c r="AF76" s="1"/>
      <c r="AG76" s="12"/>
      <c r="AH76" s="1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1"/>
      <c r="AZ76" s="1"/>
    </row>
    <row r="77" spans="1:53" ht="15.75" x14ac:dyDescent="0.25">
      <c r="A77" s="1"/>
      <c r="B77" s="5"/>
      <c r="C77" s="6" t="s">
        <v>21</v>
      </c>
      <c r="D77" s="7"/>
      <c r="E77" s="7"/>
      <c r="F77" s="7"/>
      <c r="G77" s="7"/>
      <c r="H77" s="7"/>
      <c r="I77" s="11" t="s">
        <v>8</v>
      </c>
      <c r="J77" s="7"/>
      <c r="K77" s="994" t="s">
        <v>405</v>
      </c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1004"/>
      <c r="Y77" s="90"/>
      <c r="Z77" s="1"/>
      <c r="AA77" s="8" t="s">
        <v>12</v>
      </c>
      <c r="AB77" s="6"/>
      <c r="AC77" s="7"/>
      <c r="AD77" s="7"/>
      <c r="AE77" s="7"/>
      <c r="AF77" s="7"/>
      <c r="AG77" s="11" t="s">
        <v>8</v>
      </c>
      <c r="AH77" s="7"/>
      <c r="AI77" s="997">
        <f>pandu!AH8</f>
        <v>42659</v>
      </c>
      <c r="AJ77" s="997"/>
      <c r="AK77" s="997"/>
      <c r="AL77" s="997"/>
      <c r="AM77" s="997"/>
      <c r="AN77" s="67" t="s">
        <v>18</v>
      </c>
      <c r="AO77" s="7"/>
      <c r="AP77" s="998">
        <f>pandu!AO8</f>
        <v>42689</v>
      </c>
      <c r="AQ77" s="998"/>
      <c r="AR77" s="998"/>
      <c r="AS77" s="998"/>
      <c r="AT77" s="998"/>
      <c r="AU77" s="68"/>
      <c r="AV77" s="68"/>
      <c r="AW77" s="68"/>
      <c r="AX77" s="68"/>
      <c r="AY77" s="7"/>
      <c r="AZ77" s="74"/>
    </row>
    <row r="78" spans="1:53" ht="3" customHeight="1" x14ac:dyDescent="0.25">
      <c r="A78" s="1"/>
      <c r="B78" s="1"/>
      <c r="C78" s="1"/>
      <c r="D78" s="1"/>
      <c r="E78" s="1"/>
      <c r="F78" s="1"/>
      <c r="G78" s="1"/>
      <c r="H78" s="1"/>
      <c r="I78" s="10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1"/>
      <c r="AA78" s="2"/>
      <c r="AB78" s="2"/>
      <c r="AC78" s="1"/>
      <c r="AD78" s="1"/>
      <c r="AE78" s="1"/>
      <c r="AF78" s="1"/>
      <c r="AG78" s="12"/>
      <c r="AH78" s="1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1"/>
      <c r="AZ78" s="1"/>
    </row>
    <row r="79" spans="1:53" ht="15.75" x14ac:dyDescent="0.25">
      <c r="A79" s="1"/>
      <c r="B79" s="5"/>
      <c r="C79" s="6" t="s">
        <v>6</v>
      </c>
      <c r="D79" s="7"/>
      <c r="E79" s="7"/>
      <c r="F79" s="7"/>
      <c r="G79" s="7"/>
      <c r="H79" s="7"/>
      <c r="I79" s="11" t="s">
        <v>8</v>
      </c>
      <c r="J79" s="7"/>
      <c r="K79" s="999" t="s">
        <v>420</v>
      </c>
      <c r="L79" s="999"/>
      <c r="M79" s="999"/>
      <c r="N79" s="999"/>
      <c r="O79" s="999"/>
      <c r="P79" s="999"/>
      <c r="Q79" s="999"/>
      <c r="R79" s="999"/>
      <c r="S79" s="999"/>
      <c r="T79" s="999"/>
      <c r="U79" s="999"/>
      <c r="V79" s="999"/>
      <c r="W79" s="999"/>
      <c r="X79" s="1015"/>
      <c r="Y79" s="91"/>
      <c r="Z79" s="1"/>
      <c r="AA79" s="8" t="s">
        <v>13</v>
      </c>
      <c r="AB79" s="6"/>
      <c r="AC79" s="7"/>
      <c r="AD79" s="7"/>
      <c r="AE79" s="7"/>
      <c r="AF79" s="7"/>
      <c r="AG79" s="11" t="s">
        <v>8</v>
      </c>
      <c r="AH79" s="7"/>
      <c r="AI79" s="1002">
        <f>'Rekap1 +tunjangan'!C47</f>
        <v>39084</v>
      </c>
      <c r="AJ79" s="1002"/>
      <c r="AK79" s="1002"/>
      <c r="AL79" s="1002"/>
      <c r="AM79" s="1002"/>
      <c r="AN79" s="1002"/>
      <c r="AO79" s="1002"/>
      <c r="AP79" s="1002"/>
      <c r="AQ79" s="1002"/>
      <c r="AR79" s="1002"/>
      <c r="AS79" s="1002"/>
      <c r="AT79" s="1002"/>
      <c r="AU79" s="1002"/>
      <c r="AV79" s="1002"/>
      <c r="AW79" s="1002"/>
      <c r="AX79" s="1002"/>
      <c r="AY79" s="7"/>
      <c r="AZ79" s="74"/>
    </row>
    <row r="80" spans="1:53" ht="3" customHeight="1" x14ac:dyDescent="0.25">
      <c r="A80" s="1"/>
      <c r="B80" s="1"/>
      <c r="C80" s="1"/>
      <c r="D80" s="1"/>
      <c r="E80" s="1"/>
      <c r="F80" s="1"/>
      <c r="G80" s="1"/>
      <c r="H80" s="1"/>
      <c r="I80" s="10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1"/>
      <c r="AA80" s="2"/>
      <c r="AB80" s="2"/>
      <c r="AC80" s="1"/>
      <c r="AD80" s="1"/>
      <c r="AE80" s="1"/>
      <c r="AF80" s="1"/>
      <c r="AG80" s="12"/>
      <c r="AH80" s="1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1"/>
      <c r="AZ80" s="1"/>
    </row>
    <row r="81" spans="1:53" ht="15.75" x14ac:dyDescent="0.25">
      <c r="A81" s="1"/>
      <c r="B81" s="5"/>
      <c r="C81" s="6" t="s">
        <v>104</v>
      </c>
      <c r="D81" s="7"/>
      <c r="E81" s="7"/>
      <c r="F81" s="7"/>
      <c r="G81" s="7"/>
      <c r="H81" s="7"/>
      <c r="I81" s="87" t="s">
        <v>8</v>
      </c>
      <c r="J81" s="7"/>
      <c r="K81" s="994" t="s">
        <v>116</v>
      </c>
      <c r="L81" s="994"/>
      <c r="M81" s="994"/>
      <c r="N81" s="994"/>
      <c r="O81" s="994"/>
      <c r="P81" s="994"/>
      <c r="Q81" s="994"/>
      <c r="R81" s="994"/>
      <c r="S81" s="994"/>
      <c r="T81" s="994"/>
      <c r="U81" s="994"/>
      <c r="V81" s="994"/>
      <c r="W81" s="994"/>
      <c r="X81" s="1004"/>
      <c r="Y81" s="90"/>
      <c r="Z81" s="1"/>
      <c r="AA81" s="8" t="s">
        <v>14</v>
      </c>
      <c r="AB81" s="6"/>
      <c r="AC81" s="7"/>
      <c r="AD81" s="7"/>
      <c r="AE81" s="7"/>
      <c r="AF81" s="7"/>
      <c r="AG81" s="11" t="s">
        <v>8</v>
      </c>
      <c r="AH81" s="7"/>
      <c r="AI81" s="1014" t="s">
        <v>428</v>
      </c>
      <c r="AJ81" s="1014"/>
      <c r="AK81" s="1014"/>
      <c r="AL81" s="1014"/>
      <c r="AM81" s="1014"/>
      <c r="AN81" s="1014"/>
      <c r="AO81" s="67" t="s">
        <v>161</v>
      </c>
      <c r="AP81" s="67"/>
      <c r="AQ81" s="67"/>
      <c r="AR81" s="67"/>
      <c r="AS81" s="67"/>
      <c r="AT81" s="67"/>
      <c r="AU81" s="67"/>
      <c r="AV81" s="67"/>
      <c r="AW81" s="67"/>
      <c r="AX81" s="67"/>
      <c r="AY81" s="7"/>
      <c r="AZ81" s="74"/>
    </row>
    <row r="82" spans="1:53" ht="15.75" x14ac:dyDescent="0.25">
      <c r="A82" s="1"/>
      <c r="B82" s="1"/>
      <c r="C82" s="1"/>
      <c r="D82" s="1"/>
      <c r="E82" s="1"/>
      <c r="F82" s="1"/>
      <c r="G82" s="1"/>
      <c r="H82" s="1"/>
      <c r="I82" s="3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3" ht="15.75" x14ac:dyDescent="0.25">
      <c r="A83" s="1"/>
      <c r="B83" s="1" t="s">
        <v>167</v>
      </c>
      <c r="C83" s="1" t="s">
        <v>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4"/>
      <c r="Q83" s="4" t="s">
        <v>8</v>
      </c>
      <c r="R83" s="1"/>
      <c r="S83" s="970">
        <f>'Rekap1 +tunjangan'!E47</f>
        <v>3827177</v>
      </c>
      <c r="T83" s="971"/>
      <c r="U83" s="971"/>
      <c r="V83" s="971"/>
      <c r="W83" s="971"/>
      <c r="X83" s="972"/>
      <c r="Y83" s="108"/>
      <c r="Z83" s="1"/>
      <c r="AA83" s="1" t="s">
        <v>166</v>
      </c>
      <c r="AB83" s="1"/>
      <c r="AC83" s="1" t="s">
        <v>153</v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 ht="3" customHeight="1" x14ac:dyDescent="0.25">
      <c r="A84" s="1"/>
      <c r="B84" s="1"/>
      <c r="C84" s="1"/>
      <c r="D84" s="1"/>
      <c r="E84" s="1"/>
      <c r="F84" s="1"/>
      <c r="G84" s="1"/>
      <c r="H84" s="1"/>
      <c r="I84" s="3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 ht="15.75" x14ac:dyDescent="0.25">
      <c r="A85" s="1"/>
      <c r="B85" s="1" t="s">
        <v>168</v>
      </c>
      <c r="C85" s="1" t="s">
        <v>125</v>
      </c>
      <c r="D85" s="1"/>
      <c r="E85" s="1"/>
      <c r="F85" s="1"/>
      <c r="G85" s="1"/>
      <c r="H85" s="1"/>
      <c r="I85" s="1"/>
      <c r="J85" s="1"/>
      <c r="K85" s="16"/>
      <c r="L85" s="16"/>
      <c r="M85" s="16"/>
      <c r="N85" s="16"/>
      <c r="O85" s="1"/>
      <c r="P85" s="4"/>
      <c r="Q85" s="4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 t="s">
        <v>108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013"/>
      <c r="AW85" s="1013"/>
      <c r="AX85" s="1013"/>
      <c r="AY85" s="1013"/>
      <c r="AZ85" s="1013"/>
      <c r="BA85" s="1013"/>
    </row>
    <row r="86" spans="1:53" ht="3" customHeight="1" x14ac:dyDescent="0.25">
      <c r="A86" s="1"/>
      <c r="B86" s="1"/>
      <c r="C86" s="1"/>
      <c r="D86" s="1"/>
      <c r="E86" s="1"/>
      <c r="F86" s="1"/>
      <c r="G86" s="1"/>
      <c r="H86" s="1"/>
      <c r="I86" s="4"/>
      <c r="J86" s="1"/>
      <c r="K86" s="39"/>
      <c r="L86" s="39"/>
      <c r="M86" s="39"/>
      <c r="N86" s="39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39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 ht="15.75" x14ac:dyDescent="0.25">
      <c r="A87" s="1"/>
      <c r="B87" s="1"/>
      <c r="C87" s="1" t="s">
        <v>20</v>
      </c>
      <c r="D87" s="1"/>
      <c r="E87" s="1"/>
      <c r="F87" s="1"/>
      <c r="G87" s="1"/>
      <c r="H87" s="1"/>
      <c r="I87" s="4"/>
      <c r="J87" s="1"/>
      <c r="K87" s="1"/>
      <c r="L87" s="1"/>
      <c r="M87" s="1"/>
      <c r="N87" s="1"/>
      <c r="O87" s="1"/>
      <c r="P87" s="4"/>
      <c r="Q87" s="4" t="s">
        <v>8</v>
      </c>
      <c r="R87" s="1"/>
      <c r="S87" s="970">
        <f>'Rekap1 +tunjangan'!G47</f>
        <v>900000</v>
      </c>
      <c r="T87" s="971"/>
      <c r="U87" s="971"/>
      <c r="V87" s="971"/>
      <c r="W87" s="971"/>
      <c r="X87" s="972"/>
      <c r="Y87" s="108"/>
      <c r="Z87" s="1"/>
      <c r="AA87" s="1"/>
      <c r="AB87" s="1"/>
      <c r="AC87" s="1" t="s">
        <v>109</v>
      </c>
      <c r="AD87" s="1"/>
      <c r="AE87" s="1"/>
      <c r="AF87" s="1"/>
      <c r="AG87" s="4"/>
      <c r="AH87" s="5" t="s">
        <v>19</v>
      </c>
      <c r="AI87" s="67"/>
      <c r="AJ87" s="73"/>
      <c r="AK87" s="990">
        <v>0</v>
      </c>
      <c r="AL87" s="991"/>
      <c r="AM87" s="16"/>
      <c r="AN87" s="72" t="s">
        <v>132</v>
      </c>
      <c r="AO87" s="67"/>
      <c r="AP87" s="74"/>
      <c r="AQ87" s="990">
        <v>0</v>
      </c>
      <c r="AR87" s="991"/>
      <c r="AS87" s="107"/>
      <c r="AT87" s="1"/>
      <c r="AU87" s="1" t="s">
        <v>8</v>
      </c>
      <c r="AV87" s="970">
        <f>'Rekap1 +tunjangan'!AB47</f>
        <v>0</v>
      </c>
      <c r="AW87" s="971"/>
      <c r="AX87" s="971"/>
      <c r="AY87" s="971"/>
      <c r="AZ87" s="971"/>
      <c r="BA87" s="972"/>
    </row>
    <row r="88" spans="1:53" ht="3" customHeight="1" x14ac:dyDescent="0.25">
      <c r="A88" s="1"/>
      <c r="B88" s="1"/>
      <c r="C88" s="1"/>
      <c r="D88" s="1"/>
      <c r="E88" s="1"/>
      <c r="F88" s="1"/>
      <c r="G88" s="1"/>
      <c r="H88" s="1"/>
      <c r="I88" s="4"/>
      <c r="J88" s="1"/>
      <c r="K88" s="1"/>
      <c r="L88" s="1"/>
      <c r="M88" s="15"/>
      <c r="N88" s="15"/>
      <c r="O88" s="1"/>
      <c r="P88" s="4"/>
      <c r="Q88" s="4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39"/>
      <c r="AH88" s="1"/>
      <c r="AI88" s="1"/>
      <c r="AJ88" s="1"/>
      <c r="AK88" s="1">
        <v>0</v>
      </c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>
        <v>0</v>
      </c>
      <c r="AY88" s="1"/>
      <c r="AZ88" s="1"/>
      <c r="BA88" s="1"/>
    </row>
    <row r="89" spans="1:53" ht="15.75" x14ac:dyDescent="0.25">
      <c r="A89" s="1"/>
      <c r="B89" s="1"/>
      <c r="C89" s="1" t="s">
        <v>41</v>
      </c>
      <c r="D89" s="1"/>
      <c r="E89" s="1"/>
      <c r="F89" s="1"/>
      <c r="G89" s="1"/>
      <c r="H89" s="1"/>
      <c r="I89" s="4"/>
      <c r="J89" s="1"/>
      <c r="K89" s="1"/>
      <c r="L89" s="1"/>
      <c r="M89" s="1"/>
      <c r="N89" s="1"/>
      <c r="O89" s="1"/>
      <c r="P89" s="4"/>
      <c r="Q89" s="4" t="s">
        <v>8</v>
      </c>
      <c r="R89" s="1"/>
      <c r="S89" s="970">
        <f>'Rekap1 +tunjangan'!H47</f>
        <v>0</v>
      </c>
      <c r="T89" s="971"/>
      <c r="U89" s="971"/>
      <c r="V89" s="971"/>
      <c r="W89" s="971"/>
      <c r="X89" s="972"/>
      <c r="Y89" s="108"/>
      <c r="Z89" s="1"/>
      <c r="AA89" s="1"/>
      <c r="AB89" s="1"/>
      <c r="AC89" s="1" t="s">
        <v>550</v>
      </c>
      <c r="AD89" s="1"/>
      <c r="AE89" s="1"/>
      <c r="AF89" s="1"/>
      <c r="AG89" s="4"/>
      <c r="AH89" s="15"/>
      <c r="AI89" s="16"/>
      <c r="AJ89" s="16"/>
      <c r="AK89" s="992"/>
      <c r="AL89" s="992"/>
      <c r="AM89" s="16"/>
      <c r="AN89" s="16"/>
      <c r="AO89" s="16"/>
      <c r="AP89" s="15"/>
      <c r="AQ89" s="992"/>
      <c r="AR89" s="992"/>
      <c r="AS89" s="119"/>
      <c r="AT89" s="1"/>
      <c r="AU89" s="1" t="s">
        <v>8</v>
      </c>
      <c r="AV89" s="970">
        <f>'Rekap1 +tunjangan'!AM47</f>
        <v>47271.770000000004</v>
      </c>
      <c r="AW89" s="971"/>
      <c r="AX89" s="971"/>
      <c r="AY89" s="971"/>
      <c r="AZ89" s="971"/>
      <c r="BA89" s="972"/>
    </row>
    <row r="90" spans="1:53" ht="3" customHeight="1" x14ac:dyDescent="0.25">
      <c r="A90" s="1"/>
      <c r="B90" s="1"/>
      <c r="C90" s="1"/>
      <c r="D90" s="1"/>
      <c r="E90" s="1"/>
      <c r="F90" s="1"/>
      <c r="G90" s="1"/>
      <c r="H90" s="1"/>
      <c r="I90" s="4"/>
      <c r="J90" s="1"/>
      <c r="K90" s="1"/>
      <c r="L90" s="1"/>
      <c r="M90" s="1"/>
      <c r="N90" s="1"/>
      <c r="O90" s="1"/>
      <c r="P90" s="39"/>
      <c r="Q90" s="39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9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 ht="15.75" x14ac:dyDescent="0.25">
      <c r="A91" s="1"/>
      <c r="B91" s="1"/>
      <c r="C91" s="1" t="s">
        <v>21</v>
      </c>
      <c r="D91" s="1"/>
      <c r="E91" s="1"/>
      <c r="F91" s="1"/>
      <c r="G91" s="1"/>
      <c r="H91" s="1"/>
      <c r="I91" s="4"/>
      <c r="J91" s="1"/>
      <c r="K91" s="1"/>
      <c r="L91" s="1"/>
      <c r="M91" s="1"/>
      <c r="N91" s="1"/>
      <c r="O91" s="1"/>
      <c r="P91" s="4"/>
      <c r="Q91" s="4" t="s">
        <v>8</v>
      </c>
      <c r="R91" s="1"/>
      <c r="S91" s="970">
        <f>'Rekap1 +tunjangan'!I47</f>
        <v>200000</v>
      </c>
      <c r="T91" s="971"/>
      <c r="U91" s="971"/>
      <c r="V91" s="971"/>
      <c r="W91" s="971"/>
      <c r="X91" s="972"/>
      <c r="Y91" s="108"/>
      <c r="Z91" s="1"/>
      <c r="AA91" s="1"/>
      <c r="AB91" s="1"/>
      <c r="AC91" s="1" t="s">
        <v>88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 t="s">
        <v>8</v>
      </c>
      <c r="AV91" s="970">
        <f>'Rekap1 +tunjangan'!AF47</f>
        <v>183079.42500000002</v>
      </c>
      <c r="AW91" s="971"/>
      <c r="AX91" s="971"/>
      <c r="AY91" s="971"/>
      <c r="AZ91" s="971"/>
      <c r="BA91" s="972"/>
    </row>
    <row r="92" spans="1:53" ht="3" customHeight="1" x14ac:dyDescent="0.25">
      <c r="A92" s="1"/>
      <c r="B92" s="1"/>
      <c r="C92" s="1"/>
      <c r="D92" s="1"/>
      <c r="E92" s="1"/>
      <c r="F92" s="1"/>
      <c r="G92" s="1"/>
      <c r="H92" s="1"/>
      <c r="I92" s="4"/>
      <c r="J92" s="1"/>
      <c r="K92" s="1"/>
      <c r="L92" s="1"/>
      <c r="M92" s="1"/>
      <c r="N92" s="1"/>
      <c r="O92" s="1"/>
      <c r="P92" s="39"/>
      <c r="Q92" s="39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39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3" ht="15.75" x14ac:dyDescent="0.25">
      <c r="A93" s="1"/>
      <c r="B93" s="1"/>
      <c r="C93" s="1" t="s">
        <v>508</v>
      </c>
      <c r="D93" s="1"/>
      <c r="E93" s="1"/>
      <c r="F93" s="1"/>
      <c r="G93" s="1"/>
      <c r="H93" s="1"/>
      <c r="I93" s="4"/>
      <c r="J93" s="1"/>
      <c r="K93" s="992"/>
      <c r="L93" s="992"/>
      <c r="M93" s="130"/>
      <c r="N93" s="107"/>
      <c r="O93" s="1"/>
      <c r="P93" s="4"/>
      <c r="Q93" s="4" t="s">
        <v>8</v>
      </c>
      <c r="R93" s="1"/>
      <c r="S93" s="970">
        <f>'Rekap1 +tunjangan'!L47</f>
        <v>240000</v>
      </c>
      <c r="T93" s="971"/>
      <c r="U93" s="971"/>
      <c r="V93" s="971"/>
      <c r="W93" s="971"/>
      <c r="X93" s="972"/>
      <c r="Y93" s="108"/>
      <c r="Z93" s="1"/>
      <c r="AA93" s="1"/>
      <c r="AB93" s="1"/>
      <c r="AC93" s="1" t="s">
        <v>551</v>
      </c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U93" s="1"/>
      <c r="AV93" s="1"/>
      <c r="AW93" s="1"/>
      <c r="AX93" s="1"/>
      <c r="AY93" s="1"/>
      <c r="AZ93" s="1"/>
    </row>
    <row r="94" spans="1:53" ht="3" customHeight="1" x14ac:dyDescent="0.25">
      <c r="A94" s="1"/>
      <c r="B94" s="1"/>
      <c r="C94" s="1"/>
      <c r="D94" s="1"/>
      <c r="E94" s="1"/>
      <c r="F94" s="1"/>
      <c r="G94" s="1"/>
      <c r="H94" s="1"/>
      <c r="I94" s="4"/>
      <c r="J94" s="1"/>
      <c r="K94" s="1"/>
      <c r="L94" s="1"/>
      <c r="M94" s="1"/>
      <c r="N94" s="1"/>
      <c r="O94" s="1"/>
      <c r="P94" s="39"/>
      <c r="Q94" s="39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39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1:53" ht="15.75" x14ac:dyDescent="0.25">
      <c r="A95" s="1"/>
      <c r="B95" s="1"/>
      <c r="C95" s="1" t="s">
        <v>1</v>
      </c>
      <c r="D95" s="1"/>
      <c r="E95" s="1"/>
      <c r="F95" s="1"/>
      <c r="G95" s="1"/>
      <c r="H95" s="1"/>
      <c r="I95" s="4"/>
      <c r="J95" s="1"/>
      <c r="K95" s="990">
        <f>'Rekap1 +tunjangan'!D47</f>
        <v>22</v>
      </c>
      <c r="L95" s="991"/>
      <c r="M95" s="125" t="s">
        <v>31</v>
      </c>
      <c r="N95" s="107"/>
      <c r="O95" s="1"/>
      <c r="P95" s="4"/>
      <c r="Q95" s="4" t="s">
        <v>8</v>
      </c>
      <c r="R95" s="1"/>
      <c r="S95" s="970">
        <f>'Rekap1 +tunjangan'!N47</f>
        <v>880000</v>
      </c>
      <c r="T95" s="971"/>
      <c r="U95" s="971"/>
      <c r="V95" s="971"/>
      <c r="W95" s="971"/>
      <c r="X95" s="972"/>
      <c r="Y95" s="108"/>
      <c r="Z95" s="1"/>
      <c r="AA95" s="1"/>
      <c r="AB95" s="1"/>
      <c r="AC95" s="515" t="s">
        <v>602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969">
        <v>0.01</v>
      </c>
      <c r="AO95" s="969"/>
      <c r="AP95" s="969"/>
      <c r="AQ95" s="1"/>
      <c r="AR95" s="1"/>
      <c r="AS95" s="1"/>
      <c r="AT95" s="1"/>
      <c r="AU95" s="1" t="s">
        <v>8</v>
      </c>
      <c r="AV95" s="970">
        <f>'BPJS Ketenagakerjaan'!P31</f>
        <v>49271.770000000004</v>
      </c>
      <c r="AW95" s="971"/>
      <c r="AX95" s="971"/>
      <c r="AY95" s="971"/>
      <c r="AZ95" s="971"/>
      <c r="BA95" s="972"/>
    </row>
    <row r="96" spans="1:53" ht="3" customHeight="1" x14ac:dyDescent="0.25">
      <c r="A96" s="1"/>
      <c r="B96" s="1"/>
      <c r="C96" s="1"/>
      <c r="D96" s="1"/>
      <c r="E96" s="1"/>
      <c r="F96" s="1"/>
      <c r="G96" s="1"/>
      <c r="H96" s="1"/>
      <c r="I96" s="4"/>
      <c r="J96" s="1"/>
      <c r="K96" s="1"/>
      <c r="L96" s="1"/>
      <c r="M96" s="3"/>
      <c r="N96" s="1"/>
      <c r="O96" s="1"/>
      <c r="P96" s="4"/>
      <c r="Q96" s="4"/>
      <c r="R96" s="1"/>
      <c r="S96" s="108"/>
      <c r="T96" s="108"/>
      <c r="U96" s="108"/>
      <c r="V96" s="108"/>
      <c r="W96" s="108"/>
      <c r="X96" s="108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1:56" ht="15.75" x14ac:dyDescent="0.25">
      <c r="A97" s="1"/>
      <c r="B97" s="1"/>
      <c r="C97" s="1" t="s">
        <v>2</v>
      </c>
      <c r="D97" s="1"/>
      <c r="E97" s="1"/>
      <c r="F97" s="1"/>
      <c r="G97" s="1"/>
      <c r="H97" s="1"/>
      <c r="I97" s="4"/>
      <c r="J97" s="1"/>
      <c r="K97" s="990">
        <f>K95</f>
        <v>22</v>
      </c>
      <c r="L97" s="991"/>
      <c r="M97" s="125" t="s">
        <v>31</v>
      </c>
      <c r="N97" s="107"/>
      <c r="O97" s="1"/>
      <c r="P97" s="4"/>
      <c r="Q97" s="4" t="s">
        <v>8</v>
      </c>
      <c r="R97" s="1"/>
      <c r="S97" s="970">
        <f>'Rekap1 +tunjangan'!P47</f>
        <v>1276000</v>
      </c>
      <c r="T97" s="971"/>
      <c r="U97" s="971"/>
      <c r="V97" s="971"/>
      <c r="W97" s="971"/>
      <c r="X97" s="972"/>
      <c r="Y97" s="108"/>
      <c r="Z97" s="1"/>
      <c r="AA97" s="1"/>
      <c r="AB97" s="1"/>
      <c r="AC97" s="1" t="s">
        <v>128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969">
        <v>0.02</v>
      </c>
      <c r="AO97" s="969"/>
      <c r="AP97" s="969"/>
      <c r="AQ97" s="88"/>
      <c r="AR97" s="1"/>
      <c r="AS97" s="1"/>
      <c r="AT97" s="1"/>
      <c r="AU97" s="1" t="s">
        <v>8</v>
      </c>
      <c r="AV97" s="970">
        <f>'BPJS Ketenagakerjaan'!K31</f>
        <v>98543.540000000008</v>
      </c>
      <c r="AW97" s="971"/>
      <c r="AX97" s="971"/>
      <c r="AY97" s="971"/>
      <c r="AZ97" s="971"/>
      <c r="BA97" s="972"/>
    </row>
    <row r="98" spans="1:56" ht="3" customHeight="1" x14ac:dyDescent="0.25">
      <c r="A98" s="1"/>
      <c r="B98" s="1"/>
      <c r="C98" s="1"/>
      <c r="D98" s="1"/>
      <c r="E98" s="1"/>
      <c r="F98" s="1"/>
      <c r="G98" s="1"/>
      <c r="H98" s="1"/>
      <c r="I98" s="4"/>
      <c r="J98" s="1"/>
      <c r="K98" s="1"/>
      <c r="L98" s="1"/>
      <c r="M98" s="1"/>
      <c r="N98" s="1"/>
      <c r="O98" s="1"/>
      <c r="P98" s="4"/>
      <c r="Q98" s="4"/>
      <c r="R98" s="1"/>
      <c r="S98" s="108"/>
      <c r="T98" s="108"/>
      <c r="U98" s="108"/>
      <c r="V98" s="108"/>
      <c r="W98" s="108"/>
      <c r="X98" s="108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6" ht="15.75" x14ac:dyDescent="0.25">
      <c r="A99" s="1"/>
      <c r="B99" s="1"/>
      <c r="C99" s="1" t="s">
        <v>3</v>
      </c>
      <c r="D99" s="1"/>
      <c r="E99" s="1"/>
      <c r="F99" s="1"/>
      <c r="G99" s="1"/>
      <c r="H99" s="1"/>
      <c r="I99" s="4"/>
      <c r="J99" s="1"/>
      <c r="K99" s="1"/>
      <c r="L99" s="1"/>
      <c r="M99" s="107"/>
      <c r="N99" s="107"/>
      <c r="O99" s="1"/>
      <c r="P99" s="39"/>
      <c r="Q99" s="39" t="s">
        <v>8</v>
      </c>
      <c r="R99" s="1"/>
      <c r="S99" s="970">
        <f>'Rekap1 +tunjangan'!Q47</f>
        <v>0</v>
      </c>
      <c r="T99" s="971"/>
      <c r="U99" s="971"/>
      <c r="V99" s="971"/>
      <c r="W99" s="971"/>
      <c r="X99" s="972"/>
      <c r="Y99" s="108"/>
      <c r="Z99" s="1"/>
      <c r="AA99" s="1"/>
      <c r="AB99" s="1"/>
      <c r="AC99" s="1" t="s">
        <v>172</v>
      </c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013"/>
      <c r="AW99" s="1013"/>
      <c r="AX99" s="1013"/>
      <c r="AY99" s="1013"/>
      <c r="AZ99" s="1013"/>
      <c r="BA99" s="1013"/>
    </row>
    <row r="100" spans="1:56" ht="3" customHeight="1" x14ac:dyDescent="0.25">
      <c r="A100" s="1"/>
      <c r="B100" s="1"/>
      <c r="C100" s="1"/>
      <c r="D100" s="1"/>
      <c r="E100" s="1"/>
      <c r="F100" s="1"/>
      <c r="G100" s="1"/>
      <c r="H100" s="1"/>
      <c r="I100" s="4"/>
      <c r="J100" s="1"/>
      <c r="K100" s="1"/>
      <c r="L100" s="1"/>
      <c r="M100" s="1"/>
      <c r="N100" s="1"/>
      <c r="O100" s="1"/>
      <c r="P100" s="39"/>
      <c r="Q100" s="39"/>
      <c r="R100" s="1"/>
      <c r="S100" s="1"/>
      <c r="T100" s="1"/>
      <c r="U100" s="1"/>
      <c r="V100" s="1"/>
      <c r="W100" s="1"/>
      <c r="X100" s="1"/>
      <c r="Y100" s="108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6" ht="15.75" x14ac:dyDescent="0.25">
      <c r="A101" s="1"/>
      <c r="B101" s="1"/>
      <c r="C101" s="1" t="s">
        <v>105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39"/>
      <c r="Q101" s="39" t="s">
        <v>8</v>
      </c>
      <c r="R101" s="1"/>
      <c r="S101" s="970">
        <f>'Rekap1 +tunjangan'!R47</f>
        <v>0</v>
      </c>
      <c r="T101" s="971"/>
      <c r="U101" s="971"/>
      <c r="V101" s="971"/>
      <c r="W101" s="971"/>
      <c r="X101" s="972"/>
      <c r="Y101" s="108"/>
      <c r="Z101" s="1"/>
      <c r="AA101" s="1"/>
      <c r="AB101" s="1"/>
      <c r="AC101" s="1" t="s">
        <v>174</v>
      </c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970">
        <f>KOPERASI!C27</f>
        <v>0</v>
      </c>
      <c r="AW101" s="971"/>
      <c r="AX101" s="971"/>
      <c r="AY101" s="971"/>
      <c r="AZ101" s="971"/>
      <c r="BA101" s="972"/>
      <c r="BC101" s="1"/>
      <c r="BD101" s="1"/>
    </row>
    <row r="102" spans="1:56" ht="3" customHeight="1" x14ac:dyDescent="0.25">
      <c r="A102" s="1"/>
      <c r="B102" s="1"/>
      <c r="C102" s="1"/>
      <c r="D102" s="1"/>
      <c r="E102" s="1"/>
      <c r="F102" s="1"/>
      <c r="G102" s="1"/>
      <c r="H102" s="1"/>
      <c r="I102" s="4"/>
      <c r="J102" s="1"/>
      <c r="K102" s="1"/>
      <c r="L102" s="1"/>
      <c r="M102" s="1"/>
      <c r="N102" s="1"/>
      <c r="O102" s="1"/>
      <c r="P102" s="39"/>
      <c r="Q102" s="39"/>
      <c r="R102" s="1"/>
      <c r="S102" s="108"/>
      <c r="T102" s="108"/>
      <c r="U102" s="108"/>
      <c r="V102" s="108"/>
      <c r="W102" s="108"/>
      <c r="X102" s="108"/>
      <c r="Y102" s="108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6" ht="15.75" x14ac:dyDescent="0.25">
      <c r="A103" s="1"/>
      <c r="B103" s="1"/>
      <c r="C103" s="1" t="s">
        <v>106</v>
      </c>
      <c r="D103" s="1"/>
      <c r="E103" s="1"/>
      <c r="F103" s="1"/>
      <c r="G103" s="1"/>
      <c r="H103" s="1"/>
      <c r="I103" s="4"/>
      <c r="J103" s="1"/>
      <c r="K103" s="1"/>
      <c r="L103" s="1"/>
      <c r="M103" s="1"/>
      <c r="N103" s="1"/>
      <c r="O103" s="1"/>
      <c r="P103" s="4"/>
      <c r="Q103" s="4" t="s">
        <v>8</v>
      </c>
      <c r="R103" s="1"/>
      <c r="S103" s="970">
        <f>'Rekap1 +tunjangan'!T47</f>
        <v>0</v>
      </c>
      <c r="T103" s="971"/>
      <c r="U103" s="971"/>
      <c r="V103" s="971"/>
      <c r="W103" s="971"/>
      <c r="X103" s="972"/>
      <c r="Y103" s="108"/>
      <c r="Z103" s="1"/>
      <c r="AA103" s="1"/>
      <c r="AB103" s="1"/>
      <c r="AC103" s="1" t="s">
        <v>173</v>
      </c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970">
        <f>KOPERASI!D27</f>
        <v>100000</v>
      </c>
      <c r="AW103" s="971"/>
      <c r="AX103" s="971"/>
      <c r="AY103" s="971"/>
      <c r="AZ103" s="971"/>
      <c r="BA103" s="972"/>
    </row>
    <row r="104" spans="1:56" ht="3" customHeight="1" x14ac:dyDescent="0.25">
      <c r="A104" s="1"/>
      <c r="B104" s="1"/>
      <c r="C104" s="1"/>
      <c r="D104" s="1"/>
      <c r="E104" s="1"/>
      <c r="F104" s="1"/>
      <c r="G104" s="1"/>
      <c r="H104" s="1"/>
      <c r="I104" s="4"/>
      <c r="J104" s="1"/>
      <c r="K104" s="1"/>
      <c r="L104" s="1"/>
      <c r="M104" s="1"/>
      <c r="N104" s="1"/>
      <c r="O104" s="1"/>
      <c r="P104" s="4"/>
      <c r="Q104" s="4"/>
      <c r="R104" s="1"/>
      <c r="S104" s="108"/>
      <c r="T104" s="108"/>
      <c r="U104" s="108"/>
      <c r="V104" s="108"/>
      <c r="W104" s="108"/>
      <c r="X104" s="108"/>
      <c r="Y104" s="1"/>
      <c r="Z104" s="1"/>
      <c r="AA104" s="1"/>
      <c r="AB104" s="1"/>
      <c r="AC104" s="1"/>
      <c r="AD104" s="1"/>
      <c r="AE104" s="1"/>
      <c r="AF104" s="1"/>
      <c r="AG104" s="39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6" ht="15.75" x14ac:dyDescent="0.25">
      <c r="A105" s="1"/>
      <c r="B105" s="1"/>
      <c r="C105" s="1" t="s">
        <v>183</v>
      </c>
      <c r="D105" s="1"/>
      <c r="E105" s="1"/>
      <c r="F105" s="1"/>
      <c r="G105" s="1"/>
      <c r="H105" s="1"/>
      <c r="I105" s="4"/>
      <c r="J105" s="1"/>
      <c r="K105" s="1"/>
      <c r="L105" s="1"/>
      <c r="M105" s="1"/>
      <c r="N105" s="1"/>
      <c r="O105" s="1"/>
      <c r="P105" s="39"/>
      <c r="Q105" s="39" t="s">
        <v>8</v>
      </c>
      <c r="R105" s="1"/>
      <c r="S105" s="970">
        <f>'Rekap1 +tunjangan'!U47</f>
        <v>0</v>
      </c>
      <c r="T105" s="971"/>
      <c r="U105" s="971"/>
      <c r="V105" s="971"/>
      <c r="W105" s="971"/>
      <c r="X105" s="972"/>
      <c r="Y105" s="108"/>
      <c r="Z105" s="1"/>
      <c r="AA105" s="1"/>
      <c r="AB105" s="1"/>
      <c r="AC105" s="1" t="s">
        <v>175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970">
        <f>KOPERASI!E27</f>
        <v>0</v>
      </c>
      <c r="AW105" s="971"/>
      <c r="AX105" s="971"/>
      <c r="AY105" s="971"/>
      <c r="AZ105" s="971"/>
      <c r="BA105" s="972"/>
    </row>
    <row r="106" spans="1:56" ht="3" customHeight="1" x14ac:dyDescent="0.25">
      <c r="A106" s="1"/>
      <c r="B106" s="1"/>
      <c r="C106" s="1"/>
      <c r="D106" s="1"/>
      <c r="E106" s="1"/>
      <c r="F106" s="1"/>
      <c r="G106" s="1"/>
      <c r="H106" s="1"/>
      <c r="I106" s="4"/>
      <c r="J106" s="1"/>
      <c r="K106" s="1"/>
      <c r="L106" s="1"/>
      <c r="M106" s="1"/>
      <c r="N106" s="1"/>
      <c r="O106" s="4"/>
      <c r="P106" s="4"/>
      <c r="Q106" s="4"/>
      <c r="R106" s="1"/>
      <c r="S106" s="108"/>
      <c r="T106" s="108"/>
      <c r="U106" s="108"/>
      <c r="V106" s="108"/>
      <c r="W106" s="108"/>
      <c r="X106" s="108"/>
      <c r="Y106" s="108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6" ht="15.75" x14ac:dyDescent="0.25">
      <c r="A107" s="1"/>
      <c r="B107" s="1"/>
      <c r="C107" s="1" t="s">
        <v>187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39" t="s">
        <v>8</v>
      </c>
      <c r="R107" s="1"/>
      <c r="S107" s="970">
        <f>'Rekap1 +tunjangan'!W47</f>
        <v>0</v>
      </c>
      <c r="T107" s="971"/>
      <c r="U107" s="971"/>
      <c r="V107" s="971"/>
      <c r="W107" s="971"/>
      <c r="X107" s="972"/>
      <c r="Y107" s="108"/>
      <c r="Z107" s="1"/>
      <c r="AA107" s="1"/>
      <c r="AB107" s="1"/>
      <c r="AC107" s="1" t="s">
        <v>200</v>
      </c>
      <c r="AD107" s="1"/>
      <c r="AE107" s="1"/>
      <c r="AF107" s="1"/>
      <c r="AG107" s="4"/>
      <c r="AH107" s="5" t="s">
        <v>19</v>
      </c>
      <c r="AI107" s="67"/>
      <c r="AJ107" s="73"/>
      <c r="AK107" s="990">
        <f>KOPERASI!J26</f>
        <v>0</v>
      </c>
      <c r="AL107" s="991"/>
      <c r="AM107" s="16"/>
      <c r="AN107" s="72" t="s">
        <v>132</v>
      </c>
      <c r="AO107" s="67"/>
      <c r="AP107" s="74"/>
      <c r="AQ107" s="990">
        <f>36-AK107</f>
        <v>36</v>
      </c>
      <c r="AR107" s="991"/>
      <c r="AS107" s="119"/>
      <c r="AT107" s="1"/>
      <c r="AU107" s="1" t="s">
        <v>8</v>
      </c>
      <c r="AV107" s="970">
        <f>KOPERASI!H26</f>
        <v>0</v>
      </c>
      <c r="AW107" s="971"/>
      <c r="AX107" s="971"/>
      <c r="AY107" s="971"/>
      <c r="AZ107" s="971"/>
      <c r="BA107" s="972"/>
    </row>
    <row r="108" spans="1:56" ht="3" customHeight="1" x14ac:dyDescent="0.25">
      <c r="A108" s="1"/>
      <c r="B108" s="1"/>
      <c r="Y108" s="108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1:56" ht="15.75" x14ac:dyDescent="0.25">
      <c r="A109" s="1"/>
      <c r="B109" s="1"/>
      <c r="Y109" s="108"/>
      <c r="Z109" s="1"/>
      <c r="AA109" s="1"/>
      <c r="AB109" s="1"/>
      <c r="AC109" s="1" t="s">
        <v>471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983"/>
      <c r="AT109" s="983"/>
      <c r="AU109" s="1" t="s">
        <v>8</v>
      </c>
      <c r="AV109" s="970">
        <f>KOPERASI!G26</f>
        <v>0</v>
      </c>
      <c r="AW109" s="971"/>
      <c r="AX109" s="971"/>
      <c r="AY109" s="971"/>
      <c r="AZ109" s="971"/>
      <c r="BA109" s="972"/>
      <c r="BC109" s="134">
        <f>AV103+AV99</f>
        <v>100000</v>
      </c>
    </row>
    <row r="110" spans="1:56" ht="3" customHeight="1" x14ac:dyDescent="0.25">
      <c r="A110" s="1"/>
      <c r="B110" s="1"/>
      <c r="Y110" s="108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6" ht="15.75" x14ac:dyDescent="0.25">
      <c r="A111" s="1"/>
      <c r="B111" s="1"/>
      <c r="Y111" s="108"/>
      <c r="Z111" s="1"/>
      <c r="AA111" s="1"/>
      <c r="AB111" s="1"/>
      <c r="AC111" s="1" t="s">
        <v>474</v>
      </c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 t="s">
        <v>8</v>
      </c>
      <c r="AV111" s="970">
        <f>'Rekap1 +tunjangan'!AD47</f>
        <v>184</v>
      </c>
      <c r="AW111" s="971"/>
      <c r="AX111" s="971"/>
      <c r="AY111" s="971"/>
      <c r="AZ111" s="971"/>
      <c r="BA111" s="972"/>
    </row>
    <row r="112" spans="1:56" ht="3" customHeight="1" x14ac:dyDescent="0.25">
      <c r="A112" s="1"/>
      <c r="B112" s="1"/>
      <c r="Y112" s="108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1:63" ht="15.75" x14ac:dyDescent="0.25">
      <c r="A113" s="1"/>
      <c r="B113" s="1"/>
      <c r="Y113" s="108"/>
      <c r="Z113" s="1"/>
      <c r="AA113" s="1"/>
      <c r="AB113" s="1"/>
      <c r="AC113" s="1" t="s">
        <v>171</v>
      </c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983">
        <v>0.4</v>
      </c>
      <c r="AT113" s="983"/>
      <c r="AU113" s="1" t="s">
        <v>8</v>
      </c>
      <c r="AV113" s="970">
        <f>'Rekap1 +tunjangan'!AJ47</f>
        <v>229630.62</v>
      </c>
      <c r="AW113" s="971"/>
      <c r="AX113" s="971"/>
      <c r="AY113" s="971"/>
      <c r="AZ113" s="971"/>
      <c r="BA113" s="972"/>
      <c r="BC113" s="134">
        <f>AV107+AV103</f>
        <v>100000</v>
      </c>
    </row>
    <row r="114" spans="1:63" ht="3" customHeight="1" x14ac:dyDescent="0.25">
      <c r="A114" s="1"/>
      <c r="B114" s="1"/>
      <c r="Y114" s="108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63" ht="15.75" x14ac:dyDescent="0.25">
      <c r="A115" s="1"/>
      <c r="B115" s="1"/>
      <c r="Y115" s="108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63" ht="3" customHeight="1" x14ac:dyDescent="0.25">
      <c r="A116" s="1"/>
      <c r="B116" s="1"/>
      <c r="C116" s="1"/>
      <c r="D116" s="1"/>
      <c r="E116" s="1"/>
      <c r="F116" s="1"/>
      <c r="G116" s="1"/>
      <c r="H116" s="1"/>
      <c r="I116" s="4"/>
      <c r="J116" s="1"/>
      <c r="K116" s="1"/>
      <c r="L116" s="1"/>
      <c r="M116" s="1"/>
      <c r="N116" s="1"/>
      <c r="O116" s="4"/>
      <c r="P116" s="4"/>
      <c r="Q116" s="4"/>
      <c r="R116" s="1"/>
      <c r="S116" s="108"/>
      <c r="T116" s="108"/>
      <c r="U116" s="108"/>
      <c r="V116" s="108"/>
      <c r="W116" s="108"/>
      <c r="X116" s="108"/>
      <c r="Y116" s="108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63" ht="15.75" x14ac:dyDescent="0.25">
      <c r="A117" s="1"/>
      <c r="B117" s="1" t="s">
        <v>154</v>
      </c>
      <c r="C117" s="1" t="s">
        <v>126</v>
      </c>
      <c r="D117" s="1"/>
      <c r="E117" s="1"/>
      <c r="F117" s="1"/>
      <c r="G117" s="1"/>
      <c r="H117" s="1"/>
      <c r="I117" s="4"/>
      <c r="J117" s="1"/>
      <c r="K117" s="1"/>
      <c r="L117" s="1"/>
      <c r="M117" s="1"/>
      <c r="N117" s="1"/>
      <c r="O117" s="1"/>
      <c r="P117" s="4"/>
      <c r="Q117" s="4" t="s">
        <v>8</v>
      </c>
      <c r="R117" s="1"/>
      <c r="S117" s="970">
        <f>'Rekap1 +tunjangan'!S47</f>
        <v>0</v>
      </c>
      <c r="T117" s="971"/>
      <c r="U117" s="971"/>
      <c r="V117" s="971"/>
      <c r="W117" s="971"/>
      <c r="X117" s="972"/>
      <c r="Y117" s="108"/>
      <c r="Z117" s="1"/>
      <c r="AA117" s="1" t="s">
        <v>169</v>
      </c>
      <c r="AB117" s="1"/>
      <c r="AC117" s="1" t="s">
        <v>129</v>
      </c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 t="s">
        <v>8</v>
      </c>
      <c r="AV117" s="970">
        <f>'Rekap1 +tunjangan'!AG47</f>
        <v>0</v>
      </c>
      <c r="AW117" s="971"/>
      <c r="AX117" s="971"/>
      <c r="AY117" s="971"/>
      <c r="AZ117" s="971"/>
      <c r="BA117" s="972"/>
    </row>
    <row r="118" spans="1:63" ht="3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08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63" ht="15.7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63" ht="3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08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1:63" ht="15.75" x14ac:dyDescent="0.25">
      <c r="A121" s="1"/>
      <c r="B121" s="1"/>
      <c r="C121" s="9" t="s">
        <v>4</v>
      </c>
      <c r="D121" s="1"/>
      <c r="E121" s="1"/>
      <c r="F121" s="1"/>
      <c r="G121" s="1"/>
      <c r="H121" s="1"/>
      <c r="I121" s="4"/>
      <c r="J121" s="1"/>
      <c r="K121" s="1"/>
      <c r="L121" s="1"/>
      <c r="M121" s="1"/>
      <c r="N121" s="1"/>
      <c r="O121" s="4"/>
      <c r="P121" s="4"/>
      <c r="Q121" s="39" t="s">
        <v>8</v>
      </c>
      <c r="R121" s="1"/>
      <c r="S121" s="985">
        <f>SUM(S83:X117)</f>
        <v>7323177</v>
      </c>
      <c r="T121" s="986"/>
      <c r="U121" s="986"/>
      <c r="V121" s="986"/>
      <c r="W121" s="986"/>
      <c r="X121" s="987"/>
      <c r="Y121" s="89"/>
      <c r="Z121" s="1"/>
      <c r="AA121" s="9" t="s">
        <v>4</v>
      </c>
      <c r="AB121" s="9"/>
      <c r="AC121" s="1"/>
      <c r="AD121" s="1"/>
      <c r="AE121" s="1"/>
      <c r="AF121" s="1"/>
      <c r="AG121" s="4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 t="s">
        <v>8</v>
      </c>
      <c r="AV121" s="985">
        <f>SUM(AV85:BA117)</f>
        <v>707981.125</v>
      </c>
      <c r="AW121" s="986"/>
      <c r="AX121" s="986"/>
      <c r="AY121" s="986"/>
      <c r="AZ121" s="986"/>
      <c r="BA121" s="987"/>
      <c r="BC121" s="134">
        <f>AV121-AV97</f>
        <v>609437.58499999996</v>
      </c>
    </row>
    <row r="122" spans="1:63" ht="16.5" thickBot="1" x14ac:dyDescent="0.3">
      <c r="A122" s="1"/>
      <c r="B122" s="1"/>
      <c r="C122" s="1"/>
      <c r="D122" s="1"/>
      <c r="E122" s="1"/>
      <c r="F122" s="1"/>
      <c r="G122" s="1"/>
      <c r="H122" s="1"/>
      <c r="I122" s="39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39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63" ht="21" customHeight="1" thickTop="1" x14ac:dyDescent="0.3">
      <c r="A123" s="19"/>
      <c r="B123" s="973"/>
      <c r="C123" s="974"/>
      <c r="D123" s="974"/>
      <c r="E123" s="974"/>
      <c r="F123" s="974"/>
      <c r="G123" s="1006" t="s">
        <v>130</v>
      </c>
      <c r="H123" s="1006"/>
      <c r="I123" s="1006"/>
      <c r="J123" s="1006"/>
      <c r="K123" s="1006"/>
      <c r="L123" s="1006"/>
      <c r="M123" s="1006"/>
      <c r="N123" s="1006"/>
      <c r="O123" s="1006"/>
      <c r="P123" s="1006"/>
      <c r="Q123" s="1006"/>
      <c r="R123" s="1006"/>
      <c r="S123" s="1006"/>
      <c r="T123" s="1006"/>
      <c r="U123" s="1006"/>
      <c r="V123" s="1006"/>
      <c r="W123" s="1006"/>
      <c r="X123" s="1008"/>
      <c r="Y123" s="126"/>
      <c r="Z123" s="1010" t="s">
        <v>8</v>
      </c>
      <c r="AA123" s="974"/>
      <c r="AB123" s="111"/>
      <c r="AC123" s="981">
        <f>S121-AV121</f>
        <v>6615195.875</v>
      </c>
      <c r="AD123" s="981"/>
      <c r="AE123" s="981"/>
      <c r="AF123" s="981"/>
      <c r="AG123" s="981"/>
      <c r="AH123" s="981"/>
      <c r="AI123" s="981"/>
      <c r="AJ123" s="981"/>
      <c r="AK123" s="981"/>
      <c r="AL123" s="981"/>
      <c r="AM123" s="981"/>
      <c r="AN123" s="981"/>
      <c r="AO123" s="981"/>
      <c r="AP123" s="981"/>
      <c r="AQ123" s="112"/>
      <c r="AR123" s="112"/>
      <c r="AS123" s="112"/>
      <c r="AT123" s="113"/>
      <c r="AU123" s="113"/>
      <c r="AV123" s="113"/>
      <c r="AW123" s="113"/>
      <c r="AX123" s="113"/>
      <c r="AY123" s="113"/>
      <c r="AZ123" s="113"/>
      <c r="BA123" s="114"/>
      <c r="BE123" s="1012"/>
      <c r="BF123" s="989"/>
      <c r="BG123" s="989"/>
      <c r="BH123" s="989"/>
      <c r="BI123" s="989"/>
      <c r="BJ123" s="989"/>
      <c r="BK123" s="989"/>
    </row>
    <row r="124" spans="1:63" ht="21" customHeight="1" thickBot="1" x14ac:dyDescent="0.35">
      <c r="A124" s="34"/>
      <c r="B124" s="975"/>
      <c r="C124" s="976"/>
      <c r="D124" s="976"/>
      <c r="E124" s="976"/>
      <c r="F124" s="976"/>
      <c r="G124" s="1007"/>
      <c r="H124" s="1007"/>
      <c r="I124" s="1007"/>
      <c r="J124" s="1007"/>
      <c r="K124" s="1007"/>
      <c r="L124" s="1007"/>
      <c r="M124" s="1007"/>
      <c r="N124" s="1007"/>
      <c r="O124" s="1007"/>
      <c r="P124" s="1007"/>
      <c r="Q124" s="1007"/>
      <c r="R124" s="1007"/>
      <c r="S124" s="1007"/>
      <c r="T124" s="1007"/>
      <c r="U124" s="1007"/>
      <c r="V124" s="1007"/>
      <c r="W124" s="1007"/>
      <c r="X124" s="1009"/>
      <c r="Y124" s="128"/>
      <c r="Z124" s="1011"/>
      <c r="AA124" s="976"/>
      <c r="AB124" s="115"/>
      <c r="AC124" s="982"/>
      <c r="AD124" s="982"/>
      <c r="AE124" s="982"/>
      <c r="AF124" s="982"/>
      <c r="AG124" s="982"/>
      <c r="AH124" s="982"/>
      <c r="AI124" s="982"/>
      <c r="AJ124" s="982"/>
      <c r="AK124" s="982"/>
      <c r="AL124" s="982"/>
      <c r="AM124" s="982"/>
      <c r="AN124" s="982"/>
      <c r="AO124" s="982"/>
      <c r="AP124" s="982"/>
      <c r="AQ124" s="116"/>
      <c r="AR124" s="116"/>
      <c r="AS124" s="116"/>
      <c r="AT124" s="117"/>
      <c r="AU124" s="117"/>
      <c r="AV124" s="117"/>
      <c r="AW124" s="117"/>
      <c r="AX124" s="117"/>
      <c r="AY124" s="117"/>
      <c r="AZ124" s="117"/>
      <c r="BA124" s="118"/>
    </row>
    <row r="125" spans="1:63" ht="16.5" thickTop="1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63" ht="15.75" x14ac:dyDescent="0.25">
      <c r="B126" s="1" t="s">
        <v>170</v>
      </c>
      <c r="C126" s="1" t="s">
        <v>155</v>
      </c>
      <c r="D126" s="1"/>
      <c r="E126" s="1"/>
      <c r="F126" s="1"/>
      <c r="G126" s="1"/>
      <c r="H126" s="1"/>
      <c r="I126" s="4"/>
      <c r="J126" s="1"/>
      <c r="K126" s="1"/>
      <c r="L126" s="1"/>
      <c r="M126" s="1"/>
      <c r="N126" s="1"/>
      <c r="O126" s="4"/>
      <c r="P126" s="4"/>
      <c r="Q126" s="4"/>
      <c r="R126" s="1"/>
      <c r="S126" s="108"/>
      <c r="T126" s="108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63" ht="15.75" x14ac:dyDescent="0.25">
      <c r="B127" s="1">
        <v>1</v>
      </c>
      <c r="C127" s="1" t="s">
        <v>555</v>
      </c>
      <c r="D127" s="1"/>
      <c r="E127" s="1"/>
      <c r="F127" s="1"/>
      <c r="G127" s="1"/>
      <c r="H127" s="1"/>
      <c r="I127" s="4"/>
      <c r="J127" s="1"/>
      <c r="K127" s="1"/>
      <c r="L127" s="1"/>
      <c r="M127" s="1"/>
      <c r="N127" s="1"/>
      <c r="O127" s="4"/>
      <c r="P127" s="4"/>
      <c r="Q127" s="4"/>
      <c r="R127" s="1"/>
      <c r="S127" s="108"/>
      <c r="T127" s="108"/>
      <c r="U127" s="108"/>
      <c r="V127" s="108"/>
      <c r="W127" s="108"/>
      <c r="X127" s="108"/>
      <c r="Y127" s="1"/>
      <c r="Z127" s="1"/>
      <c r="AA127" s="1">
        <v>2</v>
      </c>
      <c r="AB127" s="1"/>
      <c r="AC127" s="1" t="s">
        <v>171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983">
        <v>0.6</v>
      </c>
      <c r="AT127" s="983"/>
      <c r="AU127" s="1" t="s">
        <v>8</v>
      </c>
      <c r="AV127" s="970">
        <f>'DPLK (urut)'!F25</f>
        <v>344445.92999999993</v>
      </c>
      <c r="AW127" s="971"/>
      <c r="AX127" s="971"/>
      <c r="AY127" s="971"/>
      <c r="AZ127" s="971"/>
      <c r="BA127" s="972"/>
    </row>
    <row r="128" spans="1:63" ht="3" customHeight="1" x14ac:dyDescent="0.25">
      <c r="B128" s="1"/>
      <c r="C128" s="1"/>
      <c r="D128" s="1"/>
      <c r="E128" s="1"/>
      <c r="F128" s="1"/>
      <c r="G128" s="1"/>
      <c r="H128" s="1"/>
      <c r="I128" s="4"/>
      <c r="J128" s="1"/>
      <c r="K128" s="1"/>
      <c r="L128" s="1"/>
      <c r="M128" s="1"/>
      <c r="N128" s="1"/>
      <c r="O128" s="4"/>
      <c r="P128" s="4"/>
      <c r="Q128" s="4"/>
      <c r="R128" s="1"/>
      <c r="S128" s="108"/>
      <c r="T128" s="108"/>
      <c r="U128" s="108"/>
      <c r="V128" s="108"/>
      <c r="W128" s="108"/>
      <c r="X128" s="108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 ht="15.75" x14ac:dyDescent="0.25">
      <c r="B129" s="1"/>
      <c r="C129" s="1" t="s">
        <v>127</v>
      </c>
      <c r="D129" s="1"/>
      <c r="E129" s="1"/>
      <c r="F129" s="1"/>
      <c r="G129" s="1"/>
      <c r="H129" s="1"/>
      <c r="I129" s="4"/>
      <c r="J129" s="1"/>
      <c r="K129" s="1"/>
      <c r="L129" s="1"/>
      <c r="M129" s="1"/>
      <c r="N129" s="1"/>
      <c r="O129" s="969">
        <v>3.0000000000000001E-3</v>
      </c>
      <c r="P129" s="969"/>
      <c r="Q129" s="4" t="s">
        <v>8</v>
      </c>
      <c r="R129" s="1"/>
      <c r="S129" s="970">
        <f>'BPJS Ketenagakerjaan'!F31</f>
        <v>14781.531000000001</v>
      </c>
      <c r="T129" s="971"/>
      <c r="U129" s="971"/>
      <c r="V129" s="971"/>
      <c r="W129" s="971"/>
      <c r="X129" s="972"/>
      <c r="Y129" s="1"/>
      <c r="Z129" s="1"/>
      <c r="AA129" s="1">
        <v>3</v>
      </c>
      <c r="AB129" s="1"/>
      <c r="AC129" s="1" t="s">
        <v>186</v>
      </c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983">
        <v>0.05</v>
      </c>
      <c r="AO129" s="984"/>
      <c r="AP129" s="1"/>
      <c r="AQ129" s="1"/>
      <c r="AR129" s="1"/>
      <c r="AS129" s="1"/>
      <c r="AT129" s="1"/>
      <c r="AU129" s="1" t="s">
        <v>8</v>
      </c>
      <c r="AV129" s="970">
        <f>'Rekap1 +tunjangan'!AE47</f>
        <v>0</v>
      </c>
      <c r="AW129" s="971"/>
      <c r="AX129" s="971"/>
      <c r="AY129" s="971"/>
      <c r="AZ129" s="971"/>
      <c r="BA129" s="972"/>
    </row>
    <row r="130" spans="1:53" ht="3" customHeight="1" x14ac:dyDescent="0.25">
      <c r="B130" s="1"/>
      <c r="C130" s="1"/>
      <c r="D130" s="1"/>
      <c r="E130" s="1"/>
      <c r="F130" s="1"/>
      <c r="G130" s="1"/>
      <c r="H130" s="1"/>
      <c r="I130" s="4"/>
      <c r="J130" s="1"/>
      <c r="K130" s="1"/>
      <c r="L130" s="1"/>
      <c r="M130" s="1"/>
      <c r="N130" s="1"/>
      <c r="O130" s="109"/>
      <c r="P130" s="109"/>
      <c r="Q130" s="4"/>
      <c r="R130" s="1"/>
      <c r="S130" s="106"/>
      <c r="T130" s="106"/>
      <c r="U130" s="106"/>
      <c r="V130" s="106"/>
      <c r="W130" s="106"/>
      <c r="X130" s="106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ht="15.75" x14ac:dyDescent="0.25">
      <c r="B131" s="1"/>
      <c r="C131" s="1" t="s">
        <v>131</v>
      </c>
      <c r="D131" s="1"/>
      <c r="E131" s="1"/>
      <c r="F131" s="1"/>
      <c r="G131" s="1"/>
      <c r="H131" s="1"/>
      <c r="I131" s="4"/>
      <c r="J131" s="1"/>
      <c r="K131" s="1"/>
      <c r="L131" s="1"/>
      <c r="M131" s="1"/>
      <c r="N131" s="1"/>
      <c r="O131" s="969">
        <v>8.8999999999999999E-3</v>
      </c>
      <c r="P131" s="969"/>
      <c r="Q131" s="4" t="s">
        <v>8</v>
      </c>
      <c r="R131" s="1"/>
      <c r="S131" s="970">
        <f>'BPJS Ketenagakerjaan'!H31</f>
        <v>43851.8753</v>
      </c>
      <c r="T131" s="971"/>
      <c r="U131" s="971"/>
      <c r="V131" s="971"/>
      <c r="W131" s="971"/>
      <c r="X131" s="972"/>
      <c r="Y131" s="1"/>
      <c r="Z131" s="1"/>
      <c r="AA131" s="1">
        <v>4</v>
      </c>
      <c r="AB131" s="1"/>
      <c r="AC131" s="1" t="s">
        <v>556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 t="s">
        <v>8</v>
      </c>
      <c r="AV131" s="970">
        <f>'BPJS Kesehatan'!G35</f>
        <v>189087.08000000002</v>
      </c>
      <c r="AW131" s="971"/>
      <c r="AX131" s="971"/>
      <c r="AY131" s="971"/>
      <c r="AZ131" s="971"/>
      <c r="BA131" s="972"/>
    </row>
    <row r="132" spans="1:53" ht="3" customHeight="1" x14ac:dyDescent="0.25">
      <c r="B132" s="1"/>
      <c r="C132" s="1"/>
      <c r="D132" s="1"/>
      <c r="E132" s="1"/>
      <c r="F132" s="1"/>
      <c r="G132" s="1"/>
      <c r="H132" s="1"/>
      <c r="I132" s="4"/>
      <c r="J132" s="1"/>
      <c r="K132" s="1"/>
      <c r="L132" s="1"/>
      <c r="M132" s="1"/>
      <c r="N132" s="1"/>
      <c r="O132" s="109"/>
      <c r="P132" s="109"/>
      <c r="Q132" s="4"/>
      <c r="R132" s="1"/>
      <c r="S132" s="106"/>
      <c r="T132" s="106"/>
      <c r="U132" s="106"/>
      <c r="V132" s="106"/>
      <c r="W132" s="106"/>
      <c r="X132" s="106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 ht="15.75" x14ac:dyDescent="0.25">
      <c r="B133" s="1"/>
      <c r="C133" s="1" t="s">
        <v>156</v>
      </c>
      <c r="D133" s="1"/>
      <c r="E133" s="1"/>
      <c r="F133" s="1"/>
      <c r="G133" s="1"/>
      <c r="H133" s="1"/>
      <c r="I133" s="4"/>
      <c r="J133" s="1"/>
      <c r="K133" s="1"/>
      <c r="L133" s="1"/>
      <c r="M133" s="1"/>
      <c r="N133" s="1"/>
      <c r="O133" s="969">
        <v>3.6999999999999998E-2</v>
      </c>
      <c r="P133" s="969"/>
      <c r="Q133" s="4" t="s">
        <v>8</v>
      </c>
      <c r="R133" s="1"/>
      <c r="S133" s="970">
        <f>'BPJS Ketenagakerjaan'!M31</f>
        <v>182305.549</v>
      </c>
      <c r="T133" s="971"/>
      <c r="U133" s="971"/>
      <c r="V133" s="971"/>
      <c r="W133" s="971"/>
      <c r="X133" s="972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 ht="15.75" x14ac:dyDescent="0.25">
      <c r="C134" s="1" t="s">
        <v>602</v>
      </c>
      <c r="D134" s="1"/>
      <c r="E134" s="1"/>
      <c r="F134" s="1"/>
      <c r="G134" s="1"/>
      <c r="H134" s="1"/>
      <c r="I134" s="4"/>
      <c r="J134" s="1"/>
      <c r="K134" s="1"/>
      <c r="L134" s="1"/>
      <c r="M134" s="1"/>
      <c r="N134" s="1"/>
      <c r="O134" s="969">
        <v>0.02</v>
      </c>
      <c r="P134" s="969"/>
      <c r="Q134" s="4" t="s">
        <v>8</v>
      </c>
      <c r="R134" s="1"/>
      <c r="S134" s="970">
        <f>'BPJS Ketenagakerjaan'!R31</f>
        <v>98543.540000000008</v>
      </c>
      <c r="T134" s="971"/>
      <c r="U134" s="971"/>
      <c r="V134" s="971"/>
      <c r="W134" s="971"/>
      <c r="X134" s="972"/>
    </row>
    <row r="136" spans="1:53" ht="15.7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3" ht="18.75" x14ac:dyDescent="0.3">
      <c r="A137" s="1"/>
      <c r="B137" s="1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 t="s">
        <v>350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1"/>
      <c r="AZ137" s="1"/>
    </row>
    <row r="138" spans="1:53" ht="15.75" x14ac:dyDescent="0.25">
      <c r="A138" s="1"/>
      <c r="B138" s="1"/>
      <c r="C138" s="1"/>
      <c r="D138" s="1"/>
      <c r="E138" s="1"/>
      <c r="F138" s="1"/>
      <c r="G138" s="1"/>
      <c r="H138" s="1"/>
      <c r="I138" s="3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3" ht="22.5" x14ac:dyDescent="0.3">
      <c r="A139" s="1"/>
      <c r="B139" s="1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1" t="s">
        <v>15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1"/>
      <c r="AZ139" s="1"/>
    </row>
    <row r="140" spans="1:53" ht="15.75" x14ac:dyDescent="0.25">
      <c r="A140" s="1"/>
      <c r="B140" s="1"/>
      <c r="C140" s="1"/>
      <c r="D140" s="1"/>
      <c r="E140" s="1"/>
      <c r="F140" s="1"/>
      <c r="G140" s="1"/>
      <c r="H140" s="1"/>
      <c r="I140" s="3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3" ht="15.75" x14ac:dyDescent="0.25">
      <c r="A141" s="1"/>
      <c r="B141" s="5"/>
      <c r="C141" s="6" t="s">
        <v>7</v>
      </c>
      <c r="D141" s="7"/>
      <c r="E141" s="7"/>
      <c r="F141" s="7"/>
      <c r="G141" s="7"/>
      <c r="H141" s="7"/>
      <c r="I141" s="11" t="s">
        <v>8</v>
      </c>
      <c r="J141" s="7"/>
      <c r="K141" s="994" t="str">
        <f>'Rekap1 +tunjangan'!B45</f>
        <v>DIANA DWI WIYANTI, SE</v>
      </c>
      <c r="L141" s="994"/>
      <c r="M141" s="994"/>
      <c r="N141" s="994"/>
      <c r="O141" s="994"/>
      <c r="P141" s="994"/>
      <c r="Q141" s="994"/>
      <c r="R141" s="994"/>
      <c r="S141" s="994"/>
      <c r="T141" s="994"/>
      <c r="U141" s="994"/>
      <c r="V141" s="994"/>
      <c r="W141" s="994"/>
      <c r="X141" s="1004"/>
      <c r="Y141" s="90"/>
      <c r="Z141" s="1"/>
      <c r="AA141" s="8" t="s">
        <v>11</v>
      </c>
      <c r="AB141" s="6"/>
      <c r="AC141" s="7"/>
      <c r="AD141" s="7"/>
      <c r="AE141" s="7"/>
      <c r="AF141" s="7"/>
      <c r="AG141" s="11" t="s">
        <v>8</v>
      </c>
      <c r="AH141" s="7"/>
      <c r="AI141" s="994" t="str">
        <f>AI7</f>
        <v>KEUANGAN</v>
      </c>
      <c r="AJ141" s="994"/>
      <c r="AK141" s="994"/>
      <c r="AL141" s="994"/>
      <c r="AM141" s="994"/>
      <c r="AN141" s="994"/>
      <c r="AO141" s="994"/>
      <c r="AP141" s="994"/>
      <c r="AQ141" s="994"/>
      <c r="AR141" s="994"/>
      <c r="AS141" s="994"/>
      <c r="AT141" s="994"/>
      <c r="AU141" s="994"/>
      <c r="AV141" s="994"/>
      <c r="AW141" s="994"/>
      <c r="AX141" s="994"/>
      <c r="AY141" s="994"/>
      <c r="AZ141" s="1004"/>
    </row>
    <row r="142" spans="1:53" ht="3" customHeight="1" x14ac:dyDescent="0.25">
      <c r="A142" s="1"/>
      <c r="B142" s="1"/>
      <c r="C142" s="1"/>
      <c r="D142" s="1"/>
      <c r="E142" s="1"/>
      <c r="F142" s="1"/>
      <c r="G142" s="1"/>
      <c r="H142" s="1"/>
      <c r="I142" s="10"/>
      <c r="J142" s="1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1"/>
      <c r="AA142" s="2"/>
      <c r="AB142" s="2"/>
      <c r="AC142" s="1"/>
      <c r="AD142" s="1"/>
      <c r="AE142" s="1"/>
      <c r="AF142" s="1"/>
      <c r="AG142" s="12"/>
      <c r="AH142" s="1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1"/>
      <c r="AZ142" s="1"/>
    </row>
    <row r="143" spans="1:53" ht="15.75" x14ac:dyDescent="0.25">
      <c r="A143" s="1"/>
      <c r="B143" s="5"/>
      <c r="C143" s="6" t="s">
        <v>21</v>
      </c>
      <c r="D143" s="7"/>
      <c r="E143" s="7"/>
      <c r="F143" s="7"/>
      <c r="G143" s="7"/>
      <c r="H143" s="7"/>
      <c r="I143" s="11" t="s">
        <v>8</v>
      </c>
      <c r="J143" s="7"/>
      <c r="K143" s="994" t="s">
        <v>405</v>
      </c>
      <c r="L143" s="994"/>
      <c r="M143" s="994"/>
      <c r="N143" s="994"/>
      <c r="O143" s="994"/>
      <c r="P143" s="994"/>
      <c r="Q143" s="994"/>
      <c r="R143" s="994"/>
      <c r="S143" s="994"/>
      <c r="T143" s="994"/>
      <c r="U143" s="994"/>
      <c r="V143" s="994"/>
      <c r="W143" s="994"/>
      <c r="X143" s="1004"/>
      <c r="Y143" s="90"/>
      <c r="Z143" s="1"/>
      <c r="AA143" s="8" t="s">
        <v>12</v>
      </c>
      <c r="AB143" s="6"/>
      <c r="AC143" s="7"/>
      <c r="AD143" s="7"/>
      <c r="AE143" s="7"/>
      <c r="AF143" s="7"/>
      <c r="AG143" s="11" t="s">
        <v>8</v>
      </c>
      <c r="AH143" s="7"/>
      <c r="AI143" s="997">
        <f>pandu!AH8</f>
        <v>42659</v>
      </c>
      <c r="AJ143" s="997"/>
      <c r="AK143" s="997"/>
      <c r="AL143" s="997"/>
      <c r="AM143" s="997"/>
      <c r="AN143" s="67" t="s">
        <v>18</v>
      </c>
      <c r="AO143" s="7"/>
      <c r="AP143" s="998">
        <f>pandu!AO8</f>
        <v>42689</v>
      </c>
      <c r="AQ143" s="998"/>
      <c r="AR143" s="998"/>
      <c r="AS143" s="998"/>
      <c r="AT143" s="998"/>
      <c r="AU143" s="68"/>
      <c r="AV143" s="68"/>
      <c r="AW143" s="68"/>
      <c r="AX143" s="68"/>
      <c r="AY143" s="7"/>
      <c r="AZ143" s="74"/>
    </row>
    <row r="144" spans="1:53" ht="3" customHeight="1" x14ac:dyDescent="0.25">
      <c r="A144" s="1"/>
      <c r="B144" s="1"/>
      <c r="C144" s="1"/>
      <c r="D144" s="1"/>
      <c r="E144" s="1"/>
      <c r="F144" s="1"/>
      <c r="G144" s="1"/>
      <c r="H144" s="1"/>
      <c r="I144" s="10"/>
      <c r="J144" s="1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1"/>
      <c r="AA144" s="2"/>
      <c r="AB144" s="2"/>
      <c r="AC144" s="1"/>
      <c r="AD144" s="1"/>
      <c r="AE144" s="1"/>
      <c r="AF144" s="1"/>
      <c r="AG144" s="12"/>
      <c r="AH144" s="1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1"/>
      <c r="AZ144" s="1"/>
    </row>
    <row r="145" spans="1:53" ht="15.75" x14ac:dyDescent="0.25">
      <c r="A145" s="1"/>
      <c r="B145" s="5"/>
      <c r="C145" s="6" t="s">
        <v>6</v>
      </c>
      <c r="D145" s="7"/>
      <c r="E145" s="7"/>
      <c r="F145" s="7"/>
      <c r="G145" s="7"/>
      <c r="H145" s="7"/>
      <c r="I145" s="11" t="s">
        <v>8</v>
      </c>
      <c r="J145" s="7"/>
      <c r="K145" s="999" t="s">
        <v>418</v>
      </c>
      <c r="L145" s="999"/>
      <c r="M145" s="999"/>
      <c r="N145" s="999"/>
      <c r="O145" s="999"/>
      <c r="P145" s="999"/>
      <c r="Q145" s="999"/>
      <c r="R145" s="999"/>
      <c r="S145" s="999"/>
      <c r="T145" s="999"/>
      <c r="U145" s="999"/>
      <c r="V145" s="999"/>
      <c r="W145" s="999"/>
      <c r="X145" s="1015"/>
      <c r="Y145" s="91"/>
      <c r="Z145" s="1"/>
      <c r="AA145" s="8" t="s">
        <v>13</v>
      </c>
      <c r="AB145" s="6"/>
      <c r="AC145" s="7"/>
      <c r="AD145" s="7"/>
      <c r="AE145" s="7"/>
      <c r="AF145" s="7"/>
      <c r="AG145" s="11" t="s">
        <v>8</v>
      </c>
      <c r="AH145" s="7"/>
      <c r="AI145" s="1002">
        <f>'Rekap1 +tunjangan'!C45</f>
        <v>38176</v>
      </c>
      <c r="AJ145" s="997"/>
      <c r="AK145" s="997"/>
      <c r="AL145" s="997"/>
      <c r="AM145" s="997"/>
      <c r="AN145" s="997"/>
      <c r="AO145" s="997"/>
      <c r="AP145" s="997"/>
      <c r="AQ145" s="997"/>
      <c r="AR145" s="997"/>
      <c r="AS145" s="997"/>
      <c r="AT145" s="997"/>
      <c r="AU145" s="997"/>
      <c r="AV145" s="997"/>
      <c r="AW145" s="997"/>
      <c r="AX145" s="997"/>
      <c r="AY145" s="7"/>
      <c r="AZ145" s="74"/>
    </row>
    <row r="146" spans="1:53" ht="3" customHeight="1" x14ac:dyDescent="0.25">
      <c r="A146" s="1"/>
      <c r="B146" s="1"/>
      <c r="C146" s="1"/>
      <c r="D146" s="1"/>
      <c r="E146" s="1"/>
      <c r="F146" s="1"/>
      <c r="G146" s="1"/>
      <c r="H146" s="1"/>
      <c r="I146" s="10"/>
      <c r="J146" s="1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1"/>
      <c r="AA146" s="2"/>
      <c r="AB146" s="2"/>
      <c r="AC146" s="1"/>
      <c r="AD146" s="1"/>
      <c r="AE146" s="1"/>
      <c r="AF146" s="1"/>
      <c r="AG146" s="12"/>
      <c r="AH146" s="1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1"/>
      <c r="AZ146" s="1"/>
    </row>
    <row r="147" spans="1:53" ht="15.75" x14ac:dyDescent="0.25">
      <c r="A147" s="1"/>
      <c r="B147" s="5"/>
      <c r="C147" s="6" t="s">
        <v>104</v>
      </c>
      <c r="D147" s="7"/>
      <c r="E147" s="7"/>
      <c r="F147" s="7"/>
      <c r="G147" s="7"/>
      <c r="H147" s="7"/>
      <c r="I147" s="87" t="s">
        <v>8</v>
      </c>
      <c r="J147" s="7"/>
      <c r="K147" s="994" t="s">
        <v>116</v>
      </c>
      <c r="L147" s="994"/>
      <c r="M147" s="994"/>
      <c r="N147" s="994"/>
      <c r="O147" s="994"/>
      <c r="P147" s="994"/>
      <c r="Q147" s="994"/>
      <c r="R147" s="994"/>
      <c r="S147" s="994"/>
      <c r="T147" s="994"/>
      <c r="U147" s="994"/>
      <c r="V147" s="994"/>
      <c r="W147" s="994"/>
      <c r="X147" s="1004"/>
      <c r="Y147" s="90"/>
      <c r="Z147" s="1"/>
      <c r="AA147" s="8" t="s">
        <v>14</v>
      </c>
      <c r="AB147" s="6"/>
      <c r="AC147" s="7"/>
      <c r="AD147" s="7"/>
      <c r="AE147" s="7"/>
      <c r="AF147" s="7"/>
      <c r="AG147" s="11" t="s">
        <v>8</v>
      </c>
      <c r="AH147" s="7"/>
      <c r="AI147" s="1064" t="s">
        <v>267</v>
      </c>
      <c r="AJ147" s="994"/>
      <c r="AK147" s="994"/>
      <c r="AL147" s="994"/>
      <c r="AM147" s="994"/>
      <c r="AN147" s="994"/>
      <c r="AO147" s="67" t="s">
        <v>161</v>
      </c>
      <c r="AP147" s="67"/>
      <c r="AQ147" s="67"/>
      <c r="AR147" s="67"/>
      <c r="AS147" s="67"/>
      <c r="AT147" s="67"/>
      <c r="AU147" s="67"/>
      <c r="AV147" s="67"/>
      <c r="AW147" s="67"/>
      <c r="AX147" s="67"/>
      <c r="AY147" s="7"/>
      <c r="AZ147" s="74"/>
    </row>
    <row r="148" spans="1:53" ht="15.75" x14ac:dyDescent="0.25">
      <c r="A148" s="1"/>
      <c r="B148" s="1"/>
      <c r="C148" s="1"/>
      <c r="D148" s="1"/>
      <c r="E148" s="1"/>
      <c r="F148" s="1"/>
      <c r="G148" s="1"/>
      <c r="H148" s="1"/>
      <c r="I148" s="3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3" ht="15.75" x14ac:dyDescent="0.25">
      <c r="A149" s="1"/>
      <c r="B149" s="1" t="s">
        <v>167</v>
      </c>
      <c r="C149" s="1" t="s">
        <v>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4"/>
      <c r="Q149" s="4" t="s">
        <v>8</v>
      </c>
      <c r="R149" s="1"/>
      <c r="S149" s="970">
        <f>'Rekap1 +tunjangan'!E45</f>
        <v>4484148</v>
      </c>
      <c r="T149" s="971"/>
      <c r="U149" s="971"/>
      <c r="V149" s="971"/>
      <c r="W149" s="971"/>
      <c r="X149" s="972"/>
      <c r="Y149" s="108"/>
      <c r="Z149" s="1"/>
      <c r="AA149" s="1" t="s">
        <v>166</v>
      </c>
      <c r="AB149" s="1"/>
      <c r="AC149" s="1" t="s">
        <v>153</v>
      </c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ht="3" customHeight="1" x14ac:dyDescent="0.25">
      <c r="A150" s="1"/>
      <c r="B150" s="1"/>
      <c r="C150" s="1"/>
      <c r="D150" s="1"/>
      <c r="E150" s="1"/>
      <c r="F150" s="1"/>
      <c r="G150" s="1"/>
      <c r="H150" s="1"/>
      <c r="I150" s="3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ht="15.75" x14ac:dyDescent="0.25">
      <c r="A151" s="1"/>
      <c r="B151" s="1" t="s">
        <v>168</v>
      </c>
      <c r="C151" s="1" t="s">
        <v>125</v>
      </c>
      <c r="D151" s="1"/>
      <c r="E151" s="1"/>
      <c r="F151" s="1"/>
      <c r="G151" s="1"/>
      <c r="H151" s="1"/>
      <c r="I151" s="1"/>
      <c r="J151" s="1"/>
      <c r="K151" s="16"/>
      <c r="L151" s="16"/>
      <c r="M151" s="16"/>
      <c r="N151" s="16"/>
      <c r="O151" s="1"/>
      <c r="P151" s="4"/>
      <c r="Q151" s="4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 t="s">
        <v>108</v>
      </c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1:53" ht="3" customHeight="1" x14ac:dyDescent="0.25">
      <c r="A152" s="1"/>
      <c r="B152" s="1"/>
      <c r="C152" s="1"/>
      <c r="D152" s="1"/>
      <c r="E152" s="1"/>
      <c r="F152" s="1"/>
      <c r="G152" s="1"/>
      <c r="H152" s="1"/>
      <c r="I152" s="4"/>
      <c r="J152" s="1"/>
      <c r="K152" s="39"/>
      <c r="L152" s="39"/>
      <c r="M152" s="39"/>
      <c r="N152" s="39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39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1:53" ht="15.75" x14ac:dyDescent="0.25">
      <c r="A153" s="1"/>
      <c r="B153" s="1"/>
      <c r="C153" s="1" t="s">
        <v>20</v>
      </c>
      <c r="D153" s="1"/>
      <c r="E153" s="1"/>
      <c r="F153" s="1"/>
      <c r="G153" s="1"/>
      <c r="H153" s="1"/>
      <c r="I153" s="4"/>
      <c r="J153" s="1"/>
      <c r="K153" s="1"/>
      <c r="L153" s="1"/>
      <c r="M153" s="1"/>
      <c r="N153" s="1"/>
      <c r="O153" s="1"/>
      <c r="P153" s="4"/>
      <c r="Q153" s="4" t="s">
        <v>8</v>
      </c>
      <c r="R153" s="1"/>
      <c r="S153" s="970">
        <f>'Rekap1 +tunjangan'!G45</f>
        <v>900000</v>
      </c>
      <c r="T153" s="971"/>
      <c r="U153" s="971"/>
      <c r="V153" s="971"/>
      <c r="W153" s="971"/>
      <c r="X153" s="972"/>
      <c r="Y153" s="108"/>
      <c r="Z153" s="1"/>
      <c r="AA153" s="1"/>
      <c r="AB153" s="1"/>
      <c r="AC153" s="1" t="s">
        <v>550</v>
      </c>
      <c r="AD153" s="1"/>
      <c r="AE153" s="1"/>
      <c r="AF153" s="1"/>
      <c r="AG153" s="4"/>
      <c r="AH153" s="15"/>
      <c r="AI153" s="16"/>
      <c r="AJ153" s="16"/>
      <c r="AK153" s="992"/>
      <c r="AL153" s="993"/>
      <c r="AM153" s="16"/>
      <c r="AN153" s="16"/>
      <c r="AO153" s="16"/>
      <c r="AP153" s="15"/>
      <c r="AQ153" s="992"/>
      <c r="AR153" s="993"/>
      <c r="AS153" s="107"/>
      <c r="AT153" s="1"/>
      <c r="AU153" s="1" t="s">
        <v>8</v>
      </c>
      <c r="AV153" s="970">
        <f>'Rekap1 +tunjangan'!AM45</f>
        <v>53841.48</v>
      </c>
      <c r="AW153" s="971"/>
      <c r="AX153" s="971"/>
      <c r="AY153" s="971"/>
      <c r="AZ153" s="971"/>
      <c r="BA153" s="972"/>
    </row>
    <row r="154" spans="1:53" ht="3" customHeight="1" x14ac:dyDescent="0.25">
      <c r="A154" s="1"/>
      <c r="B154" s="1"/>
      <c r="C154" s="1"/>
      <c r="D154" s="1"/>
      <c r="E154" s="1"/>
      <c r="F154" s="1"/>
      <c r="G154" s="1"/>
      <c r="H154" s="1"/>
      <c r="I154" s="4"/>
      <c r="J154" s="1"/>
      <c r="K154" s="1"/>
      <c r="L154" s="1"/>
      <c r="M154" s="15"/>
      <c r="N154" s="15"/>
      <c r="O154" s="1"/>
      <c r="P154" s="4"/>
      <c r="Q154" s="4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39"/>
      <c r="AH154" s="1"/>
      <c r="AI154" s="1"/>
      <c r="AJ154" s="1"/>
      <c r="AK154" s="1">
        <v>0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>
        <v>0</v>
      </c>
      <c r="AY154" s="1"/>
      <c r="AZ154" s="1"/>
      <c r="BA154" s="1"/>
    </row>
    <row r="155" spans="1:53" ht="15.75" x14ac:dyDescent="0.25">
      <c r="A155" s="1"/>
      <c r="B155" s="1"/>
      <c r="C155" s="1" t="s">
        <v>41</v>
      </c>
      <c r="D155" s="1"/>
      <c r="E155" s="1"/>
      <c r="F155" s="1"/>
      <c r="G155" s="1"/>
      <c r="H155" s="1"/>
      <c r="I155" s="4"/>
      <c r="J155" s="1"/>
      <c r="K155" s="1"/>
      <c r="L155" s="1"/>
      <c r="M155" s="1"/>
      <c r="N155" s="1"/>
      <c r="O155" s="1"/>
      <c r="P155" s="4"/>
      <c r="Q155" s="4" t="s">
        <v>8</v>
      </c>
      <c r="R155" s="1"/>
      <c r="S155" s="970">
        <f>'Rekap1 +tunjangan'!H45</f>
        <v>0</v>
      </c>
      <c r="T155" s="971"/>
      <c r="U155" s="971"/>
      <c r="V155" s="971"/>
      <c r="W155" s="971"/>
      <c r="X155" s="972"/>
      <c r="Y155" s="108"/>
      <c r="Z155" s="1"/>
      <c r="AA155" s="1"/>
      <c r="AB155" s="1"/>
      <c r="AC155" s="1" t="s">
        <v>88</v>
      </c>
      <c r="AD155" s="1"/>
      <c r="AE155" s="1"/>
      <c r="AF155" s="1"/>
      <c r="AG155" s="4"/>
      <c r="AH155" s="15"/>
      <c r="AI155" s="16"/>
      <c r="AJ155" s="16"/>
      <c r="AK155" s="992"/>
      <c r="AL155" s="992"/>
      <c r="AM155" s="16"/>
      <c r="AN155" s="16"/>
      <c r="AO155" s="16"/>
      <c r="AP155" s="15"/>
      <c r="AQ155" s="992"/>
      <c r="AR155" s="992"/>
      <c r="AS155" s="119"/>
      <c r="AT155" s="1"/>
      <c r="AU155" s="1" t="s">
        <v>8</v>
      </c>
      <c r="AV155" s="970">
        <f>'Rekap1 +tunjangan'!AF45</f>
        <v>112103.70000000001</v>
      </c>
      <c r="AW155" s="971"/>
      <c r="AX155" s="971"/>
      <c r="AY155" s="971"/>
      <c r="AZ155" s="971"/>
      <c r="BA155" s="972"/>
    </row>
    <row r="156" spans="1:53" ht="3" customHeight="1" x14ac:dyDescent="0.25">
      <c r="A156" s="1"/>
      <c r="B156" s="1"/>
      <c r="C156" s="1"/>
      <c r="D156" s="1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1"/>
      <c r="P156" s="39"/>
      <c r="Q156" s="39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39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 ht="15.75" x14ac:dyDescent="0.25">
      <c r="A157" s="1"/>
      <c r="B157" s="1"/>
      <c r="C157" s="1" t="s">
        <v>21</v>
      </c>
      <c r="D157" s="1"/>
      <c r="E157" s="1"/>
      <c r="F157" s="1"/>
      <c r="G157" s="1"/>
      <c r="H157" s="1"/>
      <c r="I157" s="4"/>
      <c r="J157" s="1"/>
      <c r="K157" s="1"/>
      <c r="L157" s="1"/>
      <c r="M157" s="1"/>
      <c r="N157" s="1"/>
      <c r="O157" s="1"/>
      <c r="P157" s="4"/>
      <c r="Q157" s="4" t="s">
        <v>8</v>
      </c>
      <c r="R157" s="1"/>
      <c r="S157" s="970">
        <f>'Rekap1 +tunjangan'!I45</f>
        <v>200000</v>
      </c>
      <c r="T157" s="971"/>
      <c r="U157" s="971"/>
      <c r="V157" s="971"/>
      <c r="W157" s="971"/>
      <c r="X157" s="972"/>
      <c r="Y157" s="108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013"/>
      <c r="AW157" s="1013"/>
      <c r="AX157" s="1013"/>
      <c r="AY157" s="1013"/>
      <c r="AZ157" s="1013"/>
      <c r="BA157" s="1013"/>
    </row>
    <row r="158" spans="1:53" ht="3" customHeight="1" x14ac:dyDescent="0.25">
      <c r="A158" s="1"/>
      <c r="B158" s="1"/>
      <c r="C158" s="1"/>
      <c r="D158" s="1"/>
      <c r="E158" s="1"/>
      <c r="F158" s="1"/>
      <c r="G158" s="1"/>
      <c r="H158" s="1"/>
      <c r="I158" s="4"/>
      <c r="J158" s="1"/>
      <c r="K158" s="1"/>
      <c r="L158" s="1"/>
      <c r="M158" s="1"/>
      <c r="N158" s="1"/>
      <c r="O158" s="1"/>
      <c r="P158" s="39"/>
      <c r="Q158" s="39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39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3" ht="15.75" x14ac:dyDescent="0.25">
      <c r="A159" s="1"/>
      <c r="B159" s="1"/>
      <c r="C159" s="1" t="s">
        <v>508</v>
      </c>
      <c r="D159" s="1"/>
      <c r="E159" s="1"/>
      <c r="F159" s="1"/>
      <c r="G159" s="1"/>
      <c r="H159" s="1"/>
      <c r="I159" s="4"/>
      <c r="J159" s="1"/>
      <c r="K159" s="992"/>
      <c r="L159" s="992"/>
      <c r="M159" s="130"/>
      <c r="N159" s="107"/>
      <c r="O159" s="1"/>
      <c r="P159" s="4"/>
      <c r="Q159" s="4" t="s">
        <v>8</v>
      </c>
      <c r="R159" s="1"/>
      <c r="S159" s="970">
        <f>'Rekap1 +tunjangan'!L45</f>
        <v>200000</v>
      </c>
      <c r="T159" s="971"/>
      <c r="U159" s="971"/>
      <c r="V159" s="971"/>
      <c r="W159" s="971"/>
      <c r="X159" s="972"/>
      <c r="Y159" s="108"/>
      <c r="Z159" s="1"/>
      <c r="AA159" s="1"/>
      <c r="AB159" s="1"/>
      <c r="AC159" s="1" t="s">
        <v>551</v>
      </c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3" ht="3" customHeight="1" x14ac:dyDescent="0.25">
      <c r="A160" s="1"/>
      <c r="B160" s="1"/>
      <c r="C160" s="1"/>
      <c r="D160" s="1"/>
      <c r="E160" s="1"/>
      <c r="F160" s="1"/>
      <c r="G160" s="1"/>
      <c r="H160" s="1"/>
      <c r="I160" s="4"/>
      <c r="J160" s="1"/>
      <c r="K160" s="1"/>
      <c r="L160" s="1"/>
      <c r="M160" s="1"/>
      <c r="N160" s="1"/>
      <c r="O160" s="1"/>
      <c r="P160" s="39"/>
      <c r="Q160" s="39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39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6" ht="15.75" x14ac:dyDescent="0.25">
      <c r="A161" s="1"/>
      <c r="B161" s="1"/>
      <c r="C161" s="1" t="s">
        <v>1</v>
      </c>
      <c r="D161" s="1"/>
      <c r="E161" s="1"/>
      <c r="F161" s="1"/>
      <c r="G161" s="1"/>
      <c r="H161" s="1"/>
      <c r="I161" s="4"/>
      <c r="J161" s="1"/>
      <c r="K161" s="990">
        <f>'Rekap1 +tunjangan'!D45</f>
        <v>21</v>
      </c>
      <c r="L161" s="991"/>
      <c r="M161" s="125" t="s">
        <v>31</v>
      </c>
      <c r="N161" s="107"/>
      <c r="O161" s="1"/>
      <c r="P161" s="4"/>
      <c r="Q161" s="4" t="s">
        <v>8</v>
      </c>
      <c r="R161" s="1"/>
      <c r="S161" s="970">
        <f>'Rekap1 +tunjangan'!N45</f>
        <v>840000</v>
      </c>
      <c r="T161" s="971"/>
      <c r="U161" s="971"/>
      <c r="V161" s="971"/>
      <c r="W161" s="971"/>
      <c r="X161" s="972"/>
      <c r="Y161" s="108"/>
      <c r="Z161" s="1"/>
      <c r="AA161" s="1"/>
      <c r="AB161" s="1"/>
      <c r="AC161" s="1" t="s">
        <v>128</v>
      </c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969">
        <v>0.02</v>
      </c>
      <c r="AO161" s="969"/>
      <c r="AP161" s="969"/>
      <c r="AQ161" s="1"/>
      <c r="AR161" s="1"/>
      <c r="AS161" s="1"/>
      <c r="AT161" s="1"/>
      <c r="AU161" s="1" t="s">
        <v>8</v>
      </c>
      <c r="AV161" s="970">
        <f>'BPJS Ketenagakerjaan'!K29</f>
        <v>111682.96</v>
      </c>
      <c r="AW161" s="971"/>
      <c r="AX161" s="971"/>
      <c r="AY161" s="971"/>
      <c r="AZ161" s="971"/>
      <c r="BA161" s="972"/>
    </row>
    <row r="162" spans="1:56" ht="3" customHeight="1" x14ac:dyDescent="0.25">
      <c r="A162" s="1"/>
      <c r="B162" s="1"/>
      <c r="C162" s="1"/>
      <c r="D162" s="1"/>
      <c r="E162" s="1"/>
      <c r="F162" s="1"/>
      <c r="G162" s="1"/>
      <c r="H162" s="1"/>
      <c r="I162" s="4"/>
      <c r="J162" s="1"/>
      <c r="K162" s="1"/>
      <c r="L162" s="1"/>
      <c r="M162" s="3"/>
      <c r="N162" s="1"/>
      <c r="O162" s="1"/>
      <c r="P162" s="4"/>
      <c r="Q162" s="4"/>
      <c r="R162" s="1"/>
      <c r="S162" s="108"/>
      <c r="T162" s="108"/>
      <c r="U162" s="108"/>
      <c r="V162" s="108"/>
      <c r="W162" s="108"/>
      <c r="X162" s="108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6" ht="15.75" x14ac:dyDescent="0.25">
      <c r="A163" s="1"/>
      <c r="B163" s="1"/>
      <c r="C163" s="1" t="s">
        <v>2</v>
      </c>
      <c r="D163" s="1"/>
      <c r="E163" s="1"/>
      <c r="F163" s="1"/>
      <c r="G163" s="1"/>
      <c r="H163" s="1"/>
      <c r="I163" s="4"/>
      <c r="J163" s="1"/>
      <c r="K163" s="990">
        <f>K161</f>
        <v>21</v>
      </c>
      <c r="L163" s="991"/>
      <c r="M163" s="125" t="s">
        <v>31</v>
      </c>
      <c r="N163" s="107"/>
      <c r="O163" s="1"/>
      <c r="P163" s="4"/>
      <c r="Q163" s="4" t="s">
        <v>8</v>
      </c>
      <c r="R163" s="1"/>
      <c r="S163" s="970">
        <f>'Rekap1 +tunjangan'!P45</f>
        <v>1218000</v>
      </c>
      <c r="T163" s="971"/>
      <c r="U163" s="971"/>
      <c r="V163" s="971"/>
      <c r="W163" s="971"/>
      <c r="X163" s="972"/>
      <c r="Y163" s="108"/>
      <c r="Z163" s="1"/>
      <c r="AA163" s="1"/>
      <c r="AB163" s="1"/>
      <c r="AC163" s="1" t="s">
        <v>602</v>
      </c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969">
        <v>0.01</v>
      </c>
      <c r="AO163" s="969"/>
      <c r="AP163" s="969"/>
      <c r="AQ163" s="88"/>
      <c r="AR163" s="1"/>
      <c r="AS163" s="1"/>
      <c r="AT163" s="1"/>
      <c r="AU163" s="1" t="s">
        <v>8</v>
      </c>
      <c r="AV163" s="970">
        <f>'BPJS Ketenagakerjaan'!P29</f>
        <v>55841.48</v>
      </c>
      <c r="AW163" s="971"/>
      <c r="AX163" s="971"/>
      <c r="AY163" s="971"/>
      <c r="AZ163" s="971"/>
      <c r="BA163" s="972"/>
    </row>
    <row r="164" spans="1:56" ht="3" customHeight="1" x14ac:dyDescent="0.25">
      <c r="A164" s="1"/>
      <c r="B164" s="1"/>
      <c r="C164" s="1"/>
      <c r="D164" s="1"/>
      <c r="E164" s="1"/>
      <c r="F164" s="1"/>
      <c r="G164" s="1"/>
      <c r="H164" s="1"/>
      <c r="I164" s="4"/>
      <c r="J164" s="1"/>
      <c r="K164" s="1"/>
      <c r="L164" s="1"/>
      <c r="M164" s="1"/>
      <c r="N164" s="1"/>
      <c r="O164" s="1"/>
      <c r="P164" s="4"/>
      <c r="Q164" s="4"/>
      <c r="R164" s="1"/>
      <c r="S164" s="108"/>
      <c r="T164" s="108"/>
      <c r="U164" s="108"/>
      <c r="V164" s="108"/>
      <c r="W164" s="108"/>
      <c r="X164" s="108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6" ht="15.75" x14ac:dyDescent="0.25">
      <c r="A165" s="1"/>
      <c r="B165" s="1"/>
      <c r="C165" s="1" t="s">
        <v>3</v>
      </c>
      <c r="D165" s="1"/>
      <c r="E165" s="1"/>
      <c r="F165" s="1"/>
      <c r="G165" s="1"/>
      <c r="H165" s="1"/>
      <c r="I165" s="4"/>
      <c r="J165" s="1"/>
      <c r="K165" s="1"/>
      <c r="L165" s="1"/>
      <c r="M165" s="107"/>
      <c r="N165" s="107"/>
      <c r="O165" s="1"/>
      <c r="P165" s="39"/>
      <c r="Q165" s="39" t="s">
        <v>8</v>
      </c>
      <c r="R165" s="1"/>
      <c r="S165" s="970">
        <f>'Rekap1 +tunjangan'!Q45</f>
        <v>0</v>
      </c>
      <c r="T165" s="971"/>
      <c r="U165" s="971"/>
      <c r="V165" s="971"/>
      <c r="W165" s="971"/>
      <c r="X165" s="972"/>
      <c r="Y165" s="108"/>
      <c r="Z165" s="1"/>
      <c r="AA165" s="1"/>
      <c r="AB165" s="1"/>
      <c r="AC165" s="1" t="s">
        <v>172</v>
      </c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013"/>
      <c r="AW165" s="1013"/>
      <c r="AX165" s="1013"/>
      <c r="AY165" s="1013"/>
      <c r="AZ165" s="1013"/>
      <c r="BA165" s="1013"/>
    </row>
    <row r="166" spans="1:56" ht="3" customHeight="1" x14ac:dyDescent="0.25">
      <c r="A166" s="1"/>
      <c r="B166" s="1"/>
      <c r="C166" s="1"/>
      <c r="D166" s="1"/>
      <c r="E166" s="1"/>
      <c r="F166" s="1"/>
      <c r="G166" s="1"/>
      <c r="H166" s="1"/>
      <c r="I166" s="4"/>
      <c r="J166" s="1"/>
      <c r="K166" s="1"/>
      <c r="L166" s="1"/>
      <c r="M166" s="1"/>
      <c r="N166" s="1"/>
      <c r="O166" s="1"/>
      <c r="P166" s="39"/>
      <c r="Q166" s="39"/>
      <c r="R166" s="1"/>
      <c r="S166" s="1"/>
      <c r="T166" s="1"/>
      <c r="U166" s="1"/>
      <c r="V166" s="1"/>
      <c r="W166" s="1"/>
      <c r="X166" s="1"/>
      <c r="Y166" s="108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6" ht="15.75" x14ac:dyDescent="0.25">
      <c r="A167" s="1"/>
      <c r="B167" s="1"/>
      <c r="C167" s="1" t="s">
        <v>105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39"/>
      <c r="Q167" s="39" t="s">
        <v>8</v>
      </c>
      <c r="R167" s="1"/>
      <c r="S167" s="970">
        <f>'Rekap1 +tunjangan'!R45</f>
        <v>0</v>
      </c>
      <c r="T167" s="971"/>
      <c r="U167" s="971"/>
      <c r="V167" s="971"/>
      <c r="W167" s="971"/>
      <c r="X167" s="972"/>
      <c r="Y167" s="108"/>
      <c r="Z167" s="1"/>
      <c r="AA167" s="1"/>
      <c r="AB167" s="1"/>
      <c r="AC167" s="1" t="s">
        <v>174</v>
      </c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970">
        <f>KOPERASI!C25</f>
        <v>0</v>
      </c>
      <c r="AW167" s="971"/>
      <c r="AX167" s="971"/>
      <c r="AY167" s="971"/>
      <c r="AZ167" s="971"/>
      <c r="BA167" s="972"/>
      <c r="BC167" s="1"/>
      <c r="BD167" s="1"/>
    </row>
    <row r="168" spans="1:56" ht="3" customHeight="1" x14ac:dyDescent="0.25">
      <c r="A168" s="1"/>
      <c r="B168" s="1"/>
      <c r="C168" s="1"/>
      <c r="D168" s="1"/>
      <c r="E168" s="1"/>
      <c r="F168" s="1"/>
      <c r="G168" s="1"/>
      <c r="H168" s="1"/>
      <c r="I168" s="4"/>
      <c r="J168" s="1"/>
      <c r="K168" s="1"/>
      <c r="L168" s="1"/>
      <c r="M168" s="1"/>
      <c r="N168" s="1"/>
      <c r="O168" s="1"/>
      <c r="P168" s="39"/>
      <c r="Q168" s="39"/>
      <c r="R168" s="1"/>
      <c r="S168" s="108"/>
      <c r="T168" s="108"/>
      <c r="U168" s="108"/>
      <c r="V168" s="108"/>
      <c r="W168" s="108"/>
      <c r="X168" s="108"/>
      <c r="Y168" s="108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6" ht="15.75" x14ac:dyDescent="0.25">
      <c r="A169" s="1"/>
      <c r="B169" s="1"/>
      <c r="C169" s="1" t="s">
        <v>106</v>
      </c>
      <c r="D169" s="1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1"/>
      <c r="P169" s="4"/>
      <c r="Q169" s="4" t="s">
        <v>8</v>
      </c>
      <c r="R169" s="1"/>
      <c r="S169" s="970">
        <f>'Rekap1 +tunjangan'!T45</f>
        <v>0</v>
      </c>
      <c r="T169" s="971"/>
      <c r="U169" s="971"/>
      <c r="V169" s="971"/>
      <c r="W169" s="971"/>
      <c r="X169" s="972"/>
      <c r="Y169" s="108"/>
      <c r="Z169" s="1"/>
      <c r="AA169" s="1"/>
      <c r="AB169" s="1"/>
      <c r="AC169" s="1" t="s">
        <v>173</v>
      </c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970">
        <f>KOPERASI!D25</f>
        <v>100000</v>
      </c>
      <c r="AW169" s="971"/>
      <c r="AX169" s="971"/>
      <c r="AY169" s="971"/>
      <c r="AZ169" s="971"/>
      <c r="BA169" s="972"/>
    </row>
    <row r="170" spans="1:56" ht="3" customHeight="1" x14ac:dyDescent="0.25">
      <c r="A170" s="1"/>
      <c r="B170" s="1"/>
      <c r="C170" s="1"/>
      <c r="D170" s="1"/>
      <c r="E170" s="1"/>
      <c r="F170" s="1"/>
      <c r="G170" s="1"/>
      <c r="H170" s="1"/>
      <c r="I170" s="4"/>
      <c r="J170" s="1"/>
      <c r="K170" s="1"/>
      <c r="L170" s="1"/>
      <c r="M170" s="1"/>
      <c r="N170" s="1"/>
      <c r="O170" s="1"/>
      <c r="P170" s="4"/>
      <c r="Q170" s="4"/>
      <c r="R170" s="1"/>
      <c r="S170" s="108"/>
      <c r="T170" s="108"/>
      <c r="U170" s="108"/>
      <c r="V170" s="108"/>
      <c r="W170" s="108"/>
      <c r="X170" s="108"/>
      <c r="Y170" s="1"/>
      <c r="Z170" s="1"/>
      <c r="AA170" s="1"/>
      <c r="AB170" s="1"/>
      <c r="AC170" s="1"/>
      <c r="AD170" s="1"/>
      <c r="AE170" s="1"/>
      <c r="AF170" s="1"/>
      <c r="AG170" s="39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6" ht="15.75" x14ac:dyDescent="0.25">
      <c r="A171" s="1"/>
      <c r="B171" s="1"/>
      <c r="C171" s="1" t="s">
        <v>183</v>
      </c>
      <c r="D171" s="1"/>
      <c r="E171" s="1"/>
      <c r="F171" s="1"/>
      <c r="G171" s="1"/>
      <c r="H171" s="1"/>
      <c r="I171" s="4"/>
      <c r="J171" s="1"/>
      <c r="K171" s="1"/>
      <c r="L171" s="1"/>
      <c r="M171" s="1"/>
      <c r="N171" s="1"/>
      <c r="O171" s="1"/>
      <c r="P171" s="39"/>
      <c r="Q171" s="39" t="s">
        <v>8</v>
      </c>
      <c r="R171" s="1"/>
      <c r="S171" s="970">
        <f>'Rekap1 +tunjangan'!U45</f>
        <v>0</v>
      </c>
      <c r="T171" s="971"/>
      <c r="U171" s="971"/>
      <c r="V171" s="971"/>
      <c r="W171" s="971"/>
      <c r="X171" s="972"/>
      <c r="Y171" s="108"/>
      <c r="Z171" s="1"/>
      <c r="AA171" s="1"/>
      <c r="AB171" s="1"/>
      <c r="AC171" s="1" t="s">
        <v>175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970">
        <f>KOPERASI!E25</f>
        <v>0</v>
      </c>
      <c r="AW171" s="971"/>
      <c r="AX171" s="971"/>
      <c r="AY171" s="971"/>
      <c r="AZ171" s="971"/>
      <c r="BA171" s="972"/>
    </row>
    <row r="172" spans="1:56" ht="3" customHeight="1" x14ac:dyDescent="0.25">
      <c r="A172" s="1"/>
      <c r="B172" s="1"/>
      <c r="C172" s="1"/>
      <c r="D172" s="1"/>
      <c r="E172" s="1"/>
      <c r="F172" s="1"/>
      <c r="G172" s="1"/>
      <c r="H172" s="1"/>
      <c r="I172" s="4"/>
      <c r="J172" s="1"/>
      <c r="K172" s="1"/>
      <c r="L172" s="1"/>
      <c r="M172" s="1"/>
      <c r="N172" s="1"/>
      <c r="O172" s="4"/>
      <c r="P172" s="4"/>
      <c r="Q172" s="4"/>
      <c r="R172" s="1"/>
      <c r="S172" s="108"/>
      <c r="T172" s="108"/>
      <c r="U172" s="108"/>
      <c r="V172" s="108"/>
      <c r="W172" s="108"/>
      <c r="X172" s="108"/>
      <c r="Y172" s="108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6" ht="15.75" x14ac:dyDescent="0.25">
      <c r="A173" s="1"/>
      <c r="B173" s="1"/>
      <c r="C173" s="1" t="s">
        <v>187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39" t="s">
        <v>8</v>
      </c>
      <c r="R173" s="1"/>
      <c r="S173" s="970">
        <f>'Rekap1 +tunjangan'!W45</f>
        <v>0</v>
      </c>
      <c r="T173" s="971"/>
      <c r="U173" s="971"/>
      <c r="V173" s="971"/>
      <c r="W173" s="971"/>
      <c r="X173" s="972"/>
      <c r="Y173" s="108"/>
      <c r="Z173" s="1"/>
      <c r="AA173" s="1"/>
      <c r="AB173" s="1"/>
      <c r="AC173" s="1" t="s">
        <v>200</v>
      </c>
      <c r="AD173" s="1"/>
      <c r="AE173" s="1"/>
      <c r="AF173" s="1"/>
      <c r="AG173" s="1"/>
      <c r="AH173" s="5" t="s">
        <v>19</v>
      </c>
      <c r="AI173" s="67"/>
      <c r="AJ173" s="73"/>
      <c r="AK173" s="990">
        <f>KOPERASI!J24</f>
        <v>18</v>
      </c>
      <c r="AL173" s="991"/>
      <c r="AM173" s="16"/>
      <c r="AN173" s="72" t="s">
        <v>132</v>
      </c>
      <c r="AO173" s="67"/>
      <c r="AP173" s="74"/>
      <c r="AQ173" s="990">
        <f>36-AK173</f>
        <v>18</v>
      </c>
      <c r="AR173" s="991"/>
      <c r="AS173" s="119"/>
      <c r="AT173" s="1"/>
      <c r="AU173" s="1" t="s">
        <v>8</v>
      </c>
      <c r="AV173" s="970">
        <f>KOPERASI!H24</f>
        <v>1330000</v>
      </c>
      <c r="AW173" s="971"/>
      <c r="AX173" s="971"/>
      <c r="AY173" s="971"/>
      <c r="AZ173" s="971"/>
      <c r="BA173" s="972"/>
    </row>
    <row r="174" spans="1:56" ht="3" customHeight="1" x14ac:dyDescent="0.25">
      <c r="A174" s="1"/>
      <c r="B174" s="1"/>
      <c r="Y174" s="108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6" ht="15.75" x14ac:dyDescent="0.25">
      <c r="A175" s="1"/>
      <c r="B175" s="1"/>
      <c r="Y175" s="108"/>
      <c r="Z175" s="1"/>
      <c r="AA175" s="1"/>
      <c r="AB175" s="1"/>
      <c r="AC175" s="1" t="s">
        <v>471</v>
      </c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983"/>
      <c r="AT175" s="983"/>
      <c r="AU175" s="1" t="s">
        <v>8</v>
      </c>
      <c r="AV175" s="970">
        <f>KOPERASI!G24</f>
        <v>510000</v>
      </c>
      <c r="AW175" s="971"/>
      <c r="AX175" s="971"/>
      <c r="AY175" s="971"/>
      <c r="AZ175" s="971"/>
      <c r="BA175" s="972"/>
    </row>
    <row r="176" spans="1:56" ht="3" customHeight="1" x14ac:dyDescent="0.25">
      <c r="A176" s="1"/>
      <c r="B176" s="1"/>
      <c r="Y176" s="108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63" ht="15.75" x14ac:dyDescent="0.25">
      <c r="A177" s="1"/>
      <c r="B177" s="1"/>
      <c r="Y177" s="108"/>
      <c r="Z177" s="1"/>
      <c r="AA177" s="1"/>
      <c r="AB177" s="1"/>
      <c r="AC177" s="1" t="s">
        <v>474</v>
      </c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 t="s">
        <v>8</v>
      </c>
      <c r="AV177" s="970">
        <f>'Rekap1 +tunjangan'!AD45</f>
        <v>0</v>
      </c>
      <c r="AW177" s="971"/>
      <c r="AX177" s="971"/>
      <c r="AY177" s="971"/>
      <c r="AZ177" s="971"/>
      <c r="BA177" s="972"/>
    </row>
    <row r="178" spans="1:63" ht="3" customHeight="1" x14ac:dyDescent="0.25">
      <c r="A178" s="1"/>
      <c r="B178" s="1"/>
      <c r="Y178" s="108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63" ht="15.75" x14ac:dyDescent="0.25">
      <c r="A179" s="1"/>
      <c r="B179" s="1"/>
      <c r="Y179" s="108"/>
      <c r="Z179" s="1"/>
      <c r="AA179" s="1"/>
      <c r="AB179" s="1"/>
      <c r="AC179" s="1" t="s">
        <v>171</v>
      </c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983">
        <v>0.4</v>
      </c>
      <c r="AT179" s="983"/>
      <c r="AU179" s="1" t="s">
        <v>8</v>
      </c>
      <c r="AV179" s="970">
        <f>'Rekap1 +tunjangan'!AJ45</f>
        <v>269048.88</v>
      </c>
      <c r="AW179" s="971"/>
      <c r="AX179" s="971"/>
      <c r="AY179" s="971"/>
      <c r="AZ179" s="971"/>
      <c r="BA179" s="972"/>
    </row>
    <row r="180" spans="1:63" ht="3" customHeight="1" x14ac:dyDescent="0.25">
      <c r="A180" s="1"/>
      <c r="B180" s="1"/>
      <c r="Y180" s="108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1:63" ht="15.75" x14ac:dyDescent="0.25">
      <c r="A181" s="1"/>
      <c r="B181" s="1"/>
      <c r="Y181" s="108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1:63" ht="3" customHeight="1" x14ac:dyDescent="0.25">
      <c r="A182" s="1"/>
      <c r="B182" s="1"/>
      <c r="C182" s="1"/>
      <c r="D182" s="1"/>
      <c r="E182" s="1"/>
      <c r="F182" s="1"/>
      <c r="G182" s="1"/>
      <c r="H182" s="1"/>
      <c r="I182" s="4"/>
      <c r="J182" s="1"/>
      <c r="K182" s="1"/>
      <c r="L182" s="1"/>
      <c r="M182" s="1"/>
      <c r="N182" s="1"/>
      <c r="O182" s="4"/>
      <c r="P182" s="4"/>
      <c r="Q182" s="4"/>
      <c r="R182" s="1"/>
      <c r="S182" s="108"/>
      <c r="T182" s="108"/>
      <c r="U182" s="108"/>
      <c r="V182" s="108"/>
      <c r="W182" s="108"/>
      <c r="X182" s="108"/>
      <c r="Y182" s="108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1:63" ht="15.75" x14ac:dyDescent="0.25">
      <c r="A183" s="1"/>
      <c r="B183" s="1" t="s">
        <v>154</v>
      </c>
      <c r="C183" s="1" t="s">
        <v>126</v>
      </c>
      <c r="D183" s="1"/>
      <c r="E183" s="1"/>
      <c r="F183" s="1"/>
      <c r="G183" s="1"/>
      <c r="H183" s="1"/>
      <c r="I183" s="4"/>
      <c r="J183" s="1"/>
      <c r="K183" s="1"/>
      <c r="L183" s="1"/>
      <c r="M183" s="1"/>
      <c r="N183" s="1"/>
      <c r="O183" s="1"/>
      <c r="P183" s="4"/>
      <c r="Q183" s="4" t="s">
        <v>8</v>
      </c>
      <c r="R183" s="1"/>
      <c r="S183" s="970">
        <f>'Rekap1 +tunjangan'!S45</f>
        <v>0</v>
      </c>
      <c r="T183" s="971"/>
      <c r="U183" s="971"/>
      <c r="V183" s="971"/>
      <c r="W183" s="971"/>
      <c r="X183" s="972"/>
      <c r="Y183" s="108"/>
      <c r="Z183" s="1"/>
      <c r="AA183" s="1" t="s">
        <v>169</v>
      </c>
      <c r="AB183" s="1"/>
      <c r="AC183" s="1" t="s">
        <v>129</v>
      </c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 t="s">
        <v>8</v>
      </c>
      <c r="AV183" s="970">
        <f>'Rekap1 +tunjangan'!AG45</f>
        <v>0</v>
      </c>
      <c r="AW183" s="971"/>
      <c r="AX183" s="971"/>
      <c r="AY183" s="971"/>
      <c r="AZ183" s="971"/>
      <c r="BA183" s="972"/>
    </row>
    <row r="184" spans="1:63" ht="3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08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63" ht="15.7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63" ht="3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08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1:63" ht="15.75" x14ac:dyDescent="0.25">
      <c r="A187" s="1"/>
      <c r="B187" s="1"/>
      <c r="C187" s="9" t="s">
        <v>4</v>
      </c>
      <c r="D187" s="1"/>
      <c r="E187" s="1"/>
      <c r="F187" s="1"/>
      <c r="G187" s="1"/>
      <c r="H187" s="1"/>
      <c r="I187" s="4"/>
      <c r="J187" s="1"/>
      <c r="K187" s="1"/>
      <c r="L187" s="1"/>
      <c r="M187" s="1"/>
      <c r="N187" s="1"/>
      <c r="O187" s="4"/>
      <c r="P187" s="4"/>
      <c r="Q187" s="39" t="s">
        <v>8</v>
      </c>
      <c r="R187" s="1"/>
      <c r="S187" s="985">
        <f>SUM(S149:X183)</f>
        <v>7842148</v>
      </c>
      <c r="T187" s="986"/>
      <c r="U187" s="986"/>
      <c r="V187" s="986"/>
      <c r="W187" s="986"/>
      <c r="X187" s="987"/>
      <c r="Y187" s="89"/>
      <c r="Z187" s="1"/>
      <c r="AA187" s="9" t="s">
        <v>4</v>
      </c>
      <c r="AB187" s="9"/>
      <c r="AC187" s="1"/>
      <c r="AD187" s="1"/>
      <c r="AE187" s="1"/>
      <c r="AF187" s="1"/>
      <c r="AG187" s="4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 t="s">
        <v>8</v>
      </c>
      <c r="AV187" s="985">
        <f>SUM(AV151:BA185)</f>
        <v>2542518.5</v>
      </c>
      <c r="AW187" s="986"/>
      <c r="AX187" s="986"/>
      <c r="AY187" s="986"/>
      <c r="AZ187" s="986"/>
      <c r="BA187" s="987"/>
      <c r="BC187" s="134">
        <f>AV187-AV163</f>
        <v>2486677.02</v>
      </c>
    </row>
    <row r="188" spans="1:63" ht="16.5" thickBot="1" x14ac:dyDescent="0.3">
      <c r="A188" s="1"/>
      <c r="B188" s="1"/>
      <c r="C188" s="1"/>
      <c r="D188" s="1"/>
      <c r="E188" s="1"/>
      <c r="F188" s="1"/>
      <c r="G188" s="1"/>
      <c r="H188" s="1"/>
      <c r="I188" s="3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39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1:63" ht="21" thickTop="1" x14ac:dyDescent="0.3">
      <c r="A189" s="19"/>
      <c r="B189" s="973"/>
      <c r="C189" s="974"/>
      <c r="D189" s="974"/>
      <c r="E189" s="974"/>
      <c r="F189" s="974"/>
      <c r="G189" s="1006" t="s">
        <v>130</v>
      </c>
      <c r="H189" s="1006"/>
      <c r="I189" s="1006"/>
      <c r="J189" s="1006"/>
      <c r="K189" s="1006"/>
      <c r="L189" s="1006"/>
      <c r="M189" s="1006"/>
      <c r="N189" s="1006"/>
      <c r="O189" s="1006"/>
      <c r="P189" s="1006"/>
      <c r="Q189" s="1006"/>
      <c r="R189" s="1006"/>
      <c r="S189" s="1006"/>
      <c r="T189" s="1006"/>
      <c r="U189" s="1006"/>
      <c r="V189" s="1006"/>
      <c r="W189" s="1006"/>
      <c r="X189" s="974"/>
      <c r="Y189" s="111"/>
      <c r="Z189" s="979" t="s">
        <v>8</v>
      </c>
      <c r="AA189" s="974"/>
      <c r="AB189" s="111"/>
      <c r="AC189" s="981">
        <f>S187-AV187</f>
        <v>5299629.5</v>
      </c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981"/>
      <c r="AQ189" s="112"/>
      <c r="AR189" s="112"/>
      <c r="AS189" s="112"/>
      <c r="AT189" s="113"/>
      <c r="AU189" s="113"/>
      <c r="AV189" s="113"/>
      <c r="AW189" s="113"/>
      <c r="AX189" s="113"/>
      <c r="AY189" s="113"/>
      <c r="AZ189" s="113"/>
      <c r="BA189" s="114"/>
      <c r="BE189" s="1012"/>
      <c r="BF189" s="989"/>
      <c r="BG189" s="989"/>
      <c r="BH189" s="989"/>
      <c r="BI189" s="989"/>
      <c r="BJ189" s="989"/>
      <c r="BK189" s="989"/>
    </row>
    <row r="190" spans="1:63" ht="21" thickBot="1" x14ac:dyDescent="0.35">
      <c r="A190" s="34"/>
      <c r="B190" s="975"/>
      <c r="C190" s="976"/>
      <c r="D190" s="976"/>
      <c r="E190" s="976"/>
      <c r="F190" s="976"/>
      <c r="G190" s="1007"/>
      <c r="H190" s="1007"/>
      <c r="I190" s="1007"/>
      <c r="J190" s="1007"/>
      <c r="K190" s="1007"/>
      <c r="L190" s="1007"/>
      <c r="M190" s="1007"/>
      <c r="N190" s="1007"/>
      <c r="O190" s="1007"/>
      <c r="P190" s="1007"/>
      <c r="Q190" s="1007"/>
      <c r="R190" s="1007"/>
      <c r="S190" s="1007"/>
      <c r="T190" s="1007"/>
      <c r="U190" s="1007"/>
      <c r="V190" s="1007"/>
      <c r="W190" s="1007"/>
      <c r="X190" s="976"/>
      <c r="Y190" s="115"/>
      <c r="Z190" s="980"/>
      <c r="AA190" s="976"/>
      <c r="AB190" s="115"/>
      <c r="AC190" s="982"/>
      <c r="AD190" s="982"/>
      <c r="AE190" s="982"/>
      <c r="AF190" s="982"/>
      <c r="AG190" s="982"/>
      <c r="AH190" s="982"/>
      <c r="AI190" s="982"/>
      <c r="AJ190" s="982"/>
      <c r="AK190" s="982"/>
      <c r="AL190" s="982"/>
      <c r="AM190" s="982"/>
      <c r="AN190" s="982"/>
      <c r="AO190" s="982"/>
      <c r="AP190" s="982"/>
      <c r="AQ190" s="116"/>
      <c r="AR190" s="116"/>
      <c r="AS190" s="116"/>
      <c r="AT190" s="117"/>
      <c r="AU190" s="117"/>
      <c r="AV190" s="117"/>
      <c r="AW190" s="117"/>
      <c r="AX190" s="117"/>
      <c r="AY190" s="117"/>
      <c r="AZ190" s="117"/>
      <c r="BA190" s="118"/>
    </row>
    <row r="191" spans="1:63" ht="16.5" thickTop="1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63" ht="15.75" x14ac:dyDescent="0.25">
      <c r="B192" s="1" t="s">
        <v>170</v>
      </c>
      <c r="C192" s="1" t="s">
        <v>155</v>
      </c>
      <c r="D192" s="1"/>
      <c r="E192" s="1"/>
      <c r="F192" s="1"/>
      <c r="G192" s="1"/>
      <c r="H192" s="1"/>
      <c r="I192" s="4"/>
      <c r="J192" s="1"/>
      <c r="K192" s="1"/>
      <c r="L192" s="1"/>
      <c r="M192" s="1"/>
      <c r="N192" s="1"/>
      <c r="O192" s="4"/>
      <c r="P192" s="4"/>
      <c r="Q192" s="4"/>
      <c r="R192" s="1"/>
      <c r="S192" s="108"/>
      <c r="T192" s="108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ht="15.75" x14ac:dyDescent="0.25">
      <c r="B193" s="1">
        <v>1</v>
      </c>
      <c r="C193" s="1" t="s">
        <v>555</v>
      </c>
      <c r="D193" s="1"/>
      <c r="E193" s="1"/>
      <c r="F193" s="1"/>
      <c r="G193" s="1"/>
      <c r="H193" s="1"/>
      <c r="I193" s="4"/>
      <c r="J193" s="1"/>
      <c r="K193" s="1"/>
      <c r="L193" s="1"/>
      <c r="M193" s="1"/>
      <c r="N193" s="1"/>
      <c r="O193" s="4"/>
      <c r="P193" s="4"/>
      <c r="Q193" s="4"/>
      <c r="R193" s="1"/>
      <c r="S193" s="108"/>
      <c r="T193" s="108"/>
      <c r="U193" s="108"/>
      <c r="V193" s="108"/>
      <c r="W193" s="108"/>
      <c r="X193" s="108"/>
      <c r="Y193" s="1"/>
      <c r="Z193" s="1"/>
      <c r="AA193" s="1">
        <v>2</v>
      </c>
      <c r="AB193" s="1"/>
      <c r="AC193" s="1" t="s">
        <v>171</v>
      </c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983">
        <v>0.6</v>
      </c>
      <c r="AT193" s="983"/>
      <c r="AU193" s="1" t="s">
        <v>8</v>
      </c>
      <c r="AV193" s="970">
        <f>'DPLK (urut)'!F23</f>
        <v>403573.31999999995</v>
      </c>
      <c r="AW193" s="971"/>
      <c r="AX193" s="971"/>
      <c r="AY193" s="971"/>
      <c r="AZ193" s="971"/>
      <c r="BA193" s="972"/>
    </row>
    <row r="194" spans="1:53" ht="3" customHeight="1" x14ac:dyDescent="0.25">
      <c r="B194" s="1"/>
      <c r="C194" s="1"/>
      <c r="D194" s="1"/>
      <c r="E194" s="1"/>
      <c r="F194" s="1"/>
      <c r="G194" s="1"/>
      <c r="H194" s="1"/>
      <c r="I194" s="4"/>
      <c r="J194" s="1"/>
      <c r="K194" s="1"/>
      <c r="L194" s="1"/>
      <c r="M194" s="1"/>
      <c r="N194" s="1"/>
      <c r="O194" s="4"/>
      <c r="P194" s="4"/>
      <c r="Q194" s="4"/>
      <c r="R194" s="1"/>
      <c r="S194" s="108"/>
      <c r="T194" s="108"/>
      <c r="U194" s="108"/>
      <c r="V194" s="108"/>
      <c r="W194" s="108"/>
      <c r="X194" s="108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 ht="15.75" x14ac:dyDescent="0.25">
      <c r="B195" s="1"/>
      <c r="C195" s="1" t="s">
        <v>127</v>
      </c>
      <c r="D195" s="1"/>
      <c r="E195" s="1"/>
      <c r="F195" s="1"/>
      <c r="G195" s="1"/>
      <c r="H195" s="1"/>
      <c r="I195" s="4"/>
      <c r="J195" s="1"/>
      <c r="K195" s="1"/>
      <c r="L195" s="1"/>
      <c r="M195" s="1"/>
      <c r="N195" s="1"/>
      <c r="O195" s="969">
        <v>3.0000000000000001E-3</v>
      </c>
      <c r="P195" s="969"/>
      <c r="Q195" s="4" t="s">
        <v>8</v>
      </c>
      <c r="R195" s="1"/>
      <c r="S195" s="970">
        <f>'BPJS Ketenagakerjaan'!F29</f>
        <v>16752.444</v>
      </c>
      <c r="T195" s="971"/>
      <c r="U195" s="971"/>
      <c r="V195" s="971"/>
      <c r="W195" s="971"/>
      <c r="X195" s="972"/>
      <c r="Y195" s="1"/>
      <c r="Z195" s="1"/>
      <c r="AA195" s="1">
        <v>3</v>
      </c>
      <c r="AB195" s="1"/>
      <c r="AC195" s="1" t="s">
        <v>186</v>
      </c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983">
        <v>0.05</v>
      </c>
      <c r="AO195" s="984"/>
      <c r="AP195" s="1"/>
      <c r="AQ195" s="1"/>
      <c r="AR195" s="1"/>
      <c r="AS195" s="1"/>
      <c r="AT195" s="1"/>
      <c r="AU195" s="1" t="s">
        <v>8</v>
      </c>
      <c r="AV195" s="970">
        <f>'Rekap1 +tunjangan'!AE45</f>
        <v>0</v>
      </c>
      <c r="AW195" s="971"/>
      <c r="AX195" s="971"/>
      <c r="AY195" s="971"/>
      <c r="AZ195" s="971"/>
      <c r="BA195" s="972"/>
    </row>
    <row r="196" spans="1:53" ht="3" customHeight="1" x14ac:dyDescent="0.25">
      <c r="B196" s="1"/>
      <c r="C196" s="1"/>
      <c r="D196" s="1"/>
      <c r="E196" s="1"/>
      <c r="F196" s="1"/>
      <c r="G196" s="1"/>
      <c r="H196" s="1"/>
      <c r="I196" s="4"/>
      <c r="J196" s="1"/>
      <c r="K196" s="1"/>
      <c r="L196" s="1"/>
      <c r="M196" s="1"/>
      <c r="N196" s="1"/>
      <c r="O196" s="109"/>
      <c r="P196" s="109"/>
      <c r="Q196" s="4"/>
      <c r="R196" s="1"/>
      <c r="S196" s="106"/>
      <c r="T196" s="106"/>
      <c r="U196" s="106"/>
      <c r="V196" s="106"/>
      <c r="W196" s="106"/>
      <c r="X196" s="106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1:53" ht="15.75" x14ac:dyDescent="0.25">
      <c r="B197" s="1"/>
      <c r="C197" s="1" t="s">
        <v>131</v>
      </c>
      <c r="D197" s="1"/>
      <c r="E197" s="1"/>
      <c r="F197" s="1"/>
      <c r="G197" s="1"/>
      <c r="H197" s="1"/>
      <c r="I197" s="4"/>
      <c r="J197" s="1"/>
      <c r="K197" s="1"/>
      <c r="L197" s="1"/>
      <c r="M197" s="1"/>
      <c r="N197" s="1"/>
      <c r="O197" s="969">
        <v>8.8999999999999999E-3</v>
      </c>
      <c r="P197" s="969"/>
      <c r="Q197" s="4" t="s">
        <v>8</v>
      </c>
      <c r="R197" s="1"/>
      <c r="S197" s="970">
        <f>'BPJS Ketenagakerjaan'!H29</f>
        <v>49698.917199999996</v>
      </c>
      <c r="T197" s="971"/>
      <c r="U197" s="971"/>
      <c r="V197" s="971"/>
      <c r="W197" s="971"/>
      <c r="X197" s="972"/>
      <c r="Y197" s="1"/>
      <c r="Z197" s="1"/>
      <c r="AA197" s="1">
        <v>4</v>
      </c>
      <c r="AB197" s="1"/>
      <c r="AC197" s="1" t="s">
        <v>558</v>
      </c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 t="s">
        <v>8</v>
      </c>
      <c r="AV197" s="970">
        <f>'BPJS Kesehatan'!G33</f>
        <v>215365.92</v>
      </c>
      <c r="AW197" s="971"/>
      <c r="AX197" s="971"/>
      <c r="AY197" s="971"/>
      <c r="AZ197" s="971"/>
      <c r="BA197" s="972"/>
    </row>
    <row r="198" spans="1:53" ht="3" customHeight="1" x14ac:dyDescent="0.25">
      <c r="B198" s="1"/>
      <c r="C198" s="1"/>
      <c r="D198" s="1"/>
      <c r="E198" s="1"/>
      <c r="F198" s="1"/>
      <c r="G198" s="1"/>
      <c r="H198" s="1"/>
      <c r="I198" s="4"/>
      <c r="J198" s="1"/>
      <c r="K198" s="1"/>
      <c r="L198" s="1"/>
      <c r="M198" s="1"/>
      <c r="N198" s="1"/>
      <c r="O198" s="109"/>
      <c r="P198" s="109"/>
      <c r="Q198" s="4"/>
      <c r="R198" s="1"/>
      <c r="S198" s="106"/>
      <c r="T198" s="106"/>
      <c r="U198" s="106"/>
      <c r="V198" s="106"/>
      <c r="W198" s="106"/>
      <c r="X198" s="106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 ht="15.75" x14ac:dyDescent="0.25">
      <c r="B199" s="1"/>
      <c r="C199" s="1" t="s">
        <v>156</v>
      </c>
      <c r="D199" s="1"/>
      <c r="E199" s="1"/>
      <c r="F199" s="1"/>
      <c r="G199" s="1"/>
      <c r="H199" s="1"/>
      <c r="I199" s="4"/>
      <c r="J199" s="1"/>
      <c r="K199" s="1"/>
      <c r="L199" s="1"/>
      <c r="M199" s="1"/>
      <c r="N199" s="1"/>
      <c r="O199" s="969">
        <v>3.6999999999999998E-2</v>
      </c>
      <c r="P199" s="969"/>
      <c r="Q199" s="4" t="s">
        <v>8</v>
      </c>
      <c r="R199" s="1"/>
      <c r="S199" s="970">
        <f>'BPJS Ketenagakerjaan'!M29</f>
        <v>206613.476</v>
      </c>
      <c r="T199" s="971"/>
      <c r="U199" s="971"/>
      <c r="V199" s="971"/>
      <c r="W199" s="971"/>
      <c r="X199" s="972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 ht="3" customHeight="1" x14ac:dyDescent="0.25">
      <c r="B200" s="1"/>
      <c r="C200" s="1"/>
      <c r="D200" s="1"/>
      <c r="E200" s="1"/>
      <c r="F200" s="1"/>
      <c r="G200" s="1"/>
      <c r="H200" s="1"/>
      <c r="I200" s="4"/>
      <c r="J200" s="1"/>
      <c r="K200" s="1"/>
      <c r="L200" s="1"/>
      <c r="M200" s="1"/>
      <c r="N200" s="1"/>
      <c r="O200" s="503"/>
      <c r="P200" s="503"/>
      <c r="Q200" s="4"/>
      <c r="R200" s="1"/>
      <c r="S200" s="502"/>
      <c r="T200" s="502"/>
      <c r="U200" s="502"/>
      <c r="V200" s="502"/>
      <c r="W200" s="502"/>
      <c r="X200" s="502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 ht="15.75" x14ac:dyDescent="0.25">
      <c r="B201" s="1"/>
      <c r="C201" s="1" t="s">
        <v>602</v>
      </c>
      <c r="D201" s="1"/>
      <c r="E201" s="1"/>
      <c r="F201" s="1"/>
      <c r="G201" s="1"/>
      <c r="H201" s="1"/>
      <c r="I201" s="4"/>
      <c r="J201" s="1"/>
      <c r="K201" s="1"/>
      <c r="L201" s="1"/>
      <c r="M201" s="1"/>
      <c r="N201" s="1"/>
      <c r="O201" s="969">
        <v>0.02</v>
      </c>
      <c r="P201" s="969"/>
      <c r="Q201" s="4" t="s">
        <v>8</v>
      </c>
      <c r="R201" s="1"/>
      <c r="S201" s="970">
        <f>'BPJS Ketenagakerjaan'!R29</f>
        <v>111682.96</v>
      </c>
      <c r="T201" s="971"/>
      <c r="U201" s="971"/>
      <c r="V201" s="971"/>
      <c r="W201" s="971"/>
      <c r="X201" s="972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4" spans="1:53" ht="15.7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3" ht="18.75" x14ac:dyDescent="0.3">
      <c r="A205" s="1"/>
      <c r="B205" s="1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 t="s">
        <v>350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1"/>
      <c r="AZ205" s="1"/>
    </row>
    <row r="206" spans="1:53" ht="15.75" x14ac:dyDescent="0.25">
      <c r="A206" s="1"/>
      <c r="B206" s="1"/>
      <c r="C206" s="1"/>
      <c r="D206" s="1"/>
      <c r="E206" s="1"/>
      <c r="F206" s="1"/>
      <c r="G206" s="1"/>
      <c r="H206" s="1"/>
      <c r="I206" s="3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3" ht="22.5" x14ac:dyDescent="0.3">
      <c r="A207" s="1"/>
      <c r="B207" s="1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1" t="s">
        <v>15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1"/>
      <c r="AZ207" s="1"/>
    </row>
    <row r="208" spans="1:53" ht="15.75" x14ac:dyDescent="0.25">
      <c r="A208" s="1"/>
      <c r="B208" s="1"/>
      <c r="C208" s="1"/>
      <c r="D208" s="1"/>
      <c r="E208" s="1"/>
      <c r="F208" s="1"/>
      <c r="G208" s="1"/>
      <c r="H208" s="1"/>
      <c r="I208" s="3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3" ht="15.75" x14ac:dyDescent="0.25">
      <c r="A209" s="1"/>
      <c r="B209" s="5"/>
      <c r="C209" s="6" t="s">
        <v>7</v>
      </c>
      <c r="D209" s="7"/>
      <c r="E209" s="7"/>
      <c r="F209" s="7"/>
      <c r="G209" s="7"/>
      <c r="H209" s="7"/>
      <c r="I209" s="11" t="s">
        <v>8</v>
      </c>
      <c r="J209" s="7"/>
      <c r="K209" s="994" t="str">
        <f>'Rekap1 +tunjangan'!B46</f>
        <v>NANA ANDI INDAH P, S.P</v>
      </c>
      <c r="L209" s="994"/>
      <c r="M209" s="994"/>
      <c r="N209" s="994"/>
      <c r="O209" s="994"/>
      <c r="P209" s="994"/>
      <c r="Q209" s="994"/>
      <c r="R209" s="994"/>
      <c r="S209" s="994"/>
      <c r="T209" s="994"/>
      <c r="U209" s="994"/>
      <c r="V209" s="994"/>
      <c r="W209" s="994"/>
      <c r="X209" s="1004"/>
      <c r="Y209" s="90"/>
      <c r="Z209" s="1"/>
      <c r="AA209" s="8" t="s">
        <v>11</v>
      </c>
      <c r="AB209" s="6"/>
      <c r="AC209" s="7"/>
      <c r="AD209" s="7"/>
      <c r="AE209" s="7"/>
      <c r="AF209" s="7"/>
      <c r="AG209" s="11" t="s">
        <v>8</v>
      </c>
      <c r="AH209" s="7"/>
      <c r="AI209" s="994" t="str">
        <f>AI7</f>
        <v>KEUANGAN</v>
      </c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1004"/>
    </row>
    <row r="210" spans="1:53" ht="3" customHeight="1" x14ac:dyDescent="0.25">
      <c r="A210" s="1"/>
      <c r="B210" s="1"/>
      <c r="C210" s="1"/>
      <c r="D210" s="1"/>
      <c r="E210" s="1"/>
      <c r="F210" s="1"/>
      <c r="G210" s="1"/>
      <c r="H210" s="1"/>
      <c r="I210" s="10"/>
      <c r="J210" s="1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1"/>
      <c r="AA210" s="2"/>
      <c r="AB210" s="2"/>
      <c r="AC210" s="1"/>
      <c r="AD210" s="1"/>
      <c r="AE210" s="1"/>
      <c r="AF210" s="1"/>
      <c r="AG210" s="12"/>
      <c r="AH210" s="1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1"/>
      <c r="AZ210" s="1"/>
    </row>
    <row r="211" spans="1:53" ht="15.75" x14ac:dyDescent="0.25">
      <c r="A211" s="1"/>
      <c r="B211" s="5"/>
      <c r="C211" s="6" t="s">
        <v>21</v>
      </c>
      <c r="D211" s="7"/>
      <c r="E211" s="7"/>
      <c r="F211" s="7"/>
      <c r="G211" s="7"/>
      <c r="H211" s="7"/>
      <c r="I211" s="11" t="s">
        <v>8</v>
      </c>
      <c r="J211" s="7"/>
      <c r="K211" s="994" t="s">
        <v>405</v>
      </c>
      <c r="L211" s="994"/>
      <c r="M211" s="994"/>
      <c r="N211" s="994"/>
      <c r="O211" s="994"/>
      <c r="P211" s="994"/>
      <c r="Q211" s="994"/>
      <c r="R211" s="994"/>
      <c r="S211" s="994"/>
      <c r="T211" s="994"/>
      <c r="U211" s="994"/>
      <c r="V211" s="994"/>
      <c r="W211" s="994"/>
      <c r="X211" s="1004"/>
      <c r="Y211" s="90"/>
      <c r="Z211" s="1"/>
      <c r="AA211" s="8" t="s">
        <v>12</v>
      </c>
      <c r="AB211" s="6"/>
      <c r="AC211" s="7"/>
      <c r="AD211" s="7"/>
      <c r="AE211" s="7"/>
      <c r="AF211" s="7"/>
      <c r="AG211" s="11" t="s">
        <v>8</v>
      </c>
      <c r="AH211" s="7"/>
      <c r="AI211" s="997">
        <f>pandu!AH8</f>
        <v>42659</v>
      </c>
      <c r="AJ211" s="997"/>
      <c r="AK211" s="997"/>
      <c r="AL211" s="997"/>
      <c r="AM211" s="997"/>
      <c r="AN211" s="67" t="s">
        <v>18</v>
      </c>
      <c r="AO211" s="7"/>
      <c r="AP211" s="998">
        <f>pandu!AO8</f>
        <v>42689</v>
      </c>
      <c r="AQ211" s="998"/>
      <c r="AR211" s="998"/>
      <c r="AS211" s="998"/>
      <c r="AT211" s="998"/>
      <c r="AU211" s="68"/>
      <c r="AV211" s="68"/>
      <c r="AW211" s="68"/>
      <c r="AX211" s="68"/>
      <c r="AY211" s="7"/>
      <c r="AZ211" s="74"/>
    </row>
    <row r="212" spans="1:53" ht="3" customHeight="1" x14ac:dyDescent="0.25">
      <c r="A212" s="1"/>
      <c r="B212" s="1"/>
      <c r="C212" s="1"/>
      <c r="D212" s="1"/>
      <c r="E212" s="1"/>
      <c r="F212" s="1"/>
      <c r="G212" s="1"/>
      <c r="H212" s="1"/>
      <c r="I212" s="10"/>
      <c r="J212" s="1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1"/>
      <c r="AA212" s="2"/>
      <c r="AB212" s="2"/>
      <c r="AC212" s="1"/>
      <c r="AD212" s="1"/>
      <c r="AE212" s="1"/>
      <c r="AF212" s="1"/>
      <c r="AG212" s="12"/>
      <c r="AH212" s="1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1"/>
      <c r="AZ212" s="1"/>
    </row>
    <row r="213" spans="1:53" ht="15.75" x14ac:dyDescent="0.25">
      <c r="A213" s="1"/>
      <c r="B213" s="5"/>
      <c r="C213" s="6" t="s">
        <v>6</v>
      </c>
      <c r="D213" s="7"/>
      <c r="E213" s="7"/>
      <c r="F213" s="7"/>
      <c r="G213" s="7"/>
      <c r="H213" s="7"/>
      <c r="I213" s="11" t="s">
        <v>8</v>
      </c>
      <c r="J213" s="7"/>
      <c r="K213" s="999" t="s">
        <v>419</v>
      </c>
      <c r="L213" s="999"/>
      <c r="M213" s="999"/>
      <c r="N213" s="999"/>
      <c r="O213" s="999"/>
      <c r="P213" s="999"/>
      <c r="Q213" s="999"/>
      <c r="R213" s="999"/>
      <c r="S213" s="999"/>
      <c r="T213" s="999"/>
      <c r="U213" s="999"/>
      <c r="V213" s="999"/>
      <c r="W213" s="999"/>
      <c r="X213" s="1015"/>
      <c r="Y213" s="91"/>
      <c r="Z213" s="1"/>
      <c r="AA213" s="8" t="s">
        <v>13</v>
      </c>
      <c r="AB213" s="6"/>
      <c r="AC213" s="7"/>
      <c r="AD213" s="7"/>
      <c r="AE213" s="7"/>
      <c r="AF213" s="7"/>
      <c r="AG213" s="11" t="s">
        <v>8</v>
      </c>
      <c r="AH213" s="7"/>
      <c r="AI213" s="1002">
        <f>'Rekap1 +tunjangan'!C46</f>
        <v>38812</v>
      </c>
      <c r="AJ213" s="997"/>
      <c r="AK213" s="997"/>
      <c r="AL213" s="997"/>
      <c r="AM213" s="997"/>
      <c r="AN213" s="997"/>
      <c r="AO213" s="997"/>
      <c r="AP213" s="997"/>
      <c r="AQ213" s="997"/>
      <c r="AR213" s="997"/>
      <c r="AS213" s="997"/>
      <c r="AT213" s="997"/>
      <c r="AU213" s="997"/>
      <c r="AV213" s="997"/>
      <c r="AW213" s="997"/>
      <c r="AX213" s="997"/>
      <c r="AY213" s="7"/>
      <c r="AZ213" s="74"/>
    </row>
    <row r="214" spans="1:53" ht="3" customHeight="1" x14ac:dyDescent="0.25">
      <c r="A214" s="1"/>
      <c r="B214" s="1"/>
      <c r="C214" s="1"/>
      <c r="D214" s="1"/>
      <c r="E214" s="1"/>
      <c r="F214" s="1"/>
      <c r="G214" s="1"/>
      <c r="H214" s="1"/>
      <c r="I214" s="10"/>
      <c r="J214" s="1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1"/>
      <c r="AA214" s="2"/>
      <c r="AB214" s="2"/>
      <c r="AC214" s="1"/>
      <c r="AD214" s="1"/>
      <c r="AE214" s="1"/>
      <c r="AF214" s="1"/>
      <c r="AG214" s="12"/>
      <c r="AH214" s="1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1"/>
      <c r="AZ214" s="1"/>
    </row>
    <row r="215" spans="1:53" ht="15.75" x14ac:dyDescent="0.25">
      <c r="A215" s="1"/>
      <c r="B215" s="5"/>
      <c r="C215" s="6" t="s">
        <v>104</v>
      </c>
      <c r="D215" s="7"/>
      <c r="E215" s="7"/>
      <c r="F215" s="7"/>
      <c r="G215" s="7"/>
      <c r="H215" s="7"/>
      <c r="I215" s="87" t="s">
        <v>8</v>
      </c>
      <c r="J215" s="7"/>
      <c r="K215" s="994" t="s">
        <v>116</v>
      </c>
      <c r="L215" s="994"/>
      <c r="M215" s="994"/>
      <c r="N215" s="994"/>
      <c r="O215" s="994"/>
      <c r="P215" s="994"/>
      <c r="Q215" s="994"/>
      <c r="R215" s="994"/>
      <c r="S215" s="994"/>
      <c r="T215" s="994"/>
      <c r="U215" s="994"/>
      <c r="V215" s="994"/>
      <c r="W215" s="994"/>
      <c r="X215" s="1004"/>
      <c r="Y215" s="90"/>
      <c r="Z215" s="1"/>
      <c r="AA215" s="8" t="s">
        <v>14</v>
      </c>
      <c r="AB215" s="6"/>
      <c r="AC215" s="7"/>
      <c r="AD215" s="7"/>
      <c r="AE215" s="7"/>
      <c r="AF215" s="7"/>
      <c r="AG215" s="11" t="s">
        <v>8</v>
      </c>
      <c r="AH215" s="7"/>
      <c r="AI215" s="1014" t="s">
        <v>290</v>
      </c>
      <c r="AJ215" s="994"/>
      <c r="AK215" s="994"/>
      <c r="AL215" s="994"/>
      <c r="AM215" s="994"/>
      <c r="AN215" s="994"/>
      <c r="AO215" s="67" t="s">
        <v>161</v>
      </c>
      <c r="AP215" s="67"/>
      <c r="AQ215" s="67"/>
      <c r="AR215" s="67"/>
      <c r="AS215" s="67"/>
      <c r="AT215" s="67"/>
      <c r="AU215" s="67"/>
      <c r="AV215" s="67"/>
      <c r="AW215" s="67"/>
      <c r="AX215" s="67"/>
      <c r="AY215" s="7"/>
      <c r="AZ215" s="74"/>
    </row>
    <row r="216" spans="1:53" ht="15.75" x14ac:dyDescent="0.25">
      <c r="A216" s="1"/>
      <c r="B216" s="1"/>
      <c r="C216" s="1"/>
      <c r="D216" s="1"/>
      <c r="E216" s="1"/>
      <c r="F216" s="1"/>
      <c r="G216" s="1"/>
      <c r="H216" s="1"/>
      <c r="I216" s="3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3" ht="15.75" x14ac:dyDescent="0.25">
      <c r="A217" s="1"/>
      <c r="B217" s="1" t="s">
        <v>167</v>
      </c>
      <c r="C217" s="1" t="s">
        <v>0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4"/>
      <c r="Q217" s="4" t="s">
        <v>8</v>
      </c>
      <c r="R217" s="1"/>
      <c r="S217" s="970">
        <f>'Rekap1 +tunjangan'!E46</f>
        <v>3827177</v>
      </c>
      <c r="T217" s="971"/>
      <c r="U217" s="971"/>
      <c r="V217" s="971"/>
      <c r="W217" s="971"/>
      <c r="X217" s="972"/>
      <c r="Y217" s="108"/>
      <c r="Z217" s="1"/>
      <c r="AA217" s="1" t="s">
        <v>166</v>
      </c>
      <c r="AB217" s="1"/>
      <c r="AC217" s="1" t="s">
        <v>153</v>
      </c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 ht="3" customHeight="1" x14ac:dyDescent="0.25">
      <c r="A218" s="1"/>
      <c r="B218" s="1"/>
      <c r="C218" s="1"/>
      <c r="D218" s="1"/>
      <c r="E218" s="1"/>
      <c r="F218" s="1"/>
      <c r="G218" s="1"/>
      <c r="H218" s="1"/>
      <c r="I218" s="3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 ht="15.75" x14ac:dyDescent="0.25">
      <c r="A219" s="1"/>
      <c r="B219" s="1" t="s">
        <v>168</v>
      </c>
      <c r="C219" s="1" t="s">
        <v>125</v>
      </c>
      <c r="D219" s="1"/>
      <c r="E219" s="1"/>
      <c r="F219" s="1"/>
      <c r="G219" s="1"/>
      <c r="H219" s="1"/>
      <c r="I219" s="1"/>
      <c r="J219" s="1"/>
      <c r="K219" s="16"/>
      <c r="L219" s="16"/>
      <c r="M219" s="16"/>
      <c r="N219" s="16"/>
      <c r="O219" s="1"/>
      <c r="P219" s="4"/>
      <c r="Q219" s="4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108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 ht="3" customHeight="1" x14ac:dyDescent="0.25">
      <c r="A220" s="1"/>
      <c r="B220" s="1"/>
      <c r="C220" s="1"/>
      <c r="D220" s="1"/>
      <c r="E220" s="1"/>
      <c r="F220" s="1"/>
      <c r="G220" s="1"/>
      <c r="H220" s="1"/>
      <c r="I220" s="4"/>
      <c r="J220" s="1"/>
      <c r="K220" s="39"/>
      <c r="L220" s="39"/>
      <c r="M220" s="39"/>
      <c r="N220" s="39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39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 ht="15.75" x14ac:dyDescent="0.25">
      <c r="A221" s="1"/>
      <c r="B221" s="1"/>
      <c r="C221" s="1" t="s">
        <v>20</v>
      </c>
      <c r="D221" s="1"/>
      <c r="E221" s="1"/>
      <c r="F221" s="1"/>
      <c r="G221" s="1"/>
      <c r="H221" s="1"/>
      <c r="I221" s="4"/>
      <c r="J221" s="1"/>
      <c r="K221" s="1"/>
      <c r="L221" s="1"/>
      <c r="M221" s="1"/>
      <c r="N221" s="1"/>
      <c r="O221" s="1"/>
      <c r="P221" s="4"/>
      <c r="Q221" s="4" t="s">
        <v>8</v>
      </c>
      <c r="R221" s="1"/>
      <c r="S221" s="970">
        <f>'Rekap1 +tunjangan'!G46</f>
        <v>900000</v>
      </c>
      <c r="T221" s="971"/>
      <c r="U221" s="971"/>
      <c r="V221" s="971"/>
      <c r="W221" s="971"/>
      <c r="X221" s="972"/>
      <c r="Y221" s="108"/>
      <c r="Z221" s="1"/>
      <c r="AA221" s="1"/>
      <c r="AB221" s="1"/>
      <c r="AC221" s="1" t="s">
        <v>550</v>
      </c>
      <c r="AD221" s="1"/>
      <c r="AE221" s="1"/>
      <c r="AF221" s="1"/>
      <c r="AG221" s="4"/>
      <c r="AH221" s="15"/>
      <c r="AI221" s="16"/>
      <c r="AJ221" s="16"/>
      <c r="AK221" s="505"/>
      <c r="AL221" s="505"/>
      <c r="AM221" s="16"/>
      <c r="AN221" s="16"/>
      <c r="AO221" s="16"/>
      <c r="AP221" s="15"/>
      <c r="AQ221" s="992"/>
      <c r="AR221" s="993"/>
      <c r="AS221" s="107"/>
      <c r="AT221" s="1"/>
      <c r="AU221" s="1" t="s">
        <v>8</v>
      </c>
      <c r="AV221" s="970">
        <f>'Rekap1 +tunjangan'!AM46</f>
        <v>47271.770000000004</v>
      </c>
      <c r="AW221" s="971"/>
      <c r="AX221" s="971"/>
      <c r="AY221" s="971"/>
      <c r="AZ221" s="971"/>
      <c r="BA221" s="972"/>
    </row>
    <row r="222" spans="1:53" ht="3" customHeight="1" x14ac:dyDescent="0.25">
      <c r="A222" s="1"/>
      <c r="B222" s="1"/>
      <c r="C222" s="1"/>
      <c r="D222" s="1"/>
      <c r="E222" s="1"/>
      <c r="F222" s="1"/>
      <c r="G222" s="1"/>
      <c r="H222" s="1"/>
      <c r="I222" s="4"/>
      <c r="J222" s="1"/>
      <c r="K222" s="1"/>
      <c r="L222" s="1"/>
      <c r="M222" s="15"/>
      <c r="N222" s="15"/>
      <c r="O222" s="1"/>
      <c r="P222" s="4"/>
      <c r="Q222" s="4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504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>
        <v>0</v>
      </c>
      <c r="AY222" s="1"/>
      <c r="AZ222" s="1"/>
      <c r="BA222" s="1"/>
    </row>
    <row r="223" spans="1:53" ht="15.75" x14ac:dyDescent="0.25">
      <c r="A223" s="1"/>
      <c r="B223" s="1"/>
      <c r="C223" s="1" t="s">
        <v>41</v>
      </c>
      <c r="D223" s="1"/>
      <c r="E223" s="1"/>
      <c r="F223" s="1"/>
      <c r="G223" s="1"/>
      <c r="H223" s="1"/>
      <c r="I223" s="4"/>
      <c r="J223" s="1"/>
      <c r="K223" s="1"/>
      <c r="L223" s="1"/>
      <c r="M223" s="1"/>
      <c r="N223" s="1"/>
      <c r="O223" s="1"/>
      <c r="P223" s="4"/>
      <c r="Q223" s="4" t="s">
        <v>8</v>
      </c>
      <c r="R223" s="1"/>
      <c r="S223" s="970">
        <f>'Rekap1 +tunjangan'!H46</f>
        <v>0</v>
      </c>
      <c r="T223" s="971"/>
      <c r="U223" s="971"/>
      <c r="V223" s="971"/>
      <c r="W223" s="971"/>
      <c r="X223" s="972"/>
      <c r="Y223" s="108"/>
      <c r="Z223" s="1"/>
      <c r="AA223" s="1"/>
      <c r="AB223" s="1"/>
      <c r="AC223" s="1" t="s">
        <v>88</v>
      </c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992"/>
      <c r="AR223" s="992"/>
      <c r="AS223" s="119"/>
      <c r="AT223" s="1"/>
      <c r="AU223" s="1" t="s">
        <v>8</v>
      </c>
      <c r="AV223" s="970">
        <f>'Rekap1 +tunjangan'!AF46</f>
        <v>95679.425000000003</v>
      </c>
      <c r="AW223" s="971"/>
      <c r="AX223" s="971"/>
      <c r="AY223" s="971"/>
      <c r="AZ223" s="971"/>
      <c r="BA223" s="972"/>
    </row>
    <row r="224" spans="1:53" ht="3" customHeight="1" x14ac:dyDescent="0.25">
      <c r="A224" s="1"/>
      <c r="B224" s="1"/>
      <c r="C224" s="1"/>
      <c r="D224" s="1"/>
      <c r="E224" s="1"/>
      <c r="F224" s="1"/>
      <c r="G224" s="1"/>
      <c r="H224" s="1"/>
      <c r="I224" s="4"/>
      <c r="J224" s="1"/>
      <c r="K224" s="1"/>
      <c r="L224" s="1"/>
      <c r="M224" s="1"/>
      <c r="N224" s="1"/>
      <c r="O224" s="1"/>
      <c r="P224" s="39"/>
      <c r="Q224" s="39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504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6" ht="15.75" x14ac:dyDescent="0.25">
      <c r="A225" s="1"/>
      <c r="B225" s="1"/>
      <c r="C225" s="1" t="s">
        <v>21</v>
      </c>
      <c r="D225" s="1"/>
      <c r="E225" s="1"/>
      <c r="F225" s="1"/>
      <c r="G225" s="1"/>
      <c r="H225" s="1"/>
      <c r="I225" s="4"/>
      <c r="J225" s="1"/>
      <c r="K225" s="1"/>
      <c r="L225" s="1"/>
      <c r="M225" s="1"/>
      <c r="N225" s="1"/>
      <c r="O225" s="1"/>
      <c r="P225" s="4"/>
      <c r="Q225" s="4" t="s">
        <v>8</v>
      </c>
      <c r="R225" s="1"/>
      <c r="S225" s="970">
        <f>'Rekap1 +tunjangan'!I46</f>
        <v>200000</v>
      </c>
      <c r="T225" s="971"/>
      <c r="U225" s="971"/>
      <c r="V225" s="971"/>
      <c r="W225" s="971"/>
      <c r="X225" s="972"/>
      <c r="Y225" s="108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013"/>
      <c r="AW225" s="1013"/>
      <c r="AX225" s="1013"/>
      <c r="AY225" s="1013"/>
      <c r="AZ225" s="1013"/>
      <c r="BA225" s="1013"/>
    </row>
    <row r="226" spans="1:56" ht="3" customHeight="1" x14ac:dyDescent="0.25">
      <c r="A226" s="1"/>
      <c r="B226" s="1"/>
      <c r="C226" s="1"/>
      <c r="D226" s="1"/>
      <c r="E226" s="1"/>
      <c r="F226" s="1"/>
      <c r="G226" s="1"/>
      <c r="H226" s="1"/>
      <c r="I226" s="4"/>
      <c r="J226" s="1"/>
      <c r="K226" s="1"/>
      <c r="L226" s="1"/>
      <c r="M226" s="1"/>
      <c r="N226" s="1"/>
      <c r="O226" s="1"/>
      <c r="P226" s="39"/>
      <c r="Q226" s="39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504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6" ht="15.75" x14ac:dyDescent="0.25">
      <c r="A227" s="1"/>
      <c r="B227" s="1"/>
      <c r="C227" s="1" t="s">
        <v>508</v>
      </c>
      <c r="D227" s="1"/>
      <c r="E227" s="1"/>
      <c r="F227" s="1"/>
      <c r="G227" s="1"/>
      <c r="H227" s="1"/>
      <c r="I227" s="4"/>
      <c r="J227" s="1"/>
      <c r="K227" s="992"/>
      <c r="L227" s="992"/>
      <c r="M227" s="130"/>
      <c r="N227" s="107"/>
      <c r="O227" s="1"/>
      <c r="P227" s="4"/>
      <c r="Q227" s="4" t="s">
        <v>8</v>
      </c>
      <c r="R227" s="1"/>
      <c r="S227" s="970">
        <f>'Rekap1 +tunjangan'!L46</f>
        <v>220000</v>
      </c>
      <c r="T227" s="971"/>
      <c r="U227" s="971"/>
      <c r="V227" s="971"/>
      <c r="W227" s="971"/>
      <c r="X227" s="972"/>
      <c r="Y227" s="108"/>
      <c r="Z227" s="1"/>
      <c r="AA227" s="1"/>
      <c r="AB227" s="1"/>
      <c r="AC227" s="1" t="s">
        <v>551</v>
      </c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6" ht="3" customHeight="1" x14ac:dyDescent="0.25">
      <c r="A228" s="1"/>
      <c r="B228" s="1"/>
      <c r="C228" s="1"/>
      <c r="D228" s="1"/>
      <c r="E228" s="1"/>
      <c r="F228" s="1"/>
      <c r="G228" s="1"/>
      <c r="H228" s="1"/>
      <c r="I228" s="4"/>
      <c r="J228" s="1"/>
      <c r="K228" s="1"/>
      <c r="L228" s="1"/>
      <c r="M228" s="1"/>
      <c r="N228" s="1"/>
      <c r="O228" s="1"/>
      <c r="P228" s="39"/>
      <c r="Q228" s="39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1:56" ht="15.75" x14ac:dyDescent="0.25">
      <c r="A229" s="1"/>
      <c r="B229" s="1"/>
      <c r="C229" s="1" t="s">
        <v>1</v>
      </c>
      <c r="D229" s="1"/>
      <c r="E229" s="1"/>
      <c r="F229" s="1"/>
      <c r="G229" s="1"/>
      <c r="H229" s="1"/>
      <c r="I229" s="4"/>
      <c r="J229" s="1"/>
      <c r="K229" s="990">
        <f>'Rekap1 +tunjangan'!D46</f>
        <v>22</v>
      </c>
      <c r="L229" s="991"/>
      <c r="M229" s="125" t="s">
        <v>31</v>
      </c>
      <c r="N229" s="107"/>
      <c r="O229" s="1"/>
      <c r="P229" s="4"/>
      <c r="Q229" s="4" t="s">
        <v>8</v>
      </c>
      <c r="R229" s="1"/>
      <c r="S229" s="970">
        <f>'Rekap1 +tunjangan'!N46</f>
        <v>880000</v>
      </c>
      <c r="T229" s="971"/>
      <c r="U229" s="971"/>
      <c r="V229" s="971"/>
      <c r="W229" s="971"/>
      <c r="X229" s="972"/>
      <c r="Y229" s="108"/>
      <c r="Z229" s="1"/>
      <c r="AA229" s="1"/>
      <c r="AB229" s="1"/>
      <c r="AC229" s="1" t="s">
        <v>128</v>
      </c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969">
        <v>0.02</v>
      </c>
      <c r="AO229" s="969"/>
      <c r="AP229" s="969"/>
      <c r="AQ229" s="1"/>
      <c r="AR229" s="1"/>
      <c r="AS229" s="1"/>
      <c r="AT229" s="1"/>
      <c r="AU229" s="1" t="s">
        <v>8</v>
      </c>
      <c r="AV229" s="970">
        <f>'BPJS Ketenagakerjaan'!K30</f>
        <v>98543.540000000008</v>
      </c>
      <c r="AW229" s="971"/>
      <c r="AX229" s="971"/>
      <c r="AY229" s="971"/>
      <c r="AZ229" s="971"/>
      <c r="BA229" s="972"/>
    </row>
    <row r="230" spans="1:56" ht="3" customHeight="1" x14ac:dyDescent="0.25">
      <c r="A230" s="1"/>
      <c r="B230" s="1"/>
      <c r="C230" s="1"/>
      <c r="D230" s="1"/>
      <c r="E230" s="1"/>
      <c r="F230" s="1"/>
      <c r="G230" s="1"/>
      <c r="H230" s="1"/>
      <c r="I230" s="4"/>
      <c r="J230" s="1"/>
      <c r="K230" s="1"/>
      <c r="L230" s="1"/>
      <c r="M230" s="3"/>
      <c r="N230" s="1"/>
      <c r="O230" s="1"/>
      <c r="P230" s="4"/>
      <c r="Q230" s="4"/>
      <c r="R230" s="1"/>
      <c r="S230" s="108"/>
      <c r="T230" s="108"/>
      <c r="U230" s="108"/>
      <c r="V230" s="108"/>
      <c r="W230" s="108"/>
      <c r="X230" s="108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1:56" ht="15.75" x14ac:dyDescent="0.25">
      <c r="A231" s="1"/>
      <c r="B231" s="1"/>
      <c r="C231" s="1" t="s">
        <v>2</v>
      </c>
      <c r="D231" s="1"/>
      <c r="E231" s="1"/>
      <c r="F231" s="1"/>
      <c r="G231" s="1"/>
      <c r="H231" s="1"/>
      <c r="I231" s="4"/>
      <c r="J231" s="1"/>
      <c r="K231" s="990">
        <f>K229</f>
        <v>22</v>
      </c>
      <c r="L231" s="991"/>
      <c r="M231" s="125" t="s">
        <v>31</v>
      </c>
      <c r="N231" s="107"/>
      <c r="O231" s="1"/>
      <c r="P231" s="4"/>
      <c r="Q231" s="4" t="s">
        <v>8</v>
      </c>
      <c r="R231" s="1"/>
      <c r="S231" s="970">
        <f>'Rekap1 +tunjangan'!P46</f>
        <v>1276000</v>
      </c>
      <c r="T231" s="971"/>
      <c r="U231" s="971"/>
      <c r="V231" s="971"/>
      <c r="W231" s="971"/>
      <c r="X231" s="972"/>
      <c r="Y231" s="108"/>
      <c r="Z231" s="1"/>
      <c r="AA231" s="1"/>
      <c r="AB231" s="1"/>
      <c r="AC231" s="1" t="s">
        <v>602</v>
      </c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969">
        <v>0.01</v>
      </c>
      <c r="AO231" s="969"/>
      <c r="AP231" s="969"/>
      <c r="AQ231" s="88"/>
      <c r="AR231" s="1"/>
      <c r="AS231" s="1"/>
      <c r="AT231" s="1"/>
      <c r="AU231" s="1" t="s">
        <v>8</v>
      </c>
      <c r="AV231" s="970">
        <f>'BPJS Ketenagakerjaan'!P30</f>
        <v>49271.770000000004</v>
      </c>
      <c r="AW231" s="971"/>
      <c r="AX231" s="971"/>
      <c r="AY231" s="971"/>
      <c r="AZ231" s="971"/>
      <c r="BA231" s="972"/>
    </row>
    <row r="232" spans="1:56" ht="3" customHeight="1" x14ac:dyDescent="0.25">
      <c r="A232" s="1"/>
      <c r="B232" s="1"/>
      <c r="C232" s="1"/>
      <c r="D232" s="1"/>
      <c r="E232" s="1"/>
      <c r="F232" s="1"/>
      <c r="G232" s="1"/>
      <c r="H232" s="1"/>
      <c r="I232" s="4"/>
      <c r="J232" s="1"/>
      <c r="K232" s="1"/>
      <c r="L232" s="1"/>
      <c r="M232" s="1"/>
      <c r="N232" s="1"/>
      <c r="O232" s="1"/>
      <c r="P232" s="4"/>
      <c r="Q232" s="4"/>
      <c r="R232" s="1"/>
      <c r="S232" s="108"/>
      <c r="T232" s="108"/>
      <c r="U232" s="108"/>
      <c r="V232" s="108"/>
      <c r="W232" s="108"/>
      <c r="X232" s="108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6" ht="15.75" x14ac:dyDescent="0.25">
      <c r="A233" s="1"/>
      <c r="B233" s="1"/>
      <c r="C233" s="1" t="s">
        <v>3</v>
      </c>
      <c r="D233" s="1"/>
      <c r="E233" s="1"/>
      <c r="F233" s="1"/>
      <c r="G233" s="1"/>
      <c r="H233" s="1"/>
      <c r="I233" s="4"/>
      <c r="J233" s="1"/>
      <c r="K233" s="1"/>
      <c r="L233" s="1"/>
      <c r="M233" s="107"/>
      <c r="N233" s="107"/>
      <c r="O233" s="1"/>
      <c r="P233" s="39"/>
      <c r="Q233" s="39" t="s">
        <v>8</v>
      </c>
      <c r="R233" s="1"/>
      <c r="S233" s="970">
        <f>'Rekap1 +tunjangan'!Q46</f>
        <v>0</v>
      </c>
      <c r="T233" s="971"/>
      <c r="U233" s="971"/>
      <c r="V233" s="971"/>
      <c r="W233" s="971"/>
      <c r="X233" s="972"/>
      <c r="Y233" s="108"/>
      <c r="Z233" s="1"/>
      <c r="AA233" s="1"/>
      <c r="AB233" s="1"/>
      <c r="AC233" s="1" t="s">
        <v>172</v>
      </c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013"/>
      <c r="AW233" s="1013"/>
      <c r="AX233" s="1013"/>
      <c r="AY233" s="1013"/>
      <c r="AZ233" s="1013"/>
      <c r="BA233" s="1013"/>
    </row>
    <row r="234" spans="1:56" ht="3" customHeight="1" x14ac:dyDescent="0.25">
      <c r="A234" s="1"/>
      <c r="B234" s="1"/>
      <c r="C234" s="1"/>
      <c r="D234" s="1"/>
      <c r="E234" s="1"/>
      <c r="F234" s="1"/>
      <c r="G234" s="1"/>
      <c r="H234" s="1"/>
      <c r="I234" s="4"/>
      <c r="J234" s="1"/>
      <c r="K234" s="1"/>
      <c r="L234" s="1"/>
      <c r="M234" s="1"/>
      <c r="N234" s="1"/>
      <c r="O234" s="1"/>
      <c r="P234" s="39"/>
      <c r="Q234" s="39"/>
      <c r="R234" s="1"/>
      <c r="S234" s="1"/>
      <c r="T234" s="1"/>
      <c r="U234" s="1"/>
      <c r="V234" s="1"/>
      <c r="W234" s="1"/>
      <c r="X234" s="1"/>
      <c r="Y234" s="108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6" ht="15.75" x14ac:dyDescent="0.25">
      <c r="A235" s="1"/>
      <c r="B235" s="1"/>
      <c r="C235" s="1" t="s">
        <v>105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39"/>
      <c r="Q235" s="39" t="s">
        <v>8</v>
      </c>
      <c r="R235" s="1"/>
      <c r="S235" s="970">
        <f>'Rekap1 +tunjangan'!R46</f>
        <v>0</v>
      </c>
      <c r="T235" s="971"/>
      <c r="U235" s="971"/>
      <c r="V235" s="971"/>
      <c r="W235" s="971"/>
      <c r="X235" s="972"/>
      <c r="Y235" s="108"/>
      <c r="Z235" s="1"/>
      <c r="AA235" s="1"/>
      <c r="AB235" s="1"/>
      <c r="AC235" s="1" t="s">
        <v>174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970">
        <f>KOPERASI!C26</f>
        <v>0</v>
      </c>
      <c r="AW235" s="971"/>
      <c r="AX235" s="971"/>
      <c r="AY235" s="971"/>
      <c r="AZ235" s="971"/>
      <c r="BA235" s="972"/>
      <c r="BC235" s="1"/>
      <c r="BD235" s="1"/>
    </row>
    <row r="236" spans="1:56" ht="3" customHeight="1" x14ac:dyDescent="0.25">
      <c r="A236" s="1"/>
      <c r="B236" s="1"/>
      <c r="C236" s="1"/>
      <c r="D236" s="1"/>
      <c r="E236" s="1"/>
      <c r="F236" s="1"/>
      <c r="G236" s="1"/>
      <c r="H236" s="1"/>
      <c r="I236" s="4"/>
      <c r="J236" s="1"/>
      <c r="K236" s="1"/>
      <c r="L236" s="1"/>
      <c r="M236" s="1"/>
      <c r="N236" s="1"/>
      <c r="O236" s="1"/>
      <c r="P236" s="39"/>
      <c r="Q236" s="39"/>
      <c r="R236" s="1"/>
      <c r="S236" s="108"/>
      <c r="T236" s="108"/>
      <c r="U236" s="108"/>
      <c r="V236" s="108"/>
      <c r="W236" s="108"/>
      <c r="X236" s="108"/>
      <c r="Y236" s="108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6" ht="15.75" x14ac:dyDescent="0.25">
      <c r="A237" s="1"/>
      <c r="B237" s="1"/>
      <c r="C237" s="1" t="s">
        <v>106</v>
      </c>
      <c r="D237" s="1"/>
      <c r="E237" s="1"/>
      <c r="F237" s="1"/>
      <c r="G237" s="1"/>
      <c r="H237" s="1"/>
      <c r="I237" s="4"/>
      <c r="J237" s="1"/>
      <c r="K237" s="1"/>
      <c r="L237" s="1"/>
      <c r="M237" s="1"/>
      <c r="N237" s="1"/>
      <c r="O237" s="1"/>
      <c r="P237" s="4"/>
      <c r="Q237" s="4" t="s">
        <v>8</v>
      </c>
      <c r="R237" s="1"/>
      <c r="S237" s="970">
        <f>'Rekap1 +tunjangan'!T46</f>
        <v>0</v>
      </c>
      <c r="T237" s="971"/>
      <c r="U237" s="971"/>
      <c r="V237" s="971"/>
      <c r="W237" s="971"/>
      <c r="X237" s="972"/>
      <c r="Y237" s="108"/>
      <c r="Z237" s="1"/>
      <c r="AA237" s="1"/>
      <c r="AB237" s="1"/>
      <c r="AC237" s="1" t="s">
        <v>173</v>
      </c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970">
        <f>KOPERASI!D26</f>
        <v>100000</v>
      </c>
      <c r="AW237" s="971"/>
      <c r="AX237" s="971"/>
      <c r="AY237" s="971"/>
      <c r="AZ237" s="971"/>
      <c r="BA237" s="972"/>
    </row>
    <row r="238" spans="1:56" ht="3" customHeight="1" x14ac:dyDescent="0.25">
      <c r="A238" s="1"/>
      <c r="B238" s="1"/>
      <c r="C238" s="1"/>
      <c r="D238" s="1"/>
      <c r="E238" s="1"/>
      <c r="F238" s="1"/>
      <c r="G238" s="1"/>
      <c r="H238" s="1"/>
      <c r="I238" s="4"/>
      <c r="J238" s="1"/>
      <c r="K238" s="1"/>
      <c r="L238" s="1"/>
      <c r="M238" s="1"/>
      <c r="N238" s="1"/>
      <c r="O238" s="1"/>
      <c r="P238" s="4"/>
      <c r="Q238" s="4"/>
      <c r="R238" s="1"/>
      <c r="S238" s="108"/>
      <c r="T238" s="108"/>
      <c r="U238" s="108"/>
      <c r="V238" s="108"/>
      <c r="W238" s="108"/>
      <c r="X238" s="108"/>
      <c r="Y238" s="1"/>
      <c r="Z238" s="1"/>
      <c r="AA238" s="1"/>
      <c r="AB238" s="1"/>
      <c r="AC238" s="1"/>
      <c r="AD238" s="1"/>
      <c r="AE238" s="1"/>
      <c r="AF238" s="1"/>
      <c r="AG238" s="39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6" ht="15.75" x14ac:dyDescent="0.25">
      <c r="A239" s="1"/>
      <c r="B239" s="1"/>
      <c r="C239" s="1" t="s">
        <v>183</v>
      </c>
      <c r="D239" s="1"/>
      <c r="E239" s="1"/>
      <c r="F239" s="1"/>
      <c r="G239" s="1"/>
      <c r="H239" s="1"/>
      <c r="I239" s="4"/>
      <c r="J239" s="1"/>
      <c r="K239" s="1"/>
      <c r="L239" s="1"/>
      <c r="M239" s="1"/>
      <c r="N239" s="1"/>
      <c r="O239" s="1"/>
      <c r="P239" s="39"/>
      <c r="Q239" s="39" t="s">
        <v>8</v>
      </c>
      <c r="R239" s="1"/>
      <c r="S239" s="970">
        <f>'Rekap1 +tunjangan'!U46</f>
        <v>0</v>
      </c>
      <c r="T239" s="971"/>
      <c r="U239" s="971"/>
      <c r="V239" s="971"/>
      <c r="W239" s="971"/>
      <c r="X239" s="972"/>
      <c r="Y239" s="108"/>
      <c r="Z239" s="1"/>
      <c r="AA239" s="1"/>
      <c r="AB239" s="1"/>
      <c r="AC239" s="1" t="s">
        <v>175</v>
      </c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970">
        <f>KOPERASI!E26</f>
        <v>0</v>
      </c>
      <c r="AW239" s="971"/>
      <c r="AX239" s="971"/>
      <c r="AY239" s="971"/>
      <c r="AZ239" s="971"/>
      <c r="BA239" s="972"/>
    </row>
    <row r="240" spans="1:56" ht="3" customHeight="1" x14ac:dyDescent="0.25">
      <c r="A240" s="1"/>
      <c r="B240" s="1"/>
      <c r="C240" s="1"/>
      <c r="D240" s="1"/>
      <c r="E240" s="1"/>
      <c r="F240" s="1"/>
      <c r="G240" s="1"/>
      <c r="H240" s="1"/>
      <c r="I240" s="4"/>
      <c r="J240" s="1"/>
      <c r="K240" s="1"/>
      <c r="L240" s="1"/>
      <c r="M240" s="1"/>
      <c r="N240" s="1"/>
      <c r="O240" s="4"/>
      <c r="P240" s="4"/>
      <c r="Q240" s="4"/>
      <c r="R240" s="1"/>
      <c r="S240" s="108"/>
      <c r="T240" s="108"/>
      <c r="U240" s="108"/>
      <c r="V240" s="108"/>
      <c r="W240" s="108"/>
      <c r="X240" s="108"/>
      <c r="Y240" s="108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5" ht="15.75" x14ac:dyDescent="0.25">
      <c r="A241" s="1"/>
      <c r="B241" s="1"/>
      <c r="C241" s="1" t="s">
        <v>187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39" t="s">
        <v>8</v>
      </c>
      <c r="R241" s="1"/>
      <c r="S241" s="970">
        <f>'Rekap1 +tunjangan'!W46</f>
        <v>0</v>
      </c>
      <c r="T241" s="971"/>
      <c r="U241" s="971"/>
      <c r="V241" s="971"/>
      <c r="W241" s="971"/>
      <c r="X241" s="972"/>
      <c r="Y241" s="108"/>
      <c r="Z241" s="1"/>
      <c r="AA241" s="1"/>
      <c r="AB241" s="1"/>
      <c r="AC241" s="1" t="s">
        <v>200</v>
      </c>
      <c r="AD241" s="1"/>
      <c r="AE241" s="1"/>
      <c r="AF241" s="1"/>
      <c r="AG241" s="1"/>
      <c r="AH241" s="5" t="s">
        <v>19</v>
      </c>
      <c r="AI241" s="67"/>
      <c r="AJ241" s="73"/>
      <c r="AK241" s="1067">
        <f>KOPERASI!J25</f>
        <v>18</v>
      </c>
      <c r="AL241" s="1068"/>
      <c r="AM241" s="16"/>
      <c r="AN241" s="72" t="s">
        <v>132</v>
      </c>
      <c r="AO241" s="67"/>
      <c r="AP241" s="74"/>
      <c r="AQ241" s="1067">
        <f>36-AK241</f>
        <v>18</v>
      </c>
      <c r="AR241" s="1068"/>
      <c r="AS241" s="119"/>
      <c r="AT241" s="1"/>
      <c r="AU241" s="1" t="s">
        <v>8</v>
      </c>
      <c r="AV241" s="970">
        <f>KOPERASI!H25</f>
        <v>1425000</v>
      </c>
      <c r="AW241" s="971"/>
      <c r="AX241" s="971"/>
      <c r="AY241" s="971"/>
      <c r="AZ241" s="971"/>
      <c r="BA241" s="972"/>
      <c r="BC241" s="134">
        <f>AV241+AV237</f>
        <v>1525000</v>
      </c>
    </row>
    <row r="242" spans="1:55" ht="3" customHeight="1" x14ac:dyDescent="0.25">
      <c r="A242" s="1"/>
      <c r="B242" s="1"/>
      <c r="Y242" s="108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5" ht="15.75" x14ac:dyDescent="0.25">
      <c r="A243" s="1"/>
      <c r="B243" s="1"/>
      <c r="Y243" s="108"/>
      <c r="Z243" s="1"/>
      <c r="AA243" s="1"/>
      <c r="AB243" s="1"/>
      <c r="AC243" s="1" t="s">
        <v>471</v>
      </c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983"/>
      <c r="AT243" s="983"/>
      <c r="AU243" s="1" t="s">
        <v>8</v>
      </c>
      <c r="AV243" s="970">
        <f>KOPERASI!G21</f>
        <v>0</v>
      </c>
      <c r="AW243" s="971"/>
      <c r="AX243" s="971"/>
      <c r="AY243" s="971"/>
      <c r="AZ243" s="971"/>
      <c r="BA243" s="972"/>
    </row>
    <row r="244" spans="1:55" ht="3" customHeight="1" x14ac:dyDescent="0.25">
      <c r="A244" s="1"/>
      <c r="B244" s="1"/>
      <c r="Y244" s="108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5" ht="15.75" x14ac:dyDescent="0.25">
      <c r="A245" s="1"/>
      <c r="B245" s="1"/>
      <c r="Y245" s="108"/>
      <c r="Z245" s="1"/>
      <c r="AA245" s="1"/>
      <c r="AB245" s="1"/>
      <c r="AC245" s="1" t="s">
        <v>474</v>
      </c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 t="s">
        <v>8</v>
      </c>
      <c r="AV245" s="970">
        <f>'Rekap1 +tunjangan'!AD46</f>
        <v>15854</v>
      </c>
      <c r="AW245" s="971"/>
      <c r="AX245" s="971"/>
      <c r="AY245" s="971"/>
      <c r="AZ245" s="971"/>
      <c r="BA245" s="972"/>
    </row>
    <row r="246" spans="1:55" ht="3" customHeight="1" x14ac:dyDescent="0.25">
      <c r="A246" s="1"/>
      <c r="B246" s="1"/>
      <c r="C246" s="1"/>
      <c r="D246" s="1"/>
      <c r="E246" s="1"/>
      <c r="F246" s="1"/>
      <c r="G246" s="1"/>
      <c r="H246" s="1"/>
      <c r="I246" s="4"/>
      <c r="J246" s="1"/>
      <c r="K246" s="1"/>
      <c r="L246" s="1"/>
      <c r="M246" s="1"/>
      <c r="N246" s="1"/>
      <c r="O246" s="4"/>
      <c r="P246" s="4"/>
      <c r="Q246" s="4"/>
      <c r="R246" s="1"/>
      <c r="S246" s="108"/>
      <c r="T246" s="108"/>
      <c r="U246" s="108"/>
      <c r="V246" s="108"/>
      <c r="W246" s="108"/>
      <c r="X246" s="108"/>
      <c r="Y246" s="108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1:55" ht="3" customHeight="1" x14ac:dyDescent="0.25">
      <c r="A247" s="1"/>
      <c r="B247" s="1"/>
      <c r="Y247" s="108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5" ht="15.75" x14ac:dyDescent="0.25">
      <c r="A248" s="1"/>
      <c r="B248" s="1"/>
      <c r="Y248" s="108"/>
      <c r="Z248" s="1"/>
      <c r="AA248" s="1"/>
      <c r="AB248" s="1"/>
      <c r="AC248" s="1" t="s">
        <v>171</v>
      </c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983">
        <v>0.4</v>
      </c>
      <c r="AT248" s="983"/>
      <c r="AU248" s="1" t="s">
        <v>8</v>
      </c>
      <c r="AV248" s="970">
        <f>'Rekap1 +tunjangan'!AJ46</f>
        <v>229630.62</v>
      </c>
      <c r="AW248" s="971"/>
      <c r="AX248" s="971"/>
      <c r="AY248" s="971"/>
      <c r="AZ248" s="971"/>
      <c r="BA248" s="972"/>
    </row>
    <row r="249" spans="1:55" ht="3" customHeight="1" x14ac:dyDescent="0.25">
      <c r="A249" s="1"/>
      <c r="B249" s="1"/>
      <c r="Y249" s="108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5" ht="15.75" x14ac:dyDescent="0.25">
      <c r="A250" s="1"/>
      <c r="B250" s="1"/>
      <c r="Y250" s="108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5" ht="3" customHeight="1" x14ac:dyDescent="0.25">
      <c r="A251" s="1"/>
      <c r="B251" s="1"/>
      <c r="C251" s="1"/>
      <c r="D251" s="1"/>
      <c r="E251" s="1"/>
      <c r="F251" s="1"/>
      <c r="G251" s="1"/>
      <c r="H251" s="1"/>
      <c r="I251" s="4"/>
      <c r="J251" s="1"/>
      <c r="K251" s="1"/>
      <c r="L251" s="1"/>
      <c r="M251" s="1"/>
      <c r="N251" s="1"/>
      <c r="O251" s="4"/>
      <c r="P251" s="4"/>
      <c r="Q251" s="4"/>
      <c r="R251" s="1"/>
      <c r="S251" s="108"/>
      <c r="T251" s="108"/>
      <c r="U251" s="108"/>
      <c r="V251" s="108"/>
      <c r="W251" s="108"/>
      <c r="X251" s="108"/>
      <c r="Y251" s="108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5" ht="15.75" x14ac:dyDescent="0.25">
      <c r="A252" s="1"/>
      <c r="B252" s="1" t="s">
        <v>154</v>
      </c>
      <c r="C252" s="1" t="s">
        <v>126</v>
      </c>
      <c r="D252" s="1"/>
      <c r="E252" s="1"/>
      <c r="F252" s="1"/>
      <c r="G252" s="1"/>
      <c r="H252" s="1"/>
      <c r="I252" s="4"/>
      <c r="J252" s="1"/>
      <c r="K252" s="1"/>
      <c r="L252" s="1"/>
      <c r="M252" s="1"/>
      <c r="N252" s="1"/>
      <c r="O252" s="1"/>
      <c r="P252" s="4"/>
      <c r="Q252" s="4" t="s">
        <v>8</v>
      </c>
      <c r="R252" s="1"/>
      <c r="S252" s="970">
        <f>'Rekap1 +tunjangan'!S46</f>
        <v>0</v>
      </c>
      <c r="T252" s="971"/>
      <c r="U252" s="971"/>
      <c r="V252" s="971"/>
      <c r="W252" s="971"/>
      <c r="X252" s="972"/>
      <c r="Y252" s="108"/>
      <c r="Z252" s="1"/>
      <c r="AA252" s="1" t="s">
        <v>169</v>
      </c>
      <c r="AB252" s="1"/>
      <c r="AC252" s="1" t="s">
        <v>129</v>
      </c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 t="s">
        <v>8</v>
      </c>
      <c r="AV252" s="970">
        <f>'Rekap1 +tunjangan'!AG46</f>
        <v>0</v>
      </c>
      <c r="AW252" s="971"/>
      <c r="AX252" s="971"/>
      <c r="AY252" s="971"/>
      <c r="AZ252" s="971"/>
      <c r="BA252" s="972"/>
    </row>
    <row r="253" spans="1:55" ht="3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08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5" ht="15.7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5" ht="3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08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5" ht="15.75" x14ac:dyDescent="0.25">
      <c r="A256" s="1"/>
      <c r="B256" s="1"/>
      <c r="C256" s="9" t="s">
        <v>4</v>
      </c>
      <c r="D256" s="1"/>
      <c r="E256" s="1"/>
      <c r="F256" s="1"/>
      <c r="G256" s="1"/>
      <c r="H256" s="1"/>
      <c r="I256" s="4"/>
      <c r="J256" s="1"/>
      <c r="K256" s="1"/>
      <c r="L256" s="1"/>
      <c r="M256" s="1"/>
      <c r="N256" s="1"/>
      <c r="O256" s="4"/>
      <c r="P256" s="4"/>
      <c r="Q256" s="39" t="s">
        <v>8</v>
      </c>
      <c r="R256" s="1"/>
      <c r="S256" s="985">
        <f>SUM(S217:X250)</f>
        <v>7303177</v>
      </c>
      <c r="T256" s="986"/>
      <c r="U256" s="986"/>
      <c r="V256" s="986"/>
      <c r="W256" s="986"/>
      <c r="X256" s="987"/>
      <c r="Y256" s="89"/>
      <c r="Z256" s="1"/>
      <c r="AA256" s="9" t="s">
        <v>4</v>
      </c>
      <c r="AB256" s="9"/>
      <c r="AC256" s="1"/>
      <c r="AD256" s="1"/>
      <c r="AE256" s="1"/>
      <c r="AF256" s="1"/>
      <c r="AG256" s="4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8</v>
      </c>
      <c r="AV256" s="985">
        <f>SUM(AV219:BA252)</f>
        <v>2061251.125</v>
      </c>
      <c r="AW256" s="986"/>
      <c r="AX256" s="986"/>
      <c r="AY256" s="986"/>
      <c r="AZ256" s="986"/>
      <c r="BA256" s="987"/>
      <c r="BC256" s="134">
        <f>AV256-AV231</f>
        <v>2011979.355</v>
      </c>
    </row>
    <row r="257" spans="1:63" ht="16.5" thickBot="1" x14ac:dyDescent="0.3">
      <c r="A257" s="1"/>
      <c r="B257" s="1"/>
      <c r="C257" s="1"/>
      <c r="D257" s="1"/>
      <c r="E257" s="1"/>
      <c r="F257" s="1"/>
      <c r="G257" s="1"/>
      <c r="H257" s="1"/>
      <c r="I257" s="39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39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C257" s="134">
        <f>SUM(AV218:BA252)</f>
        <v>2061251.125</v>
      </c>
    </row>
    <row r="258" spans="1:63" ht="21" customHeight="1" thickTop="1" x14ac:dyDescent="0.3">
      <c r="A258" s="19"/>
      <c r="B258" s="1069"/>
      <c r="C258" s="1008"/>
      <c r="D258" s="1008"/>
      <c r="E258" s="1008"/>
      <c r="F258" s="1008"/>
      <c r="G258" s="1006" t="s">
        <v>130</v>
      </c>
      <c r="H258" s="1006"/>
      <c r="I258" s="1006"/>
      <c r="J258" s="1006"/>
      <c r="K258" s="1006"/>
      <c r="L258" s="1006"/>
      <c r="M258" s="1006"/>
      <c r="N258" s="1006"/>
      <c r="O258" s="1006"/>
      <c r="P258" s="1006"/>
      <c r="Q258" s="1006"/>
      <c r="R258" s="1006"/>
      <c r="S258" s="1006"/>
      <c r="T258" s="1006"/>
      <c r="U258" s="1006"/>
      <c r="V258" s="1006"/>
      <c r="W258" s="1006"/>
      <c r="X258" s="1008"/>
      <c r="Y258" s="126"/>
      <c r="Z258" s="1010" t="s">
        <v>8</v>
      </c>
      <c r="AA258" s="974"/>
      <c r="AB258" s="111"/>
      <c r="AC258" s="981">
        <f>S256-AV256</f>
        <v>5241925.875</v>
      </c>
      <c r="AD258" s="981"/>
      <c r="AE258" s="981"/>
      <c r="AF258" s="981"/>
      <c r="AG258" s="981"/>
      <c r="AH258" s="981"/>
      <c r="AI258" s="981"/>
      <c r="AJ258" s="981"/>
      <c r="AK258" s="981"/>
      <c r="AL258" s="981"/>
      <c r="AM258" s="981"/>
      <c r="AN258" s="981"/>
      <c r="AO258" s="981"/>
      <c r="AP258" s="981"/>
      <c r="AQ258" s="112"/>
      <c r="AR258" s="112"/>
      <c r="AS258" s="112"/>
      <c r="AT258" s="113"/>
      <c r="AU258" s="113"/>
      <c r="AV258" s="113"/>
      <c r="AW258" s="113"/>
      <c r="AX258" s="113"/>
      <c r="AY258" s="113"/>
      <c r="AZ258" s="113"/>
      <c r="BA258" s="114"/>
      <c r="BE258" s="1012"/>
      <c r="BF258" s="989"/>
      <c r="BG258" s="989"/>
      <c r="BH258" s="989"/>
      <c r="BI258" s="989"/>
      <c r="BJ258" s="989"/>
      <c r="BK258" s="989"/>
    </row>
    <row r="259" spans="1:63" ht="21" customHeight="1" thickBot="1" x14ac:dyDescent="0.35">
      <c r="A259" s="34"/>
      <c r="B259" s="1070"/>
      <c r="C259" s="1009"/>
      <c r="D259" s="1009"/>
      <c r="E259" s="1009"/>
      <c r="F259" s="1009"/>
      <c r="G259" s="1007"/>
      <c r="H259" s="1007"/>
      <c r="I259" s="1007"/>
      <c r="J259" s="1007"/>
      <c r="K259" s="1007"/>
      <c r="L259" s="1007"/>
      <c r="M259" s="1007"/>
      <c r="N259" s="1007"/>
      <c r="O259" s="1007"/>
      <c r="P259" s="1007"/>
      <c r="Q259" s="1007"/>
      <c r="R259" s="1007"/>
      <c r="S259" s="1007"/>
      <c r="T259" s="1007"/>
      <c r="U259" s="1007"/>
      <c r="V259" s="1007"/>
      <c r="W259" s="1007"/>
      <c r="X259" s="1009"/>
      <c r="Y259" s="128"/>
      <c r="Z259" s="1011"/>
      <c r="AA259" s="976"/>
      <c r="AB259" s="115"/>
      <c r="AC259" s="982"/>
      <c r="AD259" s="982"/>
      <c r="AE259" s="982"/>
      <c r="AF259" s="982"/>
      <c r="AG259" s="982"/>
      <c r="AH259" s="982"/>
      <c r="AI259" s="982"/>
      <c r="AJ259" s="982"/>
      <c r="AK259" s="982"/>
      <c r="AL259" s="982"/>
      <c r="AM259" s="982"/>
      <c r="AN259" s="982"/>
      <c r="AO259" s="982"/>
      <c r="AP259" s="982"/>
      <c r="AQ259" s="116"/>
      <c r="AR259" s="116"/>
      <c r="AS259" s="116"/>
      <c r="AT259" s="117"/>
      <c r="AU259" s="117"/>
      <c r="AV259" s="117"/>
      <c r="AW259" s="117"/>
      <c r="AX259" s="117"/>
      <c r="AY259" s="117"/>
      <c r="AZ259" s="117"/>
      <c r="BA259" s="118"/>
    </row>
    <row r="260" spans="1:63" ht="16.5" thickTop="1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63" ht="15.75" x14ac:dyDescent="0.25">
      <c r="B261" s="1" t="s">
        <v>170</v>
      </c>
      <c r="C261" s="1" t="s">
        <v>155</v>
      </c>
      <c r="D261" s="1"/>
      <c r="E261" s="1"/>
      <c r="F261" s="1"/>
      <c r="G261" s="1"/>
      <c r="H261" s="1"/>
      <c r="I261" s="4"/>
      <c r="J261" s="1"/>
      <c r="K261" s="1"/>
      <c r="L261" s="1"/>
      <c r="M261" s="1"/>
      <c r="N261" s="1"/>
      <c r="O261" s="4"/>
      <c r="P261" s="4"/>
      <c r="Q261" s="4"/>
      <c r="R261" s="1"/>
      <c r="S261" s="108"/>
      <c r="T261" s="108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63" ht="15.75" x14ac:dyDescent="0.25">
      <c r="B262" s="1">
        <v>1</v>
      </c>
      <c r="C262" s="1" t="s">
        <v>555</v>
      </c>
      <c r="D262" s="1"/>
      <c r="E262" s="1"/>
      <c r="F262" s="1"/>
      <c r="G262" s="1"/>
      <c r="H262" s="1"/>
      <c r="I262" s="4"/>
      <c r="J262" s="1"/>
      <c r="K262" s="1"/>
      <c r="L262" s="1"/>
      <c r="M262" s="1"/>
      <c r="N262" s="1"/>
      <c r="O262" s="4"/>
      <c r="P262" s="4"/>
      <c r="Q262" s="4"/>
      <c r="R262" s="1"/>
      <c r="S262" s="108"/>
      <c r="T262" s="108"/>
      <c r="U262" s="108"/>
      <c r="V262" s="108"/>
      <c r="W262" s="108"/>
      <c r="X262" s="108"/>
      <c r="Y262" s="1"/>
      <c r="Z262" s="1"/>
      <c r="AA262" s="1">
        <v>2</v>
      </c>
      <c r="AB262" s="1"/>
      <c r="AC262" s="1" t="s">
        <v>171</v>
      </c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983">
        <v>0.6</v>
      </c>
      <c r="AT262" s="983"/>
      <c r="AU262" s="1" t="s">
        <v>8</v>
      </c>
      <c r="AV262" s="970">
        <f>'DPLK (urut)'!F24</f>
        <v>344445.92999999993</v>
      </c>
      <c r="AW262" s="971"/>
      <c r="AX262" s="971"/>
      <c r="AY262" s="971"/>
      <c r="AZ262" s="971"/>
      <c r="BA262" s="972"/>
    </row>
    <row r="263" spans="1:63" ht="3" customHeight="1" x14ac:dyDescent="0.25">
      <c r="B263" s="1"/>
      <c r="C263" s="1"/>
      <c r="D263" s="1"/>
      <c r="E263" s="1"/>
      <c r="F263" s="1"/>
      <c r="G263" s="1"/>
      <c r="H263" s="1"/>
      <c r="I263" s="4"/>
      <c r="J263" s="1"/>
      <c r="K263" s="1"/>
      <c r="L263" s="1"/>
      <c r="M263" s="1"/>
      <c r="N263" s="1"/>
      <c r="O263" s="4"/>
      <c r="P263" s="4"/>
      <c r="Q263" s="4"/>
      <c r="R263" s="1"/>
      <c r="S263" s="108"/>
      <c r="T263" s="108"/>
      <c r="U263" s="108"/>
      <c r="V263" s="108"/>
      <c r="W263" s="108"/>
      <c r="X263" s="108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63" ht="15.75" x14ac:dyDescent="0.25">
      <c r="B264" s="1"/>
      <c r="C264" s="1" t="s">
        <v>127</v>
      </c>
      <c r="D264" s="1"/>
      <c r="E264" s="1"/>
      <c r="F264" s="1"/>
      <c r="G264" s="1"/>
      <c r="H264" s="1"/>
      <c r="I264" s="4"/>
      <c r="J264" s="1"/>
      <c r="K264" s="1"/>
      <c r="L264" s="1"/>
      <c r="M264" s="1"/>
      <c r="N264" s="1"/>
      <c r="O264" s="969">
        <v>3.0000000000000001E-3</v>
      </c>
      <c r="P264" s="969"/>
      <c r="Q264" s="4" t="s">
        <v>8</v>
      </c>
      <c r="R264" s="1"/>
      <c r="S264" s="970">
        <f>'BPJS Ketenagakerjaan'!F30</f>
        <v>14781.531000000001</v>
      </c>
      <c r="T264" s="971"/>
      <c r="U264" s="971"/>
      <c r="V264" s="971"/>
      <c r="W264" s="971"/>
      <c r="X264" s="972"/>
      <c r="Y264" s="1"/>
      <c r="Z264" s="1"/>
      <c r="AA264" s="1">
        <v>3</v>
      </c>
      <c r="AB264" s="1"/>
      <c r="AC264" s="1" t="s">
        <v>186</v>
      </c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983">
        <v>0.05</v>
      </c>
      <c r="AO264" s="984"/>
      <c r="AP264" s="1"/>
      <c r="AQ264" s="1"/>
      <c r="AR264" s="1"/>
      <c r="AS264" s="1"/>
      <c r="AT264" s="1"/>
      <c r="AU264" s="1" t="s">
        <v>8</v>
      </c>
      <c r="AV264" s="970">
        <v>0</v>
      </c>
      <c r="AW264" s="971"/>
      <c r="AX264" s="971"/>
      <c r="AY264" s="971"/>
      <c r="AZ264" s="971"/>
      <c r="BA264" s="972"/>
    </row>
    <row r="265" spans="1:63" ht="3" customHeight="1" x14ac:dyDescent="0.25">
      <c r="B265" s="1"/>
      <c r="C265" s="1"/>
      <c r="D265" s="1"/>
      <c r="E265" s="1"/>
      <c r="F265" s="1"/>
      <c r="G265" s="1"/>
      <c r="H265" s="1"/>
      <c r="I265" s="4"/>
      <c r="J265" s="1"/>
      <c r="K265" s="1"/>
      <c r="L265" s="1"/>
      <c r="M265" s="1"/>
      <c r="N265" s="1"/>
      <c r="O265" s="109"/>
      <c r="P265" s="109"/>
      <c r="Q265" s="4"/>
      <c r="R265" s="1"/>
      <c r="S265" s="106"/>
      <c r="T265" s="106"/>
      <c r="U265" s="106"/>
      <c r="V265" s="106"/>
      <c r="W265" s="106"/>
      <c r="X265" s="106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63" ht="15.75" x14ac:dyDescent="0.25">
      <c r="B266" s="1"/>
      <c r="C266" s="1" t="s">
        <v>131</v>
      </c>
      <c r="D266" s="1"/>
      <c r="E266" s="1"/>
      <c r="F266" s="1"/>
      <c r="G266" s="1"/>
      <c r="H266" s="1"/>
      <c r="I266" s="4"/>
      <c r="J266" s="1"/>
      <c r="K266" s="1"/>
      <c r="L266" s="1"/>
      <c r="M266" s="1"/>
      <c r="N266" s="1"/>
      <c r="O266" s="969">
        <v>8.8999999999999999E-3</v>
      </c>
      <c r="P266" s="969"/>
      <c r="Q266" s="4" t="s">
        <v>8</v>
      </c>
      <c r="R266" s="1"/>
      <c r="S266" s="970">
        <f>'BPJS Ketenagakerjaan'!H30</f>
        <v>43851.8753</v>
      </c>
      <c r="T266" s="971"/>
      <c r="U266" s="971"/>
      <c r="V266" s="971"/>
      <c r="W266" s="971"/>
      <c r="X266" s="972"/>
      <c r="Y266" s="1"/>
      <c r="Z266" s="1"/>
      <c r="AA266" s="1">
        <v>4</v>
      </c>
      <c r="AB266" s="1"/>
      <c r="AC266" s="1" t="s">
        <v>558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 t="s">
        <v>8</v>
      </c>
      <c r="AV266" s="970">
        <f>'BPJS Kesehatan'!G34</f>
        <v>189087.08000000002</v>
      </c>
      <c r="AW266" s="971"/>
      <c r="AX266" s="971"/>
      <c r="AY266" s="971"/>
      <c r="AZ266" s="971"/>
      <c r="BA266" s="972"/>
    </row>
    <row r="267" spans="1:63" ht="3" customHeight="1" x14ac:dyDescent="0.25">
      <c r="B267" s="1"/>
      <c r="C267" s="1"/>
      <c r="D267" s="1"/>
      <c r="E267" s="1"/>
      <c r="F267" s="1"/>
      <c r="G267" s="1"/>
      <c r="H267" s="1"/>
      <c r="I267" s="4"/>
      <c r="J267" s="1"/>
      <c r="K267" s="1"/>
      <c r="L267" s="1"/>
      <c r="M267" s="1"/>
      <c r="N267" s="1"/>
      <c r="O267" s="109"/>
      <c r="P267" s="109"/>
      <c r="Q267" s="4"/>
      <c r="R267" s="1"/>
      <c r="S267" s="106"/>
      <c r="T267" s="106"/>
      <c r="U267" s="106"/>
      <c r="V267" s="106"/>
      <c r="W267" s="106"/>
      <c r="X267" s="106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63" ht="15.75" x14ac:dyDescent="0.25">
      <c r="B268" s="1"/>
      <c r="C268" s="1" t="s">
        <v>156</v>
      </c>
      <c r="D268" s="1"/>
      <c r="E268" s="1"/>
      <c r="F268" s="1"/>
      <c r="G268" s="1"/>
      <c r="H268" s="1"/>
      <c r="I268" s="4"/>
      <c r="J268" s="1"/>
      <c r="K268" s="1"/>
      <c r="L268" s="1"/>
      <c r="M268" s="1"/>
      <c r="N268" s="1"/>
      <c r="O268" s="969">
        <v>3.6999999999999998E-2</v>
      </c>
      <c r="P268" s="969"/>
      <c r="Q268" s="4" t="s">
        <v>8</v>
      </c>
      <c r="R268" s="1"/>
      <c r="S268" s="970">
        <f>'BPJS Ketenagakerjaan'!M30</f>
        <v>182305.549</v>
      </c>
      <c r="T268" s="971"/>
      <c r="U268" s="971"/>
      <c r="V268" s="971"/>
      <c r="W268" s="971"/>
      <c r="X268" s="972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1:63" ht="3" customHeight="1" x14ac:dyDescent="0.25">
      <c r="B269" s="1"/>
      <c r="C269" s="1"/>
      <c r="D269" s="1"/>
      <c r="E269" s="1"/>
      <c r="F269" s="1"/>
      <c r="G269" s="1"/>
      <c r="H269" s="1"/>
      <c r="I269" s="4"/>
      <c r="J269" s="1"/>
      <c r="K269" s="1"/>
      <c r="L269" s="1"/>
      <c r="M269" s="1"/>
      <c r="N269" s="1"/>
      <c r="O269" s="503"/>
      <c r="P269" s="503"/>
      <c r="Q269" s="4"/>
      <c r="R269" s="1"/>
      <c r="S269" s="502"/>
      <c r="T269" s="502"/>
      <c r="U269" s="502"/>
      <c r="V269" s="502"/>
      <c r="W269" s="502"/>
      <c r="X269" s="502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63" ht="15.75" x14ac:dyDescent="0.25">
      <c r="B270" s="1"/>
      <c r="C270" s="1" t="s">
        <v>602</v>
      </c>
      <c r="D270" s="1"/>
      <c r="E270" s="1"/>
      <c r="F270" s="1"/>
      <c r="G270" s="1"/>
      <c r="H270" s="1"/>
      <c r="I270" s="4"/>
      <c r="J270" s="1"/>
      <c r="K270" s="1"/>
      <c r="L270" s="1"/>
      <c r="M270" s="1"/>
      <c r="N270" s="1"/>
      <c r="O270" s="969">
        <v>0.02</v>
      </c>
      <c r="P270" s="969"/>
      <c r="Q270" s="4" t="s">
        <v>8</v>
      </c>
      <c r="R270" s="1"/>
      <c r="S270" s="970">
        <f>'BPJS Ketenagakerjaan'!R30</f>
        <v>98543.540000000008</v>
      </c>
      <c r="T270" s="971"/>
      <c r="U270" s="971"/>
      <c r="V270" s="971"/>
      <c r="W270" s="971"/>
      <c r="X270" s="972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63" ht="15.75" x14ac:dyDescent="0.25">
      <c r="B271" s="1"/>
      <c r="C271" s="1"/>
      <c r="D271" s="1"/>
      <c r="E271" s="1"/>
      <c r="F271" s="1"/>
      <c r="G271" s="1"/>
      <c r="H271" s="1"/>
      <c r="I271" s="4"/>
      <c r="J271" s="1"/>
      <c r="K271" s="1"/>
      <c r="L271" s="1"/>
      <c r="M271" s="1"/>
      <c r="N271" s="1"/>
      <c r="O271" s="109"/>
      <c r="P271" s="109"/>
      <c r="Q271" s="4"/>
      <c r="R271" s="1"/>
      <c r="S271" s="108"/>
      <c r="T271" s="108"/>
      <c r="U271" s="108"/>
      <c r="V271" s="108"/>
      <c r="W271" s="108"/>
      <c r="X271" s="108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4" spans="1:53" ht="15.7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3" ht="18.75" x14ac:dyDescent="0.3">
      <c r="A275" s="1"/>
      <c r="B275" s="1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 t="s">
        <v>350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1"/>
      <c r="AZ275" s="1"/>
    </row>
    <row r="276" spans="1:53" ht="15.75" x14ac:dyDescent="0.25">
      <c r="A276" s="1"/>
      <c r="B276" s="1"/>
      <c r="C276" s="1"/>
      <c r="D276" s="1"/>
      <c r="E276" s="1"/>
      <c r="F276" s="1"/>
      <c r="G276" s="1"/>
      <c r="H276" s="1"/>
      <c r="I276" s="39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3" ht="22.5" x14ac:dyDescent="0.3">
      <c r="A277" s="1"/>
      <c r="B277" s="1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1" t="s">
        <v>15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1"/>
      <c r="AZ277" s="1"/>
    </row>
    <row r="278" spans="1:53" ht="15.75" x14ac:dyDescent="0.25">
      <c r="A278" s="1"/>
      <c r="B278" s="1"/>
      <c r="C278" s="1"/>
      <c r="D278" s="1"/>
      <c r="E278" s="1"/>
      <c r="F278" s="1"/>
      <c r="G278" s="1"/>
      <c r="H278" s="1"/>
      <c r="I278" s="3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3" ht="15.75" x14ac:dyDescent="0.25">
      <c r="A279" s="1"/>
      <c r="B279" s="5"/>
      <c r="C279" s="6" t="s">
        <v>7</v>
      </c>
      <c r="D279" s="7"/>
      <c r="E279" s="7"/>
      <c r="F279" s="7"/>
      <c r="G279" s="7"/>
      <c r="H279" s="7"/>
      <c r="I279" s="11" t="s">
        <v>8</v>
      </c>
      <c r="J279" s="7"/>
      <c r="K279" s="994" t="str">
        <f>'Rekap1 +tunjangan'!B49</f>
        <v>RISNAWATI, Amd</v>
      </c>
      <c r="L279" s="994"/>
      <c r="M279" s="994"/>
      <c r="N279" s="994"/>
      <c r="O279" s="994"/>
      <c r="P279" s="994"/>
      <c r="Q279" s="994"/>
      <c r="R279" s="994"/>
      <c r="S279" s="994"/>
      <c r="T279" s="994"/>
      <c r="U279" s="994"/>
      <c r="V279" s="994"/>
      <c r="W279" s="994"/>
      <c r="X279" s="1004"/>
      <c r="Y279" s="90"/>
      <c r="Z279" s="1"/>
      <c r="AA279" s="8" t="s">
        <v>11</v>
      </c>
      <c r="AB279" s="6"/>
      <c r="AC279" s="7"/>
      <c r="AD279" s="7"/>
      <c r="AE279" s="7"/>
      <c r="AF279" s="7"/>
      <c r="AG279" s="11" t="s">
        <v>8</v>
      </c>
      <c r="AH279" s="7"/>
      <c r="AI279" s="994" t="str">
        <f>AI7</f>
        <v>KEUANGAN</v>
      </c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1004"/>
    </row>
    <row r="280" spans="1:53" ht="3" customHeight="1" x14ac:dyDescent="0.25">
      <c r="A280" s="1"/>
      <c r="B280" s="1"/>
      <c r="C280" s="1"/>
      <c r="D280" s="1"/>
      <c r="E280" s="1"/>
      <c r="F280" s="1"/>
      <c r="G280" s="1"/>
      <c r="H280" s="1"/>
      <c r="I280" s="10"/>
      <c r="J280" s="1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1"/>
      <c r="AA280" s="2"/>
      <c r="AB280" s="2"/>
      <c r="AC280" s="1"/>
      <c r="AD280" s="1"/>
      <c r="AE280" s="1"/>
      <c r="AF280" s="1"/>
      <c r="AG280" s="12"/>
      <c r="AH280" s="1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1"/>
      <c r="AZ280" s="1"/>
    </row>
    <row r="281" spans="1:53" ht="15.75" x14ac:dyDescent="0.25">
      <c r="A281" s="1"/>
      <c r="B281" s="5"/>
      <c r="C281" s="6" t="s">
        <v>21</v>
      </c>
      <c r="D281" s="7"/>
      <c r="E281" s="7"/>
      <c r="F281" s="7"/>
      <c r="G281" s="7"/>
      <c r="H281" s="7"/>
      <c r="I281" s="11" t="s">
        <v>8</v>
      </c>
      <c r="J281" s="7"/>
      <c r="K281" s="994" t="s">
        <v>162</v>
      </c>
      <c r="L281" s="994"/>
      <c r="M281" s="994"/>
      <c r="N281" s="994"/>
      <c r="O281" s="994"/>
      <c r="P281" s="994"/>
      <c r="Q281" s="994"/>
      <c r="R281" s="994"/>
      <c r="S281" s="994"/>
      <c r="T281" s="994"/>
      <c r="U281" s="994"/>
      <c r="V281" s="994"/>
      <c r="W281" s="994"/>
      <c r="X281" s="1004"/>
      <c r="Y281" s="90"/>
      <c r="Z281" s="1"/>
      <c r="AA281" s="8" t="s">
        <v>12</v>
      </c>
      <c r="AB281" s="6"/>
      <c r="AC281" s="7"/>
      <c r="AD281" s="7"/>
      <c r="AE281" s="7"/>
      <c r="AF281" s="7"/>
      <c r="AG281" s="11" t="s">
        <v>8</v>
      </c>
      <c r="AH281" s="7"/>
      <c r="AI281" s="997">
        <f>pandu!AH8</f>
        <v>42659</v>
      </c>
      <c r="AJ281" s="997"/>
      <c r="AK281" s="997"/>
      <c r="AL281" s="997"/>
      <c r="AM281" s="997"/>
      <c r="AN281" s="67" t="s">
        <v>18</v>
      </c>
      <c r="AO281" s="7"/>
      <c r="AP281" s="998">
        <f>pandu!AO8</f>
        <v>42689</v>
      </c>
      <c r="AQ281" s="998"/>
      <c r="AR281" s="998"/>
      <c r="AS281" s="998"/>
      <c r="AT281" s="998"/>
      <c r="AU281" s="68"/>
      <c r="AV281" s="68"/>
      <c r="AW281" s="68"/>
      <c r="AX281" s="68"/>
      <c r="AY281" s="7"/>
      <c r="AZ281" s="74"/>
    </row>
    <row r="282" spans="1:53" ht="3" customHeight="1" x14ac:dyDescent="0.25">
      <c r="A282" s="1"/>
      <c r="B282" s="1"/>
      <c r="C282" s="1"/>
      <c r="D282" s="1"/>
      <c r="E282" s="1"/>
      <c r="F282" s="1"/>
      <c r="G282" s="1"/>
      <c r="H282" s="1"/>
      <c r="I282" s="10"/>
      <c r="J282" s="1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1"/>
      <c r="AA282" s="2"/>
      <c r="AB282" s="2"/>
      <c r="AC282" s="1"/>
      <c r="AD282" s="1"/>
      <c r="AE282" s="1"/>
      <c r="AF282" s="1"/>
      <c r="AG282" s="12"/>
      <c r="AH282" s="1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1"/>
      <c r="AZ282" s="1"/>
    </row>
    <row r="283" spans="1:53" ht="15.75" x14ac:dyDescent="0.25">
      <c r="A283" s="1"/>
      <c r="B283" s="5"/>
      <c r="C283" s="6" t="s">
        <v>6</v>
      </c>
      <c r="D283" s="7"/>
      <c r="E283" s="7"/>
      <c r="F283" s="7"/>
      <c r="G283" s="7"/>
      <c r="H283" s="7"/>
      <c r="I283" s="11" t="s">
        <v>8</v>
      </c>
      <c r="J283" s="7"/>
      <c r="K283" s="999" t="s">
        <v>421</v>
      </c>
      <c r="L283" s="999"/>
      <c r="M283" s="999"/>
      <c r="N283" s="999"/>
      <c r="O283" s="999"/>
      <c r="P283" s="999"/>
      <c r="Q283" s="999"/>
      <c r="R283" s="999"/>
      <c r="S283" s="999"/>
      <c r="T283" s="999"/>
      <c r="U283" s="999"/>
      <c r="V283" s="999"/>
      <c r="W283" s="999"/>
      <c r="X283" s="1015"/>
      <c r="Y283" s="91"/>
      <c r="Z283" s="1"/>
      <c r="AA283" s="8" t="s">
        <v>13</v>
      </c>
      <c r="AB283" s="6"/>
      <c r="AC283" s="7"/>
      <c r="AD283" s="7"/>
      <c r="AE283" s="7"/>
      <c r="AF283" s="7"/>
      <c r="AG283" s="11" t="s">
        <v>8</v>
      </c>
      <c r="AH283" s="7"/>
      <c r="AI283" s="1002">
        <f>'Rekap1 +tunjangan'!C49</f>
        <v>39911</v>
      </c>
      <c r="AJ283" s="997"/>
      <c r="AK283" s="997"/>
      <c r="AL283" s="997"/>
      <c r="AM283" s="997"/>
      <c r="AN283" s="997"/>
      <c r="AO283" s="997"/>
      <c r="AP283" s="997"/>
      <c r="AQ283" s="997"/>
      <c r="AR283" s="997"/>
      <c r="AS283" s="997"/>
      <c r="AT283" s="997"/>
      <c r="AU283" s="997"/>
      <c r="AV283" s="997"/>
      <c r="AW283" s="997"/>
      <c r="AX283" s="997"/>
      <c r="AY283" s="7"/>
      <c r="AZ283" s="74"/>
    </row>
    <row r="284" spans="1:53" ht="3" customHeight="1" x14ac:dyDescent="0.25">
      <c r="A284" s="1"/>
      <c r="B284" s="1"/>
      <c r="C284" s="1"/>
      <c r="D284" s="1"/>
      <c r="E284" s="1"/>
      <c r="F284" s="1"/>
      <c r="G284" s="1"/>
      <c r="H284" s="1"/>
      <c r="I284" s="10"/>
      <c r="J284" s="1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1"/>
      <c r="AA284" s="2"/>
      <c r="AB284" s="2"/>
      <c r="AC284" s="1"/>
      <c r="AD284" s="1"/>
      <c r="AE284" s="1"/>
      <c r="AF284" s="1"/>
      <c r="AG284" s="12"/>
      <c r="AH284" s="1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1"/>
      <c r="AZ284" s="1"/>
    </row>
    <row r="285" spans="1:53" ht="15.75" x14ac:dyDescent="0.25">
      <c r="A285" s="1"/>
      <c r="B285" s="5"/>
      <c r="C285" s="6" t="s">
        <v>104</v>
      </c>
      <c r="D285" s="7"/>
      <c r="E285" s="7"/>
      <c r="F285" s="7"/>
      <c r="G285" s="7"/>
      <c r="H285" s="7"/>
      <c r="I285" s="87" t="s">
        <v>8</v>
      </c>
      <c r="J285" s="7"/>
      <c r="K285" s="994" t="s">
        <v>116</v>
      </c>
      <c r="L285" s="994"/>
      <c r="M285" s="994"/>
      <c r="N285" s="994"/>
      <c r="O285" s="994"/>
      <c r="P285" s="994"/>
      <c r="Q285" s="994"/>
      <c r="R285" s="994"/>
      <c r="S285" s="994"/>
      <c r="T285" s="994"/>
      <c r="U285" s="994"/>
      <c r="V285" s="994"/>
      <c r="W285" s="994"/>
      <c r="X285" s="1004"/>
      <c r="Y285" s="90"/>
      <c r="Z285" s="1"/>
      <c r="AA285" s="8" t="s">
        <v>14</v>
      </c>
      <c r="AB285" s="6"/>
      <c r="AC285" s="7"/>
      <c r="AD285" s="7"/>
      <c r="AE285" s="7"/>
      <c r="AF285" s="7"/>
      <c r="AG285" s="11" t="s">
        <v>8</v>
      </c>
      <c r="AH285" s="7"/>
      <c r="AI285" s="307" t="s">
        <v>422</v>
      </c>
      <c r="AJ285" s="306"/>
      <c r="AK285" s="67"/>
      <c r="AL285" s="67"/>
      <c r="AM285" s="67"/>
      <c r="AN285" s="67" t="s">
        <v>161</v>
      </c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7"/>
      <c r="AZ285" s="74"/>
    </row>
    <row r="286" spans="1:53" ht="15.75" x14ac:dyDescent="0.25">
      <c r="A286" s="1"/>
      <c r="B286" s="1"/>
      <c r="C286" s="1"/>
      <c r="D286" s="1"/>
      <c r="E286" s="1"/>
      <c r="F286" s="1"/>
      <c r="G286" s="1"/>
      <c r="H286" s="1"/>
      <c r="I286" s="39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3" ht="15.75" x14ac:dyDescent="0.25">
      <c r="A287" s="1"/>
      <c r="B287" s="1" t="s">
        <v>167</v>
      </c>
      <c r="C287" s="1" t="s">
        <v>0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4"/>
      <c r="Q287" s="4" t="s">
        <v>8</v>
      </c>
      <c r="R287" s="1"/>
      <c r="S287" s="970">
        <f>'Rekap1 +tunjangan'!E49</f>
        <v>3535720</v>
      </c>
      <c r="T287" s="971"/>
      <c r="U287" s="971"/>
      <c r="V287" s="971"/>
      <c r="W287" s="971"/>
      <c r="X287" s="972"/>
      <c r="Y287" s="108"/>
      <c r="Z287" s="1"/>
      <c r="AA287" s="1" t="s">
        <v>166</v>
      </c>
      <c r="AB287" s="1"/>
      <c r="AC287" s="1" t="s">
        <v>153</v>
      </c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 ht="3" customHeight="1" x14ac:dyDescent="0.25">
      <c r="A288" s="1"/>
      <c r="B288" s="1"/>
      <c r="C288" s="1"/>
      <c r="D288" s="1"/>
      <c r="E288" s="1"/>
      <c r="F288" s="1"/>
      <c r="G288" s="1"/>
      <c r="H288" s="1"/>
      <c r="I288" s="39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1:56" ht="15.75" x14ac:dyDescent="0.25">
      <c r="A289" s="1"/>
      <c r="B289" s="1" t="s">
        <v>168</v>
      </c>
      <c r="C289" s="1" t="s">
        <v>125</v>
      </c>
      <c r="D289" s="1"/>
      <c r="E289" s="1"/>
      <c r="F289" s="1"/>
      <c r="G289" s="1"/>
      <c r="H289" s="1"/>
      <c r="I289" s="1"/>
      <c r="J289" s="1"/>
      <c r="K289" s="16"/>
      <c r="L289" s="16"/>
      <c r="M289" s="16"/>
      <c r="N289" s="16"/>
      <c r="O289" s="1"/>
      <c r="P289" s="4"/>
      <c r="Q289" s="4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 t="s">
        <v>108</v>
      </c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6" ht="3" customHeight="1" x14ac:dyDescent="0.25">
      <c r="A290" s="1"/>
      <c r="B290" s="1"/>
      <c r="C290" s="1"/>
      <c r="D290" s="1"/>
      <c r="E290" s="1"/>
      <c r="F290" s="1"/>
      <c r="G290" s="1"/>
      <c r="H290" s="1"/>
      <c r="I290" s="4"/>
      <c r="J290" s="1"/>
      <c r="K290" s="39"/>
      <c r="L290" s="39"/>
      <c r="M290" s="39"/>
      <c r="N290" s="39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39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6" ht="15.75" x14ac:dyDescent="0.25">
      <c r="A291" s="1"/>
      <c r="B291" s="1"/>
      <c r="C291" s="1" t="s">
        <v>20</v>
      </c>
      <c r="D291" s="1"/>
      <c r="E291" s="1"/>
      <c r="F291" s="1"/>
      <c r="G291" s="1"/>
      <c r="H291" s="1"/>
      <c r="I291" s="4"/>
      <c r="J291" s="1"/>
      <c r="K291" s="1"/>
      <c r="L291" s="1"/>
      <c r="M291" s="1"/>
      <c r="N291" s="1"/>
      <c r="O291" s="1"/>
      <c r="P291" s="4"/>
      <c r="Q291" s="4" t="s">
        <v>8</v>
      </c>
      <c r="R291" s="1"/>
      <c r="S291" s="970">
        <f>'Rekap1 +tunjangan'!G49</f>
        <v>750000</v>
      </c>
      <c r="T291" s="971"/>
      <c r="U291" s="971"/>
      <c r="V291" s="971"/>
      <c r="W291" s="971"/>
      <c r="X291" s="972"/>
      <c r="Y291" s="108"/>
      <c r="Z291" s="1"/>
      <c r="AA291" s="1"/>
      <c r="AB291" s="1"/>
      <c r="AC291" s="1" t="s">
        <v>550</v>
      </c>
      <c r="AD291" s="1"/>
      <c r="AE291" s="1"/>
      <c r="AF291" s="1"/>
      <c r="AG291" s="4"/>
      <c r="AH291" s="15"/>
      <c r="AI291" s="16"/>
      <c r="AJ291" s="16"/>
      <c r="AK291" s="505"/>
      <c r="AL291" s="505"/>
      <c r="AM291" s="16"/>
      <c r="AN291" s="16"/>
      <c r="AO291" s="16"/>
      <c r="AP291" s="15"/>
      <c r="AQ291" s="992"/>
      <c r="AR291" s="993"/>
      <c r="AS291" s="107"/>
      <c r="AT291" s="1"/>
      <c r="AU291" s="1" t="s">
        <v>8</v>
      </c>
      <c r="AV291" s="970">
        <f>'Rekap1 +tunjangan'!AM49</f>
        <v>0</v>
      </c>
      <c r="AW291" s="971"/>
      <c r="AX291" s="971"/>
      <c r="AY291" s="971"/>
      <c r="AZ291" s="971"/>
      <c r="BA291" s="972"/>
    </row>
    <row r="292" spans="1:56" ht="3" customHeight="1" x14ac:dyDescent="0.25">
      <c r="A292" s="1"/>
      <c r="B292" s="1"/>
      <c r="C292" s="1"/>
      <c r="D292" s="1"/>
      <c r="E292" s="1"/>
      <c r="F292" s="1"/>
      <c r="G292" s="1"/>
      <c r="H292" s="1"/>
      <c r="I292" s="4"/>
      <c r="J292" s="1"/>
      <c r="K292" s="1"/>
      <c r="L292" s="1"/>
      <c r="M292" s="15"/>
      <c r="N292" s="15"/>
      <c r="O292" s="1"/>
      <c r="P292" s="4"/>
      <c r="Q292" s="4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504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>
        <v>0</v>
      </c>
      <c r="AY292" s="1"/>
      <c r="AZ292" s="1"/>
      <c r="BA292" s="1"/>
    </row>
    <row r="293" spans="1:56" ht="15.75" x14ac:dyDescent="0.25">
      <c r="A293" s="1"/>
      <c r="B293" s="1"/>
      <c r="C293" s="1" t="s">
        <v>41</v>
      </c>
      <c r="D293" s="1"/>
      <c r="E293" s="1"/>
      <c r="F293" s="1"/>
      <c r="G293" s="1"/>
      <c r="H293" s="1"/>
      <c r="I293" s="4"/>
      <c r="J293" s="1"/>
      <c r="K293" s="1"/>
      <c r="L293" s="1"/>
      <c r="M293" s="1"/>
      <c r="N293" s="1"/>
      <c r="O293" s="1"/>
      <c r="P293" s="4"/>
      <c r="Q293" s="4" t="s">
        <v>8</v>
      </c>
      <c r="R293" s="1"/>
      <c r="S293" s="970">
        <f>'Rekap1 +tunjangan'!H49</f>
        <v>0</v>
      </c>
      <c r="T293" s="971"/>
      <c r="U293" s="971"/>
      <c r="V293" s="971"/>
      <c r="W293" s="971"/>
      <c r="X293" s="972"/>
      <c r="Y293" s="108"/>
      <c r="Z293" s="1"/>
      <c r="AA293" s="1"/>
      <c r="AB293" s="1"/>
      <c r="AC293" s="1" t="s">
        <v>88</v>
      </c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992"/>
      <c r="AR293" s="992"/>
      <c r="AS293" s="119"/>
      <c r="AT293" s="1"/>
      <c r="AU293" s="1" t="s">
        <v>8</v>
      </c>
      <c r="AV293" s="970">
        <f>'Rekap1 +tunjangan'!AF49</f>
        <v>88393</v>
      </c>
      <c r="AW293" s="971"/>
      <c r="AX293" s="971"/>
      <c r="AY293" s="971"/>
      <c r="AZ293" s="971"/>
      <c r="BA293" s="972"/>
    </row>
    <row r="294" spans="1:56" ht="3" customHeight="1" x14ac:dyDescent="0.25">
      <c r="A294" s="1"/>
      <c r="B294" s="1"/>
      <c r="C294" s="1"/>
      <c r="D294" s="1"/>
      <c r="E294" s="1"/>
      <c r="F294" s="1"/>
      <c r="G294" s="1"/>
      <c r="H294" s="1"/>
      <c r="I294" s="4"/>
      <c r="J294" s="1"/>
      <c r="K294" s="1"/>
      <c r="L294" s="1"/>
      <c r="M294" s="1"/>
      <c r="N294" s="1"/>
      <c r="O294" s="1"/>
      <c r="P294" s="39"/>
      <c r="Q294" s="39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504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6" ht="15.75" x14ac:dyDescent="0.25">
      <c r="A295" s="1"/>
      <c r="B295" s="1"/>
      <c r="C295" s="1" t="s">
        <v>21</v>
      </c>
      <c r="D295" s="1"/>
      <c r="E295" s="1"/>
      <c r="F295" s="1"/>
      <c r="G295" s="1"/>
      <c r="H295" s="1"/>
      <c r="I295" s="4"/>
      <c r="J295" s="1"/>
      <c r="K295" s="1"/>
      <c r="L295" s="1"/>
      <c r="M295" s="1"/>
      <c r="N295" s="1"/>
      <c r="O295" s="1"/>
      <c r="P295" s="4"/>
      <c r="Q295" s="4" t="s">
        <v>8</v>
      </c>
      <c r="R295" s="1"/>
      <c r="S295" s="970">
        <f>'Rekap1 +tunjangan'!I49</f>
        <v>0</v>
      </c>
      <c r="T295" s="971"/>
      <c r="U295" s="971"/>
      <c r="V295" s="971"/>
      <c r="W295" s="971"/>
      <c r="X295" s="972"/>
      <c r="Y295" s="108"/>
      <c r="Z295" s="1"/>
      <c r="AA295" s="1"/>
      <c r="AB295" s="1"/>
      <c r="AC295" s="1" t="s">
        <v>551</v>
      </c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5"/>
      <c r="AV295" s="1013"/>
      <c r="AW295" s="1013"/>
      <c r="AX295" s="1013"/>
      <c r="AY295" s="1013"/>
      <c r="AZ295" s="1013"/>
      <c r="BA295" s="1013"/>
    </row>
    <row r="296" spans="1:56" ht="3" customHeight="1" x14ac:dyDescent="0.25">
      <c r="A296" s="1"/>
      <c r="B296" s="1"/>
      <c r="C296" s="1"/>
      <c r="D296" s="1"/>
      <c r="E296" s="1"/>
      <c r="F296" s="1"/>
      <c r="G296" s="1"/>
      <c r="H296" s="1"/>
      <c r="I296" s="4"/>
      <c r="J296" s="1"/>
      <c r="K296" s="1"/>
      <c r="L296" s="1"/>
      <c r="M296" s="1"/>
      <c r="N296" s="1"/>
      <c r="O296" s="1"/>
      <c r="P296" s="39"/>
      <c r="Q296" s="39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6" ht="15.75" x14ac:dyDescent="0.25">
      <c r="A297" s="1"/>
      <c r="B297" s="1"/>
      <c r="C297" s="1" t="s">
        <v>1</v>
      </c>
      <c r="D297" s="1"/>
      <c r="E297" s="1"/>
      <c r="F297" s="1"/>
      <c r="G297" s="1"/>
      <c r="H297" s="1"/>
      <c r="I297" s="4"/>
      <c r="J297" s="1"/>
      <c r="K297" s="990">
        <f>'Rekap1 +tunjangan'!D49</f>
        <v>18</v>
      </c>
      <c r="L297" s="991"/>
      <c r="M297" s="125" t="s">
        <v>31</v>
      </c>
      <c r="N297" s="125"/>
      <c r="O297" s="1"/>
      <c r="P297" s="4"/>
      <c r="Q297" s="4" t="s">
        <v>8</v>
      </c>
      <c r="R297" s="1"/>
      <c r="S297" s="970">
        <f>'Rekap1 +tunjangan'!N49</f>
        <v>630000</v>
      </c>
      <c r="T297" s="971"/>
      <c r="U297" s="971"/>
      <c r="V297" s="971"/>
      <c r="W297" s="971"/>
      <c r="X297" s="972"/>
      <c r="Y297" s="108"/>
      <c r="Z297" s="1"/>
      <c r="AA297" s="1"/>
      <c r="AB297" s="1"/>
      <c r="AC297" s="1" t="s">
        <v>128</v>
      </c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969">
        <v>0.02</v>
      </c>
      <c r="AO297" s="969"/>
      <c r="AP297" s="969"/>
      <c r="AQ297" s="1"/>
      <c r="AR297" s="1"/>
      <c r="AS297" s="1"/>
      <c r="AT297" s="1"/>
      <c r="AU297" s="1" t="s">
        <v>8</v>
      </c>
      <c r="AV297" s="970">
        <f>'BPJS Ketenagakerjaan'!K33</f>
        <v>85714.400000000009</v>
      </c>
      <c r="AW297" s="971"/>
      <c r="AX297" s="971"/>
      <c r="AY297" s="971"/>
      <c r="AZ297" s="971"/>
      <c r="BA297" s="972"/>
    </row>
    <row r="298" spans="1:56" ht="3" customHeight="1" x14ac:dyDescent="0.25">
      <c r="A298" s="1"/>
      <c r="B298" s="1"/>
      <c r="C298" s="1"/>
      <c r="D298" s="1"/>
      <c r="E298" s="1"/>
      <c r="F298" s="1"/>
      <c r="G298" s="1"/>
      <c r="H298" s="1"/>
      <c r="I298" s="4"/>
      <c r="J298" s="1"/>
      <c r="K298" s="1"/>
      <c r="L298" s="1"/>
      <c r="M298" s="3"/>
      <c r="N298" s="3"/>
      <c r="O298" s="1"/>
      <c r="P298" s="4"/>
      <c r="Q298" s="4"/>
      <c r="R298" s="1"/>
      <c r="S298" s="108"/>
      <c r="T298" s="108"/>
      <c r="U298" s="108"/>
      <c r="V298" s="108"/>
      <c r="W298" s="108"/>
      <c r="X298" s="108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6" ht="15.75" x14ac:dyDescent="0.25">
      <c r="A299" s="1"/>
      <c r="B299" s="1"/>
      <c r="C299" s="1" t="s">
        <v>2</v>
      </c>
      <c r="D299" s="1"/>
      <c r="E299" s="1"/>
      <c r="F299" s="1"/>
      <c r="G299" s="1"/>
      <c r="H299" s="1"/>
      <c r="I299" s="4"/>
      <c r="J299" s="1"/>
      <c r="K299" s="990">
        <f>K297</f>
        <v>18</v>
      </c>
      <c r="L299" s="991"/>
      <c r="M299" s="125" t="s">
        <v>31</v>
      </c>
      <c r="N299" s="125"/>
      <c r="O299" s="1"/>
      <c r="P299" s="4"/>
      <c r="Q299" s="4" t="s">
        <v>8</v>
      </c>
      <c r="R299" s="1"/>
      <c r="S299" s="970">
        <f>'Rekap1 +tunjangan'!P49</f>
        <v>702000</v>
      </c>
      <c r="T299" s="971"/>
      <c r="U299" s="971"/>
      <c r="V299" s="971"/>
      <c r="W299" s="971"/>
      <c r="X299" s="972"/>
      <c r="Y299" s="108"/>
      <c r="Z299" s="1"/>
      <c r="AA299" s="1"/>
      <c r="AB299" s="1"/>
      <c r="AC299" s="1" t="s">
        <v>602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969">
        <v>0.01</v>
      </c>
      <c r="AO299" s="969"/>
      <c r="AP299" s="969"/>
      <c r="AQ299" s="88"/>
      <c r="AR299" s="1"/>
      <c r="AS299" s="1"/>
      <c r="AT299" s="1"/>
      <c r="AU299" s="1" t="s">
        <v>8</v>
      </c>
      <c r="AV299" s="970">
        <f>'BPJS Ketenagakerjaan'!P33</f>
        <v>42857.200000000004</v>
      </c>
      <c r="AW299" s="971"/>
      <c r="AX299" s="971"/>
      <c r="AY299" s="971"/>
      <c r="AZ299" s="971"/>
      <c r="BA299" s="972"/>
    </row>
    <row r="300" spans="1:56" ht="3" customHeight="1" x14ac:dyDescent="0.25">
      <c r="A300" s="1"/>
      <c r="B300" s="1"/>
      <c r="C300" s="1"/>
      <c r="D300" s="1"/>
      <c r="E300" s="1"/>
      <c r="F300" s="1"/>
      <c r="G300" s="1"/>
      <c r="H300" s="1"/>
      <c r="I300" s="4"/>
      <c r="J300" s="1"/>
      <c r="K300" s="1"/>
      <c r="L300" s="1"/>
      <c r="M300" s="1"/>
      <c r="N300" s="1"/>
      <c r="O300" s="1"/>
      <c r="P300" s="4"/>
      <c r="Q300" s="4"/>
      <c r="R300" s="1"/>
      <c r="S300" s="108"/>
      <c r="T300" s="108"/>
      <c r="U300" s="108"/>
      <c r="V300" s="108"/>
      <c r="W300" s="108"/>
      <c r="X300" s="108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6" ht="15.75" x14ac:dyDescent="0.25">
      <c r="A301" s="1"/>
      <c r="B301" s="1"/>
      <c r="C301" s="1" t="s">
        <v>3</v>
      </c>
      <c r="D301" s="1"/>
      <c r="E301" s="1"/>
      <c r="F301" s="1"/>
      <c r="G301" s="1"/>
      <c r="H301" s="1"/>
      <c r="I301" s="4"/>
      <c r="J301" s="1"/>
      <c r="K301" s="1"/>
      <c r="L301" s="1"/>
      <c r="M301" s="107"/>
      <c r="N301" s="107"/>
      <c r="O301" s="1"/>
      <c r="P301" s="39"/>
      <c r="Q301" s="39" t="s">
        <v>8</v>
      </c>
      <c r="R301" s="1"/>
      <c r="S301" s="970">
        <f>'Rekap1 +tunjangan'!Q49</f>
        <v>0</v>
      </c>
      <c r="T301" s="971"/>
      <c r="U301" s="971"/>
      <c r="V301" s="971"/>
      <c r="W301" s="971"/>
      <c r="X301" s="972"/>
      <c r="Y301" s="108"/>
      <c r="Z301" s="1"/>
      <c r="AA301" s="1"/>
      <c r="AB301" s="1"/>
      <c r="AC301" s="1" t="s">
        <v>172</v>
      </c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013"/>
      <c r="AW301" s="1013"/>
      <c r="AX301" s="1013"/>
      <c r="AY301" s="1013"/>
      <c r="AZ301" s="1013"/>
      <c r="BA301" s="1013"/>
    </row>
    <row r="302" spans="1:56" ht="3" customHeight="1" x14ac:dyDescent="0.25">
      <c r="A302" s="1"/>
      <c r="B302" s="1"/>
      <c r="C302" s="1"/>
      <c r="D302" s="1"/>
      <c r="E302" s="1"/>
      <c r="F302" s="1"/>
      <c r="G302" s="1"/>
      <c r="H302" s="1"/>
      <c r="I302" s="4"/>
      <c r="J302" s="1"/>
      <c r="K302" s="1"/>
      <c r="L302" s="1"/>
      <c r="M302" s="1"/>
      <c r="N302" s="1"/>
      <c r="O302" s="1"/>
      <c r="P302" s="39"/>
      <c r="Q302" s="39"/>
      <c r="R302" s="1"/>
      <c r="S302" s="1"/>
      <c r="T302" s="1"/>
      <c r="U302" s="1"/>
      <c r="V302" s="1"/>
      <c r="W302" s="1"/>
      <c r="X302" s="1"/>
      <c r="Y302" s="108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6" ht="15.75" x14ac:dyDescent="0.25">
      <c r="A303" s="1"/>
      <c r="B303" s="1"/>
      <c r="C303" s="1" t="s">
        <v>105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39"/>
      <c r="Q303" s="39" t="s">
        <v>8</v>
      </c>
      <c r="R303" s="1"/>
      <c r="S303" s="970">
        <f>'Rekap1 +tunjangan'!R49</f>
        <v>0</v>
      </c>
      <c r="T303" s="971"/>
      <c r="U303" s="971"/>
      <c r="V303" s="971"/>
      <c r="W303" s="971"/>
      <c r="X303" s="972"/>
      <c r="Y303" s="108"/>
      <c r="Z303" s="1"/>
      <c r="AA303" s="1"/>
      <c r="AB303" s="1"/>
      <c r="AC303" s="1" t="s">
        <v>174</v>
      </c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970">
        <f>KOPERASI!C29</f>
        <v>0</v>
      </c>
      <c r="AW303" s="971"/>
      <c r="AX303" s="971"/>
      <c r="AY303" s="971"/>
      <c r="AZ303" s="971"/>
      <c r="BA303" s="972"/>
      <c r="BC303" s="1"/>
      <c r="BD303" s="1"/>
    </row>
    <row r="304" spans="1:56" ht="3" customHeight="1" x14ac:dyDescent="0.25">
      <c r="A304" s="1"/>
      <c r="B304" s="1"/>
      <c r="C304" s="1"/>
      <c r="D304" s="1"/>
      <c r="E304" s="1"/>
      <c r="F304" s="1"/>
      <c r="G304" s="1"/>
      <c r="H304" s="1"/>
      <c r="I304" s="4"/>
      <c r="J304" s="1"/>
      <c r="K304" s="1"/>
      <c r="L304" s="1"/>
      <c r="M304" s="1"/>
      <c r="N304" s="1"/>
      <c r="O304" s="1"/>
      <c r="P304" s="39"/>
      <c r="Q304" s="39"/>
      <c r="R304" s="1"/>
      <c r="S304" s="108"/>
      <c r="T304" s="108"/>
      <c r="U304" s="108"/>
      <c r="V304" s="108"/>
      <c r="W304" s="108"/>
      <c r="X304" s="108"/>
      <c r="Y304" s="108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53" ht="15.75" x14ac:dyDescent="0.25">
      <c r="A305" s="1"/>
      <c r="B305" s="1"/>
      <c r="C305" s="1" t="s">
        <v>106</v>
      </c>
      <c r="D305" s="1"/>
      <c r="E305" s="1"/>
      <c r="F305" s="1"/>
      <c r="G305" s="1"/>
      <c r="H305" s="1"/>
      <c r="I305" s="4"/>
      <c r="J305" s="1"/>
      <c r="K305" s="1"/>
      <c r="L305" s="1"/>
      <c r="M305" s="1"/>
      <c r="N305" s="1"/>
      <c r="O305" s="1"/>
      <c r="P305" s="4"/>
      <c r="Q305" s="4" t="s">
        <v>8</v>
      </c>
      <c r="R305" s="1"/>
      <c r="S305" s="970">
        <f>'Rekap1 +tunjangan'!T49</f>
        <v>0</v>
      </c>
      <c r="T305" s="971"/>
      <c r="U305" s="971"/>
      <c r="V305" s="971"/>
      <c r="W305" s="971"/>
      <c r="X305" s="972"/>
      <c r="Y305" s="108"/>
      <c r="Z305" s="1"/>
      <c r="AA305" s="1"/>
      <c r="AB305" s="1"/>
      <c r="AC305" s="1" t="s">
        <v>173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970">
        <f>KOPERASI!D29</f>
        <v>100000</v>
      </c>
      <c r="AW305" s="971"/>
      <c r="AX305" s="971"/>
      <c r="AY305" s="971"/>
      <c r="AZ305" s="971"/>
      <c r="BA305" s="972"/>
    </row>
    <row r="306" spans="1:53" ht="3" customHeight="1" x14ac:dyDescent="0.25">
      <c r="A306" s="1"/>
      <c r="B306" s="1"/>
      <c r="C306" s="1"/>
      <c r="D306" s="1"/>
      <c r="E306" s="1"/>
      <c r="F306" s="1"/>
      <c r="G306" s="1"/>
      <c r="H306" s="1"/>
      <c r="I306" s="4"/>
      <c r="J306" s="1"/>
      <c r="K306" s="1"/>
      <c r="L306" s="1"/>
      <c r="M306" s="1"/>
      <c r="N306" s="1"/>
      <c r="O306" s="1"/>
      <c r="P306" s="4"/>
      <c r="Q306" s="4"/>
      <c r="R306" s="1"/>
      <c r="S306" s="108"/>
      <c r="T306" s="108"/>
      <c r="U306" s="108"/>
      <c r="V306" s="108"/>
      <c r="W306" s="108"/>
      <c r="X306" s="108"/>
      <c r="Y306" s="1"/>
      <c r="Z306" s="1"/>
      <c r="AA306" s="1"/>
      <c r="AB306" s="1"/>
      <c r="AC306" s="1"/>
      <c r="AD306" s="1"/>
      <c r="AE306" s="1"/>
      <c r="AF306" s="1"/>
      <c r="AG306" s="39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 ht="15.75" x14ac:dyDescent="0.25">
      <c r="A307" s="1"/>
      <c r="B307" s="1"/>
      <c r="C307" s="1" t="s">
        <v>183</v>
      </c>
      <c r="D307" s="1"/>
      <c r="E307" s="1"/>
      <c r="F307" s="1"/>
      <c r="G307" s="1"/>
      <c r="H307" s="1"/>
      <c r="I307" s="4"/>
      <c r="J307" s="1"/>
      <c r="K307" s="1"/>
      <c r="L307" s="1"/>
      <c r="M307" s="1"/>
      <c r="N307" s="1"/>
      <c r="O307" s="1"/>
      <c r="P307" s="39"/>
      <c r="Q307" s="39" t="s">
        <v>8</v>
      </c>
      <c r="R307" s="1"/>
      <c r="S307" s="970">
        <f>'Rekap1 +tunjangan'!U49</f>
        <v>0</v>
      </c>
      <c r="T307" s="971"/>
      <c r="U307" s="971"/>
      <c r="V307" s="971"/>
      <c r="W307" s="971"/>
      <c r="X307" s="972"/>
      <c r="Y307" s="108"/>
      <c r="Z307" s="1"/>
      <c r="AA307" s="1"/>
      <c r="AB307" s="1"/>
      <c r="AC307" s="1" t="s">
        <v>175</v>
      </c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970">
        <f>KOPERASI!E29</f>
        <v>0</v>
      </c>
      <c r="AW307" s="971"/>
      <c r="AX307" s="971"/>
      <c r="AY307" s="971"/>
      <c r="AZ307" s="971"/>
      <c r="BA307" s="972"/>
    </row>
    <row r="308" spans="1:53" ht="3" customHeight="1" x14ac:dyDescent="0.25">
      <c r="A308" s="1"/>
      <c r="B308" s="1"/>
      <c r="C308" s="1"/>
      <c r="D308" s="1"/>
      <c r="E308" s="1"/>
      <c r="F308" s="1"/>
      <c r="G308" s="1"/>
      <c r="H308" s="1"/>
      <c r="I308" s="4"/>
      <c r="J308" s="1"/>
      <c r="K308" s="1"/>
      <c r="L308" s="1"/>
      <c r="M308" s="1"/>
      <c r="N308" s="1"/>
      <c r="O308" s="4"/>
      <c r="P308" s="4"/>
      <c r="Q308" s="4"/>
      <c r="R308" s="1"/>
      <c r="S308" s="108"/>
      <c r="T308" s="108"/>
      <c r="U308" s="108"/>
      <c r="V308" s="108"/>
      <c r="W308" s="108"/>
      <c r="X308" s="108"/>
      <c r="Y308" s="108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53" ht="15.75" x14ac:dyDescent="0.25">
      <c r="A309" s="1"/>
      <c r="B309" s="1"/>
      <c r="C309" s="1" t="s">
        <v>187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39" t="s">
        <v>8</v>
      </c>
      <c r="R309" s="1"/>
      <c r="S309" s="970">
        <f>'Rekap1 +tunjangan'!W49</f>
        <v>0</v>
      </c>
      <c r="T309" s="971"/>
      <c r="U309" s="971"/>
      <c r="V309" s="971"/>
      <c r="W309" s="971"/>
      <c r="X309" s="972"/>
      <c r="Y309" s="108"/>
      <c r="Z309" s="1"/>
      <c r="AA309" s="1"/>
      <c r="AB309" s="1"/>
      <c r="AC309" s="1" t="s">
        <v>200</v>
      </c>
      <c r="AD309" s="1"/>
      <c r="AE309" s="1"/>
      <c r="AF309" s="1"/>
      <c r="AG309" s="1"/>
      <c r="AH309" s="5" t="s">
        <v>19</v>
      </c>
      <c r="AI309" s="67"/>
      <c r="AJ309" s="73"/>
      <c r="AK309" s="990">
        <f>KOPERASI!J28</f>
        <v>18</v>
      </c>
      <c r="AL309" s="991"/>
      <c r="AM309" s="16"/>
      <c r="AN309" s="72" t="s">
        <v>132</v>
      </c>
      <c r="AO309" s="67"/>
      <c r="AP309" s="74"/>
      <c r="AQ309" s="990">
        <f>36-AK309</f>
        <v>18</v>
      </c>
      <c r="AR309" s="991"/>
      <c r="AS309" s="119"/>
      <c r="AT309" s="1"/>
      <c r="AU309" s="1" t="s">
        <v>8</v>
      </c>
      <c r="AV309" s="970">
        <f>KOPERASI!H28</f>
        <v>1377500</v>
      </c>
      <c r="AW309" s="971"/>
      <c r="AX309" s="971"/>
      <c r="AY309" s="971"/>
      <c r="AZ309" s="971"/>
      <c r="BA309" s="972"/>
    </row>
    <row r="310" spans="1:53" ht="3" customHeight="1" x14ac:dyDescent="0.25">
      <c r="A310" s="1"/>
      <c r="B310" s="1"/>
      <c r="Y310" s="108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1:53" ht="15.75" x14ac:dyDescent="0.25">
      <c r="A311" s="1"/>
      <c r="B311" s="1"/>
      <c r="Y311" s="108"/>
      <c r="Z311" s="1"/>
      <c r="AA311" s="1"/>
      <c r="AB311" s="1"/>
      <c r="AC311" s="1" t="s">
        <v>471</v>
      </c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983"/>
      <c r="AT311" s="983"/>
      <c r="AU311" s="1" t="s">
        <v>8</v>
      </c>
      <c r="AV311" s="970">
        <f>KOPERASI!G28</f>
        <v>510000</v>
      </c>
      <c r="AW311" s="971"/>
      <c r="AX311" s="971"/>
      <c r="AY311" s="971"/>
      <c r="AZ311" s="971"/>
      <c r="BA311" s="972"/>
    </row>
    <row r="312" spans="1:53" ht="3" customHeight="1" x14ac:dyDescent="0.25">
      <c r="A312" s="1"/>
      <c r="B312" s="1"/>
      <c r="Y312" s="108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53" ht="15.75" x14ac:dyDescent="0.25">
      <c r="A313" s="1"/>
      <c r="B313" s="1"/>
      <c r="Y313" s="108"/>
      <c r="Z313" s="1"/>
      <c r="AA313" s="1"/>
      <c r="AB313" s="1"/>
      <c r="AC313" s="1" t="s">
        <v>474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 t="s">
        <v>8</v>
      </c>
      <c r="AV313" s="970">
        <f>'Rekap1 +tunjangan'!AD49</f>
        <v>13455</v>
      </c>
      <c r="AW313" s="971"/>
      <c r="AX313" s="971"/>
      <c r="AY313" s="971"/>
      <c r="AZ313" s="971"/>
      <c r="BA313" s="972"/>
    </row>
    <row r="314" spans="1:53" ht="3" customHeight="1" x14ac:dyDescent="0.25">
      <c r="A314" s="1"/>
      <c r="B314" s="1"/>
      <c r="Y314" s="108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53" ht="15.75" x14ac:dyDescent="0.25">
      <c r="A315" s="1"/>
      <c r="B315" s="1"/>
      <c r="Y315" s="108"/>
      <c r="Z315" s="1"/>
      <c r="AA315" s="1"/>
      <c r="AB315" s="1"/>
      <c r="AC315" s="1" t="s">
        <v>171</v>
      </c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983">
        <v>0.4</v>
      </c>
      <c r="AT315" s="983"/>
      <c r="AU315" s="1" t="s">
        <v>8</v>
      </c>
      <c r="AV315" s="970">
        <f>'Rekap1 +tunjangan'!AJ49</f>
        <v>212143.2</v>
      </c>
      <c r="AW315" s="971"/>
      <c r="AX315" s="971"/>
      <c r="AY315" s="971"/>
      <c r="AZ315" s="971"/>
      <c r="BA315" s="972"/>
    </row>
    <row r="316" spans="1:53" ht="3" customHeight="1" x14ac:dyDescent="0.25">
      <c r="A316" s="1"/>
      <c r="B316" s="1"/>
      <c r="Y316" s="108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 ht="15.75" x14ac:dyDescent="0.25">
      <c r="A317" s="1"/>
      <c r="B317" s="1"/>
      <c r="Y317" s="108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1:53" ht="3" customHeight="1" x14ac:dyDescent="0.25">
      <c r="A318" s="1"/>
      <c r="B318" s="1"/>
      <c r="C318" s="1"/>
      <c r="D318" s="1"/>
      <c r="E318" s="1"/>
      <c r="F318" s="1"/>
      <c r="G318" s="1"/>
      <c r="H318" s="1"/>
      <c r="I318" s="4"/>
      <c r="J318" s="1"/>
      <c r="K318" s="1"/>
      <c r="L318" s="1"/>
      <c r="M318" s="1"/>
      <c r="N318" s="1"/>
      <c r="O318" s="4"/>
      <c r="P318" s="4"/>
      <c r="Q318" s="4"/>
      <c r="R318" s="1"/>
      <c r="S318" s="108"/>
      <c r="T318" s="108"/>
      <c r="U318" s="108"/>
      <c r="V318" s="108"/>
      <c r="W318" s="108"/>
      <c r="X318" s="108"/>
      <c r="Y318" s="108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1:53" ht="15.75" x14ac:dyDescent="0.25">
      <c r="A319" s="1"/>
      <c r="B319" s="1" t="s">
        <v>154</v>
      </c>
      <c r="C319" s="1" t="s">
        <v>126</v>
      </c>
      <c r="D319" s="1"/>
      <c r="E319" s="1"/>
      <c r="F319" s="1"/>
      <c r="G319" s="1"/>
      <c r="H319" s="1"/>
      <c r="I319" s="4"/>
      <c r="J319" s="1"/>
      <c r="K319" s="1"/>
      <c r="L319" s="1"/>
      <c r="M319" s="1"/>
      <c r="N319" s="1"/>
      <c r="O319" s="1"/>
      <c r="P319" s="4"/>
      <c r="Q319" s="4" t="s">
        <v>8</v>
      </c>
      <c r="R319" s="1"/>
      <c r="S319" s="970">
        <f>'Rekap1 +tunjangan'!S49</f>
        <v>0</v>
      </c>
      <c r="T319" s="971"/>
      <c r="U319" s="971"/>
      <c r="V319" s="971"/>
      <c r="W319" s="971"/>
      <c r="X319" s="972"/>
      <c r="Y319" s="108"/>
      <c r="Z319" s="1"/>
      <c r="AA319" s="1" t="s">
        <v>169</v>
      </c>
      <c r="AB319" s="1"/>
      <c r="AC319" s="1" t="s">
        <v>129</v>
      </c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 t="s">
        <v>8</v>
      </c>
      <c r="AV319" s="970">
        <f>'Rekap1 +tunjangan'!AG49</f>
        <v>0</v>
      </c>
      <c r="AW319" s="971"/>
      <c r="AX319" s="971"/>
      <c r="AY319" s="971"/>
      <c r="AZ319" s="971"/>
      <c r="BA319" s="972"/>
    </row>
    <row r="320" spans="1:53" ht="3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08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1:63" ht="15.7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1:63" ht="3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08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1:63" ht="15.75" x14ac:dyDescent="0.25">
      <c r="A323" s="1"/>
      <c r="B323" s="1"/>
      <c r="C323" s="9" t="s">
        <v>4</v>
      </c>
      <c r="D323" s="1"/>
      <c r="E323" s="1"/>
      <c r="F323" s="1"/>
      <c r="G323" s="1"/>
      <c r="H323" s="1"/>
      <c r="I323" s="4"/>
      <c r="J323" s="1"/>
      <c r="K323" s="1"/>
      <c r="L323" s="1"/>
      <c r="M323" s="1"/>
      <c r="N323" s="1"/>
      <c r="O323" s="4"/>
      <c r="P323" s="4"/>
      <c r="Q323" s="39" t="s">
        <v>8</v>
      </c>
      <c r="R323" s="1"/>
      <c r="S323" s="985">
        <f>SUM(S287:X319)</f>
        <v>5617720</v>
      </c>
      <c r="T323" s="986"/>
      <c r="U323" s="986"/>
      <c r="V323" s="986"/>
      <c r="W323" s="986"/>
      <c r="X323" s="987"/>
      <c r="Y323" s="89"/>
      <c r="Z323" s="1"/>
      <c r="AA323" s="9" t="s">
        <v>4</v>
      </c>
      <c r="AB323" s="9"/>
      <c r="AC323" s="1"/>
      <c r="AD323" s="1"/>
      <c r="AE323" s="1"/>
      <c r="AF323" s="1"/>
      <c r="AG323" s="4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 t="s">
        <v>8</v>
      </c>
      <c r="AV323" s="985">
        <f>SUM(AV289:BA319)</f>
        <v>2430062.8000000003</v>
      </c>
      <c r="AW323" s="986"/>
      <c r="AX323" s="986"/>
      <c r="AY323" s="986"/>
      <c r="AZ323" s="986"/>
      <c r="BA323" s="987"/>
      <c r="BC323" s="134">
        <f>AV323-AV299</f>
        <v>2387205.6</v>
      </c>
    </row>
    <row r="324" spans="1:63" ht="16.5" thickBot="1" x14ac:dyDescent="0.3">
      <c r="A324" s="1"/>
      <c r="B324" s="1"/>
      <c r="C324" s="1"/>
      <c r="D324" s="1"/>
      <c r="E324" s="1"/>
      <c r="F324" s="1"/>
      <c r="G324" s="1"/>
      <c r="H324" s="1"/>
      <c r="I324" s="39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39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1:63" ht="21" customHeight="1" thickTop="1" x14ac:dyDescent="0.3">
      <c r="A325" s="19"/>
      <c r="B325" s="973"/>
      <c r="C325" s="974"/>
      <c r="D325" s="974"/>
      <c r="E325" s="974"/>
      <c r="F325" s="974"/>
      <c r="G325" s="1006" t="s">
        <v>130</v>
      </c>
      <c r="H325" s="1006"/>
      <c r="I325" s="1006"/>
      <c r="J325" s="1006"/>
      <c r="K325" s="1006"/>
      <c r="L325" s="1006"/>
      <c r="M325" s="1006"/>
      <c r="N325" s="1006"/>
      <c r="O325" s="1006"/>
      <c r="P325" s="1006"/>
      <c r="Q325" s="1006"/>
      <c r="R325" s="1006"/>
      <c r="S325" s="1006"/>
      <c r="T325" s="1006"/>
      <c r="U325" s="1006"/>
      <c r="V325" s="1006"/>
      <c r="W325" s="1006"/>
      <c r="X325" s="1008"/>
      <c r="Y325" s="126"/>
      <c r="Z325" s="1010" t="s">
        <v>8</v>
      </c>
      <c r="AA325" s="974"/>
      <c r="AB325" s="111"/>
      <c r="AC325" s="981">
        <f>SUM(S323-AV323)</f>
        <v>3187657.1999999997</v>
      </c>
      <c r="AD325" s="981"/>
      <c r="AE325" s="981"/>
      <c r="AF325" s="981"/>
      <c r="AG325" s="981"/>
      <c r="AH325" s="981"/>
      <c r="AI325" s="981"/>
      <c r="AJ325" s="981"/>
      <c r="AK325" s="981"/>
      <c r="AL325" s="981"/>
      <c r="AM325" s="981"/>
      <c r="AN325" s="981"/>
      <c r="AO325" s="981"/>
      <c r="AP325" s="981"/>
      <c r="AQ325" s="112"/>
      <c r="AR325" s="112"/>
      <c r="AS325" s="112"/>
      <c r="AT325" s="113"/>
      <c r="AU325" s="113"/>
      <c r="AV325" s="113"/>
      <c r="AW325" s="113"/>
      <c r="AX325" s="113"/>
      <c r="AY325" s="113"/>
      <c r="AZ325" s="113"/>
      <c r="BA325" s="114"/>
      <c r="BE325" s="1012"/>
      <c r="BF325" s="989"/>
      <c r="BG325" s="989"/>
      <c r="BH325" s="989"/>
      <c r="BI325" s="989"/>
      <c r="BJ325" s="989"/>
      <c r="BK325" s="989"/>
    </row>
    <row r="326" spans="1:63" ht="21" customHeight="1" thickBot="1" x14ac:dyDescent="0.35">
      <c r="A326" s="34"/>
      <c r="B326" s="975"/>
      <c r="C326" s="976"/>
      <c r="D326" s="976"/>
      <c r="E326" s="976"/>
      <c r="F326" s="976"/>
      <c r="G326" s="1007"/>
      <c r="H326" s="1007"/>
      <c r="I326" s="1007"/>
      <c r="J326" s="1007"/>
      <c r="K326" s="1007"/>
      <c r="L326" s="1007"/>
      <c r="M326" s="1007"/>
      <c r="N326" s="1007"/>
      <c r="O326" s="1007"/>
      <c r="P326" s="1007"/>
      <c r="Q326" s="1007"/>
      <c r="R326" s="1007"/>
      <c r="S326" s="1007"/>
      <c r="T326" s="1007"/>
      <c r="U326" s="1007"/>
      <c r="V326" s="1007"/>
      <c r="W326" s="1007"/>
      <c r="X326" s="1009"/>
      <c r="Y326" s="128"/>
      <c r="Z326" s="1011"/>
      <c r="AA326" s="976"/>
      <c r="AB326" s="115"/>
      <c r="AC326" s="982"/>
      <c r="AD326" s="982"/>
      <c r="AE326" s="982"/>
      <c r="AF326" s="982"/>
      <c r="AG326" s="982"/>
      <c r="AH326" s="982"/>
      <c r="AI326" s="982"/>
      <c r="AJ326" s="982"/>
      <c r="AK326" s="982"/>
      <c r="AL326" s="982"/>
      <c r="AM326" s="982"/>
      <c r="AN326" s="982"/>
      <c r="AO326" s="982"/>
      <c r="AP326" s="982"/>
      <c r="AQ326" s="116"/>
      <c r="AR326" s="116"/>
      <c r="AS326" s="116"/>
      <c r="AT326" s="117"/>
      <c r="AU326" s="117"/>
      <c r="AV326" s="117"/>
      <c r="AW326" s="117"/>
      <c r="AX326" s="117"/>
      <c r="AY326" s="117"/>
      <c r="AZ326" s="117"/>
      <c r="BA326" s="118"/>
    </row>
    <row r="327" spans="1:63" ht="16.5" thickTop="1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1:63" ht="15.75" x14ac:dyDescent="0.25">
      <c r="B328" s="1" t="s">
        <v>170</v>
      </c>
      <c r="C328" s="1" t="s">
        <v>155</v>
      </c>
      <c r="D328" s="1"/>
      <c r="E328" s="1"/>
      <c r="F328" s="1"/>
      <c r="G328" s="1"/>
      <c r="H328" s="1"/>
      <c r="I328" s="4"/>
      <c r="J328" s="1"/>
      <c r="K328" s="1"/>
      <c r="L328" s="1"/>
      <c r="M328" s="1"/>
      <c r="N328" s="1"/>
      <c r="O328" s="4"/>
      <c r="P328" s="4"/>
      <c r="Q328" s="4"/>
      <c r="R328" s="1"/>
      <c r="S328" s="108"/>
      <c r="T328" s="108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63" ht="15.75" x14ac:dyDescent="0.25">
      <c r="B329" s="1">
        <v>1</v>
      </c>
      <c r="C329" s="1" t="s">
        <v>555</v>
      </c>
      <c r="D329" s="1"/>
      <c r="E329" s="1"/>
      <c r="F329" s="1"/>
      <c r="G329" s="1"/>
      <c r="H329" s="1"/>
      <c r="I329" s="4"/>
      <c r="J329" s="1"/>
      <c r="K329" s="1"/>
      <c r="L329" s="1"/>
      <c r="M329" s="1"/>
      <c r="N329" s="1"/>
      <c r="O329" s="4"/>
      <c r="P329" s="4"/>
      <c r="Q329" s="4"/>
      <c r="R329" s="1"/>
      <c r="S329" s="108"/>
      <c r="T329" s="108"/>
      <c r="U329" s="108"/>
      <c r="V329" s="108"/>
      <c r="W329" s="108"/>
      <c r="X329" s="108"/>
      <c r="Y329" s="1"/>
      <c r="Z329" s="1"/>
      <c r="AA329" s="1">
        <v>2</v>
      </c>
      <c r="AB329" s="1"/>
      <c r="AC329" s="1" t="s">
        <v>171</v>
      </c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983">
        <v>0.6</v>
      </c>
      <c r="AT329" s="983"/>
      <c r="AU329" s="1" t="s">
        <v>8</v>
      </c>
      <c r="AV329" s="970">
        <f>'DPLK (urut)'!F28</f>
        <v>293981.31</v>
      </c>
      <c r="AW329" s="971"/>
      <c r="AX329" s="971"/>
      <c r="AY329" s="971"/>
      <c r="AZ329" s="971"/>
      <c r="BA329" s="972"/>
    </row>
    <row r="330" spans="1:63" ht="3" customHeight="1" x14ac:dyDescent="0.25">
      <c r="B330" s="1"/>
      <c r="C330" s="1"/>
      <c r="D330" s="1"/>
      <c r="E330" s="1"/>
      <c r="F330" s="1"/>
      <c r="G330" s="1"/>
      <c r="H330" s="1"/>
      <c r="I330" s="4"/>
      <c r="J330" s="1"/>
      <c r="K330" s="1"/>
      <c r="L330" s="1"/>
      <c r="M330" s="1"/>
      <c r="N330" s="1"/>
      <c r="O330" s="4"/>
      <c r="P330" s="4"/>
      <c r="Q330" s="4"/>
      <c r="R330" s="1"/>
      <c r="S330" s="108"/>
      <c r="T330" s="108"/>
      <c r="U330" s="108"/>
      <c r="V330" s="108"/>
      <c r="W330" s="108"/>
      <c r="X330" s="108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63" ht="15.75" x14ac:dyDescent="0.25">
      <c r="B331" s="1"/>
      <c r="C331" s="1" t="s">
        <v>127</v>
      </c>
      <c r="D331" s="1"/>
      <c r="E331" s="1"/>
      <c r="F331" s="1"/>
      <c r="G331" s="1"/>
      <c r="H331" s="1"/>
      <c r="I331" s="4"/>
      <c r="J331" s="1"/>
      <c r="K331" s="1"/>
      <c r="L331" s="1"/>
      <c r="M331" s="1"/>
      <c r="N331" s="1"/>
      <c r="O331" s="969">
        <v>3.0000000000000001E-3</v>
      </c>
      <c r="P331" s="969"/>
      <c r="Q331" s="4" t="s">
        <v>8</v>
      </c>
      <c r="R331" s="1"/>
      <c r="S331" s="970">
        <f>'BPJS Ketenagakerjaan'!F33</f>
        <v>12857.16</v>
      </c>
      <c r="T331" s="971"/>
      <c r="U331" s="971"/>
      <c r="V331" s="971"/>
      <c r="W331" s="971"/>
      <c r="X331" s="972"/>
      <c r="Y331" s="1"/>
      <c r="Z331" s="1"/>
      <c r="AA331" s="1">
        <v>3</v>
      </c>
      <c r="AB331" s="1"/>
      <c r="AC331" s="1" t="s">
        <v>186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983">
        <v>0.05</v>
      </c>
      <c r="AO331" s="984"/>
      <c r="AP331" s="1"/>
      <c r="AQ331" s="1"/>
      <c r="AR331" s="1"/>
      <c r="AS331" s="1"/>
      <c r="AT331" s="1"/>
      <c r="AU331" s="1" t="s">
        <v>8</v>
      </c>
      <c r="AV331" s="970">
        <f>'Rekap1 +tunjangan'!AE49</f>
        <v>0</v>
      </c>
      <c r="AW331" s="971"/>
      <c r="AX331" s="971"/>
      <c r="AY331" s="971"/>
      <c r="AZ331" s="971"/>
      <c r="BA331" s="972"/>
    </row>
    <row r="332" spans="1:63" ht="3" customHeight="1" x14ac:dyDescent="0.25">
      <c r="B332" s="1"/>
      <c r="C332" s="1"/>
      <c r="D332" s="1"/>
      <c r="E332" s="1"/>
      <c r="F332" s="1"/>
      <c r="G332" s="1"/>
      <c r="H332" s="1"/>
      <c r="I332" s="4"/>
      <c r="J332" s="1"/>
      <c r="K332" s="1"/>
      <c r="L332" s="1"/>
      <c r="M332" s="1"/>
      <c r="N332" s="1"/>
      <c r="O332" s="109"/>
      <c r="P332" s="109"/>
      <c r="Q332" s="4"/>
      <c r="R332" s="1"/>
      <c r="S332" s="106"/>
      <c r="T332" s="106"/>
      <c r="U332" s="106"/>
      <c r="V332" s="106"/>
      <c r="W332" s="106"/>
      <c r="X332" s="106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63" ht="15.75" x14ac:dyDescent="0.25">
      <c r="B333" s="1"/>
      <c r="C333" s="1" t="s">
        <v>131</v>
      </c>
      <c r="D333" s="1"/>
      <c r="E333" s="1"/>
      <c r="F333" s="1"/>
      <c r="G333" s="1"/>
      <c r="H333" s="1"/>
      <c r="I333" s="4"/>
      <c r="J333" s="1"/>
      <c r="K333" s="1"/>
      <c r="L333" s="1"/>
      <c r="M333" s="1"/>
      <c r="N333" s="1"/>
      <c r="O333" s="969">
        <v>8.8999999999999999E-3</v>
      </c>
      <c r="P333" s="969"/>
      <c r="Q333" s="4" t="s">
        <v>8</v>
      </c>
      <c r="R333" s="1"/>
      <c r="S333" s="970">
        <f>'BPJS Ketenagakerjaan'!H33</f>
        <v>38142.908000000003</v>
      </c>
      <c r="T333" s="971"/>
      <c r="U333" s="971"/>
      <c r="V333" s="971"/>
      <c r="W333" s="971"/>
      <c r="X333" s="972"/>
      <c r="Y333" s="1"/>
      <c r="Z333" s="1"/>
      <c r="AA333" s="1">
        <v>4</v>
      </c>
      <c r="AB333" s="1"/>
      <c r="AC333" s="1" t="s">
        <v>558</v>
      </c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 t="s">
        <v>8</v>
      </c>
      <c r="AV333" s="970">
        <v>0</v>
      </c>
      <c r="AW333" s="971"/>
      <c r="AX333" s="971"/>
      <c r="AY333" s="971"/>
      <c r="AZ333" s="971"/>
      <c r="BA333" s="972"/>
    </row>
    <row r="334" spans="1:63" ht="3" customHeight="1" x14ac:dyDescent="0.25">
      <c r="B334" s="1"/>
      <c r="C334" s="1"/>
      <c r="D334" s="1"/>
      <c r="E334" s="1"/>
      <c r="F334" s="1"/>
      <c r="G334" s="1"/>
      <c r="H334" s="1"/>
      <c r="I334" s="4"/>
      <c r="J334" s="1"/>
      <c r="K334" s="1"/>
      <c r="L334" s="1"/>
      <c r="M334" s="1"/>
      <c r="N334" s="1"/>
      <c r="O334" s="109"/>
      <c r="P334" s="109"/>
      <c r="Q334" s="4"/>
      <c r="R334" s="1"/>
      <c r="S334" s="106"/>
      <c r="T334" s="106"/>
      <c r="U334" s="106"/>
      <c r="V334" s="106"/>
      <c r="W334" s="106"/>
      <c r="X334" s="106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63" ht="15.75" x14ac:dyDescent="0.25">
      <c r="B335" s="1"/>
      <c r="C335" s="1" t="s">
        <v>156</v>
      </c>
      <c r="D335" s="1"/>
      <c r="E335" s="1"/>
      <c r="F335" s="1"/>
      <c r="G335" s="1"/>
      <c r="H335" s="1"/>
      <c r="I335" s="4"/>
      <c r="J335" s="1"/>
      <c r="K335" s="1"/>
      <c r="L335" s="1"/>
      <c r="M335" s="1"/>
      <c r="N335" s="1"/>
      <c r="O335" s="969">
        <v>3.6999999999999998E-2</v>
      </c>
      <c r="P335" s="969"/>
      <c r="Q335" s="4" t="s">
        <v>8</v>
      </c>
      <c r="R335" s="1"/>
      <c r="S335" s="970">
        <f>'BPJS Ketenagakerjaan'!K33</f>
        <v>85714.400000000009</v>
      </c>
      <c r="T335" s="971"/>
      <c r="U335" s="971"/>
      <c r="V335" s="971"/>
      <c r="W335" s="971"/>
      <c r="X335" s="972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63" ht="3" customHeight="1" x14ac:dyDescent="0.25">
      <c r="B336" s="1"/>
      <c r="C336" s="1"/>
      <c r="D336" s="1"/>
      <c r="E336" s="1"/>
      <c r="F336" s="1"/>
      <c r="G336" s="1"/>
      <c r="H336" s="1"/>
      <c r="I336" s="4"/>
      <c r="J336" s="1"/>
      <c r="K336" s="1"/>
      <c r="L336" s="1"/>
      <c r="M336" s="1"/>
      <c r="N336" s="1"/>
      <c r="O336" s="503"/>
      <c r="P336" s="503"/>
      <c r="Q336" s="4"/>
      <c r="R336" s="1"/>
      <c r="S336" s="502"/>
      <c r="T336" s="502"/>
      <c r="U336" s="502"/>
      <c r="V336" s="502"/>
      <c r="W336" s="502"/>
      <c r="X336" s="502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3" ht="15.75" x14ac:dyDescent="0.25">
      <c r="B337" s="1"/>
      <c r="C337" s="1" t="s">
        <v>602</v>
      </c>
      <c r="D337" s="1"/>
      <c r="E337" s="1"/>
      <c r="F337" s="1"/>
      <c r="G337" s="1"/>
      <c r="H337" s="1"/>
      <c r="I337" s="4"/>
      <c r="J337" s="1"/>
      <c r="K337" s="1"/>
      <c r="L337" s="1"/>
      <c r="M337" s="1"/>
      <c r="N337" s="1"/>
      <c r="O337" s="969">
        <v>0.02</v>
      </c>
      <c r="P337" s="969"/>
      <c r="Q337" s="4" t="s">
        <v>8</v>
      </c>
      <c r="R337" s="1"/>
      <c r="S337" s="970">
        <f>'BPJS Ketenagakerjaan'!R33</f>
        <v>85714.400000000009</v>
      </c>
      <c r="T337" s="971"/>
      <c r="U337" s="971"/>
      <c r="V337" s="971"/>
      <c r="W337" s="971"/>
      <c r="X337" s="972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9" spans="1:53" x14ac:dyDescent="0.2">
      <c r="B339" s="459"/>
      <c r="C339" s="41"/>
      <c r="G339" s="41"/>
      <c r="H339" s="41"/>
    </row>
    <row r="340" spans="1:53" ht="18.75" x14ac:dyDescent="0.3">
      <c r="A340" s="1"/>
      <c r="B340" s="1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 t="s">
        <v>350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1"/>
      <c r="AZ340" s="1"/>
    </row>
    <row r="341" spans="1:53" ht="15.75" x14ac:dyDescent="0.25">
      <c r="A341" s="1"/>
      <c r="B341" s="1"/>
      <c r="C341" s="1"/>
      <c r="D341" s="1"/>
      <c r="E341" s="1"/>
      <c r="F341" s="1"/>
      <c r="G341" s="1"/>
      <c r="H341" s="1"/>
      <c r="I341" s="39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3" ht="22.5" x14ac:dyDescent="0.3">
      <c r="A342" s="1"/>
      <c r="B342" s="1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1" t="s">
        <v>15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1"/>
      <c r="AZ342" s="1"/>
    </row>
    <row r="343" spans="1:53" ht="15.75" x14ac:dyDescent="0.25">
      <c r="A343" s="1"/>
      <c r="B343" s="1"/>
      <c r="C343" s="1"/>
      <c r="D343" s="1"/>
      <c r="E343" s="1"/>
      <c r="F343" s="1"/>
      <c r="G343" s="1"/>
      <c r="H343" s="1"/>
      <c r="I343" s="39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3" ht="15.75" x14ac:dyDescent="0.25">
      <c r="A344" s="1"/>
      <c r="B344" s="5"/>
      <c r="C344" s="6" t="s">
        <v>7</v>
      </c>
      <c r="D344" s="7"/>
      <c r="E344" s="7"/>
      <c r="F344" s="7"/>
      <c r="G344" s="7"/>
      <c r="H344" s="7"/>
      <c r="I344" s="11" t="s">
        <v>8</v>
      </c>
      <c r="J344" s="7"/>
      <c r="K344" s="994" t="str">
        <f>'Rekap1 +tunjangan'!B48</f>
        <v>ROMYANI</v>
      </c>
      <c r="L344" s="994"/>
      <c r="M344" s="994"/>
      <c r="N344" s="994"/>
      <c r="O344" s="994"/>
      <c r="P344" s="994"/>
      <c r="Q344" s="994"/>
      <c r="R344" s="994"/>
      <c r="S344" s="994"/>
      <c r="T344" s="994"/>
      <c r="U344" s="994"/>
      <c r="V344" s="994"/>
      <c r="W344" s="994"/>
      <c r="X344" s="1004"/>
      <c r="Y344" s="90"/>
      <c r="Z344" s="1"/>
      <c r="AA344" s="8" t="s">
        <v>11</v>
      </c>
      <c r="AB344" s="6"/>
      <c r="AC344" s="7"/>
      <c r="AD344" s="7"/>
      <c r="AE344" s="7"/>
      <c r="AF344" s="7"/>
      <c r="AG344" s="11" t="s">
        <v>8</v>
      </c>
      <c r="AH344" s="7"/>
      <c r="AI344" s="994" t="str">
        <f>AI7</f>
        <v>KEUANGAN</v>
      </c>
      <c r="AJ344" s="994"/>
      <c r="AK344" s="994"/>
      <c r="AL344" s="994"/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4"/>
    </row>
    <row r="345" spans="1:53" ht="3" customHeight="1" x14ac:dyDescent="0.25">
      <c r="A345" s="1"/>
      <c r="B345" s="1"/>
      <c r="C345" s="1"/>
      <c r="D345" s="1"/>
      <c r="E345" s="1"/>
      <c r="F345" s="1"/>
      <c r="G345" s="1"/>
      <c r="H345" s="1"/>
      <c r="I345" s="10"/>
      <c r="J345" s="1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1"/>
      <c r="AA345" s="2"/>
      <c r="AB345" s="2"/>
      <c r="AC345" s="1"/>
      <c r="AD345" s="1"/>
      <c r="AE345" s="1"/>
      <c r="AF345" s="1"/>
      <c r="AG345" s="12"/>
      <c r="AH345" s="1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1"/>
      <c r="AZ345" s="1"/>
    </row>
    <row r="346" spans="1:53" ht="15.75" x14ac:dyDescent="0.25">
      <c r="A346" s="1"/>
      <c r="B346" s="5"/>
      <c r="C346" s="6" t="s">
        <v>21</v>
      </c>
      <c r="D346" s="7"/>
      <c r="E346" s="7"/>
      <c r="F346" s="7"/>
      <c r="G346" s="7"/>
      <c r="H346" s="7"/>
      <c r="I346" s="11" t="s">
        <v>8</v>
      </c>
      <c r="J346" s="7"/>
      <c r="K346" s="994" t="s">
        <v>135</v>
      </c>
      <c r="L346" s="994"/>
      <c r="M346" s="994"/>
      <c r="N346" s="994"/>
      <c r="O346" s="994"/>
      <c r="P346" s="994"/>
      <c r="Q346" s="994"/>
      <c r="R346" s="994"/>
      <c r="S346" s="994"/>
      <c r="T346" s="994"/>
      <c r="U346" s="994"/>
      <c r="V346" s="994"/>
      <c r="W346" s="994"/>
      <c r="X346" s="1004"/>
      <c r="Y346" s="90"/>
      <c r="Z346" s="1"/>
      <c r="AA346" s="8" t="s">
        <v>12</v>
      </c>
      <c r="AB346" s="6"/>
      <c r="AC346" s="7"/>
      <c r="AD346" s="7"/>
      <c r="AE346" s="7"/>
      <c r="AF346" s="7"/>
      <c r="AG346" s="11" t="s">
        <v>8</v>
      </c>
      <c r="AH346" s="7"/>
      <c r="AI346" s="997">
        <f>pandu!AH8</f>
        <v>42659</v>
      </c>
      <c r="AJ346" s="997"/>
      <c r="AK346" s="997"/>
      <c r="AL346" s="997"/>
      <c r="AM346" s="997"/>
      <c r="AN346" s="67" t="s">
        <v>18</v>
      </c>
      <c r="AO346" s="7"/>
      <c r="AP346" s="998">
        <f>pandu!AO8</f>
        <v>42689</v>
      </c>
      <c r="AQ346" s="998"/>
      <c r="AR346" s="998"/>
      <c r="AS346" s="998"/>
      <c r="AT346" s="998"/>
      <c r="AU346" s="68"/>
      <c r="AV346" s="68"/>
      <c r="AW346" s="68"/>
      <c r="AX346" s="68"/>
      <c r="AY346" s="7"/>
      <c r="AZ346" s="74"/>
    </row>
    <row r="347" spans="1:53" ht="3" customHeight="1" x14ac:dyDescent="0.25">
      <c r="A347" s="1"/>
      <c r="B347" s="1"/>
      <c r="C347" s="1"/>
      <c r="D347" s="1"/>
      <c r="E347" s="1"/>
      <c r="F347" s="1"/>
      <c r="G347" s="1"/>
      <c r="H347" s="1"/>
      <c r="I347" s="10"/>
      <c r="J347" s="1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1"/>
      <c r="AA347" s="2"/>
      <c r="AB347" s="2"/>
      <c r="AC347" s="1"/>
      <c r="AD347" s="1"/>
      <c r="AE347" s="1"/>
      <c r="AF347" s="1"/>
      <c r="AG347" s="12"/>
      <c r="AH347" s="1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1"/>
      <c r="AZ347" s="1"/>
    </row>
    <row r="348" spans="1:53" ht="15.75" x14ac:dyDescent="0.25">
      <c r="A348" s="1"/>
      <c r="B348" s="5"/>
      <c r="C348" s="6" t="s">
        <v>6</v>
      </c>
      <c r="D348" s="7"/>
      <c r="E348" s="7"/>
      <c r="F348" s="7"/>
      <c r="G348" s="7"/>
      <c r="H348" s="7"/>
      <c r="I348" s="11" t="s">
        <v>8</v>
      </c>
      <c r="J348" s="7"/>
      <c r="K348" s="999" t="s">
        <v>423</v>
      </c>
      <c r="L348" s="999"/>
      <c r="M348" s="999"/>
      <c r="N348" s="999"/>
      <c r="O348" s="999"/>
      <c r="P348" s="999"/>
      <c r="Q348" s="999"/>
      <c r="R348" s="999"/>
      <c r="S348" s="999"/>
      <c r="T348" s="999"/>
      <c r="U348" s="999"/>
      <c r="V348" s="999"/>
      <c r="W348" s="999"/>
      <c r="X348" s="1015"/>
      <c r="Y348" s="91"/>
      <c r="Z348" s="1"/>
      <c r="AA348" s="8" t="s">
        <v>13</v>
      </c>
      <c r="AB348" s="6"/>
      <c r="AC348" s="7"/>
      <c r="AD348" s="7"/>
      <c r="AE348" s="7"/>
      <c r="AF348" s="7"/>
      <c r="AG348" s="11" t="s">
        <v>8</v>
      </c>
      <c r="AH348" s="7"/>
      <c r="AI348" s="1002">
        <f>'Rekap1 +tunjangan'!C48</f>
        <v>38912</v>
      </c>
      <c r="AJ348" s="997"/>
      <c r="AK348" s="997"/>
      <c r="AL348" s="997"/>
      <c r="AM348" s="997"/>
      <c r="AN348" s="997"/>
      <c r="AO348" s="997"/>
      <c r="AP348" s="997"/>
      <c r="AQ348" s="997"/>
      <c r="AR348" s="997"/>
      <c r="AS348" s="997"/>
      <c r="AT348" s="997"/>
      <c r="AU348" s="997"/>
      <c r="AV348" s="997"/>
      <c r="AW348" s="997"/>
      <c r="AX348" s="997"/>
      <c r="AY348" s="7"/>
      <c r="AZ348" s="74"/>
    </row>
    <row r="349" spans="1:53" ht="3" customHeight="1" x14ac:dyDescent="0.25">
      <c r="A349" s="1"/>
      <c r="B349" s="1"/>
      <c r="C349" s="1"/>
      <c r="D349" s="1"/>
      <c r="E349" s="1"/>
      <c r="F349" s="1"/>
      <c r="G349" s="1"/>
      <c r="H349" s="1"/>
      <c r="I349" s="10"/>
      <c r="J349" s="1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1"/>
      <c r="AA349" s="2"/>
      <c r="AB349" s="2"/>
      <c r="AC349" s="1"/>
      <c r="AD349" s="1"/>
      <c r="AE349" s="1"/>
      <c r="AF349" s="1"/>
      <c r="AG349" s="12"/>
      <c r="AH349" s="1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1"/>
      <c r="AZ349" s="1"/>
    </row>
    <row r="350" spans="1:53" ht="15.75" x14ac:dyDescent="0.25">
      <c r="A350" s="1"/>
      <c r="B350" s="5"/>
      <c r="C350" s="6" t="s">
        <v>104</v>
      </c>
      <c r="D350" s="7"/>
      <c r="E350" s="7"/>
      <c r="F350" s="7"/>
      <c r="G350" s="7"/>
      <c r="H350" s="7"/>
      <c r="I350" s="87" t="s">
        <v>8</v>
      </c>
      <c r="J350" s="7"/>
      <c r="K350" s="994" t="s">
        <v>116</v>
      </c>
      <c r="L350" s="994"/>
      <c r="M350" s="994"/>
      <c r="N350" s="994"/>
      <c r="O350" s="994"/>
      <c r="P350" s="994"/>
      <c r="Q350" s="994"/>
      <c r="R350" s="994"/>
      <c r="S350" s="994"/>
      <c r="T350" s="994"/>
      <c r="U350" s="994"/>
      <c r="V350" s="994"/>
      <c r="W350" s="994"/>
      <c r="X350" s="1004"/>
      <c r="Y350" s="90"/>
      <c r="Z350" s="1"/>
      <c r="AA350" s="8" t="s">
        <v>14</v>
      </c>
      <c r="AB350" s="6"/>
      <c r="AC350" s="7"/>
      <c r="AD350" s="7"/>
      <c r="AE350" s="7"/>
      <c r="AF350" s="7"/>
      <c r="AG350" s="11" t="s">
        <v>8</v>
      </c>
      <c r="AH350" s="7"/>
      <c r="AI350" s="1014" t="s">
        <v>289</v>
      </c>
      <c r="AJ350" s="994"/>
      <c r="AK350" s="994"/>
      <c r="AL350" s="994"/>
      <c r="AM350" s="994"/>
      <c r="AN350" s="994"/>
      <c r="AO350" s="67" t="s">
        <v>161</v>
      </c>
      <c r="AP350" s="67"/>
      <c r="AQ350" s="67"/>
      <c r="AR350" s="67"/>
      <c r="AS350" s="67"/>
      <c r="AT350" s="67"/>
      <c r="AU350" s="67"/>
      <c r="AV350" s="67"/>
      <c r="AW350" s="67"/>
      <c r="AX350" s="67"/>
      <c r="AY350" s="7"/>
      <c r="AZ350" s="74"/>
    </row>
    <row r="351" spans="1:53" ht="15.75" x14ac:dyDescent="0.25">
      <c r="A351" s="1"/>
      <c r="B351" s="1"/>
      <c r="C351" s="1"/>
      <c r="D351" s="1"/>
      <c r="E351" s="1"/>
      <c r="F351" s="1"/>
      <c r="G351" s="1"/>
      <c r="H351" s="1"/>
      <c r="I351" s="39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3" ht="15.75" x14ac:dyDescent="0.25">
      <c r="A352" s="1"/>
      <c r="B352" s="1" t="s">
        <v>167</v>
      </c>
      <c r="C352" s="1" t="s">
        <v>0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4"/>
      <c r="Q352" s="4" t="s">
        <v>8</v>
      </c>
      <c r="R352" s="1"/>
      <c r="S352" s="970">
        <f>'Rekap1 +tunjangan'!E48</f>
        <v>3678563</v>
      </c>
      <c r="T352" s="971"/>
      <c r="U352" s="971"/>
      <c r="V352" s="971"/>
      <c r="W352" s="971"/>
      <c r="X352" s="972"/>
      <c r="Y352" s="108"/>
      <c r="Z352" s="1"/>
      <c r="AA352" s="1" t="s">
        <v>166</v>
      </c>
      <c r="AB352" s="1"/>
      <c r="AC352" s="1" t="s">
        <v>153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spans="1:56" ht="3" customHeight="1" x14ac:dyDescent="0.25">
      <c r="A353" s="1"/>
      <c r="B353" s="1"/>
      <c r="C353" s="1"/>
      <c r="D353" s="1"/>
      <c r="E353" s="1"/>
      <c r="F353" s="1"/>
      <c r="G353" s="1"/>
      <c r="H353" s="1"/>
      <c r="I353" s="39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1:56" ht="15.75" x14ac:dyDescent="0.25">
      <c r="A354" s="1"/>
      <c r="B354" s="1" t="s">
        <v>168</v>
      </c>
      <c r="C354" s="1" t="s">
        <v>125</v>
      </c>
      <c r="D354" s="1"/>
      <c r="E354" s="1"/>
      <c r="F354" s="1"/>
      <c r="G354" s="1"/>
      <c r="H354" s="1"/>
      <c r="I354" s="1"/>
      <c r="J354" s="1"/>
      <c r="K354" s="16"/>
      <c r="L354" s="16"/>
      <c r="M354" s="16"/>
      <c r="N354" s="16"/>
      <c r="O354" s="1"/>
      <c r="P354" s="4"/>
      <c r="Q354" s="4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 t="s">
        <v>108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1:56" ht="3" customHeight="1" x14ac:dyDescent="0.25">
      <c r="A355" s="1"/>
      <c r="B355" s="1"/>
      <c r="C355" s="1"/>
      <c r="D355" s="1"/>
      <c r="E355" s="1"/>
      <c r="F355" s="1"/>
      <c r="G355" s="1"/>
      <c r="H355" s="1"/>
      <c r="I355" s="4"/>
      <c r="J355" s="1"/>
      <c r="K355" s="39"/>
      <c r="L355" s="39"/>
      <c r="M355" s="39"/>
      <c r="N355" s="39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39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6" ht="15.75" x14ac:dyDescent="0.25">
      <c r="A356" s="1"/>
      <c r="B356" s="1"/>
      <c r="C356" s="1" t="s">
        <v>20</v>
      </c>
      <c r="D356" s="1"/>
      <c r="E356" s="1"/>
      <c r="F356" s="1"/>
      <c r="G356" s="1"/>
      <c r="H356" s="1"/>
      <c r="I356" s="4"/>
      <c r="J356" s="1"/>
      <c r="K356" s="1"/>
      <c r="L356" s="1"/>
      <c r="M356" s="1"/>
      <c r="N356" s="1"/>
      <c r="O356" s="1"/>
      <c r="P356" s="4"/>
      <c r="Q356" s="4" t="s">
        <v>8</v>
      </c>
      <c r="R356" s="1"/>
      <c r="S356" s="970">
        <f>'Rekap1 +tunjangan'!G48</f>
        <v>600000</v>
      </c>
      <c r="T356" s="971"/>
      <c r="U356" s="971"/>
      <c r="V356" s="971"/>
      <c r="W356" s="971"/>
      <c r="X356" s="972"/>
      <c r="Y356" s="108"/>
      <c r="Z356" s="1"/>
      <c r="AA356" s="1"/>
      <c r="AB356" s="1"/>
      <c r="AC356" s="1" t="s">
        <v>550</v>
      </c>
      <c r="AD356" s="1"/>
      <c r="AE356" s="1"/>
      <c r="AF356" s="1"/>
      <c r="AG356" s="4"/>
      <c r="AH356" s="15"/>
      <c r="AI356" s="16"/>
      <c r="AJ356" s="16"/>
      <c r="AK356" s="505"/>
      <c r="AL356" s="505"/>
      <c r="AM356" s="16"/>
      <c r="AN356" s="16"/>
      <c r="AO356" s="16"/>
      <c r="AP356" s="15"/>
      <c r="AQ356" s="990">
        <v>0</v>
      </c>
      <c r="AR356" s="1005"/>
      <c r="AS356" s="107"/>
      <c r="AT356" s="1"/>
      <c r="AU356" s="1" t="s">
        <v>8</v>
      </c>
      <c r="AV356" s="970">
        <f>'Rekap1 +tunjangan'!AM48</f>
        <v>42785.63</v>
      </c>
      <c r="AW356" s="971"/>
      <c r="AX356" s="971"/>
      <c r="AY356" s="971"/>
      <c r="AZ356" s="971"/>
      <c r="BA356" s="972"/>
    </row>
    <row r="357" spans="1:56" ht="3" customHeight="1" x14ac:dyDescent="0.25">
      <c r="A357" s="1"/>
      <c r="B357" s="1"/>
      <c r="C357" s="1"/>
      <c r="D357" s="1"/>
      <c r="E357" s="1"/>
      <c r="F357" s="1"/>
      <c r="G357" s="1"/>
      <c r="H357" s="1"/>
      <c r="I357" s="4"/>
      <c r="J357" s="1"/>
      <c r="K357" s="1"/>
      <c r="L357" s="1"/>
      <c r="M357" s="15"/>
      <c r="N357" s="15"/>
      <c r="O357" s="1"/>
      <c r="P357" s="4"/>
      <c r="Q357" s="4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504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>
        <v>0</v>
      </c>
      <c r="AY357" s="1"/>
      <c r="AZ357" s="1"/>
      <c r="BA357" s="1"/>
    </row>
    <row r="358" spans="1:56" ht="15.75" x14ac:dyDescent="0.25">
      <c r="A358" s="1"/>
      <c r="B358" s="1"/>
      <c r="C358" s="1" t="s">
        <v>41</v>
      </c>
      <c r="D358" s="1"/>
      <c r="E358" s="1"/>
      <c r="F358" s="1"/>
      <c r="G358" s="1"/>
      <c r="H358" s="1"/>
      <c r="I358" s="4"/>
      <c r="J358" s="1"/>
      <c r="K358" s="1"/>
      <c r="L358" s="1"/>
      <c r="M358" s="1"/>
      <c r="N358" s="1"/>
      <c r="O358" s="1"/>
      <c r="P358" s="4"/>
      <c r="Q358" s="4" t="s">
        <v>8</v>
      </c>
      <c r="R358" s="1"/>
      <c r="S358" s="970">
        <f>'Rekap1 +tunjangan'!H48</f>
        <v>0</v>
      </c>
      <c r="T358" s="971"/>
      <c r="U358" s="971"/>
      <c r="V358" s="971"/>
      <c r="W358" s="971"/>
      <c r="X358" s="972"/>
      <c r="Y358" s="108"/>
      <c r="Z358" s="1"/>
      <c r="AA358" s="1"/>
      <c r="AB358" s="1"/>
      <c r="AC358" s="1" t="s">
        <v>88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992"/>
      <c r="AR358" s="992"/>
      <c r="AS358" s="119"/>
      <c r="AT358" s="1"/>
      <c r="AU358" s="1" t="s">
        <v>8</v>
      </c>
      <c r="AV358" s="970">
        <f>'Rekap1 +tunjangan'!AF48</f>
        <v>91964.075000000012</v>
      </c>
      <c r="AW358" s="971"/>
      <c r="AX358" s="971"/>
      <c r="AY358" s="971"/>
      <c r="AZ358" s="971"/>
      <c r="BA358" s="972"/>
    </row>
    <row r="359" spans="1:56" ht="3" customHeight="1" x14ac:dyDescent="0.25">
      <c r="A359" s="1"/>
      <c r="B359" s="1"/>
      <c r="C359" s="1"/>
      <c r="D359" s="1"/>
      <c r="E359" s="1"/>
      <c r="F359" s="1"/>
      <c r="G359" s="1"/>
      <c r="H359" s="1"/>
      <c r="I359" s="4"/>
      <c r="J359" s="1"/>
      <c r="K359" s="1"/>
      <c r="L359" s="1"/>
      <c r="M359" s="1"/>
      <c r="N359" s="1"/>
      <c r="O359" s="1"/>
      <c r="P359" s="39"/>
      <c r="Q359" s="39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504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6" ht="15.75" x14ac:dyDescent="0.25">
      <c r="A360" s="1"/>
      <c r="B360" s="1"/>
      <c r="C360" s="1" t="s">
        <v>21</v>
      </c>
      <c r="D360" s="1"/>
      <c r="E360" s="1"/>
      <c r="F360" s="1"/>
      <c r="G360" s="1"/>
      <c r="H360" s="1"/>
      <c r="I360" s="4"/>
      <c r="J360" s="1"/>
      <c r="K360" s="1"/>
      <c r="L360" s="1"/>
      <c r="M360" s="1"/>
      <c r="N360" s="1"/>
      <c r="O360" s="1"/>
      <c r="P360" s="4"/>
      <c r="Q360" s="4" t="s">
        <v>8</v>
      </c>
      <c r="R360" s="1"/>
      <c r="S360" s="970">
        <f>'Rekap1 +tunjangan'!I48</f>
        <v>0</v>
      </c>
      <c r="T360" s="971"/>
      <c r="U360" s="971"/>
      <c r="V360" s="971"/>
      <c r="W360" s="971"/>
      <c r="X360" s="972"/>
      <c r="Y360" s="108"/>
      <c r="Z360" s="1"/>
      <c r="AA360" s="1"/>
      <c r="AB360" s="1"/>
      <c r="AC360" s="1" t="s">
        <v>551</v>
      </c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5"/>
      <c r="AV360" s="1013"/>
      <c r="AW360" s="1013"/>
      <c r="AX360" s="1013"/>
      <c r="AY360" s="1013"/>
      <c r="AZ360" s="1013"/>
      <c r="BA360" s="1013"/>
    </row>
    <row r="361" spans="1:56" ht="3" customHeight="1" x14ac:dyDescent="0.25">
      <c r="A361" s="1"/>
      <c r="B361" s="1"/>
      <c r="C361" s="1"/>
      <c r="D361" s="1"/>
      <c r="E361" s="1"/>
      <c r="F361" s="1"/>
      <c r="G361" s="1"/>
      <c r="H361" s="1"/>
      <c r="I361" s="4"/>
      <c r="J361" s="1"/>
      <c r="K361" s="1"/>
      <c r="L361" s="1"/>
      <c r="M361" s="1"/>
      <c r="N361" s="1"/>
      <c r="O361" s="1"/>
      <c r="P361" s="39"/>
      <c r="Q361" s="39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6" ht="15.75" x14ac:dyDescent="0.25">
      <c r="A362" s="1"/>
      <c r="B362" s="1"/>
      <c r="C362" s="1" t="s">
        <v>1</v>
      </c>
      <c r="D362" s="1"/>
      <c r="E362" s="1"/>
      <c r="F362" s="1"/>
      <c r="G362" s="1"/>
      <c r="H362" s="1"/>
      <c r="I362" s="4"/>
      <c r="J362" s="1"/>
      <c r="K362" s="990">
        <f>'Rekap1 +tunjangan'!D48</f>
        <v>22</v>
      </c>
      <c r="L362" s="991"/>
      <c r="M362" s="125" t="s">
        <v>31</v>
      </c>
      <c r="N362" s="107"/>
      <c r="O362" s="1"/>
      <c r="P362" s="4"/>
      <c r="Q362" s="4" t="s">
        <v>8</v>
      </c>
      <c r="R362" s="1"/>
      <c r="S362" s="970">
        <f>'Rekap1 +tunjangan'!N48</f>
        <v>660000</v>
      </c>
      <c r="T362" s="971"/>
      <c r="U362" s="971"/>
      <c r="V362" s="971"/>
      <c r="W362" s="971"/>
      <c r="X362" s="972"/>
      <c r="Y362" s="108"/>
      <c r="Z362" s="1"/>
      <c r="AA362" s="1"/>
      <c r="AB362" s="1"/>
      <c r="AC362" s="1" t="s">
        <v>128</v>
      </c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969">
        <v>0.02</v>
      </c>
      <c r="AO362" s="969"/>
      <c r="AP362" s="969"/>
      <c r="AQ362" s="1"/>
      <c r="AR362" s="1"/>
      <c r="AS362" s="1"/>
      <c r="AT362" s="1"/>
      <c r="AU362" s="1" t="s">
        <v>8</v>
      </c>
      <c r="AV362" s="970">
        <f>'BPJS Ketenagakerjaan'!K32</f>
        <v>85571.26</v>
      </c>
      <c r="AW362" s="971"/>
      <c r="AX362" s="971"/>
      <c r="AY362" s="971"/>
      <c r="AZ362" s="971"/>
      <c r="BA362" s="972"/>
    </row>
    <row r="363" spans="1:56" ht="3" customHeight="1" x14ac:dyDescent="0.25">
      <c r="A363" s="1"/>
      <c r="B363" s="1"/>
      <c r="C363" s="1"/>
      <c r="D363" s="1"/>
      <c r="E363" s="1"/>
      <c r="F363" s="1"/>
      <c r="G363" s="1"/>
      <c r="H363" s="1"/>
      <c r="I363" s="4"/>
      <c r="J363" s="1"/>
      <c r="K363" s="1"/>
      <c r="L363" s="1"/>
      <c r="M363" s="3"/>
      <c r="N363" s="1"/>
      <c r="O363" s="1"/>
      <c r="P363" s="4"/>
      <c r="Q363" s="4"/>
      <c r="R363" s="1"/>
      <c r="S363" s="108"/>
      <c r="T363" s="108"/>
      <c r="U363" s="108"/>
      <c r="V363" s="108"/>
      <c r="W363" s="108"/>
      <c r="X363" s="108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1:56" ht="15.75" x14ac:dyDescent="0.25">
      <c r="A364" s="1"/>
      <c r="B364" s="1"/>
      <c r="C364" s="1" t="s">
        <v>2</v>
      </c>
      <c r="D364" s="1"/>
      <c r="E364" s="1"/>
      <c r="F364" s="1"/>
      <c r="G364" s="1"/>
      <c r="H364" s="1"/>
      <c r="I364" s="4"/>
      <c r="J364" s="1"/>
      <c r="K364" s="990">
        <f>K362</f>
        <v>22</v>
      </c>
      <c r="L364" s="991"/>
      <c r="M364" s="125" t="s">
        <v>31</v>
      </c>
      <c r="N364" s="107"/>
      <c r="O364" s="1"/>
      <c r="P364" s="4"/>
      <c r="Q364" s="4" t="s">
        <v>8</v>
      </c>
      <c r="R364" s="1"/>
      <c r="S364" s="970">
        <f>'Rekap1 +tunjangan'!P48</f>
        <v>704000</v>
      </c>
      <c r="T364" s="971"/>
      <c r="U364" s="971"/>
      <c r="V364" s="971"/>
      <c r="W364" s="971"/>
      <c r="X364" s="972"/>
      <c r="Y364" s="108"/>
      <c r="Z364" s="1"/>
      <c r="AA364" s="1"/>
      <c r="AB364" s="1"/>
      <c r="AC364" s="1" t="s">
        <v>602</v>
      </c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969">
        <v>0.01</v>
      </c>
      <c r="AO364" s="969"/>
      <c r="AP364" s="969"/>
      <c r="AQ364" s="88"/>
      <c r="AR364" s="1"/>
      <c r="AS364" s="1"/>
      <c r="AT364" s="1"/>
      <c r="AU364" s="1" t="s">
        <v>8</v>
      </c>
      <c r="AV364" s="970">
        <f>'BPJS Ketenagakerjaan'!P32</f>
        <v>42785.63</v>
      </c>
      <c r="AW364" s="971"/>
      <c r="AX364" s="971"/>
      <c r="AY364" s="971"/>
      <c r="AZ364" s="971"/>
      <c r="BA364" s="972"/>
    </row>
    <row r="365" spans="1:56" ht="3" customHeight="1" x14ac:dyDescent="0.25">
      <c r="A365" s="1"/>
      <c r="B365" s="1"/>
      <c r="C365" s="1"/>
      <c r="D365" s="1"/>
      <c r="E365" s="1"/>
      <c r="F365" s="1"/>
      <c r="G365" s="1"/>
      <c r="H365" s="1"/>
      <c r="I365" s="4"/>
      <c r="J365" s="1"/>
      <c r="K365" s="1"/>
      <c r="L365" s="1"/>
      <c r="M365" s="1"/>
      <c r="N365" s="1"/>
      <c r="O365" s="1"/>
      <c r="P365" s="4"/>
      <c r="Q365" s="4"/>
      <c r="R365" s="1"/>
      <c r="S365" s="108"/>
      <c r="T365" s="108"/>
      <c r="U365" s="108"/>
      <c r="V365" s="108"/>
      <c r="W365" s="108"/>
      <c r="X365" s="108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1:56" ht="15.75" x14ac:dyDescent="0.25">
      <c r="A366" s="1"/>
      <c r="B366" s="1"/>
      <c r="C366" s="1" t="s">
        <v>3</v>
      </c>
      <c r="D366" s="1"/>
      <c r="E366" s="1"/>
      <c r="F366" s="1"/>
      <c r="G366" s="1"/>
      <c r="H366" s="1"/>
      <c r="I366" s="4"/>
      <c r="J366" s="1"/>
      <c r="K366" s="1"/>
      <c r="L366" s="1"/>
      <c r="M366" s="107"/>
      <c r="N366" s="107"/>
      <c r="O366" s="1"/>
      <c r="P366" s="39"/>
      <c r="Q366" s="39" t="s">
        <v>8</v>
      </c>
      <c r="R366" s="1"/>
      <c r="S366" s="970">
        <f>'Rekap1 +tunjangan'!Q48</f>
        <v>0</v>
      </c>
      <c r="T366" s="971"/>
      <c r="U366" s="971"/>
      <c r="V366" s="971"/>
      <c r="W366" s="971"/>
      <c r="X366" s="972"/>
      <c r="Y366" s="108"/>
      <c r="Z366" s="1"/>
      <c r="AA366" s="1"/>
      <c r="AB366" s="1"/>
      <c r="AC366" s="1" t="s">
        <v>172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013"/>
      <c r="AW366" s="1013"/>
      <c r="AX366" s="1013"/>
      <c r="AY366" s="1013"/>
      <c r="AZ366" s="1013"/>
      <c r="BA366" s="1013"/>
    </row>
    <row r="367" spans="1:56" ht="3" customHeight="1" x14ac:dyDescent="0.25">
      <c r="A367" s="1"/>
      <c r="B367" s="1"/>
      <c r="C367" s="1"/>
      <c r="D367" s="1"/>
      <c r="E367" s="1"/>
      <c r="F367" s="1"/>
      <c r="G367" s="1"/>
      <c r="H367" s="1"/>
      <c r="I367" s="4"/>
      <c r="J367" s="1"/>
      <c r="K367" s="1"/>
      <c r="L367" s="1"/>
      <c r="M367" s="1"/>
      <c r="N367" s="1"/>
      <c r="O367" s="1"/>
      <c r="P367" s="39"/>
      <c r="Q367" s="39"/>
      <c r="R367" s="1"/>
      <c r="S367" s="1"/>
      <c r="T367" s="1"/>
      <c r="U367" s="1"/>
      <c r="V367" s="1"/>
      <c r="W367" s="1"/>
      <c r="X367" s="1"/>
      <c r="Y367" s="108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1:56" ht="15.75" x14ac:dyDescent="0.25">
      <c r="A368" s="1"/>
      <c r="B368" s="1"/>
      <c r="C368" s="1" t="s">
        <v>105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39"/>
      <c r="Q368" s="39" t="s">
        <v>8</v>
      </c>
      <c r="R368" s="1"/>
      <c r="S368" s="970">
        <f>'Rekap1 +tunjangan'!R48</f>
        <v>0</v>
      </c>
      <c r="T368" s="971"/>
      <c r="U368" s="971"/>
      <c r="V368" s="971"/>
      <c r="W368" s="971"/>
      <c r="X368" s="972"/>
      <c r="Y368" s="108"/>
      <c r="Z368" s="1"/>
      <c r="AA368" s="1"/>
      <c r="AB368" s="1"/>
      <c r="AC368" s="1" t="s">
        <v>174</v>
      </c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970">
        <f>KOPERASI!C28</f>
        <v>0</v>
      </c>
      <c r="AW368" s="971"/>
      <c r="AX368" s="971"/>
      <c r="AY368" s="971"/>
      <c r="AZ368" s="971"/>
      <c r="BA368" s="972"/>
      <c r="BC368" s="1"/>
      <c r="BD368" s="1"/>
    </row>
    <row r="369" spans="1:53" ht="3" customHeight="1" x14ac:dyDescent="0.25">
      <c r="A369" s="1"/>
      <c r="B369" s="1"/>
      <c r="C369" s="1"/>
      <c r="D369" s="1"/>
      <c r="E369" s="1"/>
      <c r="F369" s="1"/>
      <c r="G369" s="1"/>
      <c r="H369" s="1"/>
      <c r="I369" s="4"/>
      <c r="J369" s="1"/>
      <c r="K369" s="1"/>
      <c r="L369" s="1"/>
      <c r="M369" s="1"/>
      <c r="N369" s="1"/>
      <c r="O369" s="1"/>
      <c r="P369" s="39"/>
      <c r="Q369" s="39"/>
      <c r="R369" s="1"/>
      <c r="S369" s="108"/>
      <c r="T369" s="108"/>
      <c r="U369" s="108"/>
      <c r="V369" s="108"/>
      <c r="W369" s="108"/>
      <c r="X369" s="108"/>
      <c r="Y369" s="108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1:53" ht="15.75" x14ac:dyDescent="0.25">
      <c r="A370" s="1"/>
      <c r="B370" s="1"/>
      <c r="C370" s="1" t="s">
        <v>106</v>
      </c>
      <c r="D370" s="1"/>
      <c r="E370" s="1"/>
      <c r="F370" s="1"/>
      <c r="G370" s="1"/>
      <c r="H370" s="1"/>
      <c r="I370" s="4"/>
      <c r="J370" s="1"/>
      <c r="K370" s="1"/>
      <c r="L370" s="1"/>
      <c r="M370" s="1"/>
      <c r="N370" s="1"/>
      <c r="O370" s="1"/>
      <c r="P370" s="4"/>
      <c r="Q370" s="4" t="s">
        <v>8</v>
      </c>
      <c r="R370" s="1"/>
      <c r="S370" s="970">
        <f>'Rekap1 +tunjangan'!T48</f>
        <v>0</v>
      </c>
      <c r="T370" s="971"/>
      <c r="U370" s="971"/>
      <c r="V370" s="971"/>
      <c r="W370" s="971"/>
      <c r="X370" s="972"/>
      <c r="Y370" s="108"/>
      <c r="Z370" s="1"/>
      <c r="AA370" s="1"/>
      <c r="AB370" s="1"/>
      <c r="AC370" s="1" t="s">
        <v>173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970">
        <f>KOPERASI!D28</f>
        <v>100000</v>
      </c>
      <c r="AW370" s="971"/>
      <c r="AX370" s="971"/>
      <c r="AY370" s="971"/>
      <c r="AZ370" s="971"/>
      <c r="BA370" s="972"/>
    </row>
    <row r="371" spans="1:53" ht="3" customHeight="1" x14ac:dyDescent="0.25">
      <c r="A371" s="1"/>
      <c r="B371" s="1"/>
      <c r="C371" s="1"/>
      <c r="D371" s="1"/>
      <c r="E371" s="1"/>
      <c r="F371" s="1"/>
      <c r="G371" s="1"/>
      <c r="H371" s="1"/>
      <c r="I371" s="4"/>
      <c r="J371" s="1"/>
      <c r="K371" s="1"/>
      <c r="L371" s="1"/>
      <c r="M371" s="1"/>
      <c r="N371" s="1"/>
      <c r="O371" s="1"/>
      <c r="P371" s="4"/>
      <c r="Q371" s="4"/>
      <c r="R371" s="1"/>
      <c r="S371" s="108"/>
      <c r="T371" s="108"/>
      <c r="U371" s="108"/>
      <c r="V371" s="108"/>
      <c r="W371" s="108"/>
      <c r="X371" s="108"/>
      <c r="Y371" s="1"/>
      <c r="Z371" s="1"/>
      <c r="AA371" s="1"/>
      <c r="AB371" s="1"/>
      <c r="AC371" s="1"/>
      <c r="AD371" s="1"/>
      <c r="AE371" s="1"/>
      <c r="AF371" s="1"/>
      <c r="AG371" s="39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1:53" ht="15.75" x14ac:dyDescent="0.25">
      <c r="A372" s="1"/>
      <c r="B372" s="1"/>
      <c r="C372" s="1" t="s">
        <v>183</v>
      </c>
      <c r="D372" s="1"/>
      <c r="E372" s="1"/>
      <c r="F372" s="1"/>
      <c r="G372" s="1"/>
      <c r="H372" s="1"/>
      <c r="I372" s="4"/>
      <c r="J372" s="1"/>
      <c r="K372" s="1"/>
      <c r="L372" s="1"/>
      <c r="M372" s="1"/>
      <c r="N372" s="1"/>
      <c r="O372" s="1"/>
      <c r="P372" s="39"/>
      <c r="Q372" s="39" t="s">
        <v>8</v>
      </c>
      <c r="R372" s="1"/>
      <c r="S372" s="970">
        <f>'Rekap1 +tunjangan'!U48</f>
        <v>0</v>
      </c>
      <c r="T372" s="971"/>
      <c r="U372" s="971"/>
      <c r="V372" s="971"/>
      <c r="W372" s="971"/>
      <c r="X372" s="972"/>
      <c r="Y372" s="108"/>
      <c r="Z372" s="1"/>
      <c r="AA372" s="1"/>
      <c r="AB372" s="1"/>
      <c r="AC372" s="1" t="s">
        <v>175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970">
        <f>KOPERASI!E28</f>
        <v>0</v>
      </c>
      <c r="AW372" s="971"/>
      <c r="AX372" s="971"/>
      <c r="AY372" s="971"/>
      <c r="AZ372" s="971"/>
      <c r="BA372" s="972"/>
    </row>
    <row r="373" spans="1:53" ht="3" customHeight="1" x14ac:dyDescent="0.25">
      <c r="A373" s="1"/>
      <c r="B373" s="1"/>
      <c r="C373" s="1"/>
      <c r="D373" s="1"/>
      <c r="E373" s="1"/>
      <c r="F373" s="1"/>
      <c r="G373" s="1"/>
      <c r="H373" s="1"/>
      <c r="I373" s="4"/>
      <c r="J373" s="1"/>
      <c r="K373" s="1"/>
      <c r="L373" s="1"/>
      <c r="M373" s="1"/>
      <c r="N373" s="1"/>
      <c r="O373" s="4"/>
      <c r="P373" s="4"/>
      <c r="Q373" s="4"/>
      <c r="R373" s="1"/>
      <c r="S373" s="108"/>
      <c r="T373" s="108"/>
      <c r="U373" s="108"/>
      <c r="V373" s="108"/>
      <c r="W373" s="108"/>
      <c r="X373" s="108"/>
      <c r="Y373" s="108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1:53" ht="15.75" x14ac:dyDescent="0.25">
      <c r="A374" s="1"/>
      <c r="B374" s="1"/>
      <c r="C374" s="1" t="s">
        <v>187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39" t="s">
        <v>8</v>
      </c>
      <c r="R374" s="1"/>
      <c r="S374" s="970">
        <f>'Rekap1 +tunjangan'!W48</f>
        <v>0</v>
      </c>
      <c r="T374" s="971"/>
      <c r="U374" s="971"/>
      <c r="V374" s="971"/>
      <c r="W374" s="971"/>
      <c r="X374" s="972"/>
      <c r="Y374" s="108"/>
      <c r="Z374" s="1"/>
      <c r="AA374" s="1"/>
      <c r="AB374" s="1"/>
      <c r="AC374" s="1" t="s">
        <v>200</v>
      </c>
      <c r="AD374" s="1"/>
      <c r="AE374" s="1"/>
      <c r="AF374" s="1"/>
      <c r="AG374" s="1"/>
      <c r="AH374" s="5" t="s">
        <v>19</v>
      </c>
      <c r="AI374" s="67"/>
      <c r="AJ374" s="73"/>
      <c r="AK374" s="1067">
        <f>KOPERASI!J27</f>
        <v>18</v>
      </c>
      <c r="AL374" s="1068"/>
      <c r="AM374" s="16"/>
      <c r="AN374" s="72" t="s">
        <v>132</v>
      </c>
      <c r="AO374" s="67"/>
      <c r="AP374" s="74"/>
      <c r="AQ374" s="1067">
        <f>36-AK374</f>
        <v>18</v>
      </c>
      <c r="AR374" s="1068"/>
      <c r="AS374" s="119"/>
      <c r="AT374" s="1"/>
      <c r="AU374" s="1" t="s">
        <v>8</v>
      </c>
      <c r="AV374" s="970">
        <f>KOPERASI!H27</f>
        <v>1266667</v>
      </c>
      <c r="AW374" s="971"/>
      <c r="AX374" s="971"/>
      <c r="AY374" s="971"/>
      <c r="AZ374" s="971"/>
      <c r="BA374" s="972"/>
    </row>
    <row r="375" spans="1:53" ht="3" customHeight="1" x14ac:dyDescent="0.25">
      <c r="A375" s="1"/>
      <c r="B375" s="1"/>
      <c r="Y375" s="108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1:53" ht="15.75" x14ac:dyDescent="0.25">
      <c r="A376" s="1"/>
      <c r="B376" s="1"/>
      <c r="Y376" s="108"/>
      <c r="Z376" s="1"/>
      <c r="AA376" s="1"/>
      <c r="AB376" s="1"/>
      <c r="AC376" s="1" t="s">
        <v>471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983"/>
      <c r="AT376" s="983"/>
      <c r="AU376" s="1" t="s">
        <v>8</v>
      </c>
      <c r="AV376" s="970">
        <f>KOPERASI!G27</f>
        <v>510000</v>
      </c>
      <c r="AW376" s="971"/>
      <c r="AX376" s="971"/>
      <c r="AY376" s="971"/>
      <c r="AZ376" s="971"/>
      <c r="BA376" s="972"/>
    </row>
    <row r="377" spans="1:53" ht="3" customHeight="1" x14ac:dyDescent="0.25">
      <c r="A377" s="1"/>
      <c r="B377" s="1"/>
      <c r="Y377" s="108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1:53" ht="15.75" x14ac:dyDescent="0.25">
      <c r="A378" s="1"/>
      <c r="B378" s="1"/>
      <c r="Y378" s="108"/>
      <c r="Z378" s="1"/>
      <c r="AA378" s="1"/>
      <c r="AB378" s="1"/>
      <c r="AC378" s="1" t="s">
        <v>474</v>
      </c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 t="s">
        <v>8</v>
      </c>
      <c r="AV378" s="970">
        <f>'Rekap1 +tunjangan'!AD48</f>
        <v>0</v>
      </c>
      <c r="AW378" s="971"/>
      <c r="AX378" s="971"/>
      <c r="AY378" s="971"/>
      <c r="AZ378" s="971"/>
      <c r="BA378" s="972"/>
    </row>
    <row r="379" spans="1:53" ht="3" customHeight="1" x14ac:dyDescent="0.25">
      <c r="A379" s="1"/>
      <c r="B379" s="1"/>
      <c r="Y379" s="108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1:53" ht="15.75" x14ac:dyDescent="0.25">
      <c r="A380" s="1"/>
      <c r="B380" s="1"/>
      <c r="Y380" s="108"/>
      <c r="Z380" s="1"/>
      <c r="AA380" s="1"/>
      <c r="AB380" s="1"/>
      <c r="AC380" s="1" t="s">
        <v>171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983">
        <v>0.4</v>
      </c>
      <c r="AT380" s="983"/>
      <c r="AU380" s="1" t="s">
        <v>8</v>
      </c>
      <c r="AV380" s="970">
        <f>'Rekap1 +tunjangan'!AJ48</f>
        <v>220713.78</v>
      </c>
      <c r="AW380" s="971"/>
      <c r="AX380" s="971"/>
      <c r="AY380" s="971"/>
      <c r="AZ380" s="971"/>
      <c r="BA380" s="972"/>
    </row>
    <row r="381" spans="1:53" ht="3" customHeight="1" x14ac:dyDescent="0.25">
      <c r="A381" s="1"/>
      <c r="B381" s="1"/>
      <c r="Y381" s="108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53" ht="15.75" x14ac:dyDescent="0.25">
      <c r="A382" s="1"/>
      <c r="B382" s="1"/>
      <c r="Y382" s="108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ht="3" customHeight="1" x14ac:dyDescent="0.25">
      <c r="A383" s="1"/>
      <c r="B383" s="1"/>
      <c r="C383" s="1"/>
      <c r="D383" s="1"/>
      <c r="E383" s="1"/>
      <c r="F383" s="1"/>
      <c r="G383" s="1"/>
      <c r="H383" s="1"/>
      <c r="I383" s="4"/>
      <c r="J383" s="1"/>
      <c r="K383" s="1"/>
      <c r="L383" s="1"/>
      <c r="M383" s="1"/>
      <c r="N383" s="1"/>
      <c r="O383" s="4"/>
      <c r="P383" s="4"/>
      <c r="Q383" s="4"/>
      <c r="R383" s="1"/>
      <c r="S383" s="108"/>
      <c r="T383" s="108"/>
      <c r="U383" s="108"/>
      <c r="V383" s="108"/>
      <c r="W383" s="108"/>
      <c r="X383" s="108"/>
      <c r="Y383" s="108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spans="1:53" ht="15.75" x14ac:dyDescent="0.25">
      <c r="A384" s="1"/>
      <c r="B384" s="1" t="s">
        <v>154</v>
      </c>
      <c r="C384" s="1" t="s">
        <v>126</v>
      </c>
      <c r="D384" s="1"/>
      <c r="E384" s="1"/>
      <c r="F384" s="1"/>
      <c r="G384" s="1"/>
      <c r="H384" s="1"/>
      <c r="I384" s="4"/>
      <c r="J384" s="1"/>
      <c r="K384" s="1"/>
      <c r="L384" s="1"/>
      <c r="M384" s="1"/>
      <c r="N384" s="1"/>
      <c r="O384" s="1"/>
      <c r="P384" s="4"/>
      <c r="Q384" s="4" t="s">
        <v>8</v>
      </c>
      <c r="R384" s="1"/>
      <c r="S384" s="970">
        <f>'Rekap1 +tunjangan'!S48</f>
        <v>0</v>
      </c>
      <c r="T384" s="971"/>
      <c r="U384" s="971"/>
      <c r="V384" s="971"/>
      <c r="W384" s="971"/>
      <c r="X384" s="972"/>
      <c r="Y384" s="108"/>
      <c r="Z384" s="1"/>
      <c r="AA384" s="1" t="s">
        <v>169</v>
      </c>
      <c r="AB384" s="1"/>
      <c r="AC384" s="1" t="s">
        <v>129</v>
      </c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 t="s">
        <v>8</v>
      </c>
      <c r="AV384" s="970">
        <f>'Rekap1 +tunjangan'!AG48</f>
        <v>0</v>
      </c>
      <c r="AW384" s="971"/>
      <c r="AX384" s="971"/>
      <c r="AY384" s="971"/>
      <c r="AZ384" s="971"/>
      <c r="BA384" s="972"/>
    </row>
    <row r="385" spans="1:63" ht="3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08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spans="1:63" ht="15.7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spans="1:63" ht="3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08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spans="1:63" ht="15.75" x14ac:dyDescent="0.25">
      <c r="A388" s="1"/>
      <c r="B388" s="1"/>
      <c r="C388" s="9" t="s">
        <v>4</v>
      </c>
      <c r="D388" s="1"/>
      <c r="E388" s="1"/>
      <c r="F388" s="1"/>
      <c r="G388" s="1"/>
      <c r="H388" s="1"/>
      <c r="I388" s="4"/>
      <c r="J388" s="1"/>
      <c r="K388" s="1"/>
      <c r="L388" s="1"/>
      <c r="M388" s="1"/>
      <c r="N388" s="1"/>
      <c r="O388" s="4"/>
      <c r="P388" s="4"/>
      <c r="Q388" s="39" t="s">
        <v>8</v>
      </c>
      <c r="R388" s="1"/>
      <c r="S388" s="985">
        <f>SUM(S352:X387)</f>
        <v>5642563</v>
      </c>
      <c r="T388" s="986"/>
      <c r="U388" s="986"/>
      <c r="V388" s="986"/>
      <c r="W388" s="986"/>
      <c r="X388" s="987"/>
      <c r="Y388" s="89"/>
      <c r="Z388" s="1"/>
      <c r="AA388" s="9" t="s">
        <v>4</v>
      </c>
      <c r="AB388" s="9"/>
      <c r="AC388" s="1"/>
      <c r="AD388" s="1"/>
      <c r="AE388" s="1"/>
      <c r="AF388" s="1"/>
      <c r="AG388" s="4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 t="s">
        <v>8</v>
      </c>
      <c r="AV388" s="985">
        <f>SUM(AV354:BA387)</f>
        <v>2360487.3749999995</v>
      </c>
      <c r="AW388" s="986"/>
      <c r="AX388" s="986"/>
      <c r="AY388" s="986"/>
      <c r="AZ388" s="986"/>
      <c r="BA388" s="987"/>
      <c r="BC388" s="134">
        <f>AV388-AV364</f>
        <v>2317701.7449999996</v>
      </c>
    </row>
    <row r="389" spans="1:63" ht="16.5" thickBot="1" x14ac:dyDescent="0.3">
      <c r="A389" s="1"/>
      <c r="B389" s="1"/>
      <c r="C389" s="1"/>
      <c r="D389" s="1"/>
      <c r="E389" s="1"/>
      <c r="F389" s="1"/>
      <c r="G389" s="1"/>
      <c r="H389" s="1"/>
      <c r="I389" s="39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39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spans="1:63" ht="21" customHeight="1" thickTop="1" x14ac:dyDescent="0.3">
      <c r="A390" s="19"/>
      <c r="B390" s="973"/>
      <c r="C390" s="974"/>
      <c r="D390" s="974"/>
      <c r="E390" s="974"/>
      <c r="F390" s="974"/>
      <c r="G390" s="1006" t="s">
        <v>130</v>
      </c>
      <c r="H390" s="1006"/>
      <c r="I390" s="1006"/>
      <c r="J390" s="1006"/>
      <c r="K390" s="1006"/>
      <c r="L390" s="1006"/>
      <c r="M390" s="1006"/>
      <c r="N390" s="1006"/>
      <c r="O390" s="1006"/>
      <c r="P390" s="1006"/>
      <c r="Q390" s="1006"/>
      <c r="R390" s="1006"/>
      <c r="S390" s="1006"/>
      <c r="T390" s="1006"/>
      <c r="U390" s="1006"/>
      <c r="V390" s="1006"/>
      <c r="W390" s="1006"/>
      <c r="X390" s="1008"/>
      <c r="Y390" s="126"/>
      <c r="Z390" s="1010" t="s">
        <v>8</v>
      </c>
      <c r="AA390" s="974"/>
      <c r="AB390" s="111"/>
      <c r="AC390" s="981">
        <f>S388-AV388</f>
        <v>3282075.6250000005</v>
      </c>
      <c r="AD390" s="981"/>
      <c r="AE390" s="981"/>
      <c r="AF390" s="981"/>
      <c r="AG390" s="981"/>
      <c r="AH390" s="981"/>
      <c r="AI390" s="981"/>
      <c r="AJ390" s="981"/>
      <c r="AK390" s="981"/>
      <c r="AL390" s="981"/>
      <c r="AM390" s="981"/>
      <c r="AN390" s="981"/>
      <c r="AO390" s="981"/>
      <c r="AP390" s="981"/>
      <c r="AQ390" s="112"/>
      <c r="AR390" s="112"/>
      <c r="AS390" s="112"/>
      <c r="AT390" s="113"/>
      <c r="AU390" s="113"/>
      <c r="AV390" s="113"/>
      <c r="AW390" s="113"/>
      <c r="AX390" s="113"/>
      <c r="AY390" s="113"/>
      <c r="AZ390" s="113"/>
      <c r="BA390" s="114"/>
      <c r="BE390" s="1012"/>
      <c r="BF390" s="989"/>
      <c r="BG390" s="989"/>
      <c r="BH390" s="989"/>
      <c r="BI390" s="989"/>
      <c r="BJ390" s="989"/>
      <c r="BK390" s="989"/>
    </row>
    <row r="391" spans="1:63" ht="21" customHeight="1" thickBot="1" x14ac:dyDescent="0.35">
      <c r="A391" s="34"/>
      <c r="B391" s="975"/>
      <c r="C391" s="976"/>
      <c r="D391" s="976"/>
      <c r="E391" s="976"/>
      <c r="F391" s="976"/>
      <c r="G391" s="1007"/>
      <c r="H391" s="1007"/>
      <c r="I391" s="1007"/>
      <c r="J391" s="1007"/>
      <c r="K391" s="1007"/>
      <c r="L391" s="1007"/>
      <c r="M391" s="1007"/>
      <c r="N391" s="1007"/>
      <c r="O391" s="1007"/>
      <c r="P391" s="1007"/>
      <c r="Q391" s="1007"/>
      <c r="R391" s="1007"/>
      <c r="S391" s="1007"/>
      <c r="T391" s="1007"/>
      <c r="U391" s="1007"/>
      <c r="V391" s="1007"/>
      <c r="W391" s="1007"/>
      <c r="X391" s="1009"/>
      <c r="Y391" s="128"/>
      <c r="Z391" s="1011"/>
      <c r="AA391" s="976"/>
      <c r="AB391" s="115"/>
      <c r="AC391" s="982"/>
      <c r="AD391" s="982"/>
      <c r="AE391" s="982"/>
      <c r="AF391" s="982"/>
      <c r="AG391" s="982"/>
      <c r="AH391" s="982"/>
      <c r="AI391" s="982"/>
      <c r="AJ391" s="982"/>
      <c r="AK391" s="982"/>
      <c r="AL391" s="982"/>
      <c r="AM391" s="982"/>
      <c r="AN391" s="982"/>
      <c r="AO391" s="982"/>
      <c r="AP391" s="982"/>
      <c r="AQ391" s="116"/>
      <c r="AR391" s="116"/>
      <c r="AS391" s="116"/>
      <c r="AT391" s="117"/>
      <c r="AU391" s="117"/>
      <c r="AV391" s="117"/>
      <c r="AW391" s="117"/>
      <c r="AX391" s="117"/>
      <c r="AY391" s="117"/>
      <c r="AZ391" s="117"/>
      <c r="BA391" s="118"/>
    </row>
    <row r="392" spans="1:63" ht="16.5" thickTop="1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spans="1:63" ht="15.75" x14ac:dyDescent="0.25">
      <c r="B393" s="1" t="s">
        <v>170</v>
      </c>
      <c r="C393" s="1" t="s">
        <v>155</v>
      </c>
      <c r="D393" s="1"/>
      <c r="E393" s="1"/>
      <c r="F393" s="1"/>
      <c r="G393" s="1"/>
      <c r="H393" s="1"/>
      <c r="I393" s="4"/>
      <c r="J393" s="1"/>
      <c r="K393" s="1"/>
      <c r="L393" s="1"/>
      <c r="M393" s="1"/>
      <c r="N393" s="1"/>
      <c r="O393" s="4"/>
      <c r="P393" s="4"/>
      <c r="Q393" s="4"/>
      <c r="R393" s="1"/>
      <c r="S393" s="108"/>
      <c r="T393" s="108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spans="1:63" ht="15.75" x14ac:dyDescent="0.25">
      <c r="B394" s="1">
        <v>1</v>
      </c>
      <c r="C394" s="1" t="s">
        <v>555</v>
      </c>
      <c r="D394" s="1"/>
      <c r="E394" s="1"/>
      <c r="F394" s="1"/>
      <c r="G394" s="1"/>
      <c r="H394" s="1"/>
      <c r="I394" s="4"/>
      <c r="J394" s="1"/>
      <c r="K394" s="1"/>
      <c r="L394" s="1"/>
      <c r="M394" s="1"/>
      <c r="N394" s="1"/>
      <c r="O394" s="4"/>
      <c r="P394" s="4"/>
      <c r="Q394" s="4"/>
      <c r="R394" s="1"/>
      <c r="S394" s="108"/>
      <c r="T394" s="108"/>
      <c r="U394" s="108"/>
      <c r="V394" s="108"/>
      <c r="W394" s="108"/>
      <c r="X394" s="108"/>
      <c r="Y394" s="1"/>
      <c r="Z394" s="1"/>
      <c r="AA394" s="1">
        <v>2</v>
      </c>
      <c r="AB394" s="1"/>
      <c r="AC394" s="1" t="s">
        <v>171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983">
        <v>0.6</v>
      </c>
      <c r="AT394" s="983"/>
      <c r="AU394" s="1" t="s">
        <v>8</v>
      </c>
      <c r="AV394" s="970">
        <f>'DPLK (urut)'!F26</f>
        <v>331070.67</v>
      </c>
      <c r="AW394" s="971"/>
      <c r="AX394" s="971"/>
      <c r="AY394" s="971"/>
      <c r="AZ394" s="971"/>
      <c r="BA394" s="972"/>
    </row>
    <row r="395" spans="1:63" ht="3" customHeight="1" x14ac:dyDescent="0.25">
      <c r="B395" s="1"/>
      <c r="C395" s="1"/>
      <c r="D395" s="1"/>
      <c r="E395" s="1"/>
      <c r="F395" s="1"/>
      <c r="G395" s="1"/>
      <c r="H395" s="1"/>
      <c r="I395" s="4"/>
      <c r="J395" s="1"/>
      <c r="K395" s="1"/>
      <c r="L395" s="1"/>
      <c r="M395" s="1"/>
      <c r="N395" s="1"/>
      <c r="O395" s="4"/>
      <c r="P395" s="4"/>
      <c r="Q395" s="4"/>
      <c r="R395" s="1"/>
      <c r="S395" s="108"/>
      <c r="T395" s="108"/>
      <c r="U395" s="108"/>
      <c r="V395" s="108"/>
      <c r="W395" s="108"/>
      <c r="X395" s="108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spans="1:63" ht="15.75" x14ac:dyDescent="0.25">
      <c r="B396" s="1"/>
      <c r="C396" s="1" t="s">
        <v>127</v>
      </c>
      <c r="D396" s="1"/>
      <c r="E396" s="1"/>
      <c r="F396" s="1"/>
      <c r="G396" s="1"/>
      <c r="H396" s="1"/>
      <c r="I396" s="4"/>
      <c r="J396" s="1"/>
      <c r="K396" s="1"/>
      <c r="L396" s="1"/>
      <c r="M396" s="1"/>
      <c r="N396" s="1"/>
      <c r="O396" s="969">
        <v>3.0000000000000001E-3</v>
      </c>
      <c r="P396" s="969"/>
      <c r="Q396" s="4" t="s">
        <v>8</v>
      </c>
      <c r="R396" s="1"/>
      <c r="S396" s="970">
        <f>'BPJS Ketenagakerjaan'!F32</f>
        <v>12835.689</v>
      </c>
      <c r="T396" s="971"/>
      <c r="U396" s="971"/>
      <c r="V396" s="971"/>
      <c r="W396" s="971"/>
      <c r="X396" s="972"/>
      <c r="Y396" s="1"/>
      <c r="Z396" s="1"/>
      <c r="AA396" s="1">
        <v>3</v>
      </c>
      <c r="AB396" s="1"/>
      <c r="AC396" s="1" t="s">
        <v>186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983">
        <v>0.05</v>
      </c>
      <c r="AO396" s="984"/>
      <c r="AP396" s="1"/>
      <c r="AQ396" s="1"/>
      <c r="AR396" s="1"/>
      <c r="AS396" s="1"/>
      <c r="AT396" s="1"/>
      <c r="AU396" s="1" t="s">
        <v>8</v>
      </c>
      <c r="AV396" s="970">
        <f>'Rekap1 +tunjangan'!AG48</f>
        <v>0</v>
      </c>
      <c r="AW396" s="971"/>
      <c r="AX396" s="971"/>
      <c r="AY396" s="971"/>
      <c r="AZ396" s="971"/>
      <c r="BA396" s="972"/>
    </row>
    <row r="397" spans="1:63" ht="3" customHeight="1" x14ac:dyDescent="0.25">
      <c r="B397" s="1"/>
      <c r="C397" s="1"/>
      <c r="D397" s="1"/>
      <c r="E397" s="1"/>
      <c r="F397" s="1"/>
      <c r="G397" s="1"/>
      <c r="H397" s="1"/>
      <c r="I397" s="4"/>
      <c r="J397" s="1"/>
      <c r="K397" s="1"/>
      <c r="L397" s="1"/>
      <c r="M397" s="1"/>
      <c r="N397" s="1"/>
      <c r="O397" s="109"/>
      <c r="P397" s="109"/>
      <c r="Q397" s="4"/>
      <c r="R397" s="1"/>
      <c r="S397" s="106"/>
      <c r="T397" s="106"/>
      <c r="U397" s="106"/>
      <c r="V397" s="106"/>
      <c r="W397" s="106"/>
      <c r="X397" s="106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spans="1:63" ht="15.75" x14ac:dyDescent="0.25">
      <c r="B398" s="1"/>
      <c r="C398" s="1" t="s">
        <v>131</v>
      </c>
      <c r="D398" s="1"/>
      <c r="E398" s="1"/>
      <c r="F398" s="1"/>
      <c r="G398" s="1"/>
      <c r="H398" s="1"/>
      <c r="I398" s="4"/>
      <c r="J398" s="1"/>
      <c r="K398" s="1"/>
      <c r="L398" s="1"/>
      <c r="M398" s="1"/>
      <c r="N398" s="1"/>
      <c r="O398" s="969">
        <v>8.8999999999999999E-3</v>
      </c>
      <c r="P398" s="969"/>
      <c r="Q398" s="4" t="s">
        <v>8</v>
      </c>
      <c r="R398" s="1"/>
      <c r="S398" s="970">
        <f>'BPJS Ketenagakerjaan'!H32</f>
        <v>38079.210700000003</v>
      </c>
      <c r="T398" s="971"/>
      <c r="U398" s="971"/>
      <c r="V398" s="971"/>
      <c r="W398" s="971"/>
      <c r="X398" s="972"/>
      <c r="Y398" s="1"/>
      <c r="Z398" s="1"/>
      <c r="AA398" s="1">
        <v>4</v>
      </c>
      <c r="AB398" s="1"/>
      <c r="AC398" s="1" t="s">
        <v>558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 t="s">
        <v>8</v>
      </c>
      <c r="AV398" s="970">
        <f>'BPJS Kesehatan'!G36</f>
        <v>171142.52</v>
      </c>
      <c r="AW398" s="971"/>
      <c r="AX398" s="971"/>
      <c r="AY398" s="971"/>
      <c r="AZ398" s="971"/>
      <c r="BA398" s="972"/>
    </row>
    <row r="399" spans="1:63" ht="3" customHeight="1" x14ac:dyDescent="0.25">
      <c r="B399" s="1"/>
      <c r="C399" s="1"/>
      <c r="D399" s="1"/>
      <c r="E399" s="1"/>
      <c r="F399" s="1"/>
      <c r="G399" s="1"/>
      <c r="H399" s="1"/>
      <c r="I399" s="4"/>
      <c r="J399" s="1"/>
      <c r="K399" s="1"/>
      <c r="L399" s="1"/>
      <c r="M399" s="1"/>
      <c r="N399" s="1"/>
      <c r="O399" s="109"/>
      <c r="P399" s="109"/>
      <c r="Q399" s="4"/>
      <c r="R399" s="1"/>
      <c r="S399" s="106"/>
      <c r="T399" s="106"/>
      <c r="U399" s="106"/>
      <c r="V399" s="106"/>
      <c r="W399" s="106"/>
      <c r="X399" s="106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spans="1:63" ht="15.75" x14ac:dyDescent="0.25">
      <c r="B400" s="1"/>
      <c r="C400" s="1" t="s">
        <v>156</v>
      </c>
      <c r="D400" s="1"/>
      <c r="E400" s="1"/>
      <c r="F400" s="1"/>
      <c r="G400" s="1"/>
      <c r="H400" s="1"/>
      <c r="I400" s="4"/>
      <c r="J400" s="1"/>
      <c r="K400" s="1"/>
      <c r="L400" s="1"/>
      <c r="M400" s="1"/>
      <c r="N400" s="1"/>
      <c r="O400" s="969">
        <v>3.6999999999999998E-2</v>
      </c>
      <c r="P400" s="969"/>
      <c r="Q400" s="4" t="s">
        <v>8</v>
      </c>
      <c r="R400" s="1"/>
      <c r="S400" s="970">
        <f>'BPJS Ketenagakerjaan'!M32</f>
        <v>158306.83100000001</v>
      </c>
      <c r="T400" s="971"/>
      <c r="U400" s="971"/>
      <c r="V400" s="971"/>
      <c r="W400" s="971"/>
      <c r="X400" s="972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spans="1:53" ht="3" customHeight="1" x14ac:dyDescent="0.25">
      <c r="B401" s="1"/>
      <c r="C401" s="1"/>
      <c r="D401" s="1"/>
      <c r="E401" s="1"/>
      <c r="F401" s="1"/>
      <c r="G401" s="1"/>
      <c r="H401" s="1"/>
      <c r="I401" s="4"/>
      <c r="J401" s="1"/>
      <c r="K401" s="1"/>
      <c r="L401" s="1"/>
      <c r="M401" s="1"/>
      <c r="N401" s="1"/>
      <c r="O401" s="503"/>
      <c r="P401" s="503"/>
      <c r="Q401" s="4"/>
      <c r="R401" s="1"/>
      <c r="S401" s="502"/>
      <c r="T401" s="502"/>
      <c r="U401" s="502"/>
      <c r="V401" s="502"/>
      <c r="W401" s="502"/>
      <c r="X401" s="502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spans="1:53" ht="15.75" x14ac:dyDescent="0.25">
      <c r="B402" s="1"/>
      <c r="C402" s="1" t="s">
        <v>602</v>
      </c>
      <c r="D402" s="1"/>
      <c r="E402" s="1"/>
      <c r="F402" s="1"/>
      <c r="G402" s="1"/>
      <c r="H402" s="1"/>
      <c r="I402" s="4"/>
      <c r="J402" s="1"/>
      <c r="K402" s="1"/>
      <c r="L402" s="1"/>
      <c r="M402" s="1"/>
      <c r="N402" s="1"/>
      <c r="O402" s="969">
        <v>0.02</v>
      </c>
      <c r="P402" s="969"/>
      <c r="Q402" s="4" t="s">
        <v>8</v>
      </c>
      <c r="R402" s="1"/>
      <c r="S402" s="970">
        <f>'BPJS Ketenagakerjaan'!R32</f>
        <v>85571.26</v>
      </c>
      <c r="T402" s="971"/>
      <c r="U402" s="971"/>
      <c r="V402" s="971"/>
      <c r="W402" s="971"/>
      <c r="X402" s="972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4" spans="1:53" x14ac:dyDescent="0.2">
      <c r="B404" s="459"/>
      <c r="C404" s="41"/>
      <c r="G404" s="41"/>
      <c r="H404" s="41"/>
    </row>
    <row r="405" spans="1:53" ht="18.75" x14ac:dyDescent="0.3">
      <c r="A405" s="1"/>
      <c r="B405" s="1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 t="s">
        <v>350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1"/>
      <c r="AY405" s="1"/>
    </row>
    <row r="406" spans="1:53" ht="15.75" x14ac:dyDescent="0.25">
      <c r="A406" s="1"/>
      <c r="B406" s="1"/>
      <c r="C406" s="1"/>
      <c r="D406" s="1"/>
      <c r="E406" s="1"/>
      <c r="F406" s="1"/>
      <c r="G406" s="1"/>
      <c r="H406" s="1"/>
      <c r="I406" s="3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3" ht="22.5" x14ac:dyDescent="0.3">
      <c r="A407" s="1"/>
      <c r="B407" s="1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1" t="s">
        <v>15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1"/>
      <c r="AY407" s="1"/>
    </row>
    <row r="408" spans="1:53" ht="15.75" x14ac:dyDescent="0.25">
      <c r="A408" s="1"/>
      <c r="B408" s="1"/>
      <c r="C408" s="1"/>
      <c r="D408" s="1"/>
      <c r="E408" s="1"/>
      <c r="F408" s="1"/>
      <c r="G408" s="1"/>
      <c r="H408" s="1"/>
      <c r="I408" s="3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3" ht="15.75" x14ac:dyDescent="0.25">
      <c r="A409" s="1"/>
      <c r="B409" s="5"/>
      <c r="C409" s="6" t="s">
        <v>7</v>
      </c>
      <c r="D409" s="7"/>
      <c r="E409" s="7"/>
      <c r="F409" s="7"/>
      <c r="G409" s="7"/>
      <c r="H409" s="7"/>
      <c r="I409" s="11" t="s">
        <v>8</v>
      </c>
      <c r="J409" s="7"/>
      <c r="K409" s="994" t="str">
        <f>'Rekap1 +tunjangan'!B50</f>
        <v>SULAEMAN</v>
      </c>
      <c r="L409" s="995"/>
      <c r="M409" s="995"/>
      <c r="N409" s="995"/>
      <c r="O409" s="995"/>
      <c r="P409" s="995"/>
      <c r="Q409" s="995"/>
      <c r="R409" s="995"/>
      <c r="S409" s="995"/>
      <c r="T409" s="995"/>
      <c r="U409" s="995"/>
      <c r="V409" s="995"/>
      <c r="W409" s="995"/>
      <c r="X409" s="996"/>
      <c r="Y409" s="90"/>
      <c r="Z409" s="1"/>
      <c r="AA409" s="8" t="str">
        <f>SDM!AA6</f>
        <v>Divisi</v>
      </c>
      <c r="AB409" s="7"/>
      <c r="AC409" s="7"/>
      <c r="AD409" s="7"/>
      <c r="AE409" s="7"/>
      <c r="AF409" s="11" t="s">
        <v>8</v>
      </c>
      <c r="AG409" s="7"/>
      <c r="AH409" s="994" t="str">
        <f>AI7</f>
        <v>KEUANGAN</v>
      </c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1004"/>
    </row>
    <row r="410" spans="1:53" ht="3" customHeight="1" x14ac:dyDescent="0.25">
      <c r="A410" s="1"/>
      <c r="B410" s="1"/>
      <c r="C410" s="1"/>
      <c r="D410" s="1"/>
      <c r="E410" s="1"/>
      <c r="F410" s="1"/>
      <c r="G410" s="1"/>
      <c r="H410" s="1"/>
      <c r="I410" s="10"/>
      <c r="J410" s="1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1"/>
      <c r="AA410" s="2"/>
      <c r="AB410" s="1"/>
      <c r="AC410" s="1"/>
      <c r="AD410" s="1"/>
      <c r="AE410" s="1"/>
      <c r="AF410" s="12"/>
      <c r="AG410" s="1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1"/>
      <c r="AY410" s="1"/>
    </row>
    <row r="411" spans="1:53" ht="15.75" x14ac:dyDescent="0.25">
      <c r="A411" s="1"/>
      <c r="B411" s="5"/>
      <c r="C411" s="6" t="s">
        <v>21</v>
      </c>
      <c r="D411" s="7"/>
      <c r="E411" s="7"/>
      <c r="F411" s="7"/>
      <c r="G411" s="7"/>
      <c r="H411" s="7"/>
      <c r="I411" s="11" t="s">
        <v>8</v>
      </c>
      <c r="J411" s="7"/>
      <c r="K411" s="994" t="s">
        <v>135</v>
      </c>
      <c r="L411" s="995"/>
      <c r="M411" s="995"/>
      <c r="N411" s="995"/>
      <c r="O411" s="995"/>
      <c r="P411" s="995"/>
      <c r="Q411" s="995"/>
      <c r="R411" s="995"/>
      <c r="S411" s="995"/>
      <c r="T411" s="995"/>
      <c r="U411" s="995"/>
      <c r="V411" s="995"/>
      <c r="W411" s="995"/>
      <c r="X411" s="996"/>
      <c r="Y411" s="90"/>
      <c r="Z411" s="1"/>
      <c r="AA411" s="8" t="s">
        <v>12</v>
      </c>
      <c r="AB411" s="7"/>
      <c r="AC411" s="7"/>
      <c r="AD411" s="7"/>
      <c r="AE411" s="7"/>
      <c r="AF411" s="11" t="s">
        <v>8</v>
      </c>
      <c r="AG411" s="7"/>
      <c r="AH411" s="997">
        <f>pandu!AH8</f>
        <v>42659</v>
      </c>
      <c r="AI411" s="997"/>
      <c r="AJ411" s="997"/>
      <c r="AK411" s="997"/>
      <c r="AL411" s="997"/>
      <c r="AM411" s="67" t="s">
        <v>18</v>
      </c>
      <c r="AN411" s="7"/>
      <c r="AO411" s="997">
        <f>pandu!AO8</f>
        <v>42689</v>
      </c>
      <c r="AP411" s="997"/>
      <c r="AQ411" s="997"/>
      <c r="AR411" s="997"/>
      <c r="AS411" s="997"/>
      <c r="AT411" s="68"/>
      <c r="AU411" s="68"/>
      <c r="AV411" s="68"/>
      <c r="AW411" s="68"/>
      <c r="AX411" s="7"/>
      <c r="AY411" s="74"/>
    </row>
    <row r="412" spans="1:53" ht="3" customHeight="1" x14ac:dyDescent="0.25">
      <c r="A412" s="1"/>
      <c r="B412" s="1"/>
      <c r="C412" s="1"/>
      <c r="D412" s="1"/>
      <c r="E412" s="1"/>
      <c r="F412" s="1"/>
      <c r="G412" s="1"/>
      <c r="H412" s="1"/>
      <c r="I412" s="10"/>
      <c r="J412" s="1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1"/>
      <c r="AA412" s="2"/>
      <c r="AB412" s="1"/>
      <c r="AC412" s="1"/>
      <c r="AD412" s="1"/>
      <c r="AE412" s="1"/>
      <c r="AF412" s="12"/>
      <c r="AG412" s="1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1"/>
      <c r="AY412" s="1"/>
    </row>
    <row r="413" spans="1:53" ht="15.75" x14ac:dyDescent="0.25">
      <c r="A413" s="1"/>
      <c r="B413" s="5"/>
      <c r="C413" s="6" t="s">
        <v>6</v>
      </c>
      <c r="D413" s="7"/>
      <c r="E413" s="7"/>
      <c r="F413" s="7"/>
      <c r="G413" s="7"/>
      <c r="H413" s="7"/>
      <c r="I413" s="11" t="s">
        <v>8</v>
      </c>
      <c r="J413" s="7"/>
      <c r="K413" s="999"/>
      <c r="L413" s="1000"/>
      <c r="M413" s="1000"/>
      <c r="N413" s="1000"/>
      <c r="O413" s="1000"/>
      <c r="P413" s="1000"/>
      <c r="Q413" s="1000"/>
      <c r="R413" s="1000"/>
      <c r="S413" s="1000"/>
      <c r="T413" s="1000"/>
      <c r="U413" s="1000"/>
      <c r="V413" s="1000"/>
      <c r="W413" s="1000"/>
      <c r="X413" s="1001"/>
      <c r="Y413" s="91"/>
      <c r="Z413" s="1"/>
      <c r="AA413" s="8" t="s">
        <v>13</v>
      </c>
      <c r="AB413" s="7"/>
      <c r="AC413" s="7"/>
      <c r="AD413" s="7"/>
      <c r="AE413" s="7"/>
      <c r="AF413" s="11" t="s">
        <v>8</v>
      </c>
      <c r="AG413" s="7"/>
      <c r="AH413" s="1002">
        <f>'Rekap1 +tunjangan'!C50</f>
        <v>39758</v>
      </c>
      <c r="AI413" s="997"/>
      <c r="AJ413" s="997"/>
      <c r="AK413" s="997"/>
      <c r="AL413" s="997"/>
      <c r="AM413" s="997"/>
      <c r="AN413" s="997"/>
      <c r="AO413" s="997"/>
      <c r="AP413" s="997"/>
      <c r="AQ413" s="997"/>
      <c r="AR413" s="997"/>
      <c r="AS413" s="997"/>
      <c r="AT413" s="997"/>
      <c r="AU413" s="997"/>
      <c r="AV413" s="997"/>
      <c r="AW413" s="997"/>
      <c r="AX413" s="7"/>
      <c r="AY413" s="74"/>
    </row>
    <row r="414" spans="1:53" ht="3" customHeight="1" x14ac:dyDescent="0.25">
      <c r="A414" s="1"/>
      <c r="B414" s="1"/>
      <c r="C414" s="1"/>
      <c r="D414" s="1"/>
      <c r="E414" s="1"/>
      <c r="F414" s="1"/>
      <c r="G414" s="1"/>
      <c r="H414" s="1"/>
      <c r="I414" s="10"/>
      <c r="J414" s="1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1"/>
      <c r="AA414" s="2"/>
      <c r="AB414" s="1"/>
      <c r="AC414" s="1"/>
      <c r="AD414" s="1"/>
      <c r="AE414" s="1"/>
      <c r="AF414" s="12"/>
      <c r="AG414" s="1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1"/>
      <c r="AY414" s="1"/>
    </row>
    <row r="415" spans="1:53" ht="15.75" x14ac:dyDescent="0.25">
      <c r="A415" s="1"/>
      <c r="B415" s="5"/>
      <c r="C415" s="6" t="s">
        <v>104</v>
      </c>
      <c r="D415" s="7"/>
      <c r="E415" s="7"/>
      <c r="F415" s="7"/>
      <c r="G415" s="7"/>
      <c r="H415" s="7"/>
      <c r="I415" s="87" t="s">
        <v>8</v>
      </c>
      <c r="J415" s="7"/>
      <c r="K415" s="994" t="s">
        <v>116</v>
      </c>
      <c r="L415" s="995"/>
      <c r="M415" s="995"/>
      <c r="N415" s="995"/>
      <c r="O415" s="995"/>
      <c r="P415" s="995"/>
      <c r="Q415" s="995"/>
      <c r="R415" s="995"/>
      <c r="S415" s="995"/>
      <c r="T415" s="995"/>
      <c r="U415" s="995"/>
      <c r="V415" s="995"/>
      <c r="W415" s="995"/>
      <c r="X415" s="996"/>
      <c r="Y415" s="90"/>
      <c r="Z415" s="1"/>
      <c r="AA415" s="8" t="s">
        <v>14</v>
      </c>
      <c r="AB415" s="7"/>
      <c r="AC415" s="7"/>
      <c r="AD415" s="7"/>
      <c r="AE415" s="7"/>
      <c r="AF415" s="11" t="s">
        <v>8</v>
      </c>
      <c r="AG415" s="7"/>
      <c r="AH415" s="1014" t="s">
        <v>440</v>
      </c>
      <c r="AI415" s="994"/>
      <c r="AJ415" s="994"/>
      <c r="AK415" s="994"/>
      <c r="AL415" s="994"/>
      <c r="AM415" s="994"/>
      <c r="AN415" s="67" t="s">
        <v>161</v>
      </c>
      <c r="AO415" s="67"/>
      <c r="AP415" s="67"/>
      <c r="AQ415" s="67"/>
      <c r="AR415" s="67"/>
      <c r="AS415" s="67"/>
      <c r="AT415" s="67"/>
      <c r="AU415" s="67"/>
      <c r="AV415" s="67"/>
      <c r="AW415" s="67"/>
      <c r="AX415" s="7"/>
      <c r="AY415" s="74"/>
    </row>
    <row r="416" spans="1:53" ht="15.75" x14ac:dyDescent="0.25">
      <c r="A416" s="1"/>
      <c r="B416" s="1"/>
      <c r="C416" s="1"/>
      <c r="D416" s="1"/>
      <c r="E416" s="1"/>
      <c r="F416" s="1"/>
      <c r="G416" s="1"/>
      <c r="H416" s="1"/>
      <c r="I416" s="3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2" ht="15.75" x14ac:dyDescent="0.25">
      <c r="A417" s="1"/>
      <c r="B417" s="1" t="s">
        <v>167</v>
      </c>
      <c r="C417" s="1" t="s">
        <v>0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4"/>
      <c r="Q417" s="4" t="s">
        <v>8</v>
      </c>
      <c r="R417" s="1"/>
      <c r="S417" s="970">
        <f>'Rekap1 +tunjangan'!E50</f>
        <v>3606434</v>
      </c>
      <c r="T417" s="971"/>
      <c r="U417" s="971"/>
      <c r="V417" s="971"/>
      <c r="W417" s="971"/>
      <c r="X417" s="972"/>
      <c r="Y417" s="108"/>
      <c r="Z417" s="1"/>
      <c r="AA417" s="1" t="s">
        <v>166</v>
      </c>
      <c r="AB417" s="1" t="s">
        <v>153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3" customHeight="1" x14ac:dyDescent="0.25">
      <c r="A418" s="1"/>
      <c r="B418" s="1"/>
      <c r="C418" s="1"/>
      <c r="D418" s="1"/>
      <c r="E418" s="1"/>
      <c r="F418" s="1"/>
      <c r="G418" s="1"/>
      <c r="H418" s="1"/>
      <c r="I418" s="3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x14ac:dyDescent="0.25">
      <c r="A419" s="1"/>
      <c r="B419" s="1" t="s">
        <v>168</v>
      </c>
      <c r="C419" s="1" t="s">
        <v>125</v>
      </c>
      <c r="D419" s="1"/>
      <c r="E419" s="1"/>
      <c r="F419" s="1"/>
      <c r="G419" s="1"/>
      <c r="H419" s="1"/>
      <c r="I419" s="1"/>
      <c r="J419" s="1"/>
      <c r="K419" s="16"/>
      <c r="L419" s="16"/>
      <c r="M419" s="16"/>
      <c r="N419" s="16"/>
      <c r="O419" s="1"/>
      <c r="P419" s="4"/>
      <c r="Q419" s="4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 t="s">
        <v>108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3" customHeight="1" x14ac:dyDescent="0.25">
      <c r="A420" s="1"/>
      <c r="B420" s="1"/>
      <c r="C420" s="1"/>
      <c r="D420" s="1"/>
      <c r="E420" s="1"/>
      <c r="F420" s="1"/>
      <c r="G420" s="1"/>
      <c r="H420" s="1"/>
      <c r="I420" s="4"/>
      <c r="J420" s="1"/>
      <c r="K420" s="39"/>
      <c r="L420" s="39"/>
      <c r="M420" s="39"/>
      <c r="N420" s="39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39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x14ac:dyDescent="0.25">
      <c r="A421" s="1"/>
      <c r="B421" s="1"/>
      <c r="C421" s="1" t="s">
        <v>20</v>
      </c>
      <c r="D421" s="1"/>
      <c r="E421" s="1"/>
      <c r="F421" s="1"/>
      <c r="G421" s="1"/>
      <c r="H421" s="1"/>
      <c r="I421" s="4"/>
      <c r="J421" s="1"/>
      <c r="K421" s="1"/>
      <c r="L421" s="1"/>
      <c r="M421" s="1"/>
      <c r="N421" s="1"/>
      <c r="O421" s="1"/>
      <c r="P421" s="4"/>
      <c r="Q421" s="4" t="s">
        <v>8</v>
      </c>
      <c r="R421" s="1"/>
      <c r="S421" s="970">
        <f>'Rekap1 +tunjangan'!G50</f>
        <v>750000</v>
      </c>
      <c r="T421" s="971"/>
      <c r="U421" s="971"/>
      <c r="V421" s="971"/>
      <c r="W421" s="971"/>
      <c r="X421" s="972"/>
      <c r="Y421" s="108"/>
      <c r="Z421" s="1"/>
      <c r="AA421" s="1"/>
      <c r="AB421" s="1" t="s">
        <v>550</v>
      </c>
      <c r="AC421" s="1"/>
      <c r="AD421" s="1"/>
      <c r="AE421" s="1"/>
      <c r="AF421" s="4"/>
      <c r="AG421" s="15"/>
      <c r="AH421" s="16"/>
      <c r="AI421" s="16"/>
      <c r="AJ421" s="505"/>
      <c r="AK421" s="505"/>
      <c r="AL421" s="16"/>
      <c r="AM421" s="16"/>
      <c r="AN421" s="16"/>
      <c r="AO421" s="15"/>
      <c r="AP421" s="992"/>
      <c r="AQ421" s="993"/>
      <c r="AR421" s="107"/>
      <c r="AS421" s="1"/>
      <c r="AT421" s="1" t="s">
        <v>8</v>
      </c>
      <c r="AU421" s="970">
        <f>'Rekap1 +tunjangan'!AM50</f>
        <v>43564.340000000004</v>
      </c>
      <c r="AV421" s="971"/>
      <c r="AW421" s="971"/>
      <c r="AX421" s="971"/>
      <c r="AY421" s="971"/>
      <c r="AZ421" s="972"/>
    </row>
    <row r="422" spans="1:52" ht="3" customHeight="1" x14ac:dyDescent="0.25">
      <c r="A422" s="1"/>
      <c r="B422" s="1"/>
      <c r="C422" s="1"/>
      <c r="D422" s="1"/>
      <c r="E422" s="1"/>
      <c r="F422" s="1"/>
      <c r="G422" s="1"/>
      <c r="H422" s="1"/>
      <c r="I422" s="4"/>
      <c r="J422" s="1"/>
      <c r="K422" s="1"/>
      <c r="L422" s="1"/>
      <c r="M422" s="15"/>
      <c r="N422" s="15"/>
      <c r="O422" s="1"/>
      <c r="P422" s="4"/>
      <c r="Q422" s="4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504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>
        <v>0</v>
      </c>
      <c r="AX422" s="1"/>
      <c r="AY422" s="1"/>
      <c r="AZ422" s="1"/>
    </row>
    <row r="423" spans="1:52" ht="15.75" x14ac:dyDescent="0.25">
      <c r="A423" s="1"/>
      <c r="B423" s="1"/>
      <c r="C423" s="1" t="s">
        <v>41</v>
      </c>
      <c r="D423" s="1"/>
      <c r="E423" s="1"/>
      <c r="F423" s="1"/>
      <c r="G423" s="1"/>
      <c r="H423" s="1"/>
      <c r="I423" s="4"/>
      <c r="J423" s="1"/>
      <c r="K423" s="1"/>
      <c r="L423" s="1"/>
      <c r="M423" s="1"/>
      <c r="N423" s="1"/>
      <c r="O423" s="1"/>
      <c r="P423" s="4"/>
      <c r="Q423" s="4" t="s">
        <v>8</v>
      </c>
      <c r="R423" s="1"/>
      <c r="S423" s="970">
        <f>'Rekap1 +tunjangan'!H50</f>
        <v>0</v>
      </c>
      <c r="T423" s="971"/>
      <c r="U423" s="971"/>
      <c r="V423" s="971"/>
      <c r="W423" s="971"/>
      <c r="X423" s="972"/>
      <c r="Y423" s="108"/>
      <c r="Z423" s="1"/>
      <c r="AA423" s="1"/>
      <c r="AB423" s="1" t="s">
        <v>88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992"/>
      <c r="AQ423" s="992"/>
      <c r="AR423" s="119"/>
      <c r="AS423" s="1"/>
      <c r="AT423" s="1" t="s">
        <v>8</v>
      </c>
      <c r="AU423" s="970">
        <f>'Rekap1 +tunjangan'!AF50</f>
        <v>90160.85</v>
      </c>
      <c r="AV423" s="971"/>
      <c r="AW423" s="971"/>
      <c r="AX423" s="971"/>
      <c r="AY423" s="971"/>
      <c r="AZ423" s="972"/>
    </row>
    <row r="424" spans="1:52" ht="3" customHeight="1" x14ac:dyDescent="0.25">
      <c r="A424" s="1"/>
      <c r="B424" s="1"/>
      <c r="C424" s="1"/>
      <c r="D424" s="1"/>
      <c r="E424" s="1"/>
      <c r="F424" s="1"/>
      <c r="G424" s="1"/>
      <c r="H424" s="1"/>
      <c r="I424" s="4"/>
      <c r="J424" s="1"/>
      <c r="K424" s="1"/>
      <c r="L424" s="1"/>
      <c r="M424" s="1"/>
      <c r="N424" s="1"/>
      <c r="O424" s="1"/>
      <c r="P424" s="39"/>
      <c r="Q424" s="39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504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x14ac:dyDescent="0.25">
      <c r="A425" s="1"/>
      <c r="B425" s="1"/>
      <c r="C425" s="1" t="s">
        <v>21</v>
      </c>
      <c r="D425" s="1"/>
      <c r="E425" s="1"/>
      <c r="F425" s="1"/>
      <c r="G425" s="1"/>
      <c r="H425" s="1"/>
      <c r="I425" s="4"/>
      <c r="J425" s="1"/>
      <c r="K425" s="1"/>
      <c r="L425" s="1"/>
      <c r="M425" s="1"/>
      <c r="N425" s="1"/>
      <c r="O425" s="1"/>
      <c r="P425" s="4"/>
      <c r="Q425" s="4" t="s">
        <v>8</v>
      </c>
      <c r="R425" s="1"/>
      <c r="S425" s="970">
        <f>'Rekap1 +tunjangan'!I50</f>
        <v>0</v>
      </c>
      <c r="T425" s="971"/>
      <c r="U425" s="971"/>
      <c r="V425" s="971"/>
      <c r="W425" s="971"/>
      <c r="X425" s="972"/>
      <c r="Y425" s="108"/>
      <c r="Z425" s="1"/>
      <c r="AA425" s="1"/>
      <c r="AB425" s="1" t="s">
        <v>551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5"/>
      <c r="AU425" s="1013"/>
      <c r="AV425" s="1013"/>
      <c r="AW425" s="1013"/>
      <c r="AX425" s="1013"/>
      <c r="AY425" s="1013"/>
      <c r="AZ425" s="1013"/>
    </row>
    <row r="426" spans="1:52" ht="3" customHeight="1" x14ac:dyDescent="0.25">
      <c r="A426" s="1"/>
      <c r="B426" s="1"/>
      <c r="C426" s="1"/>
      <c r="D426" s="1"/>
      <c r="E426" s="1"/>
      <c r="F426" s="1"/>
      <c r="G426" s="1"/>
      <c r="H426" s="1"/>
      <c r="I426" s="4"/>
      <c r="J426" s="1"/>
      <c r="K426" s="1"/>
      <c r="L426" s="1"/>
      <c r="M426" s="1"/>
      <c r="N426" s="1"/>
      <c r="O426" s="1"/>
      <c r="P426" s="39"/>
      <c r="Q426" s="39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x14ac:dyDescent="0.25">
      <c r="A427" s="1"/>
      <c r="B427" s="1"/>
      <c r="C427" s="1" t="s">
        <v>1</v>
      </c>
      <c r="D427" s="1"/>
      <c r="E427" s="1"/>
      <c r="F427" s="1"/>
      <c r="G427" s="1"/>
      <c r="H427" s="1"/>
      <c r="I427" s="4"/>
      <c r="J427" s="1"/>
      <c r="K427" s="990">
        <f>'Rekap1 +tunjangan'!D50</f>
        <v>21</v>
      </c>
      <c r="L427" s="991"/>
      <c r="M427" s="125" t="s">
        <v>31</v>
      </c>
      <c r="N427" s="107"/>
      <c r="O427" s="1"/>
      <c r="P427" s="4"/>
      <c r="Q427" s="4" t="s">
        <v>8</v>
      </c>
      <c r="R427" s="1"/>
      <c r="S427" s="970">
        <f>'Rekap1 +tunjangan'!N50</f>
        <v>735000</v>
      </c>
      <c r="T427" s="971"/>
      <c r="U427" s="971"/>
      <c r="V427" s="971"/>
      <c r="W427" s="971"/>
      <c r="X427" s="972"/>
      <c r="Y427" s="108"/>
      <c r="Z427" s="1"/>
      <c r="AA427" s="1"/>
      <c r="AB427" s="1" t="s">
        <v>128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969">
        <v>0.02</v>
      </c>
      <c r="AN427" s="969"/>
      <c r="AO427" s="969"/>
      <c r="AP427" s="1"/>
      <c r="AQ427" s="1"/>
      <c r="AR427" s="1"/>
      <c r="AS427" s="1"/>
      <c r="AT427" s="1" t="s">
        <v>8</v>
      </c>
      <c r="AU427" s="970">
        <f>'BPJS Ketenagakerjaan'!K48</f>
        <v>87128.680000000008</v>
      </c>
      <c r="AV427" s="971"/>
      <c r="AW427" s="971"/>
      <c r="AX427" s="971"/>
      <c r="AY427" s="971"/>
      <c r="AZ427" s="972"/>
    </row>
    <row r="428" spans="1:52" ht="3" customHeight="1" x14ac:dyDescent="0.25">
      <c r="A428" s="1"/>
      <c r="B428" s="1"/>
      <c r="C428" s="1"/>
      <c r="D428" s="1"/>
      <c r="E428" s="1"/>
      <c r="F428" s="1"/>
      <c r="G428" s="1"/>
      <c r="H428" s="1"/>
      <c r="I428" s="4"/>
      <c r="J428" s="1"/>
      <c r="K428" s="1"/>
      <c r="L428" s="1"/>
      <c r="M428" s="3"/>
      <c r="N428" s="1"/>
      <c r="O428" s="1"/>
      <c r="P428" s="4"/>
      <c r="Q428" s="4"/>
      <c r="R428" s="1"/>
      <c r="S428" s="108"/>
      <c r="T428" s="108"/>
      <c r="U428" s="108"/>
      <c r="V428" s="108"/>
      <c r="W428" s="108"/>
      <c r="X428" s="108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x14ac:dyDescent="0.25">
      <c r="A429" s="1"/>
      <c r="B429" s="1"/>
      <c r="C429" s="1" t="s">
        <v>2</v>
      </c>
      <c r="D429" s="1"/>
      <c r="E429" s="1"/>
      <c r="F429" s="1"/>
      <c r="G429" s="1"/>
      <c r="H429" s="1"/>
      <c r="I429" s="4"/>
      <c r="J429" s="1"/>
      <c r="K429" s="990">
        <f>K427</f>
        <v>21</v>
      </c>
      <c r="L429" s="991"/>
      <c r="M429" s="125" t="s">
        <v>31</v>
      </c>
      <c r="N429" s="107"/>
      <c r="O429" s="1"/>
      <c r="P429" s="4"/>
      <c r="Q429" s="4" t="s">
        <v>8</v>
      </c>
      <c r="R429" s="1"/>
      <c r="S429" s="970">
        <f>'Rekap1 +tunjangan'!P50</f>
        <v>819000</v>
      </c>
      <c r="T429" s="971"/>
      <c r="U429" s="971"/>
      <c r="V429" s="971"/>
      <c r="W429" s="971"/>
      <c r="X429" s="972"/>
      <c r="Y429" s="108"/>
      <c r="Z429" s="1"/>
      <c r="AA429" s="1"/>
      <c r="AB429" s="1" t="s">
        <v>602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969">
        <v>0.01</v>
      </c>
      <c r="AN429" s="969"/>
      <c r="AO429" s="969"/>
      <c r="AP429" s="88"/>
      <c r="AQ429" s="1"/>
      <c r="AR429" s="1"/>
      <c r="AS429" s="1"/>
      <c r="AT429" s="1" t="s">
        <v>8</v>
      </c>
      <c r="AU429" s="970">
        <f>'BPJS Ketenagakerjaan'!P48</f>
        <v>43564.340000000004</v>
      </c>
      <c r="AV429" s="971"/>
      <c r="AW429" s="971"/>
      <c r="AX429" s="971"/>
      <c r="AY429" s="971"/>
      <c r="AZ429" s="972"/>
    </row>
    <row r="430" spans="1:52" ht="3" customHeight="1" x14ac:dyDescent="0.25">
      <c r="A430" s="1"/>
      <c r="B430" s="1"/>
      <c r="C430" s="1"/>
      <c r="D430" s="1"/>
      <c r="E430" s="1"/>
      <c r="F430" s="1"/>
      <c r="G430" s="1"/>
      <c r="H430" s="1"/>
      <c r="I430" s="4"/>
      <c r="J430" s="1"/>
      <c r="K430" s="1"/>
      <c r="L430" s="1"/>
      <c r="M430" s="1"/>
      <c r="N430" s="1"/>
      <c r="O430" s="1"/>
      <c r="P430" s="4"/>
      <c r="Q430" s="4"/>
      <c r="R430" s="1"/>
      <c r="S430" s="108"/>
      <c r="T430" s="108"/>
      <c r="U430" s="108"/>
      <c r="V430" s="108"/>
      <c r="W430" s="108"/>
      <c r="X430" s="108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x14ac:dyDescent="0.25">
      <c r="A431" s="1"/>
      <c r="B431" s="1"/>
      <c r="C431" s="1" t="s">
        <v>3</v>
      </c>
      <c r="D431" s="1"/>
      <c r="E431" s="1"/>
      <c r="F431" s="1"/>
      <c r="G431" s="1"/>
      <c r="H431" s="1"/>
      <c r="I431" s="4"/>
      <c r="J431" s="1"/>
      <c r="K431" s="1"/>
      <c r="L431" s="1"/>
      <c r="M431" s="107"/>
      <c r="N431" s="107"/>
      <c r="O431" s="1"/>
      <c r="P431" s="39"/>
      <c r="Q431" s="39" t="s">
        <v>8</v>
      </c>
      <c r="R431" s="1"/>
      <c r="S431" s="970">
        <f>'Rekap1 +tunjangan'!Q50</f>
        <v>0</v>
      </c>
      <c r="T431" s="971"/>
      <c r="U431" s="971"/>
      <c r="V431" s="971"/>
      <c r="W431" s="971"/>
      <c r="X431" s="972"/>
      <c r="Y431" s="108"/>
      <c r="Z431" s="1"/>
      <c r="AA431" s="1"/>
      <c r="AB431" s="1" t="s">
        <v>172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013"/>
      <c r="AV431" s="1013"/>
      <c r="AW431" s="1013"/>
      <c r="AX431" s="1013"/>
      <c r="AY431" s="1013"/>
      <c r="AZ431" s="1013"/>
    </row>
    <row r="432" spans="1:52" ht="3" customHeight="1" x14ac:dyDescent="0.25">
      <c r="A432" s="1"/>
      <c r="B432" s="1"/>
      <c r="C432" s="1"/>
      <c r="D432" s="1"/>
      <c r="E432" s="1"/>
      <c r="F432" s="1"/>
      <c r="G432" s="1"/>
      <c r="H432" s="1"/>
      <c r="I432" s="4"/>
      <c r="J432" s="1"/>
      <c r="K432" s="1"/>
      <c r="L432" s="1"/>
      <c r="M432" s="1"/>
      <c r="N432" s="1"/>
      <c r="O432" s="1"/>
      <c r="P432" s="39"/>
      <c r="Q432" s="39"/>
      <c r="R432" s="1"/>
      <c r="S432" s="1"/>
      <c r="T432" s="1"/>
      <c r="U432" s="1"/>
      <c r="V432" s="1"/>
      <c r="W432" s="1"/>
      <c r="X432" s="1"/>
      <c r="Y432" s="108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5" ht="15.75" x14ac:dyDescent="0.25">
      <c r="A433" s="1"/>
      <c r="B433" s="1"/>
      <c r="C433" s="1" t="s">
        <v>105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39"/>
      <c r="Q433" s="39" t="s">
        <v>8</v>
      </c>
      <c r="R433" s="1"/>
      <c r="S433" s="970">
        <f>'Rekap1 +tunjangan'!R50</f>
        <v>0</v>
      </c>
      <c r="T433" s="971"/>
      <c r="U433" s="971"/>
      <c r="V433" s="971"/>
      <c r="W433" s="971"/>
      <c r="X433" s="972"/>
      <c r="Y433" s="108"/>
      <c r="Z433" s="1"/>
      <c r="AA433" s="1"/>
      <c r="AB433" s="1" t="s">
        <v>174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970">
        <f>KOPERASI!C30</f>
        <v>0</v>
      </c>
      <c r="AV433" s="971"/>
      <c r="AW433" s="971"/>
      <c r="AX433" s="971"/>
      <c r="AY433" s="971"/>
      <c r="AZ433" s="972"/>
      <c r="BB433" s="1"/>
      <c r="BC433" s="1"/>
    </row>
    <row r="434" spans="1:55" ht="3" customHeight="1" x14ac:dyDescent="0.25">
      <c r="A434" s="1"/>
      <c r="B434" s="1"/>
      <c r="C434" s="1"/>
      <c r="D434" s="1"/>
      <c r="E434" s="1"/>
      <c r="F434" s="1"/>
      <c r="G434" s="1"/>
      <c r="H434" s="1"/>
      <c r="I434" s="4"/>
      <c r="J434" s="1"/>
      <c r="K434" s="1"/>
      <c r="L434" s="1"/>
      <c r="M434" s="1"/>
      <c r="N434" s="1"/>
      <c r="O434" s="1"/>
      <c r="P434" s="39"/>
      <c r="Q434" s="39"/>
      <c r="R434" s="1"/>
      <c r="S434" s="108"/>
      <c r="T434" s="108"/>
      <c r="U434" s="108"/>
      <c r="V434" s="108"/>
      <c r="W434" s="108"/>
      <c r="X434" s="108"/>
      <c r="Y434" s="108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5" ht="15.75" x14ac:dyDescent="0.25">
      <c r="A435" s="1"/>
      <c r="B435" s="1"/>
      <c r="C435" s="1" t="s">
        <v>106</v>
      </c>
      <c r="D435" s="1"/>
      <c r="E435" s="1"/>
      <c r="F435" s="1"/>
      <c r="G435" s="1"/>
      <c r="H435" s="1"/>
      <c r="I435" s="4"/>
      <c r="J435" s="1"/>
      <c r="K435" s="1"/>
      <c r="L435" s="1"/>
      <c r="M435" s="1"/>
      <c r="N435" s="1"/>
      <c r="O435" s="1"/>
      <c r="P435" s="4"/>
      <c r="Q435" s="4" t="s">
        <v>8</v>
      </c>
      <c r="R435" s="1"/>
      <c r="S435" s="970">
        <f>'Rekap1 +tunjangan'!T50</f>
        <v>0</v>
      </c>
      <c r="T435" s="971"/>
      <c r="U435" s="971"/>
      <c r="V435" s="971"/>
      <c r="W435" s="971"/>
      <c r="X435" s="972"/>
      <c r="Y435" s="108"/>
      <c r="Z435" s="1"/>
      <c r="AA435" s="1"/>
      <c r="AB435" s="1" t="s">
        <v>173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970">
        <f>KOPERASI!D30</f>
        <v>100000</v>
      </c>
      <c r="AV435" s="971"/>
      <c r="AW435" s="971"/>
      <c r="AX435" s="971"/>
      <c r="AY435" s="971"/>
      <c r="AZ435" s="972"/>
    </row>
    <row r="436" spans="1:55" ht="3" customHeight="1" x14ac:dyDescent="0.25">
      <c r="A436" s="1"/>
      <c r="B436" s="1"/>
      <c r="C436" s="1"/>
      <c r="D436" s="1"/>
      <c r="E436" s="1"/>
      <c r="F436" s="1"/>
      <c r="G436" s="1"/>
      <c r="H436" s="1"/>
      <c r="I436" s="4"/>
      <c r="J436" s="1"/>
      <c r="K436" s="1"/>
      <c r="L436" s="1"/>
      <c r="M436" s="1"/>
      <c r="N436" s="1"/>
      <c r="O436" s="1"/>
      <c r="P436" s="4"/>
      <c r="Q436" s="4"/>
      <c r="R436" s="1"/>
      <c r="S436" s="108"/>
      <c r="T436" s="108"/>
      <c r="U436" s="108"/>
      <c r="V436" s="108"/>
      <c r="W436" s="108"/>
      <c r="X436" s="108"/>
      <c r="Y436" s="1"/>
      <c r="Z436" s="1"/>
      <c r="AA436" s="1"/>
      <c r="AB436" s="1"/>
      <c r="AC436" s="1"/>
      <c r="AD436" s="1"/>
      <c r="AE436" s="1"/>
      <c r="AF436" s="39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5" ht="15.75" x14ac:dyDescent="0.25">
      <c r="A437" s="1"/>
      <c r="B437" s="1"/>
      <c r="C437" s="1" t="s">
        <v>183</v>
      </c>
      <c r="D437" s="1"/>
      <c r="E437" s="1"/>
      <c r="F437" s="1"/>
      <c r="G437" s="1"/>
      <c r="H437" s="1"/>
      <c r="I437" s="4"/>
      <c r="J437" s="1"/>
      <c r="K437" s="1"/>
      <c r="L437" s="1"/>
      <c r="M437" s="1"/>
      <c r="N437" s="1"/>
      <c r="O437" s="1"/>
      <c r="P437" s="39"/>
      <c r="Q437" s="39" t="s">
        <v>8</v>
      </c>
      <c r="R437" s="1"/>
      <c r="S437" s="970">
        <f>'Rekap1 +tunjangan'!U50</f>
        <v>0</v>
      </c>
      <c r="T437" s="971"/>
      <c r="U437" s="971"/>
      <c r="V437" s="971"/>
      <c r="W437" s="971"/>
      <c r="X437" s="972"/>
      <c r="Y437" s="108"/>
      <c r="Z437" s="1"/>
      <c r="AA437" s="1"/>
      <c r="AB437" s="1" t="s">
        <v>175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970">
        <f>KOPERASI!E30</f>
        <v>0</v>
      </c>
      <c r="AV437" s="971"/>
      <c r="AW437" s="971"/>
      <c r="AX437" s="971"/>
      <c r="AY437" s="971"/>
      <c r="AZ437" s="972"/>
    </row>
    <row r="438" spans="1:55" ht="3" customHeight="1" x14ac:dyDescent="0.25">
      <c r="A438" s="1"/>
      <c r="B438" s="1"/>
      <c r="C438" s="1"/>
      <c r="D438" s="1"/>
      <c r="E438" s="1"/>
      <c r="F438" s="1"/>
      <c r="G438" s="1"/>
      <c r="H438" s="1"/>
      <c r="I438" s="4"/>
      <c r="J438" s="1"/>
      <c r="K438" s="1"/>
      <c r="L438" s="1"/>
      <c r="M438" s="1"/>
      <c r="N438" s="1"/>
      <c r="O438" s="4"/>
      <c r="P438" s="4"/>
      <c r="Q438" s="4"/>
      <c r="R438" s="1"/>
      <c r="S438" s="108"/>
      <c r="T438" s="108"/>
      <c r="U438" s="108"/>
      <c r="V438" s="108"/>
      <c r="W438" s="108"/>
      <c r="X438" s="108"/>
      <c r="Y438" s="108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5" ht="15.75" x14ac:dyDescent="0.25">
      <c r="A439" s="1"/>
      <c r="B439" s="1"/>
      <c r="C439" s="1" t="s">
        <v>187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39" t="s">
        <v>8</v>
      </c>
      <c r="R439" s="1"/>
      <c r="S439" s="970">
        <f>'Rekap1 +tunjangan'!W50</f>
        <v>0</v>
      </c>
      <c r="T439" s="971"/>
      <c r="U439" s="971"/>
      <c r="V439" s="971"/>
      <c r="W439" s="971"/>
      <c r="X439" s="972"/>
      <c r="Y439" s="108"/>
      <c r="Z439" s="1"/>
      <c r="AA439" s="1"/>
      <c r="AB439" s="1" t="s">
        <v>200</v>
      </c>
      <c r="AC439" s="1"/>
      <c r="AD439" s="1"/>
      <c r="AE439" s="1"/>
      <c r="AF439" s="1"/>
      <c r="AG439" s="5" t="s">
        <v>19</v>
      </c>
      <c r="AH439" s="67"/>
      <c r="AI439" s="73"/>
      <c r="AJ439" s="990">
        <f>KOPERASI!J43</f>
        <v>0</v>
      </c>
      <c r="AK439" s="991"/>
      <c r="AL439" s="16"/>
      <c r="AM439" s="72" t="s">
        <v>132</v>
      </c>
      <c r="AN439" s="67"/>
      <c r="AO439" s="74"/>
      <c r="AP439" s="990">
        <f>24-AJ439</f>
        <v>24</v>
      </c>
      <c r="AQ439" s="991"/>
      <c r="AR439" s="119"/>
      <c r="AS439" s="1"/>
      <c r="AT439" s="1" t="s">
        <v>8</v>
      </c>
      <c r="AU439" s="970">
        <f>KOPERASI!H43</f>
        <v>0</v>
      </c>
      <c r="AV439" s="971"/>
      <c r="AW439" s="971"/>
      <c r="AX439" s="971"/>
      <c r="AY439" s="971"/>
      <c r="AZ439" s="972"/>
    </row>
    <row r="440" spans="1:55" ht="3" customHeight="1" x14ac:dyDescent="0.25">
      <c r="A440" s="1"/>
      <c r="B440" s="1"/>
      <c r="Y440" s="108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5" ht="15.75" x14ac:dyDescent="0.25">
      <c r="A441" s="1"/>
      <c r="B441" s="1"/>
      <c r="Y441" s="108"/>
      <c r="Z441" s="1"/>
      <c r="AA441" s="1"/>
      <c r="AB441" s="1" t="s">
        <v>471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983"/>
      <c r="AS441" s="983"/>
      <c r="AT441" s="1" t="s">
        <v>8</v>
      </c>
      <c r="AU441" s="970">
        <f>KOPERASI!G43</f>
        <v>510000</v>
      </c>
      <c r="AV441" s="971"/>
      <c r="AW441" s="971"/>
      <c r="AX441" s="971"/>
      <c r="AY441" s="971"/>
      <c r="AZ441" s="972"/>
    </row>
    <row r="442" spans="1:55" ht="3" customHeight="1" x14ac:dyDescent="0.25">
      <c r="A442" s="1"/>
      <c r="B442" s="1"/>
      <c r="Y442" s="108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5" ht="15.75" x14ac:dyDescent="0.25">
      <c r="A443" s="1"/>
      <c r="B443" s="1"/>
      <c r="Y443" s="108"/>
      <c r="Z443" s="1"/>
      <c r="AA443" s="1"/>
      <c r="AB443" t="s">
        <v>474</v>
      </c>
      <c r="AT443" s="1" t="s">
        <v>8</v>
      </c>
      <c r="AU443" s="970">
        <f>'Rekap1 +tunjangan'!AD50</f>
        <v>8345</v>
      </c>
      <c r="AV443" s="971"/>
      <c r="AW443" s="971"/>
      <c r="AX443" s="971"/>
      <c r="AY443" s="971"/>
      <c r="AZ443" s="972"/>
    </row>
    <row r="444" spans="1:55" ht="3" customHeight="1" x14ac:dyDescent="0.25">
      <c r="A444" s="1"/>
      <c r="B444" s="1"/>
      <c r="Y444" s="108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5" ht="15.75" x14ac:dyDescent="0.25">
      <c r="A445" s="1"/>
      <c r="B445" s="1"/>
      <c r="Y445" s="108"/>
      <c r="Z445" s="1"/>
      <c r="AA445" s="1"/>
      <c r="AB445" s="1" t="s">
        <v>171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983">
        <v>0.4</v>
      </c>
      <c r="AS445" s="983"/>
      <c r="AT445" s="1" t="s">
        <v>8</v>
      </c>
      <c r="AU445" s="970">
        <f>'Rekap1 +tunjangan'!AJ50</f>
        <v>216386.04</v>
      </c>
      <c r="AV445" s="971"/>
      <c r="AW445" s="971"/>
      <c r="AX445" s="971"/>
      <c r="AY445" s="971"/>
      <c r="AZ445" s="972"/>
    </row>
    <row r="446" spans="1:55" ht="3" customHeight="1" x14ac:dyDescent="0.25">
      <c r="A446" s="1"/>
      <c r="B446" s="1"/>
      <c r="Y446" s="108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5" ht="15.75" x14ac:dyDescent="0.25">
      <c r="A447" s="1"/>
      <c r="B447" s="1"/>
      <c r="Y447" s="108"/>
      <c r="Z447" s="1"/>
      <c r="AA447" s="1"/>
    </row>
    <row r="448" spans="1:55" ht="3" customHeight="1" x14ac:dyDescent="0.25">
      <c r="A448" s="1"/>
      <c r="B448" s="1"/>
      <c r="C448" s="1"/>
      <c r="D448" s="1"/>
      <c r="E448" s="1"/>
      <c r="F448" s="1"/>
      <c r="G448" s="1"/>
      <c r="H448" s="1"/>
      <c r="I448" s="4"/>
      <c r="J448" s="1"/>
      <c r="K448" s="1"/>
      <c r="L448" s="1"/>
      <c r="M448" s="1"/>
      <c r="N448" s="1"/>
      <c r="O448" s="4"/>
      <c r="P448" s="4"/>
      <c r="Q448" s="4"/>
      <c r="R448" s="1"/>
      <c r="S448" s="108"/>
      <c r="T448" s="108"/>
      <c r="U448" s="108"/>
      <c r="V448" s="108"/>
      <c r="W448" s="108"/>
      <c r="X448" s="108"/>
      <c r="Y448" s="108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62" ht="15.75" x14ac:dyDescent="0.25">
      <c r="A449" s="1"/>
      <c r="B449" s="1" t="s">
        <v>154</v>
      </c>
      <c r="C449" s="1" t="s">
        <v>126</v>
      </c>
      <c r="D449" s="1"/>
      <c r="E449" s="1"/>
      <c r="F449" s="1"/>
      <c r="G449" s="1"/>
      <c r="H449" s="1"/>
      <c r="I449" s="4"/>
      <c r="J449" s="1"/>
      <c r="K449" s="1"/>
      <c r="L449" s="1"/>
      <c r="M449" s="1"/>
      <c r="N449" s="1"/>
      <c r="O449" s="1"/>
      <c r="P449" s="4"/>
      <c r="Q449" s="4" t="s">
        <v>8</v>
      </c>
      <c r="R449" s="1"/>
      <c r="S449" s="970">
        <f>'Rekap1 +tunjangan'!S50</f>
        <v>0</v>
      </c>
      <c r="T449" s="971"/>
      <c r="U449" s="971"/>
      <c r="V449" s="971"/>
      <c r="W449" s="971"/>
      <c r="X449" s="972"/>
      <c r="Y449" s="108"/>
      <c r="Z449" s="1"/>
      <c r="AA449" s="1" t="s">
        <v>169</v>
      </c>
      <c r="AB449" s="1" t="s">
        <v>129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 t="s">
        <v>8</v>
      </c>
      <c r="AU449" s="970">
        <f>'Rekap1 +tunjangan'!AG50</f>
        <v>0</v>
      </c>
      <c r="AV449" s="971"/>
      <c r="AW449" s="971"/>
      <c r="AX449" s="971"/>
      <c r="AY449" s="971"/>
      <c r="AZ449" s="972"/>
    </row>
    <row r="450" spans="1:62" ht="3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08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62" ht="15.7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62" ht="3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08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62" ht="15.75" x14ac:dyDescent="0.25">
      <c r="A453" s="1"/>
      <c r="B453" s="1"/>
      <c r="C453" s="9" t="s">
        <v>4</v>
      </c>
      <c r="D453" s="1"/>
      <c r="E453" s="1"/>
      <c r="F453" s="1"/>
      <c r="G453" s="1"/>
      <c r="H453" s="1"/>
      <c r="I453" s="4"/>
      <c r="J453" s="1"/>
      <c r="K453" s="1"/>
      <c r="L453" s="1"/>
      <c r="M453" s="1"/>
      <c r="N453" s="1"/>
      <c r="O453" s="4"/>
      <c r="P453" s="4"/>
      <c r="Q453" s="39" t="s">
        <v>8</v>
      </c>
      <c r="R453" s="1"/>
      <c r="S453" s="985">
        <f>SUM(S417:X452)</f>
        <v>5910434</v>
      </c>
      <c r="T453" s="986"/>
      <c r="U453" s="986"/>
      <c r="V453" s="986"/>
      <c r="W453" s="986"/>
      <c r="X453" s="987"/>
      <c r="Y453" s="89"/>
      <c r="Z453" s="1"/>
      <c r="AA453" s="9" t="s">
        <v>4</v>
      </c>
      <c r="AB453" s="1"/>
      <c r="AC453" s="1"/>
      <c r="AD453" s="1"/>
      <c r="AE453" s="1"/>
      <c r="AF453" s="4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 t="s">
        <v>8</v>
      </c>
      <c r="AU453" s="985">
        <f>SUM(AU419:AZ452)</f>
        <v>1099149.25</v>
      </c>
      <c r="AV453" s="986"/>
      <c r="AW453" s="986"/>
      <c r="AX453" s="986"/>
      <c r="AY453" s="986"/>
      <c r="AZ453" s="987"/>
      <c r="BC453" s="134">
        <f>AU453-AU429</f>
        <v>1055584.9099999999</v>
      </c>
    </row>
    <row r="454" spans="1:62" ht="16.5" thickBot="1" x14ac:dyDescent="0.3">
      <c r="A454" s="1"/>
      <c r="B454" s="1"/>
      <c r="C454" s="1"/>
      <c r="D454" s="1"/>
      <c r="E454" s="1"/>
      <c r="F454" s="1"/>
      <c r="G454" s="1"/>
      <c r="H454" s="1"/>
      <c r="I454" s="3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39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62" ht="21" thickTop="1" x14ac:dyDescent="0.3">
      <c r="A455" s="19"/>
      <c r="B455" s="973"/>
      <c r="C455" s="974"/>
      <c r="D455" s="974"/>
      <c r="E455" s="974"/>
      <c r="F455" s="974"/>
      <c r="G455" s="1006" t="s">
        <v>130</v>
      </c>
      <c r="H455" s="1006"/>
      <c r="I455" s="1006"/>
      <c r="J455" s="1006"/>
      <c r="K455" s="1006"/>
      <c r="L455" s="1006"/>
      <c r="M455" s="1006"/>
      <c r="N455" s="1006"/>
      <c r="O455" s="1006"/>
      <c r="P455" s="1006"/>
      <c r="Q455" s="1006"/>
      <c r="R455" s="1006"/>
      <c r="S455" s="1006"/>
      <c r="T455" s="1006"/>
      <c r="U455" s="1006"/>
      <c r="V455" s="1006"/>
      <c r="W455" s="1006"/>
      <c r="X455" s="1008"/>
      <c r="Y455" s="126"/>
      <c r="Z455" s="1010" t="s">
        <v>8</v>
      </c>
      <c r="AA455" s="974"/>
      <c r="AB455" s="981">
        <f>S453-AU453</f>
        <v>4811284.75</v>
      </c>
      <c r="AC455" s="981"/>
      <c r="AD455" s="981"/>
      <c r="AE455" s="981"/>
      <c r="AF455" s="981"/>
      <c r="AG455" s="981"/>
      <c r="AH455" s="981"/>
      <c r="AI455" s="981"/>
      <c r="AJ455" s="981"/>
      <c r="AK455" s="981"/>
      <c r="AL455" s="981"/>
      <c r="AM455" s="981"/>
      <c r="AN455" s="981"/>
      <c r="AO455" s="981"/>
      <c r="AP455" s="112"/>
      <c r="AQ455" s="112"/>
      <c r="AR455" s="112"/>
      <c r="AS455" s="113"/>
      <c r="AT455" s="113"/>
      <c r="AU455" s="113"/>
      <c r="AV455" s="113"/>
      <c r="AW455" s="113"/>
      <c r="AX455" s="113"/>
      <c r="AY455" s="113"/>
      <c r="AZ455" s="114"/>
      <c r="BD455" s="1012"/>
      <c r="BE455" s="989"/>
      <c r="BF455" s="989"/>
      <c r="BG455" s="989"/>
      <c r="BH455" s="989"/>
      <c r="BI455" s="989"/>
      <c r="BJ455" s="989"/>
    </row>
    <row r="456" spans="1:62" ht="21" thickBot="1" x14ac:dyDescent="0.35">
      <c r="A456" s="34"/>
      <c r="B456" s="975"/>
      <c r="C456" s="976"/>
      <c r="D456" s="976"/>
      <c r="E456" s="976"/>
      <c r="F456" s="976"/>
      <c r="G456" s="1007"/>
      <c r="H456" s="1007"/>
      <c r="I456" s="1007"/>
      <c r="J456" s="1007"/>
      <c r="K456" s="1007"/>
      <c r="L456" s="1007"/>
      <c r="M456" s="1007"/>
      <c r="N456" s="1007"/>
      <c r="O456" s="1007"/>
      <c r="P456" s="1007"/>
      <c r="Q456" s="1007"/>
      <c r="R456" s="1007"/>
      <c r="S456" s="1007"/>
      <c r="T456" s="1007"/>
      <c r="U456" s="1007"/>
      <c r="V456" s="1007"/>
      <c r="W456" s="1007"/>
      <c r="X456" s="1009"/>
      <c r="Y456" s="128"/>
      <c r="Z456" s="1011"/>
      <c r="AA456" s="976"/>
      <c r="AB456" s="982"/>
      <c r="AC456" s="982"/>
      <c r="AD456" s="982"/>
      <c r="AE456" s="982"/>
      <c r="AF456" s="982"/>
      <c r="AG456" s="982"/>
      <c r="AH456" s="982"/>
      <c r="AI456" s="982"/>
      <c r="AJ456" s="982"/>
      <c r="AK456" s="982"/>
      <c r="AL456" s="982"/>
      <c r="AM456" s="982"/>
      <c r="AN456" s="982"/>
      <c r="AO456" s="982"/>
      <c r="AP456" s="116"/>
      <c r="AQ456" s="116"/>
      <c r="AR456" s="116"/>
      <c r="AS456" s="117"/>
      <c r="AT456" s="117"/>
      <c r="AU456" s="117"/>
      <c r="AV456" s="117"/>
      <c r="AW456" s="117"/>
      <c r="AX456" s="117"/>
      <c r="AY456" s="117"/>
      <c r="AZ456" s="118"/>
    </row>
    <row r="457" spans="1:62" ht="16.5" thickTop="1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62" ht="15.75" x14ac:dyDescent="0.25">
      <c r="B458" s="1" t="s">
        <v>170</v>
      </c>
      <c r="C458" s="1" t="s">
        <v>155</v>
      </c>
      <c r="D458" s="1"/>
      <c r="E458" s="1"/>
      <c r="F458" s="1"/>
      <c r="G458" s="1"/>
      <c r="H458" s="1"/>
      <c r="I458" s="4"/>
      <c r="J458" s="1"/>
      <c r="K458" s="1"/>
      <c r="L458" s="1"/>
      <c r="M458" s="1"/>
      <c r="N458" s="1"/>
      <c r="O458" s="4"/>
      <c r="P458" s="4"/>
      <c r="Q458" s="4"/>
      <c r="R458" s="1"/>
      <c r="S458" s="108"/>
      <c r="T458" s="108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62" ht="15.75" x14ac:dyDescent="0.25">
      <c r="B459" s="1">
        <v>1</v>
      </c>
      <c r="C459" s="1" t="s">
        <v>555</v>
      </c>
      <c r="D459" s="1"/>
      <c r="E459" s="1"/>
      <c r="F459" s="1"/>
      <c r="G459" s="1"/>
      <c r="H459" s="1"/>
      <c r="I459" s="4"/>
      <c r="J459" s="1"/>
      <c r="K459" s="1"/>
      <c r="L459" s="1"/>
      <c r="M459" s="1"/>
      <c r="N459" s="1"/>
      <c r="O459" s="4"/>
      <c r="P459" s="4"/>
      <c r="Q459" s="4"/>
      <c r="R459" s="1"/>
      <c r="S459" s="108"/>
      <c r="T459" s="108"/>
      <c r="U459" s="108"/>
      <c r="V459" s="108"/>
      <c r="W459" s="108"/>
      <c r="X459" s="108"/>
      <c r="Y459" s="1"/>
      <c r="Z459" s="1"/>
      <c r="AA459" s="1">
        <v>2</v>
      </c>
      <c r="AB459" s="1" t="s">
        <v>171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983">
        <v>0.6</v>
      </c>
      <c r="AS459" s="983"/>
      <c r="AT459" s="1" t="s">
        <v>8</v>
      </c>
      <c r="AU459" s="970">
        <f>'DPLK (urut)'!F28</f>
        <v>293981.31</v>
      </c>
      <c r="AV459" s="971"/>
      <c r="AW459" s="971"/>
      <c r="AX459" s="971"/>
      <c r="AY459" s="971"/>
      <c r="AZ459" s="972"/>
    </row>
    <row r="460" spans="1:62" ht="3" customHeight="1" x14ac:dyDescent="0.25">
      <c r="B460" s="1"/>
      <c r="C460" s="1"/>
      <c r="D460" s="1"/>
      <c r="E460" s="1"/>
      <c r="F460" s="1"/>
      <c r="G460" s="1"/>
      <c r="H460" s="1"/>
      <c r="I460" s="4"/>
      <c r="J460" s="1"/>
      <c r="K460" s="1"/>
      <c r="L460" s="1"/>
      <c r="M460" s="1"/>
      <c r="N460" s="1"/>
      <c r="O460" s="4"/>
      <c r="P460" s="4"/>
      <c r="Q460" s="4"/>
      <c r="R460" s="1"/>
      <c r="S460" s="108"/>
      <c r="T460" s="108"/>
      <c r="U460" s="108"/>
      <c r="V460" s="108"/>
      <c r="W460" s="108"/>
      <c r="X460" s="108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62" ht="15.75" x14ac:dyDescent="0.25">
      <c r="B461" s="1"/>
      <c r="C461" s="1" t="s">
        <v>127</v>
      </c>
      <c r="D461" s="1"/>
      <c r="E461" s="1"/>
      <c r="F461" s="1"/>
      <c r="G461" s="1"/>
      <c r="H461" s="1"/>
      <c r="I461" s="4"/>
      <c r="J461" s="1"/>
      <c r="K461" s="1"/>
      <c r="L461" s="1"/>
      <c r="M461" s="1"/>
      <c r="N461" s="1"/>
      <c r="O461" s="969">
        <v>3.0000000000000001E-3</v>
      </c>
      <c r="P461" s="969"/>
      <c r="Q461" s="4" t="s">
        <v>8</v>
      </c>
      <c r="R461" s="1"/>
      <c r="S461" s="970">
        <f>'BPJS Ketenagakerjaan'!F34</f>
        <v>11389.377</v>
      </c>
      <c r="T461" s="971"/>
      <c r="U461" s="971"/>
      <c r="V461" s="971"/>
      <c r="W461" s="971"/>
      <c r="X461" s="972"/>
      <c r="Y461" s="1"/>
      <c r="Z461" s="1"/>
      <c r="AA461" s="1">
        <v>3</v>
      </c>
      <c r="AB461" s="1" t="s">
        <v>186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983">
        <v>0.05</v>
      </c>
      <c r="AN461" s="984"/>
      <c r="AO461" s="1"/>
      <c r="AP461" s="1"/>
      <c r="AQ461" s="1"/>
      <c r="AR461" s="1"/>
      <c r="AS461" s="1"/>
      <c r="AT461" s="1" t="s">
        <v>8</v>
      </c>
      <c r="AU461" s="970">
        <v>0</v>
      </c>
      <c r="AV461" s="971"/>
      <c r="AW461" s="971"/>
      <c r="AX461" s="971"/>
      <c r="AY461" s="971"/>
      <c r="AZ461" s="972"/>
    </row>
    <row r="462" spans="1:62" ht="3" customHeight="1" x14ac:dyDescent="0.25">
      <c r="B462" s="1"/>
      <c r="C462" s="1"/>
      <c r="D462" s="1"/>
      <c r="E462" s="1"/>
      <c r="F462" s="1"/>
      <c r="G462" s="1"/>
      <c r="H462" s="1"/>
      <c r="I462" s="4"/>
      <c r="J462" s="1"/>
      <c r="K462" s="1"/>
      <c r="L462" s="1"/>
      <c r="M462" s="1"/>
      <c r="N462" s="1"/>
      <c r="O462" s="109"/>
      <c r="P462" s="109"/>
      <c r="Q462" s="4"/>
      <c r="R462" s="1"/>
      <c r="S462" s="106"/>
      <c r="T462" s="106"/>
      <c r="U462" s="106"/>
      <c r="V462" s="106"/>
      <c r="W462" s="106"/>
      <c r="X462" s="106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62" ht="15.75" x14ac:dyDescent="0.25">
      <c r="B463" s="1"/>
      <c r="C463" s="1" t="s">
        <v>131</v>
      </c>
      <c r="D463" s="1"/>
      <c r="E463" s="1"/>
      <c r="F463" s="1"/>
      <c r="G463" s="1"/>
      <c r="H463" s="1"/>
      <c r="I463" s="4"/>
      <c r="J463" s="1"/>
      <c r="K463" s="1"/>
      <c r="L463" s="1"/>
      <c r="M463" s="1"/>
      <c r="N463" s="1"/>
      <c r="O463" s="969">
        <v>8.8999999999999999E-3</v>
      </c>
      <c r="P463" s="969"/>
      <c r="Q463" s="4" t="s">
        <v>8</v>
      </c>
      <c r="R463" s="1"/>
      <c r="S463" s="970">
        <f>'BPJS Ketenagakerjaan'!H34</f>
        <v>33788.485099999998</v>
      </c>
      <c r="T463" s="971"/>
      <c r="U463" s="971"/>
      <c r="V463" s="971"/>
      <c r="W463" s="971"/>
      <c r="X463" s="972"/>
      <c r="Y463" s="1"/>
      <c r="Z463" s="1"/>
      <c r="AA463" s="1">
        <v>4</v>
      </c>
      <c r="AB463" s="1" t="s">
        <v>558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 t="s">
        <v>8</v>
      </c>
      <c r="AU463" s="970">
        <f>'BPJS Kesehatan'!G37</f>
        <v>174257.36000000002</v>
      </c>
      <c r="AV463" s="971"/>
      <c r="AW463" s="971"/>
      <c r="AX463" s="971"/>
      <c r="AY463" s="971"/>
      <c r="AZ463" s="972"/>
    </row>
    <row r="464" spans="1:62" ht="3" customHeight="1" x14ac:dyDescent="0.25">
      <c r="B464" s="1"/>
      <c r="C464" s="1"/>
      <c r="D464" s="1"/>
      <c r="E464" s="1"/>
      <c r="F464" s="1"/>
      <c r="G464" s="1"/>
      <c r="H464" s="1"/>
      <c r="I464" s="4"/>
      <c r="J464" s="1"/>
      <c r="K464" s="1"/>
      <c r="L464" s="1"/>
      <c r="M464" s="1"/>
      <c r="N464" s="1"/>
      <c r="O464" s="109" t="s">
        <v>559</v>
      </c>
      <c r="P464" s="109"/>
      <c r="Q464" s="4"/>
      <c r="R464" s="1"/>
      <c r="S464" s="106"/>
      <c r="T464" s="106"/>
      <c r="U464" s="106"/>
      <c r="V464" s="106"/>
      <c r="W464" s="106"/>
      <c r="X464" s="106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x14ac:dyDescent="0.25">
      <c r="B465" s="1"/>
      <c r="C465" s="1" t="s">
        <v>156</v>
      </c>
      <c r="D465" s="1"/>
      <c r="E465" s="1"/>
      <c r="F465" s="1"/>
      <c r="G465" s="1"/>
      <c r="H465" s="1"/>
      <c r="I465" s="4"/>
      <c r="J465" s="1"/>
      <c r="K465" s="1"/>
      <c r="L465" s="1"/>
      <c r="M465" s="1"/>
      <c r="N465" s="1"/>
      <c r="O465" s="969">
        <v>3.6999999999999998E-2</v>
      </c>
      <c r="P465" s="969"/>
      <c r="Q465" s="4" t="s">
        <v>8</v>
      </c>
      <c r="R465" s="1"/>
      <c r="S465" s="970">
        <f>'BPJS Ketenagakerjaan'!M48</f>
        <v>161188.05799999999</v>
      </c>
      <c r="T465" s="971"/>
      <c r="U465" s="971"/>
      <c r="V465" s="971"/>
      <c r="W465" s="971"/>
      <c r="X465" s="972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3" customHeight="1" x14ac:dyDescent="0.25">
      <c r="B466" s="1"/>
      <c r="C466" s="1"/>
      <c r="D466" s="1"/>
      <c r="E466" s="1"/>
      <c r="F466" s="1"/>
      <c r="G466" s="1"/>
      <c r="H466" s="1"/>
      <c r="I466" s="4"/>
      <c r="J466" s="1"/>
      <c r="K466" s="1"/>
      <c r="L466" s="1"/>
      <c r="M466" s="1"/>
      <c r="N466" s="1"/>
      <c r="O466" s="503" t="s">
        <v>559</v>
      </c>
      <c r="P466" s="503"/>
      <c r="Q466" s="4"/>
      <c r="R466" s="1"/>
      <c r="S466" s="502"/>
      <c r="T466" s="502"/>
      <c r="U466" s="502"/>
      <c r="V466" s="502"/>
      <c r="W466" s="502"/>
      <c r="X466" s="502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x14ac:dyDescent="0.25">
      <c r="B467" s="1"/>
      <c r="C467" s="1" t="s">
        <v>602</v>
      </c>
      <c r="D467" s="1"/>
      <c r="E467" s="1"/>
      <c r="F467" s="1"/>
      <c r="G467" s="1"/>
      <c r="H467" s="1"/>
      <c r="I467" s="4"/>
      <c r="J467" s="1"/>
      <c r="K467" s="1"/>
      <c r="L467" s="1"/>
      <c r="M467" s="1"/>
      <c r="N467" s="1"/>
      <c r="O467" s="969">
        <v>0.02</v>
      </c>
      <c r="P467" s="969"/>
      <c r="Q467" s="4" t="s">
        <v>8</v>
      </c>
      <c r="R467" s="1"/>
      <c r="S467" s="970">
        <f>'BPJS Ketenagakerjaan'!R48</f>
        <v>87128.680000000008</v>
      </c>
      <c r="T467" s="971"/>
      <c r="U467" s="971"/>
      <c r="V467" s="971"/>
      <c r="W467" s="971"/>
      <c r="X467" s="972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9" spans="1:52" x14ac:dyDescent="0.2">
      <c r="A469" s="350"/>
      <c r="B469" s="350"/>
      <c r="C469" s="350"/>
      <c r="D469" s="350"/>
    </row>
    <row r="470" spans="1:52" ht="18.75" x14ac:dyDescent="0.3">
      <c r="A470" s="1"/>
      <c r="B470" s="1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 t="s">
        <v>350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1"/>
      <c r="AY470" s="1"/>
    </row>
    <row r="471" spans="1:52" ht="15.75" x14ac:dyDescent="0.25">
      <c r="A471" s="1"/>
      <c r="B471" s="1"/>
      <c r="C471" s="1"/>
      <c r="D471" s="1"/>
      <c r="E471" s="1"/>
      <c r="F471" s="1"/>
      <c r="G471" s="1"/>
      <c r="H471" s="1"/>
      <c r="I471" s="3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2" ht="22.5" x14ac:dyDescent="0.3">
      <c r="A472" s="1"/>
      <c r="B472" s="1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1" t="s">
        <v>15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1"/>
      <c r="AY472" s="1"/>
    </row>
    <row r="473" spans="1:52" ht="15.75" x14ac:dyDescent="0.25">
      <c r="A473" s="1"/>
      <c r="B473" s="1"/>
      <c r="C473" s="1"/>
      <c r="D473" s="1"/>
      <c r="E473" s="1"/>
      <c r="F473" s="1"/>
      <c r="G473" s="1"/>
      <c r="H473" s="1"/>
      <c r="I473" s="3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2" ht="15.75" x14ac:dyDescent="0.25">
      <c r="A474" s="1"/>
      <c r="B474" s="5"/>
      <c r="C474" s="6" t="s">
        <v>7</v>
      </c>
      <c r="D474" s="7"/>
      <c r="E474" s="7"/>
      <c r="F474" s="7"/>
      <c r="G474" s="7"/>
      <c r="H474" s="7"/>
      <c r="I474" s="11" t="s">
        <v>8</v>
      </c>
      <c r="J474" s="7"/>
      <c r="K474" s="994" t="str">
        <f>'Rekap1 +tunjangan'!B51</f>
        <v>RIZKIFA MARFINDA</v>
      </c>
      <c r="L474" s="995"/>
      <c r="M474" s="995"/>
      <c r="N474" s="995"/>
      <c r="O474" s="995"/>
      <c r="P474" s="995"/>
      <c r="Q474" s="995"/>
      <c r="R474" s="995"/>
      <c r="S474" s="995"/>
      <c r="T474" s="995"/>
      <c r="U474" s="995"/>
      <c r="V474" s="995"/>
      <c r="W474" s="995"/>
      <c r="X474" s="996"/>
      <c r="Y474" s="90"/>
      <c r="Z474" s="1"/>
      <c r="AA474" s="8" t="str">
        <f>AA409</f>
        <v>Divisi</v>
      </c>
      <c r="AB474" s="7"/>
      <c r="AC474" s="7"/>
      <c r="AD474" s="7"/>
      <c r="AE474" s="7"/>
      <c r="AF474" s="11" t="s">
        <v>8</v>
      </c>
      <c r="AG474" s="7"/>
      <c r="AH474" s="994" t="str">
        <f>AH409</f>
        <v>KEUANGAN</v>
      </c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1004"/>
    </row>
    <row r="475" spans="1:52" ht="3" customHeight="1" x14ac:dyDescent="0.25">
      <c r="A475" s="1"/>
      <c r="B475" s="1"/>
      <c r="C475" s="1"/>
      <c r="D475" s="1"/>
      <c r="E475" s="1"/>
      <c r="F475" s="1"/>
      <c r="G475" s="1"/>
      <c r="H475" s="1"/>
      <c r="I475" s="10"/>
      <c r="J475" s="1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1"/>
      <c r="AA475" s="2"/>
      <c r="AB475" s="1"/>
      <c r="AC475" s="1"/>
      <c r="AD475" s="1"/>
      <c r="AE475" s="1"/>
      <c r="AF475" s="12"/>
      <c r="AG475" s="1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1"/>
      <c r="AY475" s="1"/>
    </row>
    <row r="476" spans="1:52" ht="15.75" x14ac:dyDescent="0.25">
      <c r="A476" s="1"/>
      <c r="B476" s="5"/>
      <c r="C476" s="6" t="s">
        <v>21</v>
      </c>
      <c r="D476" s="7"/>
      <c r="E476" s="7"/>
      <c r="F476" s="7"/>
      <c r="G476" s="7"/>
      <c r="H476" s="7"/>
      <c r="I476" s="11" t="s">
        <v>8</v>
      </c>
      <c r="J476" s="7"/>
      <c r="K476" s="994" t="s">
        <v>162</v>
      </c>
      <c r="L476" s="995"/>
      <c r="M476" s="995"/>
      <c r="N476" s="995"/>
      <c r="O476" s="995"/>
      <c r="P476" s="995"/>
      <c r="Q476" s="995"/>
      <c r="R476" s="995"/>
      <c r="S476" s="995"/>
      <c r="T476" s="995"/>
      <c r="U476" s="995"/>
      <c r="V476" s="995"/>
      <c r="W476" s="995"/>
      <c r="X476" s="996"/>
      <c r="Y476" s="90"/>
      <c r="Z476" s="1"/>
      <c r="AA476" s="8" t="s">
        <v>12</v>
      </c>
      <c r="AB476" s="7"/>
      <c r="AC476" s="7"/>
      <c r="AD476" s="7"/>
      <c r="AE476" s="7"/>
      <c r="AF476" s="11" t="s">
        <v>8</v>
      </c>
      <c r="AG476" s="7"/>
      <c r="AH476" s="997">
        <f>AH411</f>
        <v>42659</v>
      </c>
      <c r="AI476" s="997"/>
      <c r="AJ476" s="997"/>
      <c r="AK476" s="997"/>
      <c r="AL476" s="997"/>
      <c r="AM476" s="67" t="s">
        <v>18</v>
      </c>
      <c r="AN476" s="7"/>
      <c r="AO476" s="997">
        <f>AO411</f>
        <v>42689</v>
      </c>
      <c r="AP476" s="997"/>
      <c r="AQ476" s="997"/>
      <c r="AR476" s="997"/>
      <c r="AS476" s="997"/>
      <c r="AT476" s="68"/>
      <c r="AU476" s="68"/>
      <c r="AV476" s="68"/>
      <c r="AW476" s="68"/>
      <c r="AX476" s="7"/>
      <c r="AY476" s="74"/>
    </row>
    <row r="477" spans="1:52" ht="3" customHeight="1" x14ac:dyDescent="0.25">
      <c r="A477" s="1"/>
      <c r="B477" s="1"/>
      <c r="C477" s="1"/>
      <c r="D477" s="1"/>
      <c r="E477" s="1"/>
      <c r="F477" s="1"/>
      <c r="G477" s="1"/>
      <c r="H477" s="1"/>
      <c r="I477" s="10"/>
      <c r="J477" s="1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1"/>
      <c r="AA477" s="2"/>
      <c r="AB477" s="1"/>
      <c r="AC477" s="1"/>
      <c r="AD477" s="1"/>
      <c r="AE477" s="1"/>
      <c r="AF477" s="12"/>
      <c r="AG477" s="1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1"/>
      <c r="AY477" s="1"/>
    </row>
    <row r="478" spans="1:52" ht="15.75" x14ac:dyDescent="0.25">
      <c r="A478" s="1"/>
      <c r="B478" s="5"/>
      <c r="C478" s="6" t="s">
        <v>6</v>
      </c>
      <c r="D478" s="7"/>
      <c r="E478" s="7"/>
      <c r="F478" s="7"/>
      <c r="G478" s="7"/>
      <c r="H478" s="7"/>
      <c r="I478" s="11" t="s">
        <v>8</v>
      </c>
      <c r="J478" s="7"/>
      <c r="K478" s="999"/>
      <c r="L478" s="1000"/>
      <c r="M478" s="1000"/>
      <c r="N478" s="1000"/>
      <c r="O478" s="1000"/>
      <c r="P478" s="1000"/>
      <c r="Q478" s="1000"/>
      <c r="R478" s="1000"/>
      <c r="S478" s="1000"/>
      <c r="T478" s="1000"/>
      <c r="U478" s="1000"/>
      <c r="V478" s="1000"/>
      <c r="W478" s="1000"/>
      <c r="X478" s="1001"/>
      <c r="Y478" s="91"/>
      <c r="Z478" s="1"/>
      <c r="AA478" s="8" t="s">
        <v>13</v>
      </c>
      <c r="AB478" s="7"/>
      <c r="AC478" s="7"/>
      <c r="AD478" s="7"/>
      <c r="AE478" s="7"/>
      <c r="AF478" s="11" t="s">
        <v>8</v>
      </c>
      <c r="AG478" s="7"/>
      <c r="AH478" s="1002">
        <f>'Rekap1 +tunjangan'!C51</f>
        <v>41232</v>
      </c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7"/>
      <c r="AY478" s="74"/>
    </row>
    <row r="479" spans="1:52" ht="3" customHeight="1" x14ac:dyDescent="0.25">
      <c r="A479" s="1"/>
      <c r="B479" s="1"/>
      <c r="C479" s="1"/>
      <c r="D479" s="1"/>
      <c r="E479" s="1"/>
      <c r="F479" s="1"/>
      <c r="G479" s="1"/>
      <c r="H479" s="1"/>
      <c r="I479" s="10"/>
      <c r="J479" s="1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1"/>
      <c r="AA479" s="2"/>
      <c r="AB479" s="1"/>
      <c r="AC479" s="1"/>
      <c r="AD479" s="1"/>
      <c r="AE479" s="1"/>
      <c r="AF479" s="12"/>
      <c r="AG479" s="1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1"/>
      <c r="AY479" s="1"/>
    </row>
    <row r="480" spans="1:52" ht="15.75" x14ac:dyDescent="0.25">
      <c r="A480" s="1"/>
      <c r="B480" s="5"/>
      <c r="C480" s="6" t="s">
        <v>104</v>
      </c>
      <c r="D480" s="7"/>
      <c r="E480" s="7"/>
      <c r="F480" s="7"/>
      <c r="G480" s="7"/>
      <c r="H480" s="7"/>
      <c r="I480" s="87" t="s">
        <v>8</v>
      </c>
      <c r="J480" s="7"/>
      <c r="K480" s="994" t="s">
        <v>116</v>
      </c>
      <c r="L480" s="995"/>
      <c r="M480" s="995"/>
      <c r="N480" s="995"/>
      <c r="O480" s="995"/>
      <c r="P480" s="995"/>
      <c r="Q480" s="995"/>
      <c r="R480" s="995"/>
      <c r="S480" s="995"/>
      <c r="T480" s="995"/>
      <c r="U480" s="995"/>
      <c r="V480" s="995"/>
      <c r="W480" s="995"/>
      <c r="X480" s="996"/>
      <c r="Y480" s="90"/>
      <c r="Z480" s="1"/>
      <c r="AA480" s="8" t="s">
        <v>14</v>
      </c>
      <c r="AB480" s="7"/>
      <c r="AC480" s="7"/>
      <c r="AD480" s="7"/>
      <c r="AE480" s="7"/>
      <c r="AF480" s="11" t="s">
        <v>8</v>
      </c>
      <c r="AG480" s="7"/>
      <c r="AH480" s="1014" t="s">
        <v>435</v>
      </c>
      <c r="AI480" s="994"/>
      <c r="AJ480" s="994"/>
      <c r="AK480" s="994"/>
      <c r="AL480" s="994"/>
      <c r="AM480" s="994"/>
      <c r="AN480" s="67" t="s">
        <v>161</v>
      </c>
      <c r="AO480" s="67"/>
      <c r="AP480" s="67"/>
      <c r="AQ480" s="67"/>
      <c r="AR480" s="67"/>
      <c r="AS480" s="67"/>
      <c r="AT480" s="67"/>
      <c r="AU480" s="67"/>
      <c r="AV480" s="67"/>
      <c r="AW480" s="67"/>
      <c r="AX480" s="7"/>
      <c r="AY480" s="74"/>
    </row>
    <row r="481" spans="1:52" ht="15.75" x14ac:dyDescent="0.25">
      <c r="A481" s="1"/>
      <c r="B481" s="1"/>
      <c r="C481" s="1"/>
      <c r="D481" s="1"/>
      <c r="E481" s="1"/>
      <c r="F481" s="1"/>
      <c r="G481" s="1"/>
      <c r="H481" s="1"/>
      <c r="I481" s="3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2" ht="15.75" x14ac:dyDescent="0.25">
      <c r="A482" s="1"/>
      <c r="B482" s="1" t="s">
        <v>167</v>
      </c>
      <c r="C482" s="1" t="s">
        <v>0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4"/>
      <c r="Q482" s="4" t="s">
        <v>8</v>
      </c>
      <c r="R482" s="1"/>
      <c r="S482" s="970">
        <f>'Rekap1 +tunjangan'!E51</f>
        <v>3202411</v>
      </c>
      <c r="T482" s="971"/>
      <c r="U482" s="971"/>
      <c r="V482" s="971"/>
      <c r="W482" s="971"/>
      <c r="X482" s="972"/>
      <c r="Y482" s="108"/>
      <c r="Z482" s="1"/>
      <c r="AA482" s="1" t="s">
        <v>166</v>
      </c>
      <c r="AB482" s="1" t="s">
        <v>153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3" customHeight="1" x14ac:dyDescent="0.25">
      <c r="A483" s="1"/>
      <c r="B483" s="1"/>
      <c r="C483" s="1"/>
      <c r="D483" s="1"/>
      <c r="E483" s="1"/>
      <c r="F483" s="1"/>
      <c r="G483" s="1"/>
      <c r="H483" s="1"/>
      <c r="I483" s="3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x14ac:dyDescent="0.25">
      <c r="A484" s="1"/>
      <c r="B484" s="1" t="s">
        <v>168</v>
      </c>
      <c r="C484" s="1" t="s">
        <v>125</v>
      </c>
      <c r="D484" s="1"/>
      <c r="E484" s="1"/>
      <c r="F484" s="1"/>
      <c r="G484" s="1"/>
      <c r="H484" s="1"/>
      <c r="I484" s="1"/>
      <c r="J484" s="1"/>
      <c r="K484" s="16"/>
      <c r="L484" s="16"/>
      <c r="M484" s="16"/>
      <c r="N484" s="16"/>
      <c r="O484" s="1"/>
      <c r="P484" s="4"/>
      <c r="Q484" s="4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 t="s">
        <v>108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 t="s">
        <v>8</v>
      </c>
      <c r="AU484" s="970">
        <v>0</v>
      </c>
      <c r="AV484" s="971"/>
      <c r="AW484" s="971"/>
      <c r="AX484" s="971"/>
      <c r="AY484" s="971"/>
      <c r="AZ484" s="972"/>
    </row>
    <row r="485" spans="1:52" ht="3" customHeight="1" x14ac:dyDescent="0.25">
      <c r="A485" s="1"/>
      <c r="B485" s="1"/>
      <c r="C485" s="1"/>
      <c r="D485" s="1"/>
      <c r="E485" s="1"/>
      <c r="F485" s="1"/>
      <c r="G485" s="1"/>
      <c r="H485" s="1"/>
      <c r="I485" s="4"/>
      <c r="J485" s="1"/>
      <c r="K485" s="39"/>
      <c r="L485" s="39"/>
      <c r="M485" s="39"/>
      <c r="N485" s="39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39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x14ac:dyDescent="0.25">
      <c r="A486" s="1"/>
      <c r="B486" s="1"/>
      <c r="C486" s="1" t="s">
        <v>20</v>
      </c>
      <c r="D486" s="1"/>
      <c r="E486" s="1"/>
      <c r="F486" s="1"/>
      <c r="G486" s="1"/>
      <c r="H486" s="1"/>
      <c r="I486" s="4"/>
      <c r="J486" s="1"/>
      <c r="K486" s="1"/>
      <c r="L486" s="1"/>
      <c r="M486" s="1"/>
      <c r="N486" s="1"/>
      <c r="O486" s="1"/>
      <c r="P486" s="4"/>
      <c r="Q486" s="4" t="s">
        <v>8</v>
      </c>
      <c r="R486" s="1"/>
      <c r="S486" s="970">
        <f>'Rekap1 +tunjangan'!G51</f>
        <v>620000</v>
      </c>
      <c r="T486" s="971"/>
      <c r="U486" s="971"/>
      <c r="V486" s="971"/>
      <c r="W486" s="971"/>
      <c r="X486" s="972"/>
      <c r="Y486" s="108"/>
      <c r="Z486" s="1"/>
      <c r="AA486" s="1"/>
      <c r="AB486" s="1" t="s">
        <v>550</v>
      </c>
      <c r="AC486" s="1"/>
      <c r="AD486" s="1"/>
      <c r="AE486" s="1"/>
      <c r="AF486" s="4"/>
      <c r="AG486" s="15"/>
      <c r="AH486" s="16"/>
      <c r="AI486" s="16"/>
      <c r="AJ486" s="505"/>
      <c r="AK486" s="505"/>
      <c r="AL486" s="16"/>
      <c r="AM486" s="16"/>
      <c r="AN486" s="16"/>
      <c r="AO486" s="15"/>
      <c r="AP486" s="992"/>
      <c r="AQ486" s="993"/>
      <c r="AR486" s="107"/>
      <c r="AS486" s="1"/>
      <c r="AT486" s="1" t="s">
        <v>8</v>
      </c>
      <c r="AU486" s="970">
        <f>'Rekap1 +tunjangan'!AM51</f>
        <v>38224.11</v>
      </c>
      <c r="AV486" s="971"/>
      <c r="AW486" s="971"/>
      <c r="AX486" s="971"/>
      <c r="AY486" s="971"/>
      <c r="AZ486" s="972"/>
    </row>
    <row r="487" spans="1:52" ht="3" customHeight="1" x14ac:dyDescent="0.25">
      <c r="A487" s="1"/>
      <c r="B487" s="1"/>
      <c r="C487" s="1"/>
      <c r="D487" s="1"/>
      <c r="E487" s="1"/>
      <c r="F487" s="1"/>
      <c r="G487" s="1"/>
      <c r="H487" s="1"/>
      <c r="I487" s="4"/>
      <c r="J487" s="1"/>
      <c r="K487" s="1"/>
      <c r="L487" s="1"/>
      <c r="M487" s="15"/>
      <c r="N487" s="15"/>
      <c r="O487" s="1"/>
      <c r="P487" s="4"/>
      <c r="Q487" s="4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504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>
        <v>0</v>
      </c>
      <c r="AX487" s="1"/>
      <c r="AY487" s="1"/>
      <c r="AZ487" s="1"/>
    </row>
    <row r="488" spans="1:52" ht="15.75" x14ac:dyDescent="0.25">
      <c r="A488" s="1"/>
      <c r="B488" s="1"/>
      <c r="C488" s="1" t="s">
        <v>41</v>
      </c>
      <c r="D488" s="1"/>
      <c r="E488" s="1"/>
      <c r="F488" s="1"/>
      <c r="G488" s="1"/>
      <c r="H488" s="1"/>
      <c r="I488" s="4"/>
      <c r="J488" s="1"/>
      <c r="K488" s="1"/>
      <c r="L488" s="1"/>
      <c r="M488" s="1"/>
      <c r="N488" s="1"/>
      <c r="O488" s="1"/>
      <c r="P488" s="4"/>
      <c r="Q488" s="4" t="s">
        <v>8</v>
      </c>
      <c r="R488" s="1"/>
      <c r="S488" s="970">
        <f>'Rekap1 +tunjangan'!H51</f>
        <v>0</v>
      </c>
      <c r="T488" s="971"/>
      <c r="U488" s="971"/>
      <c r="V488" s="971"/>
      <c r="W488" s="971"/>
      <c r="X488" s="972"/>
      <c r="Y488" s="108"/>
      <c r="Z488" s="1"/>
      <c r="AA488" s="1"/>
      <c r="AB488" s="1" t="s">
        <v>88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992"/>
      <c r="AQ488" s="992"/>
      <c r="AR488" s="119"/>
      <c r="AS488" s="1"/>
      <c r="AT488" s="1" t="s">
        <v>8</v>
      </c>
      <c r="AU488" s="970">
        <f>'Rekap1 +tunjangan'!AF51</f>
        <v>80060.275000000009</v>
      </c>
      <c r="AV488" s="971"/>
      <c r="AW488" s="971"/>
      <c r="AX488" s="971"/>
      <c r="AY488" s="971"/>
      <c r="AZ488" s="972"/>
    </row>
    <row r="489" spans="1:52" ht="3" customHeight="1" x14ac:dyDescent="0.25">
      <c r="A489" s="1"/>
      <c r="B489" s="1"/>
      <c r="C489" s="1"/>
      <c r="D489" s="1"/>
      <c r="E489" s="1"/>
      <c r="F489" s="1"/>
      <c r="G489" s="1"/>
      <c r="H489" s="1"/>
      <c r="I489" s="4"/>
      <c r="J489" s="1"/>
      <c r="K489" s="1"/>
      <c r="L489" s="1"/>
      <c r="M489" s="1"/>
      <c r="N489" s="1"/>
      <c r="O489" s="1"/>
      <c r="P489" s="39"/>
      <c r="Q489" s="39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504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x14ac:dyDescent="0.25">
      <c r="A490" s="1"/>
      <c r="B490" s="1"/>
      <c r="C490" s="1" t="s">
        <v>21</v>
      </c>
      <c r="D490" s="1"/>
      <c r="E490" s="1"/>
      <c r="F490" s="1"/>
      <c r="G490" s="1"/>
      <c r="H490" s="1"/>
      <c r="I490" s="4"/>
      <c r="J490" s="1"/>
      <c r="K490" s="1"/>
      <c r="L490" s="1"/>
      <c r="M490" s="1"/>
      <c r="N490" s="1"/>
      <c r="O490" s="1"/>
      <c r="P490" s="4"/>
      <c r="Q490" s="4" t="s">
        <v>8</v>
      </c>
      <c r="R490" s="1"/>
      <c r="S490" s="970">
        <f>'Rekap1 +tunjangan'!I51</f>
        <v>0</v>
      </c>
      <c r="T490" s="971"/>
      <c r="U490" s="971"/>
      <c r="V490" s="971"/>
      <c r="W490" s="971"/>
      <c r="X490" s="972"/>
      <c r="Y490" s="108"/>
      <c r="Z490" s="1"/>
      <c r="AA490" s="1"/>
      <c r="AB490" s="1" t="s">
        <v>551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5"/>
      <c r="AU490" s="1013"/>
      <c r="AV490" s="1013"/>
      <c r="AW490" s="1013"/>
      <c r="AX490" s="1013"/>
      <c r="AY490" s="1013"/>
      <c r="AZ490" s="1013"/>
    </row>
    <row r="491" spans="1:52" ht="3" customHeight="1" x14ac:dyDescent="0.25">
      <c r="A491" s="1"/>
      <c r="B491" s="1"/>
      <c r="C491" s="1"/>
      <c r="D491" s="1"/>
      <c r="E491" s="1"/>
      <c r="F491" s="1"/>
      <c r="G491" s="1"/>
      <c r="H491" s="1"/>
      <c r="I491" s="4"/>
      <c r="J491" s="1"/>
      <c r="K491" s="1"/>
      <c r="L491" s="1"/>
      <c r="M491" s="1"/>
      <c r="N491" s="1"/>
      <c r="O491" s="1"/>
      <c r="P491" s="39"/>
      <c r="Q491" s="39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x14ac:dyDescent="0.25">
      <c r="A492" s="1"/>
      <c r="B492" s="1"/>
      <c r="C492" s="1" t="s">
        <v>1</v>
      </c>
      <c r="D492" s="1"/>
      <c r="E492" s="1"/>
      <c r="F492" s="1"/>
      <c r="G492" s="1"/>
      <c r="H492" s="1"/>
      <c r="I492" s="4"/>
      <c r="J492" s="1"/>
      <c r="K492" s="990">
        <f>'Rekap1 +tunjangan'!D51</f>
        <v>21</v>
      </c>
      <c r="L492" s="991"/>
      <c r="M492" s="125" t="s">
        <v>31</v>
      </c>
      <c r="N492" s="107"/>
      <c r="O492" s="1"/>
      <c r="P492" s="4"/>
      <c r="Q492" s="4" t="s">
        <v>8</v>
      </c>
      <c r="R492" s="1"/>
      <c r="S492" s="970">
        <f>'Rekap1 +tunjangan'!N51</f>
        <v>735000</v>
      </c>
      <c r="T492" s="971"/>
      <c r="U492" s="971"/>
      <c r="V492" s="971"/>
      <c r="W492" s="971"/>
      <c r="X492" s="972"/>
      <c r="Y492" s="108"/>
      <c r="Z492" s="1"/>
      <c r="AA492" s="1"/>
      <c r="AB492" s="1" t="s">
        <v>128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969">
        <v>0.02</v>
      </c>
      <c r="AN492" s="969"/>
      <c r="AO492" s="969"/>
      <c r="AP492" s="1"/>
      <c r="AQ492" s="1"/>
      <c r="AR492" s="1"/>
      <c r="AS492" s="1"/>
      <c r="AT492" s="1" t="s">
        <v>8</v>
      </c>
      <c r="AU492" s="970">
        <f>'BPJS Ketenagakerjaan'!K50</f>
        <v>76448.22</v>
      </c>
      <c r="AV492" s="971"/>
      <c r="AW492" s="971"/>
      <c r="AX492" s="971"/>
      <c r="AY492" s="971"/>
      <c r="AZ492" s="972"/>
    </row>
    <row r="493" spans="1:52" ht="3" customHeight="1" x14ac:dyDescent="0.25">
      <c r="A493" s="1"/>
      <c r="B493" s="1"/>
      <c r="C493" s="1"/>
      <c r="D493" s="1"/>
      <c r="E493" s="1"/>
      <c r="F493" s="1"/>
      <c r="G493" s="1"/>
      <c r="H493" s="1"/>
      <c r="I493" s="4"/>
      <c r="J493" s="1"/>
      <c r="K493" s="1"/>
      <c r="L493" s="1"/>
      <c r="M493" s="3"/>
      <c r="N493" s="1"/>
      <c r="O493" s="1"/>
      <c r="P493" s="4"/>
      <c r="Q493" s="4"/>
      <c r="R493" s="1"/>
      <c r="S493" s="108"/>
      <c r="T493" s="108"/>
      <c r="U493" s="108"/>
      <c r="V493" s="108"/>
      <c r="W493" s="108"/>
      <c r="X493" s="108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x14ac:dyDescent="0.25">
      <c r="A494" s="1"/>
      <c r="B494" s="1"/>
      <c r="C494" s="1" t="s">
        <v>2</v>
      </c>
      <c r="D494" s="1"/>
      <c r="E494" s="1"/>
      <c r="F494" s="1"/>
      <c r="G494" s="1"/>
      <c r="H494" s="1"/>
      <c r="I494" s="4"/>
      <c r="J494" s="1"/>
      <c r="K494" s="990">
        <f>K492</f>
        <v>21</v>
      </c>
      <c r="L494" s="991"/>
      <c r="M494" s="125" t="s">
        <v>31</v>
      </c>
      <c r="N494" s="107"/>
      <c r="O494" s="1"/>
      <c r="P494" s="4"/>
      <c r="Q494" s="4" t="s">
        <v>8</v>
      </c>
      <c r="R494" s="1"/>
      <c r="S494" s="970">
        <f>'Rekap1 +tunjangan'!P51</f>
        <v>819000</v>
      </c>
      <c r="T494" s="971"/>
      <c r="U494" s="971"/>
      <c r="V494" s="971"/>
      <c r="W494" s="971"/>
      <c r="X494" s="972"/>
      <c r="Y494" s="108"/>
      <c r="Z494" s="1"/>
      <c r="AA494" s="1"/>
      <c r="AB494" s="1" t="s">
        <v>602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969">
        <v>0.01</v>
      </c>
      <c r="AN494" s="969"/>
      <c r="AO494" s="969"/>
      <c r="AP494" s="88"/>
      <c r="AQ494" s="1"/>
      <c r="AR494" s="1"/>
      <c r="AS494" s="1"/>
      <c r="AT494" s="1" t="s">
        <v>8</v>
      </c>
      <c r="AU494" s="970">
        <f>'BPJS Ketenagakerjaan'!P50</f>
        <v>38224.11</v>
      </c>
      <c r="AV494" s="971"/>
      <c r="AW494" s="971"/>
      <c r="AX494" s="971"/>
      <c r="AY494" s="971"/>
      <c r="AZ494" s="972"/>
    </row>
    <row r="495" spans="1:52" ht="3" customHeight="1" x14ac:dyDescent="0.25">
      <c r="A495" s="1"/>
      <c r="B495" s="1"/>
      <c r="C495" s="1"/>
      <c r="D495" s="1"/>
      <c r="E495" s="1"/>
      <c r="F495" s="1"/>
      <c r="G495" s="1"/>
      <c r="H495" s="1"/>
      <c r="I495" s="4"/>
      <c r="J495" s="1"/>
      <c r="K495" s="1"/>
      <c r="L495" s="1"/>
      <c r="M495" s="1"/>
      <c r="N495" s="1"/>
      <c r="O495" s="1"/>
      <c r="P495" s="4"/>
      <c r="Q495" s="4"/>
      <c r="R495" s="1"/>
      <c r="S495" s="108"/>
      <c r="T495" s="108"/>
      <c r="U495" s="108"/>
      <c r="V495" s="108"/>
      <c r="W495" s="108"/>
      <c r="X495" s="108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x14ac:dyDescent="0.25">
      <c r="A496" s="1"/>
      <c r="B496" s="1"/>
      <c r="C496" s="1" t="s">
        <v>3</v>
      </c>
      <c r="D496" s="1"/>
      <c r="E496" s="1"/>
      <c r="F496" s="1"/>
      <c r="G496" s="1"/>
      <c r="H496" s="1"/>
      <c r="I496" s="4"/>
      <c r="J496" s="1"/>
      <c r="K496" s="1"/>
      <c r="L496" s="1"/>
      <c r="M496" s="107"/>
      <c r="N496" s="107"/>
      <c r="O496" s="1"/>
      <c r="P496" s="39"/>
      <c r="Q496" s="39" t="s">
        <v>8</v>
      </c>
      <c r="R496" s="1"/>
      <c r="S496" s="970">
        <f>'Rekap1 +tunjangan'!Q51</f>
        <v>0</v>
      </c>
      <c r="T496" s="971"/>
      <c r="U496" s="971"/>
      <c r="V496" s="971"/>
      <c r="W496" s="971"/>
      <c r="X496" s="972"/>
      <c r="Y496" s="108"/>
      <c r="Z496" s="1"/>
      <c r="AA496" s="1"/>
      <c r="AB496" s="1" t="s">
        <v>172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013"/>
      <c r="AV496" s="1013"/>
      <c r="AW496" s="1013"/>
      <c r="AX496" s="1013"/>
      <c r="AY496" s="1013"/>
      <c r="AZ496" s="1013"/>
    </row>
    <row r="497" spans="1:55" ht="3" customHeight="1" x14ac:dyDescent="0.25">
      <c r="A497" s="1"/>
      <c r="B497" s="1"/>
      <c r="C497" s="1"/>
      <c r="D497" s="1"/>
      <c r="E497" s="1"/>
      <c r="F497" s="1"/>
      <c r="G497" s="1"/>
      <c r="H497" s="1"/>
      <c r="I497" s="4"/>
      <c r="J497" s="1"/>
      <c r="K497" s="1"/>
      <c r="L497" s="1"/>
      <c r="M497" s="1"/>
      <c r="N497" s="1"/>
      <c r="O497" s="1"/>
      <c r="P497" s="39"/>
      <c r="Q497" s="39"/>
      <c r="R497" s="1"/>
      <c r="S497" s="1"/>
      <c r="T497" s="1"/>
      <c r="U497" s="1"/>
      <c r="V497" s="1"/>
      <c r="W497" s="1"/>
      <c r="X497" s="1"/>
      <c r="Y497" s="108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5" ht="15.75" x14ac:dyDescent="0.25">
      <c r="A498" s="1"/>
      <c r="B498" s="1"/>
      <c r="C498" s="1" t="s">
        <v>105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39"/>
      <c r="Q498" s="39" t="s">
        <v>8</v>
      </c>
      <c r="R498" s="1"/>
      <c r="S498" s="970">
        <f>'Rekap1 +tunjangan'!R51</f>
        <v>0</v>
      </c>
      <c r="T498" s="971"/>
      <c r="U498" s="971"/>
      <c r="V498" s="971"/>
      <c r="W498" s="971"/>
      <c r="X498" s="972"/>
      <c r="Y498" s="108"/>
      <c r="Z498" s="1"/>
      <c r="AA498" s="1"/>
      <c r="AB498" s="1" t="s">
        <v>174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970">
        <f>KOPERASI!C45</f>
        <v>0</v>
      </c>
      <c r="AV498" s="971"/>
      <c r="AW498" s="971"/>
      <c r="AX498" s="971"/>
      <c r="AY498" s="971"/>
      <c r="AZ498" s="972"/>
      <c r="BB498" s="1"/>
      <c r="BC498" s="1"/>
    </row>
    <row r="499" spans="1:55" ht="3" customHeight="1" x14ac:dyDescent="0.25">
      <c r="A499" s="1"/>
      <c r="B499" s="1"/>
      <c r="C499" s="1"/>
      <c r="D499" s="1"/>
      <c r="E499" s="1"/>
      <c r="F499" s="1"/>
      <c r="G499" s="1"/>
      <c r="H499" s="1"/>
      <c r="I499" s="4"/>
      <c r="J499" s="1"/>
      <c r="K499" s="1"/>
      <c r="L499" s="1"/>
      <c r="M499" s="1"/>
      <c r="N499" s="1"/>
      <c r="O499" s="1"/>
      <c r="P499" s="39"/>
      <c r="Q499" s="39"/>
      <c r="R499" s="1"/>
      <c r="S499" s="108"/>
      <c r="T499" s="108"/>
      <c r="U499" s="108"/>
      <c r="V499" s="108"/>
      <c r="W499" s="108"/>
      <c r="X499" s="108"/>
      <c r="Y499" s="108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5" ht="15.75" x14ac:dyDescent="0.25">
      <c r="A500" s="1"/>
      <c r="B500" s="1"/>
      <c r="C500" s="1" t="s">
        <v>106</v>
      </c>
      <c r="D500" s="1"/>
      <c r="E500" s="1"/>
      <c r="F500" s="1"/>
      <c r="G500" s="1"/>
      <c r="H500" s="1"/>
      <c r="I500" s="4"/>
      <c r="J500" s="1"/>
      <c r="K500" s="1"/>
      <c r="L500" s="1"/>
      <c r="M500" s="1"/>
      <c r="N500" s="1"/>
      <c r="O500" s="1"/>
      <c r="P500" s="4"/>
      <c r="Q500" s="4" t="s">
        <v>8</v>
      </c>
      <c r="R500" s="1"/>
      <c r="S500" s="970">
        <f>'Rekap1 +tunjangan'!T51</f>
        <v>0</v>
      </c>
      <c r="T500" s="971"/>
      <c r="U500" s="971"/>
      <c r="V500" s="971"/>
      <c r="W500" s="971"/>
      <c r="X500" s="972"/>
      <c r="Y500" s="108"/>
      <c r="Z500" s="1"/>
      <c r="AA500" s="1"/>
      <c r="AB500" s="1" t="s">
        <v>173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970">
        <f>KOPERASI!D45</f>
        <v>100000</v>
      </c>
      <c r="AV500" s="971"/>
      <c r="AW500" s="971"/>
      <c r="AX500" s="971"/>
      <c r="AY500" s="971"/>
      <c r="AZ500" s="972"/>
    </row>
    <row r="501" spans="1:55" ht="3" customHeight="1" x14ac:dyDescent="0.25">
      <c r="A501" s="1"/>
      <c r="B501" s="1"/>
      <c r="C501" s="1"/>
      <c r="D501" s="1"/>
      <c r="E501" s="1"/>
      <c r="F501" s="1"/>
      <c r="G501" s="1"/>
      <c r="H501" s="1"/>
      <c r="I501" s="4"/>
      <c r="J501" s="1"/>
      <c r="K501" s="1"/>
      <c r="L501" s="1"/>
      <c r="M501" s="1"/>
      <c r="N501" s="1"/>
      <c r="O501" s="1"/>
      <c r="P501" s="4"/>
      <c r="Q501" s="4"/>
      <c r="R501" s="1"/>
      <c r="S501" s="108"/>
      <c r="T501" s="108"/>
      <c r="U501" s="108"/>
      <c r="V501" s="108"/>
      <c r="W501" s="108"/>
      <c r="X501" s="108"/>
      <c r="Y501" s="1"/>
      <c r="Z501" s="1"/>
      <c r="AA501" s="1"/>
      <c r="AB501" s="1"/>
      <c r="AC501" s="1"/>
      <c r="AD501" s="1"/>
      <c r="AE501" s="1"/>
      <c r="AF501" s="39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5" ht="15.75" x14ac:dyDescent="0.25">
      <c r="A502" s="1"/>
      <c r="B502" s="1"/>
      <c r="C502" s="1" t="s">
        <v>183</v>
      </c>
      <c r="D502" s="1"/>
      <c r="E502" s="1"/>
      <c r="F502" s="1"/>
      <c r="G502" s="1"/>
      <c r="H502" s="1"/>
      <c r="I502" s="4"/>
      <c r="J502" s="1"/>
      <c r="K502" s="1"/>
      <c r="L502" s="1"/>
      <c r="M502" s="1"/>
      <c r="N502" s="1"/>
      <c r="O502" s="1"/>
      <c r="P502" s="39"/>
      <c r="Q502" s="39" t="s">
        <v>8</v>
      </c>
      <c r="R502" s="1"/>
      <c r="S502" s="970">
        <f>'Rekap1 +tunjangan'!U51</f>
        <v>0</v>
      </c>
      <c r="T502" s="971"/>
      <c r="U502" s="971"/>
      <c r="V502" s="971"/>
      <c r="W502" s="971"/>
      <c r="X502" s="972"/>
      <c r="Y502" s="108"/>
      <c r="Z502" s="1"/>
      <c r="AA502" s="1"/>
      <c r="AB502" s="1" t="s">
        <v>175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970">
        <f>KOPERASI!E45</f>
        <v>0</v>
      </c>
      <c r="AV502" s="971"/>
      <c r="AW502" s="971"/>
      <c r="AX502" s="971"/>
      <c r="AY502" s="971"/>
      <c r="AZ502" s="972"/>
    </row>
    <row r="503" spans="1:55" ht="3" customHeight="1" x14ac:dyDescent="0.25">
      <c r="A503" s="1"/>
      <c r="B503" s="1"/>
      <c r="C503" s="1"/>
      <c r="D503" s="1"/>
      <c r="E503" s="1"/>
      <c r="F503" s="1"/>
      <c r="G503" s="1"/>
      <c r="H503" s="1"/>
      <c r="I503" s="4"/>
      <c r="J503" s="1"/>
      <c r="K503" s="1"/>
      <c r="L503" s="1"/>
      <c r="M503" s="1"/>
      <c r="N503" s="1"/>
      <c r="O503" s="4"/>
      <c r="P503" s="4"/>
      <c r="Q503" s="4"/>
      <c r="R503" s="1"/>
      <c r="S503" s="108"/>
      <c r="T503" s="108"/>
      <c r="U503" s="108"/>
      <c r="V503" s="108"/>
      <c r="W503" s="108"/>
      <c r="X503" s="108"/>
      <c r="Y503" s="108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5" ht="15.75" x14ac:dyDescent="0.25">
      <c r="A504" s="1"/>
      <c r="B504" s="1"/>
      <c r="C504" s="1" t="s">
        <v>187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39" t="s">
        <v>8</v>
      </c>
      <c r="R504" s="1"/>
      <c r="S504" s="970">
        <f>'Rekap1 +tunjangan'!W51</f>
        <v>0</v>
      </c>
      <c r="T504" s="971"/>
      <c r="U504" s="971"/>
      <c r="V504" s="971"/>
      <c r="W504" s="971"/>
      <c r="X504" s="972"/>
      <c r="Y504" s="108"/>
      <c r="Z504" s="1"/>
      <c r="AA504" s="1"/>
      <c r="AB504" s="1" t="s">
        <v>200</v>
      </c>
      <c r="AC504" s="1"/>
      <c r="AD504" s="1"/>
      <c r="AE504" s="1"/>
      <c r="AF504" s="1"/>
      <c r="AG504" s="5" t="s">
        <v>19</v>
      </c>
      <c r="AH504" s="1"/>
      <c r="AI504" s="73"/>
      <c r="AJ504" s="990">
        <f>KOPERASI!J45</f>
        <v>20</v>
      </c>
      <c r="AK504" s="991"/>
      <c r="AL504" s="1"/>
      <c r="AM504" s="72" t="s">
        <v>132</v>
      </c>
      <c r="AN504" s="1"/>
      <c r="AO504" s="1"/>
      <c r="AP504" s="990">
        <f>24-AJ504</f>
        <v>4</v>
      </c>
      <c r="AQ504" s="991"/>
      <c r="AR504" s="119"/>
      <c r="AS504" s="1"/>
      <c r="AT504" s="1" t="s">
        <v>8</v>
      </c>
      <c r="AU504" s="970">
        <f>KOPERASI!H45</f>
        <v>560000</v>
      </c>
      <c r="AV504" s="971"/>
      <c r="AW504" s="971"/>
      <c r="AX504" s="971"/>
      <c r="AY504" s="971"/>
      <c r="AZ504" s="972"/>
    </row>
    <row r="505" spans="1:55" ht="3" customHeight="1" x14ac:dyDescent="0.25">
      <c r="A505" s="1"/>
      <c r="B505" s="1"/>
      <c r="Y505" s="108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5" ht="15.75" x14ac:dyDescent="0.25">
      <c r="A506" s="1"/>
      <c r="B506" s="1"/>
      <c r="Y506" s="108"/>
      <c r="Z506" s="1"/>
      <c r="AA506" s="1"/>
      <c r="AB506" s="1" t="s">
        <v>471</v>
      </c>
      <c r="AC506" s="1"/>
      <c r="AD506" s="1"/>
      <c r="AE506" s="1"/>
      <c r="AR506" s="983"/>
      <c r="AS506" s="983"/>
      <c r="AT506" s="1" t="s">
        <v>8</v>
      </c>
      <c r="AU506" s="970">
        <f>KOPERASI!G45</f>
        <v>0</v>
      </c>
      <c r="AV506" s="971"/>
      <c r="AW506" s="971"/>
      <c r="AX506" s="971"/>
      <c r="AY506" s="971"/>
      <c r="AZ506" s="972"/>
    </row>
    <row r="507" spans="1:55" ht="3" customHeight="1" x14ac:dyDescent="0.25">
      <c r="A507" s="1"/>
      <c r="B507" s="1"/>
      <c r="Y507" s="108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5" ht="15.75" x14ac:dyDescent="0.25">
      <c r="A508" s="1"/>
      <c r="B508" s="1"/>
      <c r="Y508" s="108"/>
      <c r="Z508" s="1"/>
      <c r="AA508" s="1"/>
      <c r="AB508" s="1" t="s">
        <v>474</v>
      </c>
      <c r="AC508" s="1"/>
      <c r="AD508" s="1"/>
      <c r="AE508" s="1"/>
      <c r="AR508" s="983"/>
      <c r="AS508" s="983"/>
      <c r="AT508" s="1" t="s">
        <v>8</v>
      </c>
      <c r="AU508" s="970">
        <f>'Rekap1 +tunjangan'!AD51</f>
        <v>6633</v>
      </c>
      <c r="AV508" s="971"/>
      <c r="AW508" s="971"/>
      <c r="AX508" s="971"/>
      <c r="AY508" s="971"/>
      <c r="AZ508" s="972"/>
    </row>
    <row r="509" spans="1:55" ht="3" customHeight="1" x14ac:dyDescent="0.25">
      <c r="A509" s="1"/>
      <c r="B509" s="1"/>
      <c r="Y509" s="108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5" ht="15.75" x14ac:dyDescent="0.25">
      <c r="A510" s="1"/>
      <c r="B510" s="1"/>
      <c r="Y510" s="108"/>
      <c r="Z510" s="1"/>
      <c r="AA510" s="1"/>
      <c r="AB510" s="1" t="s">
        <v>171</v>
      </c>
      <c r="AR510" s="983">
        <v>0.4</v>
      </c>
      <c r="AS510" s="983"/>
      <c r="AT510" s="1" t="s">
        <v>8</v>
      </c>
      <c r="AU510" s="970">
        <f>'Rekap1 +tunjangan'!AJ51</f>
        <v>192144.66</v>
      </c>
      <c r="AV510" s="971"/>
      <c r="AW510" s="971"/>
      <c r="AX510" s="971"/>
      <c r="AY510" s="971"/>
      <c r="AZ510" s="972"/>
    </row>
    <row r="511" spans="1:55" ht="3" customHeight="1" x14ac:dyDescent="0.25">
      <c r="A511" s="1"/>
      <c r="B511" s="1"/>
      <c r="C511" s="1"/>
      <c r="D511" s="1"/>
      <c r="E511" s="1"/>
      <c r="F511" s="1"/>
      <c r="G511" s="1"/>
      <c r="H511" s="1"/>
      <c r="I511" s="4"/>
      <c r="J511" s="1"/>
      <c r="K511" s="1"/>
      <c r="L511" s="1"/>
      <c r="M511" s="1"/>
      <c r="N511" s="1"/>
      <c r="O511" s="4"/>
      <c r="P511" s="4"/>
      <c r="Q511" s="4"/>
      <c r="R511" s="1"/>
      <c r="S511" s="108"/>
      <c r="T511" s="108"/>
      <c r="U511" s="108"/>
      <c r="V511" s="108"/>
      <c r="W511" s="108"/>
      <c r="X511" s="108"/>
      <c r="Y511" s="108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5" ht="15.75" x14ac:dyDescent="0.25">
      <c r="A512" s="1"/>
      <c r="B512" s="1" t="s">
        <v>154</v>
      </c>
      <c r="C512" s="1" t="s">
        <v>126</v>
      </c>
      <c r="D512" s="1"/>
      <c r="E512" s="1"/>
      <c r="F512" s="1"/>
      <c r="G512" s="1"/>
      <c r="H512" s="1"/>
      <c r="I512" s="4"/>
      <c r="J512" s="1"/>
      <c r="K512" s="1"/>
      <c r="L512" s="1"/>
      <c r="M512" s="1"/>
      <c r="N512" s="1"/>
      <c r="O512" s="1"/>
      <c r="P512" s="4"/>
      <c r="Q512" s="4" t="s">
        <v>8</v>
      </c>
      <c r="R512" s="1"/>
      <c r="S512" s="970">
        <f>'Rekap1 +tunjangan'!S51</f>
        <v>0</v>
      </c>
      <c r="T512" s="971"/>
      <c r="U512" s="971"/>
      <c r="V512" s="971"/>
      <c r="W512" s="971"/>
      <c r="X512" s="972"/>
      <c r="Y512" s="108"/>
      <c r="Z512" s="1"/>
      <c r="AA512" s="1" t="s">
        <v>169</v>
      </c>
      <c r="AB512" s="1" t="s">
        <v>129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 t="s">
        <v>8</v>
      </c>
      <c r="AU512" s="970">
        <f>'Rekap1 +tunjangan'!AG51</f>
        <v>0</v>
      </c>
      <c r="AV512" s="971"/>
      <c r="AW512" s="971"/>
      <c r="AX512" s="971"/>
      <c r="AY512" s="971"/>
      <c r="AZ512" s="972"/>
    </row>
    <row r="513" spans="1:62" ht="3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08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62" ht="15.7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62" ht="3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08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62" ht="15.75" x14ac:dyDescent="0.25">
      <c r="A516" s="1"/>
      <c r="B516" s="1"/>
      <c r="C516" s="9" t="s">
        <v>4</v>
      </c>
      <c r="D516" s="1"/>
      <c r="E516" s="1"/>
      <c r="F516" s="1"/>
      <c r="G516" s="1"/>
      <c r="H516" s="1"/>
      <c r="I516" s="4"/>
      <c r="J516" s="1"/>
      <c r="K516" s="1"/>
      <c r="L516" s="1"/>
      <c r="M516" s="1"/>
      <c r="N516" s="1"/>
      <c r="O516" s="4"/>
      <c r="P516" s="4"/>
      <c r="Q516" s="39" t="s">
        <v>8</v>
      </c>
      <c r="R516" s="1"/>
      <c r="S516" s="985">
        <f>SUM(S482:X515)</f>
        <v>5376411</v>
      </c>
      <c r="T516" s="986"/>
      <c r="U516" s="986"/>
      <c r="V516" s="986"/>
      <c r="W516" s="986"/>
      <c r="X516" s="987"/>
      <c r="Y516" s="89"/>
      <c r="Z516" s="1"/>
      <c r="AA516" s="9" t="s">
        <v>4</v>
      </c>
      <c r="AB516" s="1"/>
      <c r="AC516" s="1"/>
      <c r="AD516" s="1"/>
      <c r="AE516" s="1"/>
      <c r="AF516" s="4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 t="s">
        <v>8</v>
      </c>
      <c r="AU516" s="985">
        <f>SUM(AU484:AZ515)</f>
        <v>1091734.375</v>
      </c>
      <c r="AV516" s="986"/>
      <c r="AW516" s="986"/>
      <c r="AX516" s="986"/>
      <c r="AY516" s="986"/>
      <c r="AZ516" s="987"/>
      <c r="BC516" s="134">
        <f>AU516-AU494</f>
        <v>1053510.2649999999</v>
      </c>
    </row>
    <row r="517" spans="1:62" ht="16.5" thickBot="1" x14ac:dyDescent="0.3">
      <c r="A517" s="1"/>
      <c r="B517" s="1"/>
      <c r="C517" s="1"/>
      <c r="D517" s="1"/>
      <c r="E517" s="1"/>
      <c r="F517" s="1"/>
      <c r="G517" s="1"/>
      <c r="H517" s="1"/>
      <c r="I517" s="39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39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62" ht="21" thickTop="1" x14ac:dyDescent="0.3">
      <c r="A518" s="19"/>
      <c r="B518" s="973"/>
      <c r="C518" s="974"/>
      <c r="D518" s="974"/>
      <c r="E518" s="974"/>
      <c r="F518" s="974"/>
      <c r="G518" s="1006" t="s">
        <v>130</v>
      </c>
      <c r="H518" s="1006"/>
      <c r="I518" s="1006"/>
      <c r="J518" s="1006"/>
      <c r="K518" s="1006"/>
      <c r="L518" s="1006"/>
      <c r="M518" s="1006"/>
      <c r="N518" s="1006"/>
      <c r="O518" s="1006"/>
      <c r="P518" s="1006"/>
      <c r="Q518" s="1006"/>
      <c r="R518" s="1006"/>
      <c r="S518" s="1006"/>
      <c r="T518" s="1006"/>
      <c r="U518" s="1006"/>
      <c r="V518" s="1006"/>
      <c r="W518" s="1006"/>
      <c r="X518" s="1008"/>
      <c r="Y518" s="126"/>
      <c r="Z518" s="1010" t="s">
        <v>8</v>
      </c>
      <c r="AA518" s="974"/>
      <c r="AB518" s="981">
        <f>S516-AU516</f>
        <v>4284676.625</v>
      </c>
      <c r="AC518" s="981"/>
      <c r="AD518" s="981"/>
      <c r="AE518" s="981"/>
      <c r="AF518" s="981"/>
      <c r="AG518" s="981"/>
      <c r="AH518" s="981"/>
      <c r="AI518" s="981"/>
      <c r="AJ518" s="981"/>
      <c r="AK518" s="981"/>
      <c r="AL518" s="981"/>
      <c r="AM518" s="981"/>
      <c r="AN518" s="981"/>
      <c r="AO518" s="981"/>
      <c r="AP518" s="112"/>
      <c r="AQ518" s="112"/>
      <c r="AR518" s="112"/>
      <c r="AS518" s="113"/>
      <c r="AT518" s="113"/>
      <c r="AU518" s="113"/>
      <c r="AV518" s="113"/>
      <c r="AW518" s="113"/>
      <c r="AX518" s="113"/>
      <c r="AY518" s="113"/>
      <c r="AZ518" s="114"/>
      <c r="BD518" s="1012"/>
      <c r="BE518" s="989"/>
      <c r="BF518" s="989"/>
      <c r="BG518" s="989"/>
      <c r="BH518" s="989"/>
      <c r="BI518" s="989"/>
      <c r="BJ518" s="989"/>
    </row>
    <row r="519" spans="1:62" ht="21" thickBot="1" x14ac:dyDescent="0.35">
      <c r="A519" s="34"/>
      <c r="B519" s="975"/>
      <c r="C519" s="976"/>
      <c r="D519" s="976"/>
      <c r="E519" s="976"/>
      <c r="F519" s="976"/>
      <c r="G519" s="1007"/>
      <c r="H519" s="1007"/>
      <c r="I519" s="1007"/>
      <c r="J519" s="1007"/>
      <c r="K519" s="1007"/>
      <c r="L519" s="1007"/>
      <c r="M519" s="1007"/>
      <c r="N519" s="1007"/>
      <c r="O519" s="1007"/>
      <c r="P519" s="1007"/>
      <c r="Q519" s="1007"/>
      <c r="R519" s="1007"/>
      <c r="S519" s="1007"/>
      <c r="T519" s="1007"/>
      <c r="U519" s="1007"/>
      <c r="V519" s="1007"/>
      <c r="W519" s="1007"/>
      <c r="X519" s="1009"/>
      <c r="Y519" s="128"/>
      <c r="Z519" s="1011"/>
      <c r="AA519" s="976"/>
      <c r="AB519" s="982"/>
      <c r="AC519" s="982"/>
      <c r="AD519" s="982"/>
      <c r="AE519" s="982"/>
      <c r="AF519" s="982"/>
      <c r="AG519" s="982"/>
      <c r="AH519" s="982"/>
      <c r="AI519" s="982"/>
      <c r="AJ519" s="982"/>
      <c r="AK519" s="982"/>
      <c r="AL519" s="982"/>
      <c r="AM519" s="982"/>
      <c r="AN519" s="982"/>
      <c r="AO519" s="982"/>
      <c r="AP519" s="116"/>
      <c r="AQ519" s="116"/>
      <c r="AR519" s="116"/>
      <c r="AS519" s="117"/>
      <c r="AT519" s="117"/>
      <c r="AU519" s="117"/>
      <c r="AV519" s="117"/>
      <c r="AW519" s="117"/>
      <c r="AX519" s="117"/>
      <c r="AY519" s="117"/>
      <c r="AZ519" s="118"/>
    </row>
    <row r="520" spans="1:62" ht="16.5" thickTop="1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62" ht="15.75" x14ac:dyDescent="0.25">
      <c r="B521" s="1" t="s">
        <v>170</v>
      </c>
      <c r="C521" s="1" t="s">
        <v>155</v>
      </c>
      <c r="D521" s="1"/>
      <c r="E521" s="1"/>
      <c r="F521" s="1"/>
      <c r="G521" s="1"/>
      <c r="H521" s="1"/>
      <c r="I521" s="4"/>
      <c r="J521" s="1"/>
      <c r="K521" s="1"/>
      <c r="L521" s="1"/>
      <c r="M521" s="1"/>
      <c r="N521" s="1"/>
      <c r="O521" s="4"/>
      <c r="P521" s="4"/>
      <c r="Q521" s="4"/>
      <c r="R521" s="1"/>
      <c r="S521" s="108"/>
      <c r="T521" s="108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62" ht="15.75" x14ac:dyDescent="0.25">
      <c r="B522" s="1">
        <v>1</v>
      </c>
      <c r="C522" s="1" t="s">
        <v>555</v>
      </c>
      <c r="D522" s="1"/>
      <c r="E522" s="1"/>
      <c r="F522" s="1"/>
      <c r="G522" s="1"/>
      <c r="H522" s="1"/>
      <c r="I522" s="4"/>
      <c r="J522" s="1"/>
      <c r="K522" s="1"/>
      <c r="L522" s="1"/>
      <c r="M522" s="1"/>
      <c r="N522" s="1"/>
      <c r="O522" s="4"/>
      <c r="P522" s="4"/>
      <c r="Q522" s="4"/>
      <c r="R522" s="1"/>
      <c r="S522" s="108"/>
      <c r="T522" s="108"/>
      <c r="U522" s="108"/>
      <c r="V522" s="108"/>
      <c r="W522" s="108"/>
      <c r="X522" s="108"/>
      <c r="Y522" s="1"/>
      <c r="Z522" s="1"/>
      <c r="AA522" s="1">
        <v>2</v>
      </c>
      <c r="AB522" s="1" t="s">
        <v>171</v>
      </c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983">
        <v>0.6</v>
      </c>
      <c r="AS522" s="983"/>
      <c r="AT522" s="1" t="s">
        <v>8</v>
      </c>
      <c r="AU522" s="970">
        <v>0</v>
      </c>
      <c r="AV522" s="971"/>
      <c r="AW522" s="971"/>
      <c r="AX522" s="971"/>
      <c r="AY522" s="971"/>
      <c r="AZ522" s="972"/>
    </row>
    <row r="523" spans="1:62" ht="3" customHeight="1" x14ac:dyDescent="0.25">
      <c r="B523" s="1"/>
      <c r="C523" s="1"/>
      <c r="D523" s="1"/>
      <c r="E523" s="1"/>
      <c r="F523" s="1"/>
      <c r="G523" s="1"/>
      <c r="H523" s="1"/>
      <c r="I523" s="4"/>
      <c r="J523" s="1"/>
      <c r="K523" s="1"/>
      <c r="L523" s="1"/>
      <c r="M523" s="1"/>
      <c r="N523" s="1"/>
      <c r="O523" s="4"/>
      <c r="P523" s="4"/>
      <c r="Q523" s="4"/>
      <c r="R523" s="1"/>
      <c r="S523" s="108"/>
      <c r="T523" s="108"/>
      <c r="U523" s="108"/>
      <c r="V523" s="108"/>
      <c r="W523" s="108"/>
      <c r="X523" s="108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62" ht="15.75" x14ac:dyDescent="0.25">
      <c r="B524" s="1"/>
      <c r="C524" s="1" t="s">
        <v>127</v>
      </c>
      <c r="D524" s="1"/>
      <c r="E524" s="1"/>
      <c r="F524" s="1"/>
      <c r="G524" s="1"/>
      <c r="H524" s="1"/>
      <c r="I524" s="4"/>
      <c r="J524" s="1"/>
      <c r="K524" s="1"/>
      <c r="L524" s="1"/>
      <c r="M524" s="1"/>
      <c r="N524" s="1"/>
      <c r="O524" s="969">
        <v>3.0000000000000001E-3</v>
      </c>
      <c r="P524" s="969"/>
      <c r="Q524" s="4" t="s">
        <v>8</v>
      </c>
      <c r="R524" s="1"/>
      <c r="S524" s="970">
        <f>'BPJS Ketenagakerjaan'!F51</f>
        <v>36511.5</v>
      </c>
      <c r="T524" s="971"/>
      <c r="U524" s="971"/>
      <c r="V524" s="971"/>
      <c r="W524" s="971"/>
      <c r="X524" s="972"/>
      <c r="Y524" s="1"/>
      <c r="Z524" s="1"/>
      <c r="AA524" s="1">
        <v>3</v>
      </c>
      <c r="AB524" s="1" t="s">
        <v>186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983">
        <v>0.05</v>
      </c>
      <c r="AN524" s="984"/>
      <c r="AO524" s="1"/>
      <c r="AP524" s="1"/>
      <c r="AQ524" s="1"/>
      <c r="AR524" s="1"/>
      <c r="AS524" s="1"/>
      <c r="AT524" s="1" t="s">
        <v>8</v>
      </c>
      <c r="AU524" s="970">
        <f>'Rekap1 +tunjangan'!AE46</f>
        <v>0</v>
      </c>
      <c r="AV524" s="971"/>
      <c r="AW524" s="971"/>
      <c r="AX524" s="971"/>
      <c r="AY524" s="971"/>
      <c r="AZ524" s="972"/>
    </row>
    <row r="525" spans="1:62" ht="3" customHeight="1" x14ac:dyDescent="0.25">
      <c r="B525" s="1"/>
      <c r="C525" s="1"/>
      <c r="D525" s="1"/>
      <c r="E525" s="1"/>
      <c r="F525" s="1"/>
      <c r="G525" s="1"/>
      <c r="H525" s="1"/>
      <c r="I525" s="4"/>
      <c r="J525" s="1"/>
      <c r="K525" s="1"/>
      <c r="L525" s="1"/>
      <c r="M525" s="1"/>
      <c r="N525" s="1"/>
      <c r="O525" s="109"/>
      <c r="P525" s="109"/>
      <c r="Q525" s="4"/>
      <c r="R525" s="1"/>
      <c r="S525" s="106"/>
      <c r="T525" s="106"/>
      <c r="U525" s="106"/>
      <c r="V525" s="106"/>
      <c r="W525" s="106"/>
      <c r="X525" s="106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62" ht="15.75" x14ac:dyDescent="0.25">
      <c r="B526" s="1"/>
      <c r="C526" s="1" t="s">
        <v>131</v>
      </c>
      <c r="D526" s="1"/>
      <c r="E526" s="1"/>
      <c r="F526" s="1"/>
      <c r="G526" s="1"/>
      <c r="H526" s="1"/>
      <c r="I526" s="4"/>
      <c r="J526" s="1"/>
      <c r="K526" s="1"/>
      <c r="L526" s="1"/>
      <c r="M526" s="1"/>
      <c r="N526" s="1"/>
      <c r="O526" s="969">
        <v>8.8999999999999999E-3</v>
      </c>
      <c r="P526" s="969"/>
      <c r="Q526" s="4" t="s">
        <v>8</v>
      </c>
      <c r="R526" s="1"/>
      <c r="S526" s="970">
        <f>'BPJS Ketenagakerjaan'!H51</f>
        <v>108317.45</v>
      </c>
      <c r="T526" s="971"/>
      <c r="U526" s="971"/>
      <c r="V526" s="971"/>
      <c r="W526" s="971"/>
      <c r="X526" s="972"/>
      <c r="Y526" s="1"/>
      <c r="Z526" s="1"/>
      <c r="AA526" s="1">
        <v>4</v>
      </c>
      <c r="AB526" s="1" t="s">
        <v>554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 t="s">
        <v>8</v>
      </c>
      <c r="AU526" s="970">
        <f>'BPJS Kesehatan'!G38</f>
        <v>152896.44</v>
      </c>
      <c r="AV526" s="971"/>
      <c r="AW526" s="971"/>
      <c r="AX526" s="971"/>
      <c r="AY526" s="971"/>
      <c r="AZ526" s="972"/>
    </row>
    <row r="527" spans="1:62" ht="3" customHeight="1" x14ac:dyDescent="0.25">
      <c r="B527" s="1"/>
      <c r="C527" s="1"/>
      <c r="D527" s="1"/>
      <c r="E527" s="1"/>
      <c r="F527" s="1"/>
      <c r="G527" s="1"/>
      <c r="H527" s="1"/>
      <c r="I527" s="4"/>
      <c r="J527" s="1"/>
      <c r="K527" s="1"/>
      <c r="L527" s="1"/>
      <c r="M527" s="1"/>
      <c r="N527" s="1"/>
      <c r="O527" s="109"/>
      <c r="P527" s="109"/>
      <c r="Q527" s="4"/>
      <c r="R527" s="1"/>
      <c r="S527" s="106"/>
      <c r="T527" s="106"/>
      <c r="U527" s="106"/>
      <c r="V527" s="106"/>
      <c r="W527" s="106"/>
      <c r="X527" s="106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62" ht="15.75" x14ac:dyDescent="0.25">
      <c r="B528" s="1"/>
      <c r="C528" s="1" t="s">
        <v>156</v>
      </c>
      <c r="D528" s="1"/>
      <c r="E528" s="1"/>
      <c r="F528" s="1"/>
      <c r="G528" s="1"/>
      <c r="H528" s="1"/>
      <c r="I528" s="4"/>
      <c r="J528" s="1"/>
      <c r="K528" s="1"/>
      <c r="L528" s="1"/>
      <c r="M528" s="1"/>
      <c r="N528" s="1"/>
      <c r="O528" s="969">
        <v>3.6999999999999998E-2</v>
      </c>
      <c r="P528" s="969"/>
      <c r="Q528" s="4" t="s">
        <v>8</v>
      </c>
      <c r="R528" s="1"/>
      <c r="S528" s="970">
        <f>'BPJS Ketenagakerjaan'!P51</f>
        <v>0</v>
      </c>
      <c r="T528" s="971"/>
      <c r="U528" s="971"/>
      <c r="V528" s="971"/>
      <c r="W528" s="971"/>
      <c r="X528" s="972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30" spans="1:57" ht="15.7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7" ht="18.75" x14ac:dyDescent="0.3">
      <c r="A531" s="1"/>
      <c r="B531" s="1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 t="s">
        <v>350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1"/>
      <c r="AY531" s="1"/>
    </row>
    <row r="532" spans="1:57" ht="15.75" x14ac:dyDescent="0.25">
      <c r="A532" s="1"/>
      <c r="B532" s="1"/>
      <c r="C532" s="1"/>
      <c r="D532" s="1"/>
      <c r="E532" s="1"/>
      <c r="F532" s="1"/>
      <c r="G532" s="1"/>
      <c r="H532" s="1"/>
      <c r="I532" s="3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7" ht="22.5" x14ac:dyDescent="0.3">
      <c r="A533" s="1"/>
      <c r="B533" s="1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1" t="s">
        <v>15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1"/>
      <c r="AY533" s="1"/>
    </row>
    <row r="534" spans="1:57" ht="15.75" x14ac:dyDescent="0.25">
      <c r="A534" s="1"/>
      <c r="B534" s="1"/>
      <c r="C534" s="1"/>
      <c r="D534" s="1"/>
      <c r="E534" s="1"/>
      <c r="F534" s="1"/>
      <c r="G534" s="1"/>
      <c r="H534" s="1"/>
      <c r="I534" s="3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7" ht="15.75" x14ac:dyDescent="0.25">
      <c r="A535" s="1"/>
      <c r="B535" s="5"/>
      <c r="C535" s="6" t="s">
        <v>7</v>
      </c>
      <c r="D535" s="7"/>
      <c r="E535" s="7"/>
      <c r="F535" s="7"/>
      <c r="G535" s="7"/>
      <c r="H535" s="7"/>
      <c r="I535" s="11" t="s">
        <v>8</v>
      </c>
      <c r="J535" s="7"/>
      <c r="K535" s="994" t="str">
        <f>'Rekap1 +tunjangan'!B52</f>
        <v>TB. ALI ADIGUNA</v>
      </c>
      <c r="L535" s="995"/>
      <c r="M535" s="995"/>
      <c r="N535" s="995"/>
      <c r="O535" s="995"/>
      <c r="P535" s="995"/>
      <c r="Q535" s="995"/>
      <c r="R535" s="995"/>
      <c r="S535" s="995"/>
      <c r="T535" s="995"/>
      <c r="U535" s="995"/>
      <c r="V535" s="995"/>
      <c r="W535" s="995"/>
      <c r="X535" s="996"/>
      <c r="Y535" s="90"/>
      <c r="Z535" s="1"/>
      <c r="AA535" s="8" t="s">
        <v>11</v>
      </c>
      <c r="AB535" s="7"/>
      <c r="AC535" s="7"/>
      <c r="AD535" s="7"/>
      <c r="AE535" s="7"/>
      <c r="AF535" s="11" t="s">
        <v>8</v>
      </c>
      <c r="AG535" s="7"/>
      <c r="AH535" s="994" t="s">
        <v>403</v>
      </c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1004"/>
    </row>
    <row r="536" spans="1:57" ht="3" customHeight="1" x14ac:dyDescent="0.25">
      <c r="A536" s="1"/>
      <c r="B536" s="1"/>
      <c r="C536" s="1"/>
      <c r="D536" s="1"/>
      <c r="E536" s="1"/>
      <c r="F536" s="1"/>
      <c r="G536" s="1"/>
      <c r="H536" s="1"/>
      <c r="I536" s="10"/>
      <c r="J536" s="1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1"/>
      <c r="AA536" s="2"/>
      <c r="AB536" s="1"/>
      <c r="AC536" s="1"/>
      <c r="AD536" s="1"/>
      <c r="AE536" s="1"/>
      <c r="AF536" s="12"/>
      <c r="AG536" s="1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1"/>
      <c r="AY536" s="1"/>
    </row>
    <row r="537" spans="1:57" ht="15.75" x14ac:dyDescent="0.25">
      <c r="A537" s="1"/>
      <c r="B537" s="5"/>
      <c r="C537" s="6" t="s">
        <v>21</v>
      </c>
      <c r="D537" s="7"/>
      <c r="E537" s="7"/>
      <c r="F537" s="7"/>
      <c r="G537" s="7"/>
      <c r="H537" s="7"/>
      <c r="I537" s="11" t="s">
        <v>8</v>
      </c>
      <c r="J537" s="7"/>
      <c r="K537" s="994" t="s">
        <v>162</v>
      </c>
      <c r="L537" s="995"/>
      <c r="M537" s="995"/>
      <c r="N537" s="995"/>
      <c r="O537" s="995"/>
      <c r="P537" s="995"/>
      <c r="Q537" s="995"/>
      <c r="R537" s="995"/>
      <c r="S537" s="995"/>
      <c r="T537" s="995"/>
      <c r="U537" s="995"/>
      <c r="V537" s="995"/>
      <c r="W537" s="995"/>
      <c r="X537" s="996"/>
      <c r="Y537" s="90"/>
      <c r="Z537" s="1"/>
      <c r="AA537" s="8" t="s">
        <v>12</v>
      </c>
      <c r="AB537" s="7"/>
      <c r="AC537" s="7"/>
      <c r="AD537" s="7"/>
      <c r="AE537" s="7"/>
      <c r="AF537" s="11" t="s">
        <v>8</v>
      </c>
      <c r="AG537" s="7"/>
      <c r="AH537" s="997">
        <f>AH598</f>
        <v>42659</v>
      </c>
      <c r="AI537" s="997"/>
      <c r="AJ537" s="997"/>
      <c r="AK537" s="997"/>
      <c r="AL537" s="997"/>
      <c r="AM537" s="67" t="s">
        <v>18</v>
      </c>
      <c r="AN537" s="7"/>
      <c r="AO537" s="997">
        <f>AO598</f>
        <v>42689</v>
      </c>
      <c r="AP537" s="997"/>
      <c r="AQ537" s="997"/>
      <c r="AR537" s="997"/>
      <c r="AS537" s="997"/>
      <c r="AT537" s="68"/>
      <c r="AU537" s="68"/>
      <c r="AV537" s="68"/>
      <c r="AW537" s="68"/>
      <c r="AX537" s="7"/>
      <c r="AY537" s="74"/>
    </row>
    <row r="538" spans="1:57" ht="3" customHeight="1" x14ac:dyDescent="0.25">
      <c r="A538" s="1"/>
      <c r="B538" s="1"/>
      <c r="C538" s="1"/>
      <c r="D538" s="1"/>
      <c r="E538" s="1"/>
      <c r="F538" s="1"/>
      <c r="G538" s="1"/>
      <c r="H538" s="1"/>
      <c r="I538" s="10"/>
      <c r="J538" s="1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1"/>
      <c r="AA538" s="2"/>
      <c r="AB538" s="1"/>
      <c r="AC538" s="1"/>
      <c r="AD538" s="1"/>
      <c r="AE538" s="1"/>
      <c r="AF538" s="12"/>
      <c r="AG538" s="1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1"/>
      <c r="AY538" s="1"/>
    </row>
    <row r="539" spans="1:57" ht="15.75" x14ac:dyDescent="0.25">
      <c r="A539" s="1"/>
      <c r="B539" s="5"/>
      <c r="C539" s="6" t="s">
        <v>6</v>
      </c>
      <c r="D539" s="7"/>
      <c r="E539" s="7"/>
      <c r="F539" s="7"/>
      <c r="G539" s="7"/>
      <c r="H539" s="7"/>
      <c r="I539" s="11" t="s">
        <v>8</v>
      </c>
      <c r="J539" s="7"/>
      <c r="K539" s="999"/>
      <c r="L539" s="1000"/>
      <c r="M539" s="1000"/>
      <c r="N539" s="1000"/>
      <c r="O539" s="1000"/>
      <c r="P539" s="1000"/>
      <c r="Q539" s="1000"/>
      <c r="R539" s="1000"/>
      <c r="S539" s="1000"/>
      <c r="T539" s="1000"/>
      <c r="U539" s="1000"/>
      <c r="V539" s="1000"/>
      <c r="W539" s="1000"/>
      <c r="X539" s="1001"/>
      <c r="Y539" s="91"/>
      <c r="Z539" s="1"/>
      <c r="AA539" s="8" t="s">
        <v>13</v>
      </c>
      <c r="AB539" s="7"/>
      <c r="AC539" s="7"/>
      <c r="AD539" s="7"/>
      <c r="AE539" s="7"/>
      <c r="AF539" s="11" t="s">
        <v>8</v>
      </c>
      <c r="AG539" s="7"/>
      <c r="AH539" s="1002">
        <f>'Rekap1 +tunjangan'!C52</f>
        <v>41898</v>
      </c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7"/>
      <c r="AY539" s="74"/>
    </row>
    <row r="540" spans="1:57" ht="3" customHeight="1" x14ac:dyDescent="0.25">
      <c r="A540" s="1"/>
      <c r="B540" s="1"/>
      <c r="C540" s="1"/>
      <c r="D540" s="1"/>
      <c r="E540" s="1"/>
      <c r="F540" s="1"/>
      <c r="G540" s="1"/>
      <c r="H540" s="1"/>
      <c r="I540" s="10"/>
      <c r="J540" s="1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1"/>
      <c r="AA540" s="2"/>
      <c r="AB540" s="1"/>
      <c r="AC540" s="1"/>
      <c r="AD540" s="1"/>
      <c r="AE540" s="1"/>
      <c r="AF540" s="12"/>
      <c r="AG540" s="1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1"/>
      <c r="AY540" s="1"/>
    </row>
    <row r="541" spans="1:57" ht="15.75" x14ac:dyDescent="0.25">
      <c r="A541" s="1"/>
      <c r="B541" s="5"/>
      <c r="C541" s="6" t="s">
        <v>104</v>
      </c>
      <c r="D541" s="7"/>
      <c r="E541" s="7"/>
      <c r="F541" s="7"/>
      <c r="G541" s="7"/>
      <c r="H541" s="7"/>
      <c r="I541" s="87" t="s">
        <v>8</v>
      </c>
      <c r="J541" s="7"/>
      <c r="K541" s="994" t="s">
        <v>158</v>
      </c>
      <c r="L541" s="995"/>
      <c r="M541" s="995"/>
      <c r="N541" s="995"/>
      <c r="O541" s="995"/>
      <c r="P541" s="995"/>
      <c r="Q541" s="995"/>
      <c r="R541" s="995"/>
      <c r="S541" s="995"/>
      <c r="T541" s="995"/>
      <c r="U541" s="995"/>
      <c r="V541" s="995"/>
      <c r="W541" s="995"/>
      <c r="X541" s="996"/>
      <c r="Y541" s="90"/>
      <c r="Z541" s="1"/>
      <c r="AA541" s="8" t="s">
        <v>14</v>
      </c>
      <c r="AB541" s="7"/>
      <c r="AC541" s="7"/>
      <c r="AD541" s="7"/>
      <c r="AE541" s="7"/>
      <c r="AF541" s="11" t="s">
        <v>8</v>
      </c>
      <c r="AG541" s="7"/>
      <c r="AH541" s="1064" t="s">
        <v>520</v>
      </c>
      <c r="AI541" s="994"/>
      <c r="AJ541" s="994"/>
      <c r="AK541" s="994"/>
      <c r="AL541" s="994"/>
      <c r="AM541" s="994"/>
      <c r="AN541" s="67" t="s">
        <v>161</v>
      </c>
      <c r="AO541" s="67"/>
      <c r="AP541" s="67"/>
      <c r="AQ541" s="67"/>
      <c r="AR541" s="67"/>
      <c r="AS541" s="67"/>
      <c r="AT541" s="67"/>
      <c r="AU541" s="67"/>
      <c r="AV541" s="67"/>
      <c r="AW541" s="67"/>
      <c r="AX541" s="7"/>
      <c r="AY541" s="74"/>
    </row>
    <row r="542" spans="1:57" ht="15.75" x14ac:dyDescent="0.25">
      <c r="A542" s="1"/>
      <c r="B542" s="1"/>
      <c r="C542" s="1"/>
      <c r="D542" s="1"/>
      <c r="E542" s="1"/>
      <c r="F542" s="1"/>
      <c r="G542" s="1"/>
      <c r="H542" s="1"/>
      <c r="I542" s="3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BE542" s="413" t="s">
        <v>520</v>
      </c>
    </row>
    <row r="543" spans="1:57" ht="15.75" x14ac:dyDescent="0.25">
      <c r="A543" s="1"/>
      <c r="B543" s="1" t="s">
        <v>167</v>
      </c>
      <c r="C543" s="1" t="s">
        <v>103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4"/>
      <c r="Q543" s="4" t="s">
        <v>8</v>
      </c>
      <c r="R543" s="1"/>
      <c r="S543" s="970">
        <f>'Rekap1 +tunjangan'!E52</f>
        <v>2511694.4</v>
      </c>
      <c r="T543" s="971"/>
      <c r="U543" s="971"/>
      <c r="V543" s="971"/>
      <c r="W543" s="971"/>
      <c r="X543" s="972"/>
      <c r="Y543" s="108"/>
      <c r="Z543" s="1"/>
      <c r="AA543" s="1" t="s">
        <v>166</v>
      </c>
      <c r="AB543" s="1" t="s">
        <v>153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7" ht="3" customHeight="1" x14ac:dyDescent="0.25">
      <c r="A544" s="1"/>
      <c r="B544" s="1"/>
      <c r="C544" s="1"/>
      <c r="D544" s="1"/>
      <c r="E544" s="1"/>
      <c r="F544" s="1"/>
      <c r="G544" s="1"/>
      <c r="H544" s="1"/>
      <c r="I544" s="3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5" ht="18" customHeight="1" x14ac:dyDescent="0.25">
      <c r="A545" s="1"/>
      <c r="B545" s="1" t="s">
        <v>168</v>
      </c>
      <c r="C545" s="1" t="s">
        <v>125</v>
      </c>
      <c r="D545" s="1"/>
      <c r="E545" s="1"/>
      <c r="F545" s="1"/>
      <c r="G545" s="1"/>
      <c r="H545" s="1"/>
      <c r="I545" s="1"/>
      <c r="J545" s="1"/>
      <c r="K545" s="16"/>
      <c r="L545" s="16"/>
      <c r="M545" s="16"/>
      <c r="N545" s="16"/>
      <c r="O545" s="1"/>
      <c r="P545" s="4"/>
      <c r="Q545" s="4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 t="s">
        <v>108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 t="s">
        <v>8</v>
      </c>
      <c r="AU545" s="970">
        <v>0</v>
      </c>
      <c r="AV545" s="971"/>
      <c r="AW545" s="971"/>
      <c r="AX545" s="971"/>
      <c r="AY545" s="971"/>
      <c r="AZ545" s="972"/>
    </row>
    <row r="546" spans="1:55" ht="3" customHeight="1" x14ac:dyDescent="0.25">
      <c r="A546" s="1"/>
      <c r="B546" s="1"/>
      <c r="C546" s="1"/>
      <c r="D546" s="1"/>
      <c r="E546" s="1"/>
      <c r="F546" s="1"/>
      <c r="G546" s="1"/>
      <c r="H546" s="1"/>
      <c r="I546" s="4"/>
      <c r="J546" s="1"/>
      <c r="K546" s="39"/>
      <c r="L546" s="39"/>
      <c r="M546" s="39"/>
      <c r="N546" s="39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39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5" ht="15.75" x14ac:dyDescent="0.25">
      <c r="A547" s="1"/>
      <c r="B547" s="1"/>
      <c r="C547" s="1" t="s">
        <v>20</v>
      </c>
      <c r="D547" s="1"/>
      <c r="E547" s="1"/>
      <c r="F547" s="1"/>
      <c r="G547" s="1"/>
      <c r="H547" s="1"/>
      <c r="I547" s="4"/>
      <c r="J547" s="1"/>
      <c r="K547" s="1"/>
      <c r="L547" s="1"/>
      <c r="M547" s="1"/>
      <c r="N547" s="1"/>
      <c r="O547" s="1"/>
      <c r="P547" s="4"/>
      <c r="Q547" s="4" t="s">
        <v>8</v>
      </c>
      <c r="R547" s="1"/>
      <c r="S547" s="970">
        <f>'Rekap1 +tunjangan'!G52</f>
        <v>620000</v>
      </c>
      <c r="T547" s="971"/>
      <c r="U547" s="971"/>
      <c r="V547" s="971"/>
      <c r="W547" s="971"/>
      <c r="X547" s="972"/>
      <c r="Y547" s="108"/>
      <c r="Z547" s="1"/>
      <c r="AA547" s="1"/>
      <c r="AB547" s="1" t="s">
        <v>550</v>
      </c>
      <c r="AC547" s="1"/>
      <c r="AD547" s="1"/>
      <c r="AE547" s="1"/>
      <c r="AF547" s="4"/>
      <c r="AG547" s="15"/>
      <c r="AH547" s="16"/>
      <c r="AI547" s="16"/>
      <c r="AJ547" s="505"/>
      <c r="AK547" s="505"/>
      <c r="AL547" s="16"/>
      <c r="AM547" s="16"/>
      <c r="AN547" s="16"/>
      <c r="AO547" s="15"/>
      <c r="AP547" s="992"/>
      <c r="AQ547" s="993"/>
      <c r="AR547" s="107"/>
      <c r="AS547" s="1"/>
      <c r="AT547" s="1" t="s">
        <v>8</v>
      </c>
      <c r="AU547" s="970">
        <f>'Rekap1 +tunjangan'!AM52</f>
        <v>31316.944</v>
      </c>
      <c r="AV547" s="971"/>
      <c r="AW547" s="971"/>
      <c r="AX547" s="971"/>
      <c r="AY547" s="971"/>
      <c r="AZ547" s="972"/>
    </row>
    <row r="548" spans="1:55" ht="3" customHeight="1" x14ac:dyDescent="0.25">
      <c r="A548" s="1"/>
      <c r="B548" s="1"/>
      <c r="C548" s="1"/>
      <c r="D548" s="1"/>
      <c r="E548" s="1"/>
      <c r="F548" s="1"/>
      <c r="G548" s="1"/>
      <c r="H548" s="1"/>
      <c r="I548" s="4"/>
      <c r="J548" s="1"/>
      <c r="K548" s="1"/>
      <c r="L548" s="1"/>
      <c r="M548" s="15"/>
      <c r="N548" s="15"/>
      <c r="O548" s="1"/>
      <c r="P548" s="4"/>
      <c r="Q548" s="4"/>
      <c r="R548" s="1"/>
      <c r="S548" s="1"/>
      <c r="T548" s="1"/>
      <c r="U548" s="1"/>
      <c r="V548" s="1"/>
      <c r="W548" s="1"/>
      <c r="X548" s="1">
        <v>0</v>
      </c>
      <c r="Y548" s="1"/>
      <c r="Z548" s="1"/>
      <c r="AA548" s="1"/>
      <c r="AB548" s="1"/>
      <c r="AC548" s="1"/>
      <c r="AD548" s="1"/>
      <c r="AE548" s="1"/>
      <c r="AF548" s="504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>
        <v>0</v>
      </c>
      <c r="AX548" s="1"/>
      <c r="AY548" s="1"/>
      <c r="AZ548" s="1"/>
    </row>
    <row r="549" spans="1:55" ht="15.75" x14ac:dyDescent="0.25">
      <c r="A549" s="1"/>
      <c r="B549" s="1"/>
      <c r="C549" s="1" t="s">
        <v>41</v>
      </c>
      <c r="D549" s="1"/>
      <c r="E549" s="1"/>
      <c r="F549" s="1"/>
      <c r="G549" s="1"/>
      <c r="H549" s="1"/>
      <c r="I549" s="4"/>
      <c r="J549" s="1"/>
      <c r="K549" s="1"/>
      <c r="L549" s="1"/>
      <c r="M549" s="1"/>
      <c r="N549" s="1"/>
      <c r="O549" s="1"/>
      <c r="P549" s="4"/>
      <c r="Q549" s="4" t="s">
        <v>8</v>
      </c>
      <c r="R549" s="1"/>
      <c r="S549" s="970">
        <f>'Rekap1 +tunjangan'!H52</f>
        <v>0</v>
      </c>
      <c r="T549" s="971"/>
      <c r="U549" s="971"/>
      <c r="V549" s="971"/>
      <c r="W549" s="971"/>
      <c r="X549" s="972"/>
      <c r="Y549" s="108"/>
      <c r="Z549" s="1"/>
      <c r="AA549" s="1"/>
      <c r="AB549" s="1" t="s">
        <v>88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992"/>
      <c r="AQ549" s="992"/>
      <c r="AR549" s="119"/>
      <c r="AS549" s="1"/>
      <c r="AT549" s="1" t="s">
        <v>8</v>
      </c>
      <c r="AU549" s="970">
        <f>'Rekap1 +tunjangan'!AF52</f>
        <v>62792.36</v>
      </c>
      <c r="AV549" s="971"/>
      <c r="AW549" s="971"/>
      <c r="AX549" s="971"/>
      <c r="AY549" s="971"/>
      <c r="AZ549" s="972"/>
    </row>
    <row r="550" spans="1:55" ht="3" customHeight="1" x14ac:dyDescent="0.25">
      <c r="A550" s="1"/>
      <c r="B550" s="1"/>
      <c r="C550" s="1"/>
      <c r="D550" s="1"/>
      <c r="E550" s="1"/>
      <c r="F550" s="1"/>
      <c r="G550" s="1"/>
      <c r="H550" s="1"/>
      <c r="I550" s="4"/>
      <c r="J550" s="1"/>
      <c r="K550" s="1"/>
      <c r="L550" s="1"/>
      <c r="M550" s="1"/>
      <c r="N550" s="1"/>
      <c r="O550" s="1"/>
      <c r="P550" s="39"/>
      <c r="Q550" s="39"/>
      <c r="R550" s="1"/>
      <c r="S550" s="1"/>
      <c r="T550" s="1"/>
      <c r="U550" s="1"/>
      <c r="V550" s="1"/>
      <c r="W550" s="1"/>
      <c r="X550" s="1">
        <v>0</v>
      </c>
      <c r="Y550" s="1"/>
      <c r="Z550" s="1"/>
      <c r="AA550" s="1"/>
      <c r="AB550" s="1"/>
      <c r="AC550" s="1"/>
      <c r="AD550" s="1"/>
      <c r="AE550" s="1"/>
      <c r="AF550" s="504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5" ht="15.75" x14ac:dyDescent="0.25">
      <c r="A551" s="1"/>
      <c r="B551" s="1"/>
      <c r="C551" s="1" t="s">
        <v>21</v>
      </c>
      <c r="D551" s="1"/>
      <c r="E551" s="1"/>
      <c r="F551" s="1"/>
      <c r="G551" s="1"/>
      <c r="H551" s="1"/>
      <c r="I551" s="4"/>
      <c r="J551" s="1"/>
      <c r="K551" s="1"/>
      <c r="L551" s="1"/>
      <c r="M551" s="1"/>
      <c r="N551" s="1"/>
      <c r="O551" s="1"/>
      <c r="P551" s="4"/>
      <c r="Q551" s="4" t="s">
        <v>8</v>
      </c>
      <c r="R551" s="1"/>
      <c r="S551" s="970">
        <v>0</v>
      </c>
      <c r="T551" s="971"/>
      <c r="U551" s="971"/>
      <c r="V551" s="971"/>
      <c r="W551" s="971"/>
      <c r="X551" s="972"/>
      <c r="Y551" s="108"/>
      <c r="Z551" s="1"/>
      <c r="AA551" s="1"/>
      <c r="AB551" s="1" t="s">
        <v>551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013"/>
      <c r="AV551" s="1013"/>
      <c r="AW551" s="1013"/>
      <c r="AX551" s="1013"/>
      <c r="AY551" s="1013"/>
      <c r="AZ551" s="1013"/>
    </row>
    <row r="552" spans="1:55" ht="3" customHeight="1" x14ac:dyDescent="0.25">
      <c r="A552" s="1"/>
      <c r="B552" s="1"/>
      <c r="C552" s="1"/>
      <c r="D552" s="1"/>
      <c r="E552" s="1"/>
      <c r="F552" s="1"/>
      <c r="G552" s="1"/>
      <c r="H552" s="1"/>
      <c r="I552" s="4"/>
      <c r="J552" s="1"/>
      <c r="K552" s="1"/>
      <c r="L552" s="1"/>
      <c r="M552" s="1"/>
      <c r="N552" s="1"/>
      <c r="O552" s="1"/>
      <c r="P552" s="39"/>
      <c r="Q552" s="39"/>
      <c r="R552" s="1"/>
      <c r="S552" s="1"/>
      <c r="T552" s="1"/>
      <c r="U552" s="1"/>
      <c r="V552" s="1"/>
      <c r="W552" s="1"/>
      <c r="X552" s="1">
        <v>0</v>
      </c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5" ht="15.75" x14ac:dyDescent="0.25">
      <c r="A553" s="1"/>
      <c r="B553" s="1"/>
      <c r="C553" s="1" t="s">
        <v>1</v>
      </c>
      <c r="D553" s="1"/>
      <c r="E553" s="1"/>
      <c r="F553" s="1"/>
      <c r="G553" s="1"/>
      <c r="H553" s="1"/>
      <c r="I553" s="4"/>
      <c r="J553" s="1"/>
      <c r="K553" s="990">
        <f>'Rekap1 +tunjangan'!D52</f>
        <v>22</v>
      </c>
      <c r="L553" s="991"/>
      <c r="M553" s="130" t="s">
        <v>31</v>
      </c>
      <c r="N553" s="107"/>
      <c r="O553" s="1"/>
      <c r="P553" s="4"/>
      <c r="Q553" s="4" t="s">
        <v>8</v>
      </c>
      <c r="R553" s="1"/>
      <c r="S553" s="970">
        <f>'Rekap1 +tunjangan'!N52</f>
        <v>770000</v>
      </c>
      <c r="T553" s="971"/>
      <c r="U553" s="971"/>
      <c r="V553" s="971"/>
      <c r="W553" s="971"/>
      <c r="X553" s="972"/>
      <c r="Y553" s="108"/>
      <c r="Z553" s="1"/>
      <c r="AA553" s="1"/>
      <c r="AB553" s="1" t="s">
        <v>128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969">
        <v>0.02</v>
      </c>
      <c r="AN553" s="969"/>
      <c r="AO553" s="969"/>
      <c r="AP553" s="1"/>
      <c r="AQ553" s="1"/>
      <c r="AR553" s="1"/>
      <c r="AS553" s="1"/>
      <c r="AT553" s="1" t="s">
        <v>8</v>
      </c>
      <c r="AU553" s="970">
        <f>'BPJS Ketenagakerjaan'!K53</f>
        <v>62633.887999999999</v>
      </c>
      <c r="AV553" s="971"/>
      <c r="AW553" s="971"/>
      <c r="AX553" s="971"/>
      <c r="AY553" s="971"/>
      <c r="AZ553" s="972"/>
    </row>
    <row r="554" spans="1:55" ht="3" customHeight="1" x14ac:dyDescent="0.25">
      <c r="A554" s="1"/>
      <c r="B554" s="1"/>
      <c r="C554" s="1"/>
      <c r="D554" s="1"/>
      <c r="E554" s="1"/>
      <c r="F554" s="1"/>
      <c r="G554" s="1"/>
      <c r="H554" s="1"/>
      <c r="I554" s="4"/>
      <c r="J554" s="1"/>
      <c r="K554" s="1"/>
      <c r="L554" s="1"/>
      <c r="M554" s="37"/>
      <c r="N554" s="1"/>
      <c r="O554" s="1"/>
      <c r="P554" s="4"/>
      <c r="Q554" s="4"/>
      <c r="R554" s="1"/>
      <c r="S554" s="108"/>
      <c r="T554" s="108"/>
      <c r="U554" s="108"/>
      <c r="V554" s="108"/>
      <c r="W554" s="108"/>
      <c r="X554" s="108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5" ht="15.75" x14ac:dyDescent="0.25">
      <c r="A555" s="1"/>
      <c r="B555" s="1"/>
      <c r="C555" s="1" t="s">
        <v>2</v>
      </c>
      <c r="D555" s="1"/>
      <c r="E555" s="1"/>
      <c r="F555" s="1"/>
      <c r="G555" s="1"/>
      <c r="H555" s="1"/>
      <c r="I555" s="4"/>
      <c r="J555" s="1"/>
      <c r="K555" s="990">
        <f>K553</f>
        <v>22</v>
      </c>
      <c r="L555" s="991"/>
      <c r="M555" s="130" t="s">
        <v>31</v>
      </c>
      <c r="N555" s="107"/>
      <c r="O555" s="1"/>
      <c r="P555" s="4"/>
      <c r="Q555" s="4" t="s">
        <v>8</v>
      </c>
      <c r="R555" s="1"/>
      <c r="S555" s="970">
        <f>'Rekap1 +tunjangan'!P52</f>
        <v>858000</v>
      </c>
      <c r="T555" s="971"/>
      <c r="U555" s="971"/>
      <c r="V555" s="971"/>
      <c r="W555" s="971"/>
      <c r="X555" s="972"/>
      <c r="Y555" s="108"/>
      <c r="Z555" s="1"/>
      <c r="AA555" s="1"/>
      <c r="AB555" s="1" t="s">
        <v>602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969">
        <v>0.01</v>
      </c>
      <c r="AN555" s="969"/>
      <c r="AO555" s="969"/>
      <c r="AP555" s="88"/>
      <c r="AQ555" s="1"/>
      <c r="AR555" s="1"/>
      <c r="AS555" s="1"/>
      <c r="AT555" s="1" t="s">
        <v>8</v>
      </c>
      <c r="AU555" s="970">
        <f>'BPJS Ketenagakerjaan'!P53</f>
        <v>31316.944</v>
      </c>
      <c r="AV555" s="971"/>
      <c r="AW555" s="971"/>
      <c r="AX555" s="971"/>
      <c r="AY555" s="971"/>
      <c r="AZ555" s="972"/>
    </row>
    <row r="556" spans="1:55" ht="3" customHeight="1" x14ac:dyDescent="0.25">
      <c r="A556" s="1"/>
      <c r="B556" s="1"/>
      <c r="C556" s="1"/>
      <c r="D556" s="1"/>
      <c r="E556" s="1"/>
      <c r="F556" s="1"/>
      <c r="G556" s="1"/>
      <c r="H556" s="1"/>
      <c r="I556" s="4"/>
      <c r="J556" s="1"/>
      <c r="K556" s="1"/>
      <c r="L556" s="1"/>
      <c r="M556" s="1"/>
      <c r="N556" s="1"/>
      <c r="O556" s="1"/>
      <c r="P556" s="4"/>
      <c r="Q556" s="4"/>
      <c r="R556" s="1"/>
      <c r="S556" s="108"/>
      <c r="T556" s="108"/>
      <c r="U556" s="108"/>
      <c r="V556" s="108"/>
      <c r="W556" s="108"/>
      <c r="X556" s="108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5" ht="15.75" x14ac:dyDescent="0.25">
      <c r="A557" s="1"/>
      <c r="B557" s="1"/>
      <c r="C557" s="1" t="s">
        <v>3</v>
      </c>
      <c r="D557" s="1"/>
      <c r="E557" s="1"/>
      <c r="F557" s="1"/>
      <c r="G557" s="1"/>
      <c r="H557" s="1"/>
      <c r="I557" s="4"/>
      <c r="J557" s="1"/>
      <c r="K557" s="1"/>
      <c r="L557" s="1"/>
      <c r="M557" s="107"/>
      <c r="N557" s="107"/>
      <c r="O557" s="1"/>
      <c r="P557" s="39"/>
      <c r="Q557" s="39" t="s">
        <v>8</v>
      </c>
      <c r="R557" s="1"/>
      <c r="S557" s="970">
        <f>'Rekap1 +tunjangan'!Q52</f>
        <v>0</v>
      </c>
      <c r="T557" s="971"/>
      <c r="U557" s="971"/>
      <c r="V557" s="971"/>
      <c r="W557" s="971"/>
      <c r="X557" s="972"/>
      <c r="Y557" s="108"/>
      <c r="Z557" s="1"/>
      <c r="AA557" s="1"/>
      <c r="AB557" s="1" t="s">
        <v>172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013"/>
      <c r="AV557" s="1013"/>
      <c r="AW557" s="1013"/>
      <c r="AX557" s="1013"/>
      <c r="AY557" s="1013"/>
      <c r="AZ557" s="1013"/>
    </row>
    <row r="558" spans="1:55" ht="3" customHeight="1" x14ac:dyDescent="0.25">
      <c r="A558" s="1"/>
      <c r="B558" s="1"/>
      <c r="C558" s="1"/>
      <c r="D558" s="1"/>
      <c r="E558" s="1"/>
      <c r="F558" s="1"/>
      <c r="G558" s="1"/>
      <c r="H558" s="1"/>
      <c r="I558" s="4"/>
      <c r="J558" s="1"/>
      <c r="K558" s="1"/>
      <c r="L558" s="1"/>
      <c r="M558" s="1"/>
      <c r="N558" s="1"/>
      <c r="O558" s="1"/>
      <c r="P558" s="39"/>
      <c r="Q558" s="39"/>
      <c r="R558" s="1"/>
      <c r="S558" s="1"/>
      <c r="T558" s="1"/>
      <c r="U558" s="1"/>
      <c r="V558" s="1"/>
      <c r="W558" s="1"/>
      <c r="X558" s="1"/>
      <c r="Y558" s="108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5" ht="15.75" x14ac:dyDescent="0.25">
      <c r="A559" s="1"/>
      <c r="B559" s="1"/>
      <c r="C559" s="1" t="s">
        <v>105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39"/>
      <c r="Q559" s="39" t="s">
        <v>8</v>
      </c>
      <c r="R559" s="1"/>
      <c r="S559" s="970">
        <v>0</v>
      </c>
      <c r="T559" s="971"/>
      <c r="U559" s="971"/>
      <c r="V559" s="971"/>
      <c r="W559" s="971"/>
      <c r="X559" s="972"/>
      <c r="Y559" s="108"/>
      <c r="Z559" s="1"/>
      <c r="AA559" s="1"/>
      <c r="AB559" s="1" t="s">
        <v>174</v>
      </c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970">
        <f>KOPERASI!C48</f>
        <v>0</v>
      </c>
      <c r="AV559" s="971"/>
      <c r="AW559" s="971"/>
      <c r="AX559" s="971"/>
      <c r="AY559" s="971"/>
      <c r="AZ559" s="972"/>
      <c r="BB559" s="1"/>
      <c r="BC559" s="1"/>
    </row>
    <row r="560" spans="1:55" ht="3" customHeight="1" x14ac:dyDescent="0.25">
      <c r="A560" s="1"/>
      <c r="B560" s="1"/>
      <c r="C560" s="1"/>
      <c r="D560" s="1"/>
      <c r="E560" s="1"/>
      <c r="F560" s="1"/>
      <c r="G560" s="1"/>
      <c r="H560" s="1"/>
      <c r="I560" s="4"/>
      <c r="J560" s="1"/>
      <c r="K560" s="1"/>
      <c r="L560" s="1"/>
      <c r="M560" s="1"/>
      <c r="N560" s="1"/>
      <c r="O560" s="1"/>
      <c r="P560" s="39"/>
      <c r="Q560" s="39"/>
      <c r="R560" s="1"/>
      <c r="S560" s="108"/>
      <c r="T560" s="108"/>
      <c r="U560" s="108"/>
      <c r="V560" s="108"/>
      <c r="W560" s="108"/>
      <c r="X560" s="108"/>
      <c r="Y560" s="108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9" ht="15.75" x14ac:dyDescent="0.25">
      <c r="A561" s="1"/>
      <c r="B561" s="1"/>
      <c r="C561" s="1" t="s">
        <v>106</v>
      </c>
      <c r="D561" s="1"/>
      <c r="E561" s="1"/>
      <c r="F561" s="1"/>
      <c r="G561" s="1"/>
      <c r="H561" s="1"/>
      <c r="I561" s="4"/>
      <c r="J561" s="1"/>
      <c r="K561" s="1"/>
      <c r="L561" s="1"/>
      <c r="M561" s="1"/>
      <c r="N561" s="1"/>
      <c r="O561" s="1"/>
      <c r="P561" s="4"/>
      <c r="Q561" s="4" t="s">
        <v>8</v>
      </c>
      <c r="R561" s="1"/>
      <c r="S561" s="970">
        <v>0</v>
      </c>
      <c r="T561" s="971"/>
      <c r="U561" s="971"/>
      <c r="V561" s="971"/>
      <c r="W561" s="971"/>
      <c r="X561" s="972"/>
      <c r="Y561" s="108"/>
      <c r="Z561" s="1"/>
      <c r="AA561" s="1"/>
      <c r="AB561" s="1" t="s">
        <v>173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970">
        <f>KOPERASI!D48</f>
        <v>100000</v>
      </c>
      <c r="AV561" s="971"/>
      <c r="AW561" s="971"/>
      <c r="AX561" s="971"/>
      <c r="AY561" s="971"/>
      <c r="AZ561" s="972"/>
    </row>
    <row r="562" spans="1:59" ht="3" customHeight="1" x14ac:dyDescent="0.25">
      <c r="A562" s="1"/>
      <c r="B562" s="1"/>
      <c r="C562" s="1"/>
      <c r="D562" s="1"/>
      <c r="E562" s="1"/>
      <c r="F562" s="1"/>
      <c r="G562" s="1"/>
      <c r="H562" s="1"/>
      <c r="I562" s="4"/>
      <c r="J562" s="1"/>
      <c r="K562" s="1"/>
      <c r="L562" s="1"/>
      <c r="M562" s="1"/>
      <c r="N562" s="1"/>
      <c r="O562" s="1"/>
      <c r="P562" s="4"/>
      <c r="Q562" s="4"/>
      <c r="R562" s="1"/>
      <c r="S562" s="108"/>
      <c r="T562" s="108"/>
      <c r="U562" s="108"/>
      <c r="V562" s="108"/>
      <c r="W562" s="108"/>
      <c r="X562" s="108"/>
      <c r="Y562" s="1"/>
      <c r="Z562" s="1"/>
      <c r="AA562" s="1"/>
      <c r="AB562" s="1"/>
      <c r="AC562" s="1"/>
      <c r="AD562" s="1"/>
      <c r="AE562" s="1"/>
      <c r="AF562" s="39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9" ht="15.75" x14ac:dyDescent="0.25">
      <c r="A563" s="1"/>
      <c r="B563" s="1"/>
      <c r="C563" s="1" t="s">
        <v>183</v>
      </c>
      <c r="D563" s="1"/>
      <c r="E563" s="1"/>
      <c r="F563" s="1"/>
      <c r="G563" s="1"/>
      <c r="H563" s="1"/>
      <c r="I563" s="4"/>
      <c r="J563" s="1"/>
      <c r="K563" s="1"/>
      <c r="L563" s="1"/>
      <c r="M563" s="1"/>
      <c r="N563" s="1"/>
      <c r="O563" s="1"/>
      <c r="P563" s="39"/>
      <c r="Q563" s="39" t="s">
        <v>8</v>
      </c>
      <c r="R563" s="1"/>
      <c r="S563" s="970">
        <f>'Rekap1 +tunjangan'!U52</f>
        <v>0</v>
      </c>
      <c r="T563" s="971"/>
      <c r="U563" s="971"/>
      <c r="V563" s="971"/>
      <c r="W563" s="971"/>
      <c r="X563" s="972"/>
      <c r="Y563" s="108"/>
      <c r="Z563" s="1"/>
      <c r="AA563" s="1"/>
      <c r="AB563" s="1" t="s">
        <v>175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970">
        <f>KOPERASI!E48</f>
        <v>0</v>
      </c>
      <c r="AV563" s="971"/>
      <c r="AW563" s="971"/>
      <c r="AX563" s="971"/>
      <c r="AY563" s="971"/>
      <c r="AZ563" s="972"/>
    </row>
    <row r="564" spans="1:59" ht="3" customHeight="1" x14ac:dyDescent="0.25">
      <c r="A564" s="1"/>
      <c r="B564" s="1"/>
      <c r="C564" s="1"/>
      <c r="D564" s="1"/>
      <c r="E564" s="1"/>
      <c r="F564" s="1"/>
      <c r="G564" s="1"/>
      <c r="H564" s="1"/>
      <c r="I564" s="4"/>
      <c r="J564" s="1"/>
      <c r="K564" s="1"/>
      <c r="L564" s="1"/>
      <c r="M564" s="1"/>
      <c r="N564" s="1"/>
      <c r="O564" s="4"/>
      <c r="P564" s="4"/>
      <c r="Q564" s="4"/>
      <c r="R564" s="1"/>
      <c r="S564" s="108"/>
      <c r="T564" s="108"/>
      <c r="U564" s="108"/>
      <c r="V564" s="108"/>
      <c r="W564" s="108"/>
      <c r="X564" s="108"/>
      <c r="Y564" s="108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9" ht="15.75" x14ac:dyDescent="0.25">
      <c r="A565" s="1"/>
      <c r="B565" s="1"/>
      <c r="C565" s="1" t="s">
        <v>187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39" t="s">
        <v>8</v>
      </c>
      <c r="R565" s="1"/>
      <c r="S565" s="970">
        <f>'Rekap1 +tunjangan'!W52</f>
        <v>0</v>
      </c>
      <c r="T565" s="971"/>
      <c r="U565" s="971"/>
      <c r="V565" s="971"/>
      <c r="W565" s="971"/>
      <c r="X565" s="972"/>
      <c r="Y565" s="108"/>
      <c r="Z565" s="1"/>
      <c r="AA565" s="1"/>
      <c r="AB565" s="1" t="s">
        <v>200</v>
      </c>
      <c r="AC565" s="1"/>
      <c r="AD565" s="1"/>
      <c r="AE565" s="1"/>
      <c r="AF565" s="1"/>
      <c r="AG565" s="5" t="s">
        <v>19</v>
      </c>
      <c r="AH565" s="67"/>
      <c r="AI565" s="73"/>
      <c r="AJ565" s="990">
        <v>0</v>
      </c>
      <c r="AK565" s="991"/>
      <c r="AL565" s="16"/>
      <c r="AM565" s="72" t="s">
        <v>132</v>
      </c>
      <c r="AN565" s="67"/>
      <c r="AO565" s="74"/>
      <c r="AP565" s="990">
        <v>0</v>
      </c>
      <c r="AQ565" s="991"/>
      <c r="AR565" s="119"/>
      <c r="AS565" s="1"/>
      <c r="AT565" s="1" t="s">
        <v>8</v>
      </c>
      <c r="AU565" s="970">
        <v>0</v>
      </c>
      <c r="AV565" s="971"/>
      <c r="AW565" s="971"/>
      <c r="AX565" s="971"/>
      <c r="AY565" s="971"/>
      <c r="AZ565" s="972"/>
    </row>
    <row r="566" spans="1:59" ht="3" customHeight="1" x14ac:dyDescent="0.25">
      <c r="A566" s="1"/>
      <c r="B566" s="1"/>
      <c r="Y566" s="108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9" ht="15.75" x14ac:dyDescent="0.25">
      <c r="A567" s="1"/>
      <c r="B567" s="1"/>
      <c r="Y567" s="108"/>
      <c r="Z567" s="1"/>
      <c r="AA567" s="1"/>
      <c r="AB567" s="1" t="s">
        <v>471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983"/>
      <c r="AS567" s="983"/>
      <c r="AT567" s="1" t="s">
        <v>8</v>
      </c>
      <c r="AU567" s="970">
        <f>KOPERASI!G48</f>
        <v>510000</v>
      </c>
      <c r="AV567" s="971"/>
      <c r="AW567" s="971"/>
      <c r="AX567" s="971"/>
      <c r="AY567" s="971"/>
      <c r="AZ567" s="972"/>
    </row>
    <row r="568" spans="1:59" ht="3" customHeight="1" x14ac:dyDescent="0.25">
      <c r="A568" s="1"/>
      <c r="B568" s="1"/>
      <c r="Y568" s="108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9" ht="15.75" x14ac:dyDescent="0.25">
      <c r="A569" s="1"/>
      <c r="B569" s="1"/>
      <c r="Y569" s="108"/>
      <c r="Z569" s="1"/>
      <c r="AA569" s="1"/>
      <c r="AB569" s="1" t="s">
        <v>474</v>
      </c>
      <c r="AC569" s="1"/>
      <c r="AD569" s="1"/>
      <c r="AE569" s="1"/>
      <c r="AR569" s="983"/>
      <c r="AS569" s="983"/>
      <c r="AT569" s="1" t="s">
        <v>8</v>
      </c>
      <c r="AU569" s="970">
        <f>'Rekap1 +tunjangan'!AD52</f>
        <v>847</v>
      </c>
      <c r="AV569" s="971"/>
      <c r="AW569" s="971"/>
      <c r="AX569" s="971"/>
      <c r="AY569" s="971"/>
      <c r="AZ569" s="972"/>
    </row>
    <row r="570" spans="1:59" ht="3" customHeight="1" x14ac:dyDescent="0.25">
      <c r="A570" s="1"/>
      <c r="B570" s="1"/>
      <c r="C570" s="1"/>
      <c r="D570" s="1"/>
      <c r="E570" s="1"/>
      <c r="F570" s="1"/>
      <c r="G570" s="1"/>
      <c r="H570" s="1"/>
      <c r="I570" s="4"/>
      <c r="J570" s="1"/>
      <c r="K570" s="1"/>
      <c r="L570" s="1"/>
      <c r="M570" s="1"/>
      <c r="N570" s="1"/>
      <c r="O570" s="4"/>
      <c r="P570" s="4"/>
      <c r="Q570" s="4"/>
      <c r="R570" s="1"/>
      <c r="S570" s="108"/>
      <c r="T570" s="108"/>
      <c r="U570" s="108"/>
      <c r="V570" s="108"/>
      <c r="W570" s="108"/>
      <c r="X570" s="108"/>
      <c r="Y570" s="108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9" ht="15.75" x14ac:dyDescent="0.25">
      <c r="A571" s="1"/>
      <c r="B571" s="1" t="s">
        <v>154</v>
      </c>
      <c r="C571" s="1" t="s">
        <v>126</v>
      </c>
      <c r="D571" s="1"/>
      <c r="E571" s="1"/>
      <c r="F571" s="1"/>
      <c r="G571" s="1"/>
      <c r="H571" s="1"/>
      <c r="I571" s="4"/>
      <c r="J571" s="1"/>
      <c r="K571" s="1"/>
      <c r="L571" s="1"/>
      <c r="M571" s="1"/>
      <c r="N571" s="1"/>
      <c r="O571" s="1"/>
      <c r="P571" s="4"/>
      <c r="Q571" s="4" t="s">
        <v>8</v>
      </c>
      <c r="R571" s="1"/>
      <c r="S571" s="970">
        <v>0</v>
      </c>
      <c r="T571" s="971"/>
      <c r="U571" s="971"/>
      <c r="V571" s="971"/>
      <c r="W571" s="971"/>
      <c r="X571" s="972"/>
      <c r="Y571" s="108"/>
      <c r="Z571" s="1"/>
      <c r="AA571" s="1" t="s">
        <v>169</v>
      </c>
      <c r="AB571" s="1" t="s">
        <v>129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 t="s">
        <v>8</v>
      </c>
      <c r="AU571" s="970">
        <v>0</v>
      </c>
      <c r="AV571" s="971"/>
      <c r="AW571" s="971"/>
      <c r="AX571" s="971"/>
      <c r="AY571" s="971"/>
      <c r="AZ571" s="972"/>
    </row>
    <row r="572" spans="1:59" ht="3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08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9" ht="15.7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9" ht="3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08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9" ht="15.75" x14ac:dyDescent="0.25">
      <c r="A575" s="1"/>
      <c r="B575" s="1"/>
      <c r="C575" s="9" t="s">
        <v>4</v>
      </c>
      <c r="D575" s="1"/>
      <c r="E575" s="1"/>
      <c r="F575" s="1"/>
      <c r="G575" s="1"/>
      <c r="H575" s="1"/>
      <c r="I575" s="4"/>
      <c r="J575" s="1"/>
      <c r="K575" s="1"/>
      <c r="L575" s="1"/>
      <c r="M575" s="1"/>
      <c r="N575" s="1"/>
      <c r="O575" s="4"/>
      <c r="P575" s="4"/>
      <c r="Q575" s="39" t="s">
        <v>8</v>
      </c>
      <c r="R575" s="1"/>
      <c r="S575" s="985">
        <f>SUM(S543:X574)</f>
        <v>4759694.4000000004</v>
      </c>
      <c r="T575" s="986"/>
      <c r="U575" s="986"/>
      <c r="V575" s="986"/>
      <c r="W575" s="986"/>
      <c r="X575" s="987"/>
      <c r="Y575" s="89"/>
      <c r="Z575" s="1"/>
      <c r="AA575" s="9" t="s">
        <v>4</v>
      </c>
      <c r="AB575" s="1"/>
      <c r="AC575" s="1"/>
      <c r="AD575" s="1"/>
      <c r="AE575" s="1"/>
      <c r="AF575" s="4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 t="s">
        <v>8</v>
      </c>
      <c r="AU575" s="985">
        <f>SUM(AU545:AZ574)</f>
        <v>798907.13599999994</v>
      </c>
      <c r="AV575" s="986"/>
      <c r="AW575" s="986"/>
      <c r="AX575" s="986"/>
      <c r="AY575" s="986"/>
      <c r="AZ575" s="987"/>
      <c r="BB575" s="1012">
        <f>AU575-AU555</f>
        <v>767590.19199999992</v>
      </c>
      <c r="BC575" s="989"/>
      <c r="BD575" s="989"/>
      <c r="BE575" s="989"/>
      <c r="BF575" s="989"/>
      <c r="BG575" s="989"/>
    </row>
    <row r="576" spans="1:59" ht="16.5" thickBot="1" x14ac:dyDescent="0.3">
      <c r="A576" s="1"/>
      <c r="B576" s="1"/>
      <c r="C576" s="1"/>
      <c r="D576" s="1"/>
      <c r="E576" s="1"/>
      <c r="F576" s="1"/>
      <c r="G576" s="1"/>
      <c r="H576" s="1"/>
      <c r="I576" s="39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39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62" ht="21" thickTop="1" x14ac:dyDescent="0.3">
      <c r="A577" s="19"/>
      <c r="B577" s="973"/>
      <c r="C577" s="974"/>
      <c r="D577" s="974"/>
      <c r="E577" s="974"/>
      <c r="F577" s="974"/>
      <c r="G577" s="1006" t="s">
        <v>130</v>
      </c>
      <c r="H577" s="1006"/>
      <c r="I577" s="1006"/>
      <c r="J577" s="1006"/>
      <c r="K577" s="1006"/>
      <c r="L577" s="1006"/>
      <c r="M577" s="1006"/>
      <c r="N577" s="1006"/>
      <c r="O577" s="1006"/>
      <c r="P577" s="1006"/>
      <c r="Q577" s="1006"/>
      <c r="R577" s="1006"/>
      <c r="S577" s="1006"/>
      <c r="T577" s="1006"/>
      <c r="U577" s="1006"/>
      <c r="V577" s="1006"/>
      <c r="W577" s="1006"/>
      <c r="X577" s="1008"/>
      <c r="Y577" s="126"/>
      <c r="Z577" s="1010" t="s">
        <v>8</v>
      </c>
      <c r="AA577" s="974"/>
      <c r="AB577" s="981">
        <f>S575-AU575</f>
        <v>3960787.2640000004</v>
      </c>
      <c r="AC577" s="981"/>
      <c r="AD577" s="981"/>
      <c r="AE577" s="981"/>
      <c r="AF577" s="981"/>
      <c r="AG577" s="981"/>
      <c r="AH577" s="981"/>
      <c r="AI577" s="981"/>
      <c r="AJ577" s="981"/>
      <c r="AK577" s="981"/>
      <c r="AL577" s="981"/>
      <c r="AM577" s="981"/>
      <c r="AN577" s="981"/>
      <c r="AO577" s="981"/>
      <c r="AP577" s="112"/>
      <c r="AQ577" s="112"/>
      <c r="AR577" s="112"/>
      <c r="AS577" s="113"/>
      <c r="AT577" s="113"/>
      <c r="AU577" s="113"/>
      <c r="AV577" s="113"/>
      <c r="AW577" s="113"/>
      <c r="AX577" s="113"/>
      <c r="AY577" s="113"/>
      <c r="AZ577" s="114"/>
      <c r="BD577" s="1012"/>
      <c r="BE577" s="989"/>
      <c r="BF577" s="989"/>
      <c r="BG577" s="989"/>
      <c r="BH577" s="989"/>
      <c r="BI577" s="989"/>
      <c r="BJ577" s="989"/>
    </row>
    <row r="578" spans="1:62" ht="21" thickBot="1" x14ac:dyDescent="0.35">
      <c r="A578" s="34"/>
      <c r="B578" s="975"/>
      <c r="C578" s="976"/>
      <c r="D578" s="976"/>
      <c r="E578" s="976"/>
      <c r="F578" s="976"/>
      <c r="G578" s="1007"/>
      <c r="H578" s="1007"/>
      <c r="I578" s="1007"/>
      <c r="J578" s="1007"/>
      <c r="K578" s="1007"/>
      <c r="L578" s="1007"/>
      <c r="M578" s="1007"/>
      <c r="N578" s="1007"/>
      <c r="O578" s="1007"/>
      <c r="P578" s="1007"/>
      <c r="Q578" s="1007"/>
      <c r="R578" s="1007"/>
      <c r="S578" s="1007"/>
      <c r="T578" s="1007"/>
      <c r="U578" s="1007"/>
      <c r="V578" s="1007"/>
      <c r="W578" s="1007"/>
      <c r="X578" s="1009"/>
      <c r="Y578" s="128"/>
      <c r="Z578" s="1011"/>
      <c r="AA578" s="976"/>
      <c r="AB578" s="982"/>
      <c r="AC578" s="982"/>
      <c r="AD578" s="982"/>
      <c r="AE578" s="982"/>
      <c r="AF578" s="982"/>
      <c r="AG578" s="982"/>
      <c r="AH578" s="982"/>
      <c r="AI578" s="982"/>
      <c r="AJ578" s="982"/>
      <c r="AK578" s="982"/>
      <c r="AL578" s="982"/>
      <c r="AM578" s="982"/>
      <c r="AN578" s="982"/>
      <c r="AO578" s="982"/>
      <c r="AP578" s="116"/>
      <c r="AQ578" s="116"/>
      <c r="AR578" s="116"/>
      <c r="AS578" s="117"/>
      <c r="AT578" s="117"/>
      <c r="AU578" s="117"/>
      <c r="AV578" s="117"/>
      <c r="AW578" s="117"/>
      <c r="AX578" s="117"/>
      <c r="AY578" s="117"/>
      <c r="AZ578" s="118"/>
    </row>
    <row r="579" spans="1:62" ht="16.5" thickTop="1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62" ht="15.75" x14ac:dyDescent="0.25">
      <c r="B580" s="1" t="s">
        <v>170</v>
      </c>
      <c r="C580" s="1" t="s">
        <v>155</v>
      </c>
      <c r="D580" s="1"/>
      <c r="E580" s="1"/>
      <c r="F580" s="1"/>
      <c r="G580" s="1"/>
      <c r="H580" s="1"/>
      <c r="I580" s="4"/>
      <c r="J580" s="1"/>
      <c r="K580" s="1"/>
      <c r="L580" s="1"/>
      <c r="M580" s="1"/>
      <c r="N580" s="1"/>
      <c r="O580" s="4"/>
      <c r="P580" s="4"/>
      <c r="Q580" s="4"/>
      <c r="R580" s="1"/>
      <c r="S580" s="108"/>
      <c r="T580" s="108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62" ht="15.75" x14ac:dyDescent="0.25">
      <c r="B581" s="1">
        <v>1</v>
      </c>
      <c r="C581" s="1" t="s">
        <v>555</v>
      </c>
      <c r="D581" s="1"/>
      <c r="E581" s="1"/>
      <c r="F581" s="1"/>
      <c r="G581" s="1"/>
      <c r="H581" s="1"/>
      <c r="I581" s="4"/>
      <c r="J581" s="1"/>
      <c r="K581" s="1"/>
      <c r="L581" s="1"/>
      <c r="M581" s="1"/>
      <c r="N581" s="1"/>
      <c r="O581" s="4"/>
      <c r="P581" s="4"/>
      <c r="Q581" s="4"/>
      <c r="R581" s="1"/>
      <c r="S581" s="108"/>
      <c r="T581" s="108"/>
      <c r="U581" s="108"/>
      <c r="V581" s="108"/>
      <c r="W581" s="108"/>
      <c r="X581" s="108"/>
      <c r="Y581" s="1"/>
      <c r="Z581" s="1"/>
      <c r="AA581" s="1">
        <v>2</v>
      </c>
      <c r="AB581" s="1" t="s">
        <v>171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983">
        <v>0.6</v>
      </c>
      <c r="AS581" s="983"/>
      <c r="AT581" s="1" t="s">
        <v>8</v>
      </c>
      <c r="AU581" s="970">
        <v>0</v>
      </c>
      <c r="AV581" s="971"/>
      <c r="AW581" s="971"/>
      <c r="AX581" s="971"/>
      <c r="AY581" s="971"/>
      <c r="AZ581" s="972"/>
    </row>
    <row r="582" spans="1:62" ht="3" customHeight="1" x14ac:dyDescent="0.25">
      <c r="B582" s="1"/>
      <c r="C582" s="1"/>
      <c r="D582" s="1"/>
      <c r="E582" s="1"/>
      <c r="F582" s="1"/>
      <c r="G582" s="1"/>
      <c r="H582" s="1"/>
      <c r="I582" s="4"/>
      <c r="J582" s="1"/>
      <c r="K582" s="1"/>
      <c r="L582" s="1"/>
      <c r="M582" s="1"/>
      <c r="N582" s="1"/>
      <c r="O582" s="4"/>
      <c r="P582" s="4"/>
      <c r="Q582" s="4"/>
      <c r="R582" s="1"/>
      <c r="S582" s="108"/>
      <c r="T582" s="108"/>
      <c r="U582" s="108"/>
      <c r="V582" s="108"/>
      <c r="W582" s="108"/>
      <c r="X582" s="108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62" ht="15.75" x14ac:dyDescent="0.25">
      <c r="B583" s="1"/>
      <c r="C583" s="1" t="s">
        <v>127</v>
      </c>
      <c r="D583" s="1"/>
      <c r="E583" s="1"/>
      <c r="F583" s="1"/>
      <c r="G583" s="1"/>
      <c r="H583" s="1"/>
      <c r="I583" s="4"/>
      <c r="J583" s="1"/>
      <c r="K583" s="1"/>
      <c r="L583" s="1"/>
      <c r="M583" s="1"/>
      <c r="N583" s="1"/>
      <c r="O583" s="969">
        <v>3.0000000000000001E-3</v>
      </c>
      <c r="P583" s="969"/>
      <c r="Q583" s="4" t="s">
        <v>8</v>
      </c>
      <c r="R583" s="1"/>
      <c r="S583" s="970">
        <f>'BPJS Ketenagakerjaan'!F53</f>
        <v>9395.0831999999991</v>
      </c>
      <c r="T583" s="971"/>
      <c r="U583" s="971"/>
      <c r="V583" s="971"/>
      <c r="W583" s="971"/>
      <c r="X583" s="972"/>
      <c r="Y583" s="1"/>
      <c r="Z583" s="1"/>
      <c r="AA583" s="1">
        <v>3</v>
      </c>
      <c r="AB583" s="1" t="s">
        <v>186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 t="s">
        <v>8</v>
      </c>
      <c r="AU583" s="970">
        <v>0</v>
      </c>
      <c r="AV583" s="971"/>
      <c r="AW583" s="971"/>
      <c r="AX583" s="971"/>
      <c r="AY583" s="971"/>
      <c r="AZ583" s="972"/>
    </row>
    <row r="584" spans="1:62" ht="3" customHeight="1" x14ac:dyDescent="0.25">
      <c r="B584" s="1"/>
      <c r="C584" s="1"/>
      <c r="D584" s="1"/>
      <c r="E584" s="1"/>
      <c r="F584" s="1"/>
      <c r="G584" s="1"/>
      <c r="H584" s="1"/>
      <c r="I584" s="4"/>
      <c r="J584" s="1"/>
      <c r="K584" s="1"/>
      <c r="L584" s="1"/>
      <c r="M584" s="1"/>
      <c r="N584" s="1"/>
      <c r="O584" s="109"/>
      <c r="P584" s="109"/>
      <c r="Q584" s="4"/>
      <c r="R584" s="1"/>
      <c r="S584" s="106"/>
      <c r="T584" s="106"/>
      <c r="U584" s="106"/>
      <c r="V584" s="106"/>
      <c r="W584" s="106"/>
      <c r="X584" s="106"/>
      <c r="Y584" s="1"/>
      <c r="Z584" s="1"/>
      <c r="AA584" s="1">
        <v>4</v>
      </c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62" ht="15.75" x14ac:dyDescent="0.25">
      <c r="B585" s="1"/>
      <c r="C585" s="1" t="s">
        <v>131</v>
      </c>
      <c r="D585" s="1"/>
      <c r="E585" s="1"/>
      <c r="F585" s="1"/>
      <c r="G585" s="1"/>
      <c r="H585" s="1"/>
      <c r="I585" s="4"/>
      <c r="J585" s="1"/>
      <c r="K585" s="1"/>
      <c r="L585" s="1"/>
      <c r="M585" s="1"/>
      <c r="N585" s="1"/>
      <c r="O585" s="969">
        <v>8.8999999999999999E-3</v>
      </c>
      <c r="P585" s="969"/>
      <c r="Q585" s="4" t="s">
        <v>8</v>
      </c>
      <c r="R585" s="1"/>
      <c r="S585" s="970">
        <f>'BPJS Ketenagakerjaan'!H53</f>
        <v>27872.080159999998</v>
      </c>
      <c r="T585" s="971"/>
      <c r="U585" s="971"/>
      <c r="V585" s="971"/>
      <c r="W585" s="971"/>
      <c r="X585" s="972"/>
      <c r="Y585" s="1"/>
      <c r="Z585" s="1"/>
      <c r="AA585" s="1">
        <v>4</v>
      </c>
      <c r="AB585" s="1" t="s">
        <v>558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 t="s">
        <v>8</v>
      </c>
      <c r="AU585" s="970">
        <f>'BPJS Kesehatan'!G39</f>
        <v>125267.776</v>
      </c>
      <c r="AV585" s="971"/>
      <c r="AW585" s="971"/>
      <c r="AX585" s="971"/>
      <c r="AY585" s="971"/>
      <c r="AZ585" s="972"/>
    </row>
    <row r="586" spans="1:62" ht="3" customHeight="1" x14ac:dyDescent="0.25">
      <c r="B586" s="1"/>
      <c r="C586" s="1"/>
      <c r="D586" s="1"/>
      <c r="E586" s="1"/>
      <c r="F586" s="1"/>
      <c r="G586" s="1"/>
      <c r="H586" s="1"/>
      <c r="I586" s="4"/>
      <c r="J586" s="1"/>
      <c r="K586" s="1"/>
      <c r="L586" s="1"/>
      <c r="M586" s="1"/>
      <c r="N586" s="1"/>
      <c r="O586" s="109"/>
      <c r="P586" s="109"/>
      <c r="Q586" s="4"/>
      <c r="R586" s="1"/>
      <c r="S586" s="106"/>
      <c r="T586" s="106"/>
      <c r="U586" s="106"/>
      <c r="V586" s="106"/>
      <c r="W586" s="106"/>
      <c r="X586" s="106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62" ht="15.75" x14ac:dyDescent="0.25">
      <c r="B587" s="1"/>
      <c r="C587" s="1" t="s">
        <v>156</v>
      </c>
      <c r="D587" s="1"/>
      <c r="E587" s="1"/>
      <c r="F587" s="1"/>
      <c r="G587" s="1"/>
      <c r="H587" s="1"/>
      <c r="I587" s="4"/>
      <c r="J587" s="1"/>
      <c r="K587" s="1"/>
      <c r="L587" s="1"/>
      <c r="M587" s="1"/>
      <c r="N587" s="1"/>
      <c r="O587" s="969">
        <v>3.6999999999999998E-2</v>
      </c>
      <c r="P587" s="969"/>
      <c r="Q587" s="4" t="s">
        <v>8</v>
      </c>
      <c r="R587" s="1"/>
      <c r="S587" s="970">
        <f>'BPJS Ketenagakerjaan'!M53</f>
        <v>115872.69279999999</v>
      </c>
      <c r="T587" s="971"/>
      <c r="U587" s="971"/>
      <c r="V587" s="971"/>
      <c r="W587" s="971"/>
      <c r="X587" s="972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62" ht="3" customHeight="1" x14ac:dyDescent="0.25">
      <c r="B588" s="1"/>
      <c r="C588" s="1"/>
      <c r="D588" s="1"/>
      <c r="E588" s="1"/>
      <c r="F588" s="1"/>
      <c r="G588" s="1"/>
      <c r="H588" s="1"/>
      <c r="I588" s="4"/>
      <c r="J588" s="1"/>
      <c r="K588" s="1"/>
      <c r="L588" s="1"/>
      <c r="M588" s="1"/>
      <c r="N588" s="1"/>
      <c r="O588" s="503"/>
      <c r="P588" s="503"/>
      <c r="Q588" s="4"/>
      <c r="R588" s="1"/>
      <c r="S588" s="502"/>
      <c r="T588" s="502"/>
      <c r="U588" s="502"/>
      <c r="V588" s="502"/>
      <c r="W588" s="502"/>
      <c r="X588" s="502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62" ht="15.75" x14ac:dyDescent="0.25">
      <c r="B589" s="1"/>
      <c r="C589" s="1" t="s">
        <v>602</v>
      </c>
      <c r="D589" s="1"/>
      <c r="E589" s="1"/>
      <c r="F589" s="1"/>
      <c r="G589" s="1"/>
      <c r="H589" s="1"/>
      <c r="I589" s="4"/>
      <c r="J589" s="1"/>
      <c r="K589" s="1"/>
      <c r="L589" s="1"/>
      <c r="M589" s="1"/>
      <c r="N589" s="1"/>
      <c r="O589" s="969">
        <v>0.02</v>
      </c>
      <c r="P589" s="969"/>
      <c r="Q589" s="4" t="s">
        <v>8</v>
      </c>
      <c r="R589" s="1"/>
      <c r="S589" s="970">
        <f>'BPJS Ketenagakerjaan'!R53</f>
        <v>62633.887999999999</v>
      </c>
      <c r="T589" s="971"/>
      <c r="U589" s="971"/>
      <c r="V589" s="971"/>
      <c r="W589" s="971"/>
      <c r="X589" s="972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1" spans="1:62" ht="15.7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62" ht="18.75" x14ac:dyDescent="0.3">
      <c r="A592" s="1"/>
      <c r="B592" s="1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 t="s">
        <v>350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1"/>
      <c r="AY592" s="1"/>
    </row>
    <row r="593" spans="1:52" ht="15.75" x14ac:dyDescent="0.25">
      <c r="A593" s="1"/>
      <c r="B593" s="1"/>
      <c r="C593" s="1"/>
      <c r="D593" s="1"/>
      <c r="E593" s="1"/>
      <c r="F593" s="1"/>
      <c r="G593" s="1"/>
      <c r="H593" s="1"/>
      <c r="I593" s="39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2" ht="22.5" x14ac:dyDescent="0.3">
      <c r="A594" s="1"/>
      <c r="B594" s="1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1" t="s">
        <v>15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1"/>
      <c r="AY594" s="1"/>
    </row>
    <row r="595" spans="1:52" ht="15.75" x14ac:dyDescent="0.25">
      <c r="A595" s="1"/>
      <c r="B595" s="1"/>
      <c r="C595" s="1"/>
      <c r="D595" s="1"/>
      <c r="E595" s="1"/>
      <c r="F595" s="1"/>
      <c r="G595" s="1"/>
      <c r="H595" s="1"/>
      <c r="I595" s="39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2" ht="15.75" x14ac:dyDescent="0.25">
      <c r="A596" s="1"/>
      <c r="B596" s="5"/>
      <c r="C596" s="6" t="s">
        <v>7</v>
      </c>
      <c r="D596" s="7"/>
      <c r="E596" s="7"/>
      <c r="F596" s="7"/>
      <c r="G596" s="7"/>
      <c r="H596" s="7"/>
      <c r="I596" s="11" t="s">
        <v>8</v>
      </c>
      <c r="J596" s="7"/>
      <c r="K596" s="994" t="str">
        <f>'Rekap1 +tunjangan'!B50</f>
        <v>SULAEMAN</v>
      </c>
      <c r="L596" s="995"/>
      <c r="M596" s="995"/>
      <c r="N596" s="995"/>
      <c r="O596" s="995"/>
      <c r="P596" s="995"/>
      <c r="Q596" s="995"/>
      <c r="R596" s="995"/>
      <c r="S596" s="995"/>
      <c r="T596" s="995"/>
      <c r="U596" s="995"/>
      <c r="V596" s="995"/>
      <c r="W596" s="995"/>
      <c r="X596" s="996"/>
      <c r="Y596" s="90"/>
      <c r="Z596" s="1"/>
      <c r="AA596" s="8" t="s">
        <v>11</v>
      </c>
      <c r="AB596" s="7"/>
      <c r="AC596" s="7"/>
      <c r="AD596" s="7"/>
      <c r="AE596" s="7"/>
      <c r="AF596" s="11" t="s">
        <v>8</v>
      </c>
      <c r="AG596" s="7"/>
      <c r="AH596" s="994" t="str">
        <f>AH474</f>
        <v>KEUANGAN</v>
      </c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1004"/>
    </row>
    <row r="597" spans="1:52" ht="3" customHeight="1" x14ac:dyDescent="0.25">
      <c r="A597" s="1"/>
      <c r="B597" s="1"/>
      <c r="C597" s="1"/>
      <c r="D597" s="1"/>
      <c r="E597" s="1"/>
      <c r="F597" s="1"/>
      <c r="G597" s="1"/>
      <c r="H597" s="1"/>
      <c r="I597" s="10"/>
      <c r="J597" s="1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1"/>
      <c r="AA597" s="2"/>
      <c r="AB597" s="1"/>
      <c r="AC597" s="1"/>
      <c r="AD597" s="1"/>
      <c r="AE597" s="1"/>
      <c r="AF597" s="12"/>
      <c r="AG597" s="1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1"/>
      <c r="AY597" s="1"/>
    </row>
    <row r="598" spans="1:52" ht="15.75" x14ac:dyDescent="0.25">
      <c r="A598" s="1"/>
      <c r="B598" s="5"/>
      <c r="C598" s="6" t="s">
        <v>21</v>
      </c>
      <c r="D598" s="7"/>
      <c r="E598" s="7"/>
      <c r="F598" s="7"/>
      <c r="G598" s="7"/>
      <c r="H598" s="7"/>
      <c r="I598" s="11" t="s">
        <v>8</v>
      </c>
      <c r="J598" s="7"/>
      <c r="K598" s="994" t="s">
        <v>135</v>
      </c>
      <c r="L598" s="995"/>
      <c r="M598" s="995"/>
      <c r="N598" s="995"/>
      <c r="O598" s="995"/>
      <c r="P598" s="995"/>
      <c r="Q598" s="995"/>
      <c r="R598" s="995"/>
      <c r="S598" s="995"/>
      <c r="T598" s="995"/>
      <c r="U598" s="995"/>
      <c r="V598" s="995"/>
      <c r="W598" s="995"/>
      <c r="X598" s="996"/>
      <c r="Y598" s="90"/>
      <c r="Z598" s="1"/>
      <c r="AA598" s="8" t="s">
        <v>12</v>
      </c>
      <c r="AB598" s="7"/>
      <c r="AC598" s="7"/>
      <c r="AD598" s="7"/>
      <c r="AE598" s="7"/>
      <c r="AF598" s="11" t="s">
        <v>8</v>
      </c>
      <c r="AG598" s="7"/>
      <c r="AH598" s="997">
        <f>pandu!AH8</f>
        <v>42659</v>
      </c>
      <c r="AI598" s="997"/>
      <c r="AJ598" s="997"/>
      <c r="AK598" s="997"/>
      <c r="AL598" s="997"/>
      <c r="AM598" s="67" t="s">
        <v>18</v>
      </c>
      <c r="AN598" s="7"/>
      <c r="AO598" s="997">
        <f>pandu!AO8</f>
        <v>42689</v>
      </c>
      <c r="AP598" s="997"/>
      <c r="AQ598" s="997"/>
      <c r="AR598" s="997"/>
      <c r="AS598" s="997"/>
      <c r="AT598" s="68"/>
      <c r="AU598" s="68"/>
      <c r="AV598" s="68"/>
      <c r="AW598" s="68"/>
      <c r="AX598" s="7"/>
      <c r="AY598" s="74"/>
    </row>
    <row r="599" spans="1:52" ht="3" customHeight="1" x14ac:dyDescent="0.25">
      <c r="A599" s="1"/>
      <c r="B599" s="1"/>
      <c r="C599" s="1"/>
      <c r="D599" s="1"/>
      <c r="E599" s="1"/>
      <c r="F599" s="1"/>
      <c r="G599" s="1"/>
      <c r="H599" s="1"/>
      <c r="I599" s="10"/>
      <c r="J599" s="1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1"/>
      <c r="AA599" s="2"/>
      <c r="AB599" s="1"/>
      <c r="AC599" s="1"/>
      <c r="AD599" s="1"/>
      <c r="AE599" s="1"/>
      <c r="AF599" s="12"/>
      <c r="AG599" s="1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1"/>
      <c r="AY599" s="1"/>
    </row>
    <row r="600" spans="1:52" ht="15.75" x14ac:dyDescent="0.25">
      <c r="A600" s="1"/>
      <c r="B600" s="5"/>
      <c r="C600" s="6" t="s">
        <v>6</v>
      </c>
      <c r="D600" s="7"/>
      <c r="E600" s="7"/>
      <c r="F600" s="7"/>
      <c r="G600" s="7"/>
      <c r="H600" s="7"/>
      <c r="I600" s="11" t="s">
        <v>8</v>
      </c>
      <c r="J600" s="7"/>
      <c r="K600" s="999"/>
      <c r="L600" s="1000"/>
      <c r="M600" s="1000"/>
      <c r="N600" s="1000"/>
      <c r="O600" s="1000"/>
      <c r="P600" s="1000"/>
      <c r="Q600" s="1000"/>
      <c r="R600" s="1000"/>
      <c r="S600" s="1000"/>
      <c r="T600" s="1000"/>
      <c r="U600" s="1000"/>
      <c r="V600" s="1000"/>
      <c r="W600" s="1000"/>
      <c r="X600" s="1001"/>
      <c r="Y600" s="91"/>
      <c r="Z600" s="1"/>
      <c r="AA600" s="8" t="s">
        <v>13</v>
      </c>
      <c r="AB600" s="7"/>
      <c r="AC600" s="7"/>
      <c r="AD600" s="7"/>
      <c r="AE600" s="7"/>
      <c r="AF600" s="11" t="s">
        <v>8</v>
      </c>
      <c r="AG600" s="7"/>
      <c r="AH600" s="1002">
        <f>'Rekap1 +tunjangan'!C50</f>
        <v>39758</v>
      </c>
      <c r="AI600" s="997"/>
      <c r="AJ600" s="997"/>
      <c r="AK600" s="997"/>
      <c r="AL600" s="997"/>
      <c r="AM600" s="997"/>
      <c r="AN600" s="997"/>
      <c r="AO600" s="997"/>
      <c r="AP600" s="997"/>
      <c r="AQ600" s="997"/>
      <c r="AR600" s="997"/>
      <c r="AS600" s="997"/>
      <c r="AT600" s="997"/>
      <c r="AU600" s="997"/>
      <c r="AV600" s="997"/>
      <c r="AW600" s="997"/>
      <c r="AX600" s="7"/>
      <c r="AY600" s="74"/>
    </row>
    <row r="601" spans="1:52" ht="3" customHeight="1" x14ac:dyDescent="0.25">
      <c r="A601" s="1"/>
      <c r="B601" s="1"/>
      <c r="C601" s="1"/>
      <c r="D601" s="1"/>
      <c r="E601" s="1"/>
      <c r="F601" s="1"/>
      <c r="G601" s="1"/>
      <c r="H601" s="1"/>
      <c r="I601" s="10"/>
      <c r="J601" s="1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1"/>
      <c r="AA601" s="2"/>
      <c r="AB601" s="1"/>
      <c r="AC601" s="1"/>
      <c r="AD601" s="1"/>
      <c r="AE601" s="1"/>
      <c r="AF601" s="12"/>
      <c r="AG601" s="1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1"/>
      <c r="AY601" s="1"/>
    </row>
    <row r="602" spans="1:52" ht="15.75" x14ac:dyDescent="0.25">
      <c r="A602" s="1"/>
      <c r="B602" s="5"/>
      <c r="C602" s="6" t="s">
        <v>104</v>
      </c>
      <c r="D602" s="7"/>
      <c r="E602" s="7"/>
      <c r="F602" s="7"/>
      <c r="G602" s="7"/>
      <c r="H602" s="7"/>
      <c r="I602" s="87" t="s">
        <v>8</v>
      </c>
      <c r="J602" s="7"/>
      <c r="K602" s="994" t="s">
        <v>116</v>
      </c>
      <c r="L602" s="995"/>
      <c r="M602" s="995"/>
      <c r="N602" s="995"/>
      <c r="O602" s="995"/>
      <c r="P602" s="995"/>
      <c r="Q602" s="995"/>
      <c r="R602" s="995"/>
      <c r="S602" s="995"/>
      <c r="T602" s="995"/>
      <c r="U602" s="995"/>
      <c r="V602" s="995"/>
      <c r="W602" s="995"/>
      <c r="X602" s="996"/>
      <c r="Y602" s="90"/>
      <c r="Z602" s="1"/>
      <c r="AA602" s="8" t="s">
        <v>14</v>
      </c>
      <c r="AB602" s="7"/>
      <c r="AC602" s="7"/>
      <c r="AD602" s="7"/>
      <c r="AE602" s="7"/>
      <c r="AF602" s="11" t="s">
        <v>8</v>
      </c>
      <c r="AG602" s="7"/>
      <c r="AH602" s="1014">
        <v>159281478</v>
      </c>
      <c r="AI602" s="994"/>
      <c r="AJ602" s="994"/>
      <c r="AK602" s="994"/>
      <c r="AL602" s="994"/>
      <c r="AM602" s="994"/>
      <c r="AN602" s="67" t="s">
        <v>161</v>
      </c>
      <c r="AO602" s="67"/>
      <c r="AP602" s="67"/>
      <c r="AQ602" s="67"/>
      <c r="AR602" s="67"/>
      <c r="AS602" s="67"/>
      <c r="AT602" s="67"/>
      <c r="AU602" s="67"/>
      <c r="AV602" s="67"/>
      <c r="AW602" s="67"/>
      <c r="AX602" s="7"/>
      <c r="AY602" s="74"/>
    </row>
    <row r="603" spans="1:52" ht="15.75" x14ac:dyDescent="0.25">
      <c r="A603" s="1"/>
      <c r="B603" s="1"/>
      <c r="C603" s="1"/>
      <c r="D603" s="1"/>
      <c r="E603" s="1"/>
      <c r="F603" s="1"/>
      <c r="G603" s="1"/>
      <c r="H603" s="1"/>
      <c r="I603" s="39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2" ht="15.75" x14ac:dyDescent="0.25">
      <c r="A604" s="1"/>
      <c r="B604" s="1" t="s">
        <v>167</v>
      </c>
      <c r="C604" s="1" t="s">
        <v>0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4"/>
      <c r="Q604" s="4" t="s">
        <v>8</v>
      </c>
      <c r="R604" s="1"/>
      <c r="S604" s="970">
        <f>'Rekap1 +tunjangan'!E50</f>
        <v>3606434</v>
      </c>
      <c r="T604" s="971"/>
      <c r="U604" s="971"/>
      <c r="V604" s="971"/>
      <c r="W604" s="971"/>
      <c r="X604" s="972"/>
      <c r="Y604" s="108"/>
      <c r="Z604" s="1"/>
      <c r="AA604" s="1" t="s">
        <v>166</v>
      </c>
      <c r="AB604" s="1" t="s">
        <v>153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3" customHeight="1" x14ac:dyDescent="0.25">
      <c r="A605" s="1"/>
      <c r="B605" s="1"/>
      <c r="C605" s="1"/>
      <c r="D605" s="1"/>
      <c r="E605" s="1"/>
      <c r="F605" s="1"/>
      <c r="G605" s="1"/>
      <c r="H605" s="1"/>
      <c r="I605" s="39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8" customHeight="1" x14ac:dyDescent="0.25">
      <c r="A606" s="1"/>
      <c r="B606" s="1" t="s">
        <v>168</v>
      </c>
      <c r="C606" s="1" t="s">
        <v>125</v>
      </c>
      <c r="D606" s="1"/>
      <c r="E606" s="1"/>
      <c r="F606" s="1"/>
      <c r="G606" s="1"/>
      <c r="H606" s="1"/>
      <c r="I606" s="1"/>
      <c r="J606" s="1"/>
      <c r="K606" s="16"/>
      <c r="L606" s="16"/>
      <c r="M606" s="16"/>
      <c r="N606" s="16"/>
      <c r="O606" s="1"/>
      <c r="P606" s="4"/>
      <c r="Q606" s="4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 t="s">
        <v>108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3" customHeight="1" x14ac:dyDescent="0.25">
      <c r="A607" s="1"/>
      <c r="B607" s="1"/>
      <c r="C607" s="1"/>
      <c r="D607" s="1"/>
      <c r="E607" s="1"/>
      <c r="F607" s="1"/>
      <c r="G607" s="1"/>
      <c r="H607" s="1"/>
      <c r="I607" s="4"/>
      <c r="J607" s="1"/>
      <c r="K607" s="39"/>
      <c r="L607" s="39"/>
      <c r="M607" s="39"/>
      <c r="N607" s="39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39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x14ac:dyDescent="0.25">
      <c r="A608" s="1"/>
      <c r="B608" s="1"/>
      <c r="C608" s="1" t="s">
        <v>20</v>
      </c>
      <c r="D608" s="1"/>
      <c r="E608" s="1"/>
      <c r="F608" s="1"/>
      <c r="G608" s="1"/>
      <c r="H608" s="1"/>
      <c r="I608" s="4"/>
      <c r="J608" s="1"/>
      <c r="K608" s="1"/>
      <c r="L608" s="1"/>
      <c r="M608" s="1"/>
      <c r="N608" s="1"/>
      <c r="O608" s="1"/>
      <c r="P608" s="4"/>
      <c r="Q608" s="4" t="s">
        <v>8</v>
      </c>
      <c r="R608" s="1"/>
      <c r="S608" s="970">
        <f>'Rekap1 +tunjangan'!G51</f>
        <v>620000</v>
      </c>
      <c r="T608" s="971"/>
      <c r="U608" s="971"/>
      <c r="V608" s="971"/>
      <c r="W608" s="971"/>
      <c r="X608" s="972"/>
      <c r="Y608" s="108"/>
      <c r="Z608" s="1"/>
      <c r="AA608" s="1"/>
      <c r="AB608" s="1" t="s">
        <v>109</v>
      </c>
      <c r="AC608" s="1"/>
      <c r="AD608" s="1"/>
      <c r="AE608" s="1"/>
      <c r="AF608" s="4"/>
      <c r="AG608" s="5" t="s">
        <v>19</v>
      </c>
      <c r="AH608" s="67"/>
      <c r="AI608" s="73"/>
      <c r="AJ608" s="990">
        <v>0</v>
      </c>
      <c r="AK608" s="991"/>
      <c r="AL608" s="16"/>
      <c r="AM608" s="72" t="s">
        <v>132</v>
      </c>
      <c r="AN608" s="67"/>
      <c r="AO608" s="74"/>
      <c r="AP608" s="990">
        <v>0</v>
      </c>
      <c r="AQ608" s="1005"/>
      <c r="AR608" s="107"/>
      <c r="AS608" s="1"/>
      <c r="AT608" s="1" t="s">
        <v>8</v>
      </c>
      <c r="AU608" s="970">
        <f>'Rekap1 +tunjangan'!AB51</f>
        <v>0</v>
      </c>
      <c r="AV608" s="971"/>
      <c r="AW608" s="971"/>
      <c r="AX608" s="971"/>
      <c r="AY608" s="971"/>
      <c r="AZ608" s="972"/>
    </row>
    <row r="609" spans="1:55" ht="3" customHeight="1" x14ac:dyDescent="0.25">
      <c r="A609" s="1"/>
      <c r="B609" s="1"/>
      <c r="C609" s="1"/>
      <c r="D609" s="1"/>
      <c r="E609" s="1"/>
      <c r="F609" s="1"/>
      <c r="G609" s="1"/>
      <c r="H609" s="1"/>
      <c r="I609" s="4"/>
      <c r="J609" s="1"/>
      <c r="K609" s="1"/>
      <c r="L609" s="1"/>
      <c r="M609" s="15"/>
      <c r="N609" s="15"/>
      <c r="O609" s="1"/>
      <c r="P609" s="4"/>
      <c r="Q609" s="4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39"/>
      <c r="AG609" s="1"/>
      <c r="AH609" s="1"/>
      <c r="AI609" s="1"/>
      <c r="AJ609" s="1">
        <v>0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>
        <v>0</v>
      </c>
      <c r="AX609" s="1"/>
      <c r="AY609" s="1"/>
      <c r="AZ609" s="1"/>
    </row>
    <row r="610" spans="1:55" ht="15.75" x14ac:dyDescent="0.25">
      <c r="A610" s="1"/>
      <c r="B610" s="1"/>
      <c r="C610" s="1" t="s">
        <v>41</v>
      </c>
      <c r="D610" s="1"/>
      <c r="E610" s="1"/>
      <c r="F610" s="1"/>
      <c r="G610" s="1"/>
      <c r="H610" s="1"/>
      <c r="I610" s="4"/>
      <c r="J610" s="1"/>
      <c r="K610" s="1"/>
      <c r="L610" s="1"/>
      <c r="M610" s="1"/>
      <c r="N610" s="1"/>
      <c r="O610" s="1"/>
      <c r="P610" s="4"/>
      <c r="Q610" s="4" t="s">
        <v>8</v>
      </c>
      <c r="R610" s="1"/>
      <c r="S610" s="970">
        <f>'Rekap1 +tunjangan'!H51</f>
        <v>0</v>
      </c>
      <c r="T610" s="971"/>
      <c r="U610" s="971"/>
      <c r="V610" s="971"/>
      <c r="W610" s="971"/>
      <c r="X610" s="972"/>
      <c r="Y610" s="108"/>
      <c r="Z610" s="1"/>
      <c r="AA610" s="1"/>
      <c r="AB610" s="1" t="s">
        <v>550</v>
      </c>
      <c r="AC610" s="1"/>
      <c r="AD610" s="1"/>
      <c r="AE610" s="1"/>
      <c r="AF610" s="4"/>
      <c r="AG610" s="15"/>
      <c r="AH610" s="16"/>
      <c r="AI610" s="16"/>
      <c r="AJ610" s="992"/>
      <c r="AK610" s="992"/>
      <c r="AL610" s="16"/>
      <c r="AM610" s="16"/>
      <c r="AN610" s="16"/>
      <c r="AO610" s="15"/>
      <c r="AP610" s="992"/>
      <c r="AQ610" s="992"/>
      <c r="AR610" s="119"/>
      <c r="AS610" s="1"/>
      <c r="AT610" s="1" t="s">
        <v>8</v>
      </c>
      <c r="AU610" s="970">
        <v>0</v>
      </c>
      <c r="AV610" s="971"/>
      <c r="AW610" s="971"/>
      <c r="AX610" s="971"/>
      <c r="AY610" s="971"/>
      <c r="AZ610" s="972"/>
    </row>
    <row r="611" spans="1:55" ht="3" customHeight="1" x14ac:dyDescent="0.25">
      <c r="A611" s="1"/>
      <c r="B611" s="1"/>
      <c r="C611" s="1"/>
      <c r="D611" s="1"/>
      <c r="E611" s="1"/>
      <c r="F611" s="1"/>
      <c r="G611" s="1"/>
      <c r="H611" s="1"/>
      <c r="I611" s="4"/>
      <c r="J611" s="1"/>
      <c r="K611" s="1"/>
      <c r="L611" s="1"/>
      <c r="M611" s="1"/>
      <c r="N611" s="1"/>
      <c r="O611" s="1"/>
      <c r="P611" s="39"/>
      <c r="Q611" s="39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39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5" ht="15.75" x14ac:dyDescent="0.25">
      <c r="A612" s="1"/>
      <c r="B612" s="1"/>
      <c r="C612" s="1" t="s">
        <v>21</v>
      </c>
      <c r="D612" s="1"/>
      <c r="E612" s="1"/>
      <c r="F612" s="1"/>
      <c r="G612" s="1"/>
      <c r="H612" s="1"/>
      <c r="I612" s="4"/>
      <c r="J612" s="1"/>
      <c r="K612" s="1"/>
      <c r="L612" s="1"/>
      <c r="M612" s="1"/>
      <c r="N612" s="1"/>
      <c r="O612" s="1"/>
      <c r="P612" s="4"/>
      <c r="Q612" s="4" t="s">
        <v>8</v>
      </c>
      <c r="R612" s="1"/>
      <c r="S612" s="970">
        <f>'Rekap1 +tunjangan'!I51</f>
        <v>0</v>
      </c>
      <c r="T612" s="971"/>
      <c r="U612" s="971"/>
      <c r="V612" s="971"/>
      <c r="W612" s="971"/>
      <c r="X612" s="972"/>
      <c r="Y612" s="108"/>
      <c r="Z612" s="1"/>
      <c r="AA612" s="1"/>
      <c r="AB612" s="1" t="s">
        <v>88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 t="s">
        <v>8</v>
      </c>
      <c r="AU612" s="970">
        <f>'Rekap1 +tunjangan'!AF51</f>
        <v>80060.275000000009</v>
      </c>
      <c r="AV612" s="971"/>
      <c r="AW612" s="971"/>
      <c r="AX612" s="971"/>
      <c r="AY612" s="971"/>
      <c r="AZ612" s="972"/>
    </row>
    <row r="613" spans="1:55" ht="3" customHeight="1" x14ac:dyDescent="0.25">
      <c r="A613" s="1"/>
      <c r="B613" s="1"/>
      <c r="C613" s="1"/>
      <c r="D613" s="1"/>
      <c r="E613" s="1"/>
      <c r="F613" s="1"/>
      <c r="G613" s="1"/>
      <c r="H613" s="1"/>
      <c r="I613" s="4"/>
      <c r="J613" s="1"/>
      <c r="K613" s="1"/>
      <c r="L613" s="1"/>
      <c r="M613" s="1"/>
      <c r="N613" s="1"/>
      <c r="O613" s="1"/>
      <c r="P613" s="39"/>
      <c r="Q613" s="39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39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5" ht="15.75" x14ac:dyDescent="0.25">
      <c r="A614" s="1"/>
      <c r="B614" s="1"/>
      <c r="C614" s="1" t="s">
        <v>1</v>
      </c>
      <c r="D614" s="1"/>
      <c r="E614" s="1"/>
      <c r="F614" s="1"/>
      <c r="G614" s="1"/>
      <c r="H614" s="1"/>
      <c r="I614" s="4"/>
      <c r="J614" s="1"/>
      <c r="K614" s="990">
        <f>'Rekap1 +tunjangan'!D51</f>
        <v>21</v>
      </c>
      <c r="L614" s="991"/>
      <c r="M614" s="130" t="s">
        <v>31</v>
      </c>
      <c r="N614" s="107"/>
      <c r="O614" s="1"/>
      <c r="P614" s="4"/>
      <c r="Q614" s="4" t="s">
        <v>8</v>
      </c>
      <c r="R614" s="1"/>
      <c r="S614" s="970">
        <f>'Rekap1 +tunjangan'!N51</f>
        <v>735000</v>
      </c>
      <c r="T614" s="971"/>
      <c r="U614" s="971"/>
      <c r="V614" s="971"/>
      <c r="W614" s="971"/>
      <c r="X614" s="972"/>
      <c r="Y614" s="108"/>
      <c r="Z614" s="1"/>
      <c r="AA614" s="1"/>
      <c r="AB614" s="1" t="s">
        <v>107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5" ht="3" customHeight="1" x14ac:dyDescent="0.25">
      <c r="A615" s="1"/>
      <c r="B615" s="1"/>
      <c r="C615" s="1"/>
      <c r="D615" s="1"/>
      <c r="E615" s="1"/>
      <c r="F615" s="1"/>
      <c r="G615" s="1"/>
      <c r="H615" s="1"/>
      <c r="I615" s="4"/>
      <c r="J615" s="1"/>
      <c r="K615" s="1"/>
      <c r="L615" s="1"/>
      <c r="M615" s="37"/>
      <c r="N615" s="1"/>
      <c r="O615" s="1"/>
      <c r="P615" s="4"/>
      <c r="Q615" s="4"/>
      <c r="R615" s="1"/>
      <c r="S615" s="108"/>
      <c r="T615" s="108"/>
      <c r="U615" s="108"/>
      <c r="V615" s="108"/>
      <c r="W615" s="108"/>
      <c r="X615" s="108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5" ht="15.75" x14ac:dyDescent="0.25">
      <c r="A616" s="1"/>
      <c r="B616" s="1"/>
      <c r="C616" s="1" t="s">
        <v>2</v>
      </c>
      <c r="D616" s="1"/>
      <c r="E616" s="1"/>
      <c r="F616" s="1"/>
      <c r="G616" s="1"/>
      <c r="H616" s="1"/>
      <c r="I616" s="4"/>
      <c r="J616" s="1"/>
      <c r="K616" s="990">
        <f>K614</f>
        <v>21</v>
      </c>
      <c r="L616" s="991"/>
      <c r="M616" s="130" t="s">
        <v>31</v>
      </c>
      <c r="N616" s="107"/>
      <c r="O616" s="1"/>
      <c r="P616" s="4"/>
      <c r="Q616" s="4" t="s">
        <v>8</v>
      </c>
      <c r="R616" s="1"/>
      <c r="S616" s="970">
        <f>'Rekap1 +tunjangan'!P51</f>
        <v>819000</v>
      </c>
      <c r="T616" s="971"/>
      <c r="U616" s="971"/>
      <c r="V616" s="971"/>
      <c r="W616" s="971"/>
      <c r="X616" s="972"/>
      <c r="Y616" s="108"/>
      <c r="Z616" s="1"/>
      <c r="AA616" s="1"/>
      <c r="AB616" s="1" t="s">
        <v>128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969">
        <v>0.02</v>
      </c>
      <c r="AN616" s="969"/>
      <c r="AO616" s="969"/>
      <c r="AP616" s="88"/>
      <c r="AQ616" s="1"/>
      <c r="AR616" s="1"/>
      <c r="AS616" s="1"/>
      <c r="AT616" s="1" t="s">
        <v>8</v>
      </c>
      <c r="AU616" s="970">
        <f>'Rekap1 +tunjangan'!AK50</f>
        <v>130693.02000000002</v>
      </c>
      <c r="AV616" s="971"/>
      <c r="AW616" s="971"/>
      <c r="AX616" s="971"/>
      <c r="AY616" s="971"/>
      <c r="AZ616" s="972"/>
    </row>
    <row r="617" spans="1:55" ht="3" customHeight="1" x14ac:dyDescent="0.25">
      <c r="A617" s="1"/>
      <c r="B617" s="1"/>
      <c r="C617" s="1"/>
      <c r="D617" s="1"/>
      <c r="E617" s="1"/>
      <c r="F617" s="1"/>
      <c r="G617" s="1"/>
      <c r="H617" s="1"/>
      <c r="I617" s="4"/>
      <c r="J617" s="1"/>
      <c r="K617" s="1"/>
      <c r="L617" s="1"/>
      <c r="M617" s="1"/>
      <c r="N617" s="1"/>
      <c r="O617" s="1"/>
      <c r="P617" s="4"/>
      <c r="Q617" s="4"/>
      <c r="R617" s="1"/>
      <c r="S617" s="108"/>
      <c r="T617" s="108"/>
      <c r="U617" s="108"/>
      <c r="V617" s="108"/>
      <c r="W617" s="108"/>
      <c r="X617" s="108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5" ht="15.75" x14ac:dyDescent="0.25">
      <c r="A618" s="1"/>
      <c r="B618" s="1"/>
      <c r="C618" s="1" t="s">
        <v>3</v>
      </c>
      <c r="D618" s="1"/>
      <c r="E618" s="1"/>
      <c r="F618" s="1"/>
      <c r="G618" s="1"/>
      <c r="H618" s="1"/>
      <c r="I618" s="4"/>
      <c r="J618" s="1"/>
      <c r="K618" s="1"/>
      <c r="L618" s="1"/>
      <c r="M618" s="107"/>
      <c r="N618" s="107"/>
      <c r="O618" s="1"/>
      <c r="P618" s="39"/>
      <c r="Q618" s="39" t="s">
        <v>8</v>
      </c>
      <c r="R618" s="1"/>
      <c r="S618" s="970">
        <f>'Rekap1 +tunjangan'!Q51</f>
        <v>0</v>
      </c>
      <c r="T618" s="971"/>
      <c r="U618" s="971"/>
      <c r="V618" s="971"/>
      <c r="W618" s="971"/>
      <c r="X618" s="972"/>
      <c r="Y618" s="108"/>
      <c r="Z618" s="1"/>
      <c r="AA618" s="1"/>
      <c r="AB618" s="1" t="s">
        <v>172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013"/>
      <c r="AV618" s="1013"/>
      <c r="AW618" s="1013"/>
      <c r="AX618" s="1013"/>
      <c r="AY618" s="1013"/>
      <c r="AZ618" s="1013"/>
    </row>
    <row r="619" spans="1:55" ht="3" customHeight="1" x14ac:dyDescent="0.25">
      <c r="A619" s="1"/>
      <c r="B619" s="1"/>
      <c r="C619" s="1"/>
      <c r="D619" s="1"/>
      <c r="E619" s="1"/>
      <c r="F619" s="1"/>
      <c r="G619" s="1"/>
      <c r="H619" s="1"/>
      <c r="I619" s="4"/>
      <c r="J619" s="1"/>
      <c r="K619" s="1"/>
      <c r="L619" s="1"/>
      <c r="M619" s="1"/>
      <c r="N619" s="1"/>
      <c r="O619" s="1"/>
      <c r="P619" s="39"/>
      <c r="Q619" s="39"/>
      <c r="R619" s="1"/>
      <c r="S619" s="1"/>
      <c r="T619" s="1"/>
      <c r="U619" s="1"/>
      <c r="V619" s="1"/>
      <c r="W619" s="1"/>
      <c r="X619" s="1"/>
      <c r="Y619" s="108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5" ht="15.75" x14ac:dyDescent="0.25">
      <c r="A620" s="1"/>
      <c r="B620" s="1"/>
      <c r="C620" s="1" t="s">
        <v>105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39"/>
      <c r="Q620" s="39" t="s">
        <v>8</v>
      </c>
      <c r="R620" s="1"/>
      <c r="S620" s="970">
        <f>'Rekap1 +tunjangan'!R51</f>
        <v>0</v>
      </c>
      <c r="T620" s="971"/>
      <c r="U620" s="971"/>
      <c r="V620" s="971"/>
      <c r="W620" s="971"/>
      <c r="X620" s="972"/>
      <c r="Y620" s="108"/>
      <c r="Z620" s="1"/>
      <c r="AA620" s="1"/>
      <c r="AB620" s="1" t="s">
        <v>174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970">
        <f>KOPERASI!C43</f>
        <v>0</v>
      </c>
      <c r="AV620" s="971"/>
      <c r="AW620" s="971"/>
      <c r="AX620" s="971"/>
      <c r="AY620" s="971"/>
      <c r="AZ620" s="972"/>
      <c r="BB620" s="1"/>
      <c r="BC620" s="1"/>
    </row>
    <row r="621" spans="1:55" ht="3" customHeight="1" x14ac:dyDescent="0.25">
      <c r="A621" s="1"/>
      <c r="B621" s="1"/>
      <c r="C621" s="1"/>
      <c r="D621" s="1"/>
      <c r="E621" s="1"/>
      <c r="F621" s="1"/>
      <c r="G621" s="1"/>
      <c r="H621" s="1"/>
      <c r="I621" s="4"/>
      <c r="J621" s="1"/>
      <c r="K621" s="1"/>
      <c r="L621" s="1"/>
      <c r="M621" s="1"/>
      <c r="N621" s="1"/>
      <c r="O621" s="1"/>
      <c r="P621" s="39"/>
      <c r="Q621" s="39"/>
      <c r="R621" s="1"/>
      <c r="S621" s="108"/>
      <c r="T621" s="108"/>
      <c r="U621" s="108"/>
      <c r="V621" s="108"/>
      <c r="W621" s="108"/>
      <c r="X621" s="108"/>
      <c r="Y621" s="108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5" ht="15.75" x14ac:dyDescent="0.25">
      <c r="A622" s="1"/>
      <c r="B622" s="1"/>
      <c r="C622" s="1" t="s">
        <v>106</v>
      </c>
      <c r="D622" s="1"/>
      <c r="E622" s="1"/>
      <c r="F622" s="1"/>
      <c r="G622" s="1"/>
      <c r="H622" s="1"/>
      <c r="I622" s="4"/>
      <c r="J622" s="1"/>
      <c r="K622" s="1"/>
      <c r="L622" s="1"/>
      <c r="M622" s="1"/>
      <c r="N622" s="1"/>
      <c r="O622" s="1"/>
      <c r="P622" s="4"/>
      <c r="Q622" s="4" t="s">
        <v>8</v>
      </c>
      <c r="R622" s="1"/>
      <c r="S622" s="970">
        <f>'Rekap1 +tunjangan'!T51</f>
        <v>0</v>
      </c>
      <c r="T622" s="971"/>
      <c r="U622" s="971"/>
      <c r="V622" s="971"/>
      <c r="W622" s="971"/>
      <c r="X622" s="972"/>
      <c r="Y622" s="108"/>
      <c r="Z622" s="1"/>
      <c r="AA622" s="1"/>
      <c r="AB622" s="1" t="s">
        <v>173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970">
        <f>KOPERASI!D43</f>
        <v>100000</v>
      </c>
      <c r="AV622" s="971"/>
      <c r="AW622" s="971"/>
      <c r="AX622" s="971"/>
      <c r="AY622" s="971"/>
      <c r="AZ622" s="972"/>
    </row>
    <row r="623" spans="1:55" ht="3" customHeight="1" x14ac:dyDescent="0.25">
      <c r="A623" s="1"/>
      <c r="B623" s="1"/>
      <c r="C623" s="1"/>
      <c r="D623" s="1"/>
      <c r="E623" s="1"/>
      <c r="F623" s="1"/>
      <c r="G623" s="1"/>
      <c r="H623" s="1"/>
      <c r="I623" s="4"/>
      <c r="J623" s="1"/>
      <c r="K623" s="1"/>
      <c r="L623" s="1"/>
      <c r="M623" s="1"/>
      <c r="N623" s="1"/>
      <c r="O623" s="1"/>
      <c r="P623" s="4"/>
      <c r="Q623" s="4"/>
      <c r="R623" s="1"/>
      <c r="S623" s="108"/>
      <c r="T623" s="108"/>
      <c r="U623" s="108"/>
      <c r="V623" s="108"/>
      <c r="W623" s="108"/>
      <c r="X623" s="108"/>
      <c r="Y623" s="1"/>
      <c r="Z623" s="1"/>
      <c r="AA623" s="1"/>
      <c r="AB623" s="1"/>
      <c r="AC623" s="1"/>
      <c r="AD623" s="1"/>
      <c r="AE623" s="1"/>
      <c r="AF623" s="39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5" ht="15.75" x14ac:dyDescent="0.25">
      <c r="A624" s="1"/>
      <c r="B624" s="1"/>
      <c r="C624" s="1" t="s">
        <v>183</v>
      </c>
      <c r="D624" s="1"/>
      <c r="E624" s="1"/>
      <c r="F624" s="1"/>
      <c r="G624" s="1"/>
      <c r="H624" s="1"/>
      <c r="I624" s="4"/>
      <c r="J624" s="1"/>
      <c r="K624" s="1"/>
      <c r="L624" s="1"/>
      <c r="M624" s="1"/>
      <c r="N624" s="1"/>
      <c r="O624" s="1"/>
      <c r="P624" s="39"/>
      <c r="Q624" s="39" t="s">
        <v>8</v>
      </c>
      <c r="R624" s="1"/>
      <c r="S624" s="970">
        <f>'Rekap1 +tunjangan'!U51</f>
        <v>0</v>
      </c>
      <c r="T624" s="971"/>
      <c r="U624" s="971"/>
      <c r="V624" s="971"/>
      <c r="W624" s="971"/>
      <c r="X624" s="972"/>
      <c r="Y624" s="108"/>
      <c r="Z624" s="1"/>
      <c r="AA624" s="1"/>
      <c r="AB624" s="1" t="s">
        <v>175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970">
        <f>KOPERASI!E43</f>
        <v>0</v>
      </c>
      <c r="AV624" s="971"/>
      <c r="AW624" s="971"/>
      <c r="AX624" s="971"/>
      <c r="AY624" s="971"/>
      <c r="AZ624" s="972"/>
    </row>
    <row r="625" spans="1:62" ht="3" customHeight="1" x14ac:dyDescent="0.25">
      <c r="A625" s="1"/>
      <c r="B625" s="1"/>
      <c r="C625" s="1"/>
      <c r="D625" s="1"/>
      <c r="E625" s="1"/>
      <c r="F625" s="1"/>
      <c r="G625" s="1"/>
      <c r="H625" s="1"/>
      <c r="I625" s="4"/>
      <c r="J625" s="1"/>
      <c r="K625" s="1"/>
      <c r="L625" s="1"/>
      <c r="M625" s="1"/>
      <c r="N625" s="1"/>
      <c r="O625" s="4"/>
      <c r="P625" s="4"/>
      <c r="Q625" s="4"/>
      <c r="R625" s="1"/>
      <c r="S625" s="108"/>
      <c r="T625" s="108"/>
      <c r="U625" s="108"/>
      <c r="V625" s="108"/>
      <c r="W625" s="108"/>
      <c r="X625" s="108"/>
      <c r="Y625" s="108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62" ht="15.75" x14ac:dyDescent="0.25">
      <c r="A626" s="1"/>
      <c r="B626" s="1"/>
      <c r="C626" s="1" t="s">
        <v>187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39" t="s">
        <v>8</v>
      </c>
      <c r="R626" s="1"/>
      <c r="S626" s="970">
        <f>'Rekap1 +tunjangan'!W51</f>
        <v>0</v>
      </c>
      <c r="T626" s="971"/>
      <c r="U626" s="971"/>
      <c r="V626" s="971"/>
      <c r="W626" s="971"/>
      <c r="X626" s="972"/>
      <c r="Y626" s="108"/>
      <c r="Z626" s="1"/>
      <c r="AA626" s="1"/>
      <c r="AB626" s="1" t="s">
        <v>200</v>
      </c>
      <c r="AC626" s="1"/>
      <c r="AD626" s="1"/>
      <c r="AE626" s="1"/>
      <c r="AF626" s="1"/>
      <c r="AG626" s="5" t="s">
        <v>19</v>
      </c>
      <c r="AH626" s="67"/>
      <c r="AI626" s="73"/>
      <c r="AJ626" s="990">
        <f>KOPERASI!J43</f>
        <v>0</v>
      </c>
      <c r="AK626" s="991"/>
      <c r="AL626" s="16"/>
      <c r="AM626" s="72" t="s">
        <v>132</v>
      </c>
      <c r="AN626" s="67"/>
      <c r="AO626" s="74"/>
      <c r="AP626" s="990">
        <f>24-AJ626</f>
        <v>24</v>
      </c>
      <c r="AQ626" s="991"/>
      <c r="AR626" s="119"/>
      <c r="AS626" s="1"/>
      <c r="AT626" s="1" t="s">
        <v>8</v>
      </c>
      <c r="AU626" s="970">
        <f>KOPERASI!H43</f>
        <v>0</v>
      </c>
      <c r="AV626" s="971"/>
      <c r="AW626" s="971"/>
      <c r="AX626" s="971"/>
      <c r="AY626" s="971"/>
      <c r="AZ626" s="972"/>
    </row>
    <row r="627" spans="1:62" ht="3" customHeight="1" x14ac:dyDescent="0.25">
      <c r="A627" s="1"/>
      <c r="B627" s="1"/>
      <c r="Y627" s="108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62" ht="15.75" x14ac:dyDescent="0.25">
      <c r="A628" s="1"/>
      <c r="B628" s="1"/>
      <c r="Y628" s="108"/>
      <c r="Z628" s="1"/>
      <c r="AA628" s="1"/>
      <c r="AB628" s="1" t="s">
        <v>474</v>
      </c>
      <c r="AC628" s="1"/>
      <c r="AD628" s="1"/>
      <c r="AE628" s="1"/>
      <c r="AR628" s="983"/>
      <c r="AS628" s="983"/>
      <c r="AT628" s="1" t="s">
        <v>8</v>
      </c>
      <c r="AU628" s="970">
        <f>'Rekap1 +tunjangan'!AD50</f>
        <v>8345</v>
      </c>
      <c r="AV628" s="971"/>
      <c r="AW628" s="971"/>
      <c r="AX628" s="971"/>
      <c r="AY628" s="971"/>
      <c r="AZ628" s="972"/>
    </row>
    <row r="629" spans="1:62" ht="3" customHeight="1" x14ac:dyDescent="0.25">
      <c r="A629" s="1"/>
      <c r="B629" s="1"/>
      <c r="Y629" s="108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62" ht="15.75" x14ac:dyDescent="0.25">
      <c r="A630" s="1"/>
      <c r="B630" s="1"/>
      <c r="Y630" s="108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62" ht="3" customHeight="1" x14ac:dyDescent="0.25">
      <c r="A631" s="1"/>
      <c r="B631" s="1"/>
      <c r="C631" s="1"/>
      <c r="D631" s="1"/>
      <c r="E631" s="1"/>
      <c r="F631" s="1"/>
      <c r="G631" s="1"/>
      <c r="H631" s="1"/>
      <c r="I631" s="4"/>
      <c r="J631" s="1"/>
      <c r="K631" s="1"/>
      <c r="L631" s="1"/>
      <c r="M631" s="1"/>
      <c r="N631" s="1"/>
      <c r="O631" s="4"/>
      <c r="P631" s="4"/>
      <c r="Q631" s="4"/>
      <c r="R631" s="1"/>
      <c r="S631" s="108"/>
      <c r="T631" s="108"/>
      <c r="U631" s="108"/>
      <c r="V631" s="108"/>
      <c r="W631" s="108"/>
      <c r="X631" s="108"/>
      <c r="Y631" s="108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62" ht="15.75" x14ac:dyDescent="0.25">
      <c r="A632" s="1"/>
      <c r="B632" s="1" t="s">
        <v>154</v>
      </c>
      <c r="C632" s="1" t="s">
        <v>126</v>
      </c>
      <c r="D632" s="1"/>
      <c r="E632" s="1"/>
      <c r="F632" s="1"/>
      <c r="G632" s="1"/>
      <c r="H632" s="1"/>
      <c r="I632" s="4"/>
      <c r="J632" s="1"/>
      <c r="K632" s="1"/>
      <c r="L632" s="1"/>
      <c r="M632" s="1"/>
      <c r="N632" s="1"/>
      <c r="O632" s="1"/>
      <c r="P632" s="4"/>
      <c r="Q632" s="4" t="s">
        <v>8</v>
      </c>
      <c r="R632" s="1"/>
      <c r="S632" s="970">
        <f>'Rekap1 +tunjangan'!S51</f>
        <v>0</v>
      </c>
      <c r="T632" s="971"/>
      <c r="U632" s="971"/>
      <c r="V632" s="971"/>
      <c r="W632" s="971"/>
      <c r="X632" s="972"/>
      <c r="Y632" s="108"/>
      <c r="Z632" s="1"/>
      <c r="AA632" s="1" t="s">
        <v>169</v>
      </c>
      <c r="AB632" s="1" t="s">
        <v>129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 t="s">
        <v>8</v>
      </c>
      <c r="AU632" s="970">
        <f>'Rekap1 +tunjangan'!AG30</f>
        <v>0</v>
      </c>
      <c r="AV632" s="971"/>
      <c r="AW632" s="971"/>
      <c r="AX632" s="971"/>
      <c r="AY632" s="971"/>
      <c r="AZ632" s="972"/>
    </row>
    <row r="633" spans="1:62" ht="3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08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62" ht="15.7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62" ht="3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08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62" ht="15.75" x14ac:dyDescent="0.25">
      <c r="A636" s="1"/>
      <c r="B636" s="1"/>
      <c r="C636" s="9" t="s">
        <v>4</v>
      </c>
      <c r="D636" s="1"/>
      <c r="E636" s="1"/>
      <c r="F636" s="1"/>
      <c r="G636" s="1"/>
      <c r="H636" s="1"/>
      <c r="I636" s="4"/>
      <c r="J636" s="1"/>
      <c r="K636" s="1"/>
      <c r="L636" s="1"/>
      <c r="M636" s="1"/>
      <c r="N636" s="1"/>
      <c r="O636" s="4"/>
      <c r="P636" s="4"/>
      <c r="Q636" s="39" t="s">
        <v>8</v>
      </c>
      <c r="R636" s="1"/>
      <c r="S636" s="985">
        <f>SUM(S604:X635)</f>
        <v>5780434</v>
      </c>
      <c r="T636" s="986"/>
      <c r="U636" s="986"/>
      <c r="V636" s="986"/>
      <c r="W636" s="986"/>
      <c r="X636" s="987"/>
      <c r="Y636" s="89"/>
      <c r="Z636" s="1"/>
      <c r="AA636" s="9" t="s">
        <v>4</v>
      </c>
      <c r="AB636" s="1"/>
      <c r="AC636" s="1"/>
      <c r="AD636" s="1"/>
      <c r="AE636" s="1"/>
      <c r="AF636" s="4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 t="s">
        <v>8</v>
      </c>
      <c r="AU636" s="985">
        <f>SUM(AU606:AZ635)</f>
        <v>319098.29500000004</v>
      </c>
      <c r="AV636" s="986"/>
      <c r="AW636" s="986"/>
      <c r="AX636" s="986"/>
      <c r="AY636" s="986"/>
      <c r="AZ636" s="987"/>
      <c r="BB636" s="1012">
        <f>AU636-AU616</f>
        <v>188405.27500000002</v>
      </c>
      <c r="BC636" s="989"/>
      <c r="BD636" s="989"/>
      <c r="BE636" s="989"/>
      <c r="BF636" s="989"/>
      <c r="BG636" s="989"/>
    </row>
    <row r="637" spans="1:62" ht="16.5" thickBot="1" x14ac:dyDescent="0.3">
      <c r="A637" s="1"/>
      <c r="B637" s="1"/>
      <c r="C637" s="1"/>
      <c r="D637" s="1"/>
      <c r="E637" s="1"/>
      <c r="F637" s="1"/>
      <c r="G637" s="1"/>
      <c r="H637" s="1"/>
      <c r="I637" s="39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39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62" ht="21" thickTop="1" x14ac:dyDescent="0.3">
      <c r="A638" s="19"/>
      <c r="B638" s="973"/>
      <c r="C638" s="974"/>
      <c r="D638" s="974"/>
      <c r="E638" s="974"/>
      <c r="F638" s="974"/>
      <c r="G638" s="1006" t="s">
        <v>130</v>
      </c>
      <c r="H638" s="1006"/>
      <c r="I638" s="1006"/>
      <c r="J638" s="1006"/>
      <c r="K638" s="1006"/>
      <c r="L638" s="1006"/>
      <c r="M638" s="1006"/>
      <c r="N638" s="1006"/>
      <c r="O638" s="1006"/>
      <c r="P638" s="1006"/>
      <c r="Q638" s="1006"/>
      <c r="R638" s="1006"/>
      <c r="S638" s="1006"/>
      <c r="T638" s="1006"/>
      <c r="U638" s="1006"/>
      <c r="V638" s="1006"/>
      <c r="W638" s="1006"/>
      <c r="X638" s="1008"/>
      <c r="Y638" s="126"/>
      <c r="Z638" s="1010" t="s">
        <v>8</v>
      </c>
      <c r="AA638" s="974"/>
      <c r="AB638" s="981">
        <f>S636-AU636</f>
        <v>5461335.7050000001</v>
      </c>
      <c r="AC638" s="981"/>
      <c r="AD638" s="981"/>
      <c r="AE638" s="981"/>
      <c r="AF638" s="981"/>
      <c r="AG638" s="981"/>
      <c r="AH638" s="981"/>
      <c r="AI638" s="981"/>
      <c r="AJ638" s="981"/>
      <c r="AK638" s="981"/>
      <c r="AL638" s="981"/>
      <c r="AM638" s="981"/>
      <c r="AN638" s="981"/>
      <c r="AO638" s="981"/>
      <c r="AP638" s="112"/>
      <c r="AQ638" s="112"/>
      <c r="AR638" s="112"/>
      <c r="AS638" s="113"/>
      <c r="AT638" s="113"/>
      <c r="AU638" s="113"/>
      <c r="AV638" s="113"/>
      <c r="AW638" s="113"/>
      <c r="AX638" s="113"/>
      <c r="AY638" s="113"/>
      <c r="AZ638" s="114"/>
      <c r="BD638" s="1012"/>
      <c r="BE638" s="989"/>
      <c r="BF638" s="989"/>
      <c r="BG638" s="989"/>
      <c r="BH638" s="989"/>
      <c r="BI638" s="989"/>
      <c r="BJ638" s="989"/>
    </row>
    <row r="639" spans="1:62" ht="21" thickBot="1" x14ac:dyDescent="0.35">
      <c r="A639" s="34"/>
      <c r="B639" s="975"/>
      <c r="C639" s="976"/>
      <c r="D639" s="976"/>
      <c r="E639" s="976"/>
      <c r="F639" s="976"/>
      <c r="G639" s="1007"/>
      <c r="H639" s="1007"/>
      <c r="I639" s="1007"/>
      <c r="J639" s="1007"/>
      <c r="K639" s="1007"/>
      <c r="L639" s="1007"/>
      <c r="M639" s="1007"/>
      <c r="N639" s="1007"/>
      <c r="O639" s="1007"/>
      <c r="P639" s="1007"/>
      <c r="Q639" s="1007"/>
      <c r="R639" s="1007"/>
      <c r="S639" s="1007"/>
      <c r="T639" s="1007"/>
      <c r="U639" s="1007"/>
      <c r="V639" s="1007"/>
      <c r="W639" s="1007"/>
      <c r="X639" s="1009"/>
      <c r="Y639" s="128"/>
      <c r="Z639" s="1011"/>
      <c r="AA639" s="976"/>
      <c r="AB639" s="982"/>
      <c r="AC639" s="982"/>
      <c r="AD639" s="982"/>
      <c r="AE639" s="982"/>
      <c r="AF639" s="982"/>
      <c r="AG639" s="982"/>
      <c r="AH639" s="982"/>
      <c r="AI639" s="982"/>
      <c r="AJ639" s="982"/>
      <c r="AK639" s="982"/>
      <c r="AL639" s="982"/>
      <c r="AM639" s="982"/>
      <c r="AN639" s="982"/>
      <c r="AO639" s="982"/>
      <c r="AP639" s="116"/>
      <c r="AQ639" s="116"/>
      <c r="AR639" s="116"/>
      <c r="AS639" s="117"/>
      <c r="AT639" s="117"/>
      <c r="AU639" s="117"/>
      <c r="AV639" s="117"/>
      <c r="AW639" s="117"/>
      <c r="AX639" s="117"/>
      <c r="AY639" s="117"/>
      <c r="AZ639" s="118"/>
    </row>
    <row r="640" spans="1:62" ht="16.5" thickTop="1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2:52" ht="15.75" x14ac:dyDescent="0.25">
      <c r="B641" s="1" t="s">
        <v>170</v>
      </c>
      <c r="C641" s="1" t="s">
        <v>155</v>
      </c>
      <c r="D641" s="1"/>
      <c r="E641" s="1"/>
      <c r="F641" s="1"/>
      <c r="G641" s="1"/>
      <c r="H641" s="1"/>
      <c r="I641" s="4"/>
      <c r="J641" s="1"/>
      <c r="K641" s="1"/>
      <c r="L641" s="1"/>
      <c r="M641" s="1"/>
      <c r="N641" s="1"/>
      <c r="O641" s="4"/>
      <c r="P641" s="4"/>
      <c r="Q641" s="4"/>
      <c r="R641" s="1"/>
      <c r="S641" s="108"/>
      <c r="T641" s="108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2:52" ht="15.75" x14ac:dyDescent="0.25">
      <c r="B642" s="1">
        <v>1</v>
      </c>
      <c r="C642" s="1" t="s">
        <v>107</v>
      </c>
      <c r="D642" s="1"/>
      <c r="E642" s="1"/>
      <c r="F642" s="1"/>
      <c r="G642" s="1"/>
      <c r="H642" s="1"/>
      <c r="I642" s="4"/>
      <c r="J642" s="1"/>
      <c r="K642" s="1"/>
      <c r="L642" s="1"/>
      <c r="M642" s="1"/>
      <c r="N642" s="1"/>
      <c r="O642" s="4"/>
      <c r="P642" s="4"/>
      <c r="Q642" s="4"/>
      <c r="R642" s="1"/>
      <c r="S642" s="108"/>
      <c r="T642" s="108"/>
      <c r="U642" s="108"/>
      <c r="V642" s="108"/>
      <c r="W642" s="108"/>
      <c r="X642" s="108"/>
      <c r="Y642" s="1"/>
      <c r="Z642" s="1"/>
      <c r="AA642" s="1">
        <v>2</v>
      </c>
      <c r="AB642" s="1" t="s">
        <v>171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983">
        <v>0.6</v>
      </c>
      <c r="AS642" s="983"/>
      <c r="AT642" s="1" t="s">
        <v>8</v>
      </c>
      <c r="AU642" s="970">
        <f>'DPLK (urut)'!F42</f>
        <v>324579.06</v>
      </c>
      <c r="AV642" s="971"/>
      <c r="AW642" s="971"/>
      <c r="AX642" s="971"/>
      <c r="AY642" s="971"/>
      <c r="AZ642" s="972"/>
    </row>
    <row r="643" spans="2:52" ht="3" customHeight="1" x14ac:dyDescent="0.25">
      <c r="B643" s="1"/>
      <c r="C643" s="1"/>
      <c r="D643" s="1"/>
      <c r="E643" s="1"/>
      <c r="F643" s="1"/>
      <c r="G643" s="1"/>
      <c r="H643" s="1"/>
      <c r="I643" s="4"/>
      <c r="J643" s="1"/>
      <c r="K643" s="1"/>
      <c r="L643" s="1"/>
      <c r="M643" s="1"/>
      <c r="N643" s="1"/>
      <c r="O643" s="4"/>
      <c r="P643" s="4"/>
      <c r="Q643" s="4"/>
      <c r="R643" s="1"/>
      <c r="S643" s="108"/>
      <c r="T643" s="108"/>
      <c r="U643" s="108"/>
      <c r="V643" s="108"/>
      <c r="W643" s="108"/>
      <c r="X643" s="108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2:52" ht="15.75" x14ac:dyDescent="0.25">
      <c r="B644" s="1"/>
      <c r="C644" s="1" t="s">
        <v>127</v>
      </c>
      <c r="D644" s="1"/>
      <c r="E644" s="1"/>
      <c r="F644" s="1"/>
      <c r="G644" s="1"/>
      <c r="H644" s="1"/>
      <c r="I644" s="4"/>
      <c r="J644" s="1"/>
      <c r="K644" s="1"/>
      <c r="L644" s="1"/>
      <c r="M644" s="1"/>
      <c r="N644" s="1"/>
      <c r="O644" s="969">
        <v>3.0000000000000001E-3</v>
      </c>
      <c r="P644" s="969"/>
      <c r="Q644" s="4" t="s">
        <v>8</v>
      </c>
      <c r="R644" s="1"/>
      <c r="S644" s="970">
        <f>'BPJS Ketenagakerjaan'!F48</f>
        <v>13069.302</v>
      </c>
      <c r="T644" s="971"/>
      <c r="U644" s="971"/>
      <c r="V644" s="971"/>
      <c r="W644" s="971"/>
      <c r="X644" s="972"/>
      <c r="Y644" s="1"/>
      <c r="Z644" s="1"/>
      <c r="AA644" s="1">
        <v>3</v>
      </c>
      <c r="AB644" s="1" t="s">
        <v>186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 t="s">
        <v>8</v>
      </c>
      <c r="AU644" s="970">
        <v>0</v>
      </c>
      <c r="AV644" s="971"/>
      <c r="AW644" s="971"/>
      <c r="AX644" s="971"/>
      <c r="AY644" s="971"/>
      <c r="AZ644" s="972"/>
    </row>
    <row r="645" spans="2:52" ht="3" customHeight="1" x14ac:dyDescent="0.25">
      <c r="B645" s="1"/>
      <c r="C645" s="1"/>
      <c r="D645" s="1"/>
      <c r="E645" s="1"/>
      <c r="F645" s="1"/>
      <c r="G645" s="1"/>
      <c r="H645" s="1"/>
      <c r="I645" s="4"/>
      <c r="J645" s="1"/>
      <c r="K645" s="1"/>
      <c r="L645" s="1"/>
      <c r="M645" s="1"/>
      <c r="N645" s="1"/>
      <c r="O645" s="109"/>
      <c r="P645" s="109"/>
      <c r="Q645" s="4"/>
      <c r="R645" s="1"/>
      <c r="S645" s="106"/>
      <c r="T645" s="106"/>
      <c r="U645" s="106"/>
      <c r="V645" s="106"/>
      <c r="W645" s="106"/>
      <c r="X645" s="106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2:52" ht="15.75" x14ac:dyDescent="0.25">
      <c r="B646" s="1"/>
      <c r="C646" s="1" t="s">
        <v>131</v>
      </c>
      <c r="D646" s="1"/>
      <c r="E646" s="1"/>
      <c r="F646" s="1"/>
      <c r="G646" s="1"/>
      <c r="H646" s="1"/>
      <c r="I646" s="4"/>
      <c r="J646" s="1"/>
      <c r="K646" s="1"/>
      <c r="L646" s="1"/>
      <c r="M646" s="1"/>
      <c r="N646" s="1"/>
      <c r="O646" s="969">
        <v>8.8999999999999999E-3</v>
      </c>
      <c r="P646" s="969"/>
      <c r="Q646" s="4" t="s">
        <v>8</v>
      </c>
      <c r="R646" s="1"/>
      <c r="S646" s="970">
        <f>'BPJS Ketenagakerjaan'!H48</f>
        <v>38772.262600000002</v>
      </c>
      <c r="T646" s="971"/>
      <c r="U646" s="971"/>
      <c r="V646" s="971"/>
      <c r="W646" s="971"/>
      <c r="X646" s="972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2:52" ht="3" customHeight="1" x14ac:dyDescent="0.25">
      <c r="B647" s="1"/>
      <c r="C647" s="1"/>
      <c r="D647" s="1"/>
      <c r="E647" s="1"/>
      <c r="F647" s="1"/>
      <c r="G647" s="1"/>
      <c r="H647" s="1"/>
      <c r="I647" s="4"/>
      <c r="J647" s="1"/>
      <c r="K647" s="1"/>
      <c r="L647" s="1"/>
      <c r="M647" s="1"/>
      <c r="N647" s="1"/>
      <c r="O647" s="109"/>
      <c r="P647" s="109"/>
      <c r="Q647" s="4"/>
      <c r="R647" s="1"/>
      <c r="S647" s="106"/>
      <c r="T647" s="106"/>
      <c r="U647" s="106"/>
      <c r="V647" s="106"/>
      <c r="W647" s="106"/>
      <c r="X647" s="106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2:52" ht="15.75" x14ac:dyDescent="0.25">
      <c r="B648" s="1"/>
      <c r="C648" s="1" t="s">
        <v>156</v>
      </c>
      <c r="D648" s="1"/>
      <c r="E648" s="1"/>
      <c r="F648" s="1"/>
      <c r="G648" s="1"/>
      <c r="H648" s="1"/>
      <c r="I648" s="4"/>
      <c r="J648" s="1"/>
      <c r="K648" s="1"/>
      <c r="L648" s="1"/>
      <c r="M648" s="1"/>
      <c r="N648" s="1"/>
      <c r="O648" s="969">
        <v>3.6999999999999998E-2</v>
      </c>
      <c r="P648" s="969"/>
      <c r="Q648" s="4" t="s">
        <v>8</v>
      </c>
      <c r="R648" s="1"/>
      <c r="S648" s="970">
        <f>'BPJS Ketenagakerjaan'!R48</f>
        <v>87128.680000000008</v>
      </c>
      <c r="T648" s="971"/>
      <c r="U648" s="971"/>
      <c r="V648" s="971"/>
      <c r="W648" s="971"/>
      <c r="X648" s="972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</sheetData>
  <mergeCells count="678">
    <mergeCell ref="AI348:AX348"/>
    <mergeCell ref="AV356:BA356"/>
    <mergeCell ref="AV378:BA378"/>
    <mergeCell ref="O467:P467"/>
    <mergeCell ref="S467:X467"/>
    <mergeCell ref="AH409:AY409"/>
    <mergeCell ref="AI344:AZ344"/>
    <mergeCell ref="AV358:BA358"/>
    <mergeCell ref="AI350:AN350"/>
    <mergeCell ref="AU463:AZ463"/>
    <mergeCell ref="AO411:AS411"/>
    <mergeCell ref="AU441:AZ441"/>
    <mergeCell ref="AV372:BA372"/>
    <mergeCell ref="AU423:AZ423"/>
    <mergeCell ref="AP439:AQ439"/>
    <mergeCell ref="AM427:AO427"/>
    <mergeCell ref="AU427:AZ427"/>
    <mergeCell ref="AV396:BA396"/>
    <mergeCell ref="AH415:AM415"/>
    <mergeCell ref="AH413:AW413"/>
    <mergeCell ref="K348:X348"/>
    <mergeCell ref="S370:X370"/>
    <mergeCell ref="AV398:BA398"/>
    <mergeCell ref="AV360:BA360"/>
    <mergeCell ref="AV161:BA161"/>
    <mergeCell ref="AN161:AP161"/>
    <mergeCell ref="O201:P201"/>
    <mergeCell ref="S201:X201"/>
    <mergeCell ref="AN229:AP229"/>
    <mergeCell ref="AV229:BA229"/>
    <mergeCell ref="O270:P270"/>
    <mergeCell ref="S270:X270"/>
    <mergeCell ref="AN297:AP297"/>
    <mergeCell ref="AV297:BA297"/>
    <mergeCell ref="AV225:BA225"/>
    <mergeCell ref="S241:X241"/>
    <mergeCell ref="AQ241:AR241"/>
    <mergeCell ref="AV241:BA241"/>
    <mergeCell ref="AV243:BA243"/>
    <mergeCell ref="S235:X235"/>
    <mergeCell ref="S237:X237"/>
    <mergeCell ref="AV223:BA223"/>
    <mergeCell ref="AS243:AT243"/>
    <mergeCell ref="AV239:BA239"/>
    <mergeCell ref="AS248:AT248"/>
    <mergeCell ref="AV237:BA237"/>
    <mergeCell ref="AV245:BA245"/>
    <mergeCell ref="AI209:AZ209"/>
    <mergeCell ref="AV85:BA85"/>
    <mergeCell ref="AV87:BA87"/>
    <mergeCell ref="AV105:BA105"/>
    <mergeCell ref="AV107:BA107"/>
    <mergeCell ref="AV97:BA97"/>
    <mergeCell ref="AV99:BA99"/>
    <mergeCell ref="AV101:BA101"/>
    <mergeCell ref="AV121:BA121"/>
    <mergeCell ref="AK155:AL155"/>
    <mergeCell ref="AK107:AL107"/>
    <mergeCell ref="AQ107:AR107"/>
    <mergeCell ref="AV117:BA117"/>
    <mergeCell ref="AV103:BA103"/>
    <mergeCell ref="AS127:AT127"/>
    <mergeCell ref="AV109:BA109"/>
    <mergeCell ref="AV111:BA111"/>
    <mergeCell ref="AP143:AT143"/>
    <mergeCell ref="AC123:AP124"/>
    <mergeCell ref="AI143:AM143"/>
    <mergeCell ref="AV113:BA113"/>
    <mergeCell ref="AI141:AZ141"/>
    <mergeCell ref="AI145:AX145"/>
    <mergeCell ref="AV127:BA127"/>
    <mergeCell ref="AV129:BA129"/>
    <mergeCell ref="AV252:BA252"/>
    <mergeCell ref="O264:P264"/>
    <mergeCell ref="AV264:BA264"/>
    <mergeCell ref="AV173:BA173"/>
    <mergeCell ref="S264:X264"/>
    <mergeCell ref="AQ223:AR223"/>
    <mergeCell ref="AQ173:AR173"/>
    <mergeCell ref="AV233:BA233"/>
    <mergeCell ref="AV235:BA235"/>
    <mergeCell ref="AI215:AN215"/>
    <mergeCell ref="AI211:AM211"/>
    <mergeCell ref="AI213:AX213"/>
    <mergeCell ref="AK241:AL241"/>
    <mergeCell ref="Z258:Z259"/>
    <mergeCell ref="AV131:BA131"/>
    <mergeCell ref="AN129:AO129"/>
    <mergeCell ref="AP346:AT346"/>
    <mergeCell ref="AA325:AA326"/>
    <mergeCell ref="AV319:BA319"/>
    <mergeCell ref="AC258:AP259"/>
    <mergeCell ref="AQ291:AR291"/>
    <mergeCell ref="K285:X285"/>
    <mergeCell ref="K279:X279"/>
    <mergeCell ref="S173:X173"/>
    <mergeCell ref="S187:X187"/>
    <mergeCell ref="AV197:BA197"/>
    <mergeCell ref="G189:W190"/>
    <mergeCell ref="S195:X195"/>
    <mergeCell ref="X189:X190"/>
    <mergeCell ref="S199:X199"/>
    <mergeCell ref="S183:X183"/>
    <mergeCell ref="AK173:AL173"/>
    <mergeCell ref="Z189:Z190"/>
    <mergeCell ref="AV231:BA231"/>
    <mergeCell ref="AV248:BA248"/>
    <mergeCell ref="AN231:AP231"/>
    <mergeCell ref="AQ221:AR221"/>
    <mergeCell ref="AV221:BA221"/>
    <mergeCell ref="O465:P465"/>
    <mergeCell ref="S433:X433"/>
    <mergeCell ref="S437:X437"/>
    <mergeCell ref="O463:P463"/>
    <mergeCell ref="S465:X465"/>
    <mergeCell ref="S463:X463"/>
    <mergeCell ref="S449:X449"/>
    <mergeCell ref="K283:X283"/>
    <mergeCell ref="K281:X281"/>
    <mergeCell ref="S293:X293"/>
    <mergeCell ref="K299:L299"/>
    <mergeCell ref="S291:X291"/>
    <mergeCell ref="S297:X297"/>
    <mergeCell ref="O461:P461"/>
    <mergeCell ref="S400:X400"/>
    <mergeCell ref="S396:X396"/>
    <mergeCell ref="O396:P396"/>
    <mergeCell ref="S384:X384"/>
    <mergeCell ref="O402:P402"/>
    <mergeCell ref="S402:X402"/>
    <mergeCell ref="S374:X374"/>
    <mergeCell ref="K350:X350"/>
    <mergeCell ref="O333:P333"/>
    <mergeCell ref="O337:P337"/>
    <mergeCell ref="S337:X337"/>
    <mergeCell ref="S352:X352"/>
    <mergeCell ref="K346:X346"/>
    <mergeCell ref="K344:X344"/>
    <mergeCell ref="S356:X356"/>
    <mergeCell ref="S169:X169"/>
    <mergeCell ref="K209:X209"/>
    <mergeCell ref="S252:X252"/>
    <mergeCell ref="B258:F259"/>
    <mergeCell ref="G258:W259"/>
    <mergeCell ref="X258:X259"/>
    <mergeCell ref="B325:F326"/>
    <mergeCell ref="G325:W326"/>
    <mergeCell ref="X325:X326"/>
    <mergeCell ref="Z325:Z326"/>
    <mergeCell ref="O335:P335"/>
    <mergeCell ref="O266:P266"/>
    <mergeCell ref="S266:X266"/>
    <mergeCell ref="S333:X333"/>
    <mergeCell ref="S295:X295"/>
    <mergeCell ref="O268:P268"/>
    <mergeCell ref="S301:X301"/>
    <mergeCell ref="S307:X307"/>
    <mergeCell ref="S303:X303"/>
    <mergeCell ref="S305:X305"/>
    <mergeCell ref="S335:X335"/>
    <mergeCell ref="B455:F456"/>
    <mergeCell ref="G455:W456"/>
    <mergeCell ref="AA455:AA456"/>
    <mergeCell ref="S435:X435"/>
    <mergeCell ref="S425:X425"/>
    <mergeCell ref="S427:X427"/>
    <mergeCell ref="K427:L427"/>
    <mergeCell ref="K429:L429"/>
    <mergeCell ref="AA390:AA391"/>
    <mergeCell ref="S439:X439"/>
    <mergeCell ref="S398:X398"/>
    <mergeCell ref="O398:P398"/>
    <mergeCell ref="B390:F391"/>
    <mergeCell ref="G390:W391"/>
    <mergeCell ref="X390:X391"/>
    <mergeCell ref="Z390:Z391"/>
    <mergeCell ref="S429:X429"/>
    <mergeCell ref="K411:X411"/>
    <mergeCell ref="S453:X453"/>
    <mergeCell ref="S431:X431"/>
    <mergeCell ref="AP421:AQ421"/>
    <mergeCell ref="AU425:AZ425"/>
    <mergeCell ref="AU429:AZ429"/>
    <mergeCell ref="AU431:AZ431"/>
    <mergeCell ref="AH411:AL411"/>
    <mergeCell ref="AU421:AZ421"/>
    <mergeCell ref="AQ356:AR356"/>
    <mergeCell ref="S388:X388"/>
    <mergeCell ref="K364:L364"/>
    <mergeCell ref="S372:X372"/>
    <mergeCell ref="S368:X368"/>
    <mergeCell ref="S366:X366"/>
    <mergeCell ref="K409:X409"/>
    <mergeCell ref="K413:X413"/>
    <mergeCell ref="S423:X423"/>
    <mergeCell ref="S417:X417"/>
    <mergeCell ref="S421:X421"/>
    <mergeCell ref="O400:P400"/>
    <mergeCell ref="K415:X415"/>
    <mergeCell ref="K362:L362"/>
    <mergeCell ref="S362:X362"/>
    <mergeCell ref="S360:X360"/>
    <mergeCell ref="S358:X358"/>
    <mergeCell ref="BD455:BJ455"/>
    <mergeCell ref="AR459:AS459"/>
    <mergeCell ref="AU459:AZ459"/>
    <mergeCell ref="AM461:AN461"/>
    <mergeCell ref="AU437:AZ437"/>
    <mergeCell ref="AR445:AS445"/>
    <mergeCell ref="AU445:AZ445"/>
    <mergeCell ref="AU443:AZ443"/>
    <mergeCell ref="AP423:AQ423"/>
    <mergeCell ref="AU433:AZ433"/>
    <mergeCell ref="AU435:AZ435"/>
    <mergeCell ref="AU461:AZ461"/>
    <mergeCell ref="AU439:AZ439"/>
    <mergeCell ref="S461:X461"/>
    <mergeCell ref="X455:X456"/>
    <mergeCell ref="Z455:Z456"/>
    <mergeCell ref="AU449:AZ449"/>
    <mergeCell ref="AU453:AZ453"/>
    <mergeCell ref="AR441:AS441"/>
    <mergeCell ref="AB455:AO456"/>
    <mergeCell ref="AJ439:AK439"/>
    <mergeCell ref="S256:X256"/>
    <mergeCell ref="S331:X331"/>
    <mergeCell ref="S323:X323"/>
    <mergeCell ref="S309:X309"/>
    <mergeCell ref="S319:X319"/>
    <mergeCell ref="AI279:AZ279"/>
    <mergeCell ref="AV256:BA256"/>
    <mergeCell ref="AS329:AT329"/>
    <mergeCell ref="AC325:AP326"/>
    <mergeCell ref="AV266:BA266"/>
    <mergeCell ref="AS311:AT311"/>
    <mergeCell ref="AV311:BA311"/>
    <mergeCell ref="AV309:BA309"/>
    <mergeCell ref="AV301:BA301"/>
    <mergeCell ref="AI281:AM281"/>
    <mergeCell ref="AP281:AT281"/>
    <mergeCell ref="AI283:AX283"/>
    <mergeCell ref="AV313:BA313"/>
    <mergeCell ref="AS315:AT315"/>
    <mergeCell ref="AV315:BA315"/>
    <mergeCell ref="AV333:BA333"/>
    <mergeCell ref="AV291:BA291"/>
    <mergeCell ref="AV293:BA293"/>
    <mergeCell ref="AV295:BA295"/>
    <mergeCell ref="AV305:BA305"/>
    <mergeCell ref="AV299:BA299"/>
    <mergeCell ref="AV303:BA303"/>
    <mergeCell ref="AV307:BA307"/>
    <mergeCell ref="AQ293:AR293"/>
    <mergeCell ref="AK309:AL309"/>
    <mergeCell ref="AQ309:AR309"/>
    <mergeCell ref="AN331:AO331"/>
    <mergeCell ref="AV329:BA329"/>
    <mergeCell ref="AV331:BA331"/>
    <mergeCell ref="B123:F124"/>
    <mergeCell ref="G123:W124"/>
    <mergeCell ref="X123:X124"/>
    <mergeCell ref="Z123:Z124"/>
    <mergeCell ref="AA123:AA124"/>
    <mergeCell ref="S167:X167"/>
    <mergeCell ref="S161:X161"/>
    <mergeCell ref="K161:L161"/>
    <mergeCell ref="S157:X157"/>
    <mergeCell ref="S129:X129"/>
    <mergeCell ref="K163:L163"/>
    <mergeCell ref="S165:X165"/>
    <mergeCell ref="K145:X145"/>
    <mergeCell ref="S163:X163"/>
    <mergeCell ref="K159:L159"/>
    <mergeCell ref="S159:X159"/>
    <mergeCell ref="O129:P129"/>
    <mergeCell ref="B55:F56"/>
    <mergeCell ref="B189:F190"/>
    <mergeCell ref="K211:X211"/>
    <mergeCell ref="S155:X155"/>
    <mergeCell ref="S153:X153"/>
    <mergeCell ref="S149:X149"/>
    <mergeCell ref="K147:X147"/>
    <mergeCell ref="AS109:AT109"/>
    <mergeCell ref="S95:X95"/>
    <mergeCell ref="K95:L95"/>
    <mergeCell ref="K143:X143"/>
    <mergeCell ref="K141:X141"/>
    <mergeCell ref="S133:X133"/>
    <mergeCell ref="O133:P133"/>
    <mergeCell ref="S131:X131"/>
    <mergeCell ref="O131:P131"/>
    <mergeCell ref="S99:X99"/>
    <mergeCell ref="S97:X97"/>
    <mergeCell ref="O199:P199"/>
    <mergeCell ref="O197:P197"/>
    <mergeCell ref="O195:P195"/>
    <mergeCell ref="Z55:Z56"/>
    <mergeCell ref="AQ155:AR155"/>
    <mergeCell ref="AA55:AA56"/>
    <mergeCell ref="AI9:AM9"/>
    <mergeCell ref="AP9:AT9"/>
    <mergeCell ref="AK21:AL21"/>
    <mergeCell ref="AQ21:AR21"/>
    <mergeCell ref="AV31:BA31"/>
    <mergeCell ref="AI13:AN13"/>
    <mergeCell ref="AN29:AP29"/>
    <mergeCell ref="AV29:BA29"/>
    <mergeCell ref="AV33:BA33"/>
    <mergeCell ref="AN27:AP27"/>
    <mergeCell ref="AV27:BA27"/>
    <mergeCell ref="AV49:BA49"/>
    <mergeCell ref="AP77:AT77"/>
    <mergeCell ref="AI75:AZ75"/>
    <mergeCell ref="AV63:BA63"/>
    <mergeCell ref="AV53:BA53"/>
    <mergeCell ref="AK39:AL39"/>
    <mergeCell ref="AQ39:AR39"/>
    <mergeCell ref="AV39:BA39"/>
    <mergeCell ref="AS41:AT41"/>
    <mergeCell ref="AV41:BA41"/>
    <mergeCell ref="AV43:BA43"/>
    <mergeCell ref="AS45:AT45"/>
    <mergeCell ref="AV45:BA45"/>
    <mergeCell ref="AI7:AZ7"/>
    <mergeCell ref="AI11:AX11"/>
    <mergeCell ref="AK19:AL19"/>
    <mergeCell ref="AQ19:AR19"/>
    <mergeCell ref="AV19:BA19"/>
    <mergeCell ref="AV21:BA21"/>
    <mergeCell ref="AV23:BA23"/>
    <mergeCell ref="BE123:BK123"/>
    <mergeCell ref="AI79:AX79"/>
    <mergeCell ref="AK89:AL89"/>
    <mergeCell ref="AQ89:AR89"/>
    <mergeCell ref="AI81:AN81"/>
    <mergeCell ref="AQ87:AR87"/>
    <mergeCell ref="AN97:AP97"/>
    <mergeCell ref="AV89:BA89"/>
    <mergeCell ref="AV91:BA91"/>
    <mergeCell ref="AS113:AT113"/>
    <mergeCell ref="BE55:BK55"/>
    <mergeCell ref="AS59:AT59"/>
    <mergeCell ref="AV59:BA59"/>
    <mergeCell ref="AV61:BA61"/>
    <mergeCell ref="AC55:AP56"/>
    <mergeCell ref="AV35:BA35"/>
    <mergeCell ref="AV37:BA37"/>
    <mergeCell ref="BE189:BK189"/>
    <mergeCell ref="AS193:AT193"/>
    <mergeCell ref="AV193:BA193"/>
    <mergeCell ref="AV195:BA195"/>
    <mergeCell ref="AC189:AP190"/>
    <mergeCell ref="AN195:AO195"/>
    <mergeCell ref="AK153:AL153"/>
    <mergeCell ref="AQ153:AR153"/>
    <mergeCell ref="AV153:BA153"/>
    <mergeCell ref="AS179:AT179"/>
    <mergeCell ref="AV171:BA171"/>
    <mergeCell ref="AV163:BA163"/>
    <mergeCell ref="AV165:BA165"/>
    <mergeCell ref="AS175:AT175"/>
    <mergeCell ref="AV175:BA175"/>
    <mergeCell ref="AV177:BA177"/>
    <mergeCell ref="AV167:BA167"/>
    <mergeCell ref="AV157:BA157"/>
    <mergeCell ref="AV155:BA155"/>
    <mergeCell ref="AV179:BA179"/>
    <mergeCell ref="AN163:AP163"/>
    <mergeCell ref="AV183:BA183"/>
    <mergeCell ref="AV169:BA169"/>
    <mergeCell ref="AV187:BA187"/>
    <mergeCell ref="BE390:BK390"/>
    <mergeCell ref="AS394:AT394"/>
    <mergeCell ref="AV394:BA394"/>
    <mergeCell ref="AQ358:AR358"/>
    <mergeCell ref="AC390:AP391"/>
    <mergeCell ref="AV364:BA364"/>
    <mergeCell ref="AK374:AL374"/>
    <mergeCell ref="AQ374:AR374"/>
    <mergeCell ref="AV384:BA384"/>
    <mergeCell ref="AV374:BA374"/>
    <mergeCell ref="AV366:BA366"/>
    <mergeCell ref="AV368:BA368"/>
    <mergeCell ref="AN364:AP364"/>
    <mergeCell ref="AV388:BA388"/>
    <mergeCell ref="AS380:AT380"/>
    <mergeCell ref="AV380:BA380"/>
    <mergeCell ref="AV370:BA370"/>
    <mergeCell ref="AS376:AT376"/>
    <mergeCell ref="AV376:BA376"/>
    <mergeCell ref="AN362:AP362"/>
    <mergeCell ref="AV362:BA362"/>
    <mergeCell ref="BE258:BK258"/>
    <mergeCell ref="AS262:AT262"/>
    <mergeCell ref="AV262:BA262"/>
    <mergeCell ref="BE325:BK325"/>
    <mergeCell ref="AV323:BA323"/>
    <mergeCell ref="O63:P63"/>
    <mergeCell ref="S91:X91"/>
    <mergeCell ref="S89:X89"/>
    <mergeCell ref="S87:X87"/>
    <mergeCell ref="S83:X83"/>
    <mergeCell ref="K81:X81"/>
    <mergeCell ref="AA189:AA190"/>
    <mergeCell ref="AA258:AA259"/>
    <mergeCell ref="S227:X227"/>
    <mergeCell ref="K231:L231"/>
    <mergeCell ref="S239:X239"/>
    <mergeCell ref="K229:L229"/>
    <mergeCell ref="K227:L227"/>
    <mergeCell ref="S121:X121"/>
    <mergeCell ref="S171:X171"/>
    <mergeCell ref="K93:L93"/>
    <mergeCell ref="S93:X93"/>
    <mergeCell ref="O67:P67"/>
    <mergeCell ref="S67:X67"/>
    <mergeCell ref="AN95:AP95"/>
    <mergeCell ref="AV95:BA95"/>
    <mergeCell ref="O134:P134"/>
    <mergeCell ref="S134:X134"/>
    <mergeCell ref="S19:X19"/>
    <mergeCell ref="AN299:AP299"/>
    <mergeCell ref="K97:L97"/>
    <mergeCell ref="S223:X223"/>
    <mergeCell ref="S233:X233"/>
    <mergeCell ref="S225:X225"/>
    <mergeCell ref="S287:X287"/>
    <mergeCell ref="S268:X268"/>
    <mergeCell ref="AI147:AN147"/>
    <mergeCell ref="AI77:AM77"/>
    <mergeCell ref="AN61:AO61"/>
    <mergeCell ref="AK87:AL87"/>
    <mergeCell ref="AP211:AT211"/>
    <mergeCell ref="AN264:AO264"/>
    <mergeCell ref="S229:X229"/>
    <mergeCell ref="K213:X213"/>
    <mergeCell ref="K297:L297"/>
    <mergeCell ref="K79:X79"/>
    <mergeCell ref="K77:X77"/>
    <mergeCell ref="K75:X75"/>
    <mergeCell ref="S65:X65"/>
    <mergeCell ref="O65:P65"/>
    <mergeCell ref="S299:X299"/>
    <mergeCell ref="S63:X63"/>
    <mergeCell ref="K474:X474"/>
    <mergeCell ref="AH474:AY474"/>
    <mergeCell ref="K476:X476"/>
    <mergeCell ref="AH476:AL476"/>
    <mergeCell ref="S107:X107"/>
    <mergeCell ref="S105:X105"/>
    <mergeCell ref="S103:X103"/>
    <mergeCell ref="S117:X117"/>
    <mergeCell ref="S101:X101"/>
    <mergeCell ref="S231:X231"/>
    <mergeCell ref="S197:X197"/>
    <mergeCell ref="S217:X217"/>
    <mergeCell ref="S221:X221"/>
    <mergeCell ref="K215:X215"/>
    <mergeCell ref="AO476:AS476"/>
    <mergeCell ref="AI346:AM346"/>
    <mergeCell ref="AM429:AO429"/>
    <mergeCell ref="AN396:AO396"/>
    <mergeCell ref="S364:X364"/>
    <mergeCell ref="O331:P331"/>
    <mergeCell ref="K7:X7"/>
    <mergeCell ref="S61:X61"/>
    <mergeCell ref="O61:P61"/>
    <mergeCell ref="X55:X56"/>
    <mergeCell ref="G55:W56"/>
    <mergeCell ref="S53:X53"/>
    <mergeCell ref="S49:X49"/>
    <mergeCell ref="S39:X39"/>
    <mergeCell ref="K27:L27"/>
    <mergeCell ref="S23:X23"/>
    <mergeCell ref="K25:L25"/>
    <mergeCell ref="S25:X25"/>
    <mergeCell ref="K9:X9"/>
    <mergeCell ref="K13:X13"/>
    <mergeCell ref="K11:X11"/>
    <mergeCell ref="S37:X37"/>
    <mergeCell ref="S35:X35"/>
    <mergeCell ref="S33:X33"/>
    <mergeCell ref="S31:X31"/>
    <mergeCell ref="S29:X29"/>
    <mergeCell ref="K29:L29"/>
    <mergeCell ref="S21:X21"/>
    <mergeCell ref="S27:X27"/>
    <mergeCell ref="S15:X15"/>
    <mergeCell ref="K478:X478"/>
    <mergeCell ref="AH478:AW478"/>
    <mergeCell ref="S512:X512"/>
    <mergeCell ref="AU512:AZ512"/>
    <mergeCell ref="AU486:AZ486"/>
    <mergeCell ref="S488:X488"/>
    <mergeCell ref="AP488:AQ488"/>
    <mergeCell ref="AU488:AZ488"/>
    <mergeCell ref="K480:X480"/>
    <mergeCell ref="AH480:AM480"/>
    <mergeCell ref="S490:X490"/>
    <mergeCell ref="AU490:AZ490"/>
    <mergeCell ref="K492:L492"/>
    <mergeCell ref="S492:X492"/>
    <mergeCell ref="K494:L494"/>
    <mergeCell ref="S494:X494"/>
    <mergeCell ref="AM494:AO494"/>
    <mergeCell ref="AU494:AZ494"/>
    <mergeCell ref="S496:X496"/>
    <mergeCell ref="AU496:AZ496"/>
    <mergeCell ref="AM492:AO492"/>
    <mergeCell ref="AU492:AZ492"/>
    <mergeCell ref="S482:X482"/>
    <mergeCell ref="AU484:AZ484"/>
    <mergeCell ref="B518:F519"/>
    <mergeCell ref="G518:W519"/>
    <mergeCell ref="X518:X519"/>
    <mergeCell ref="Z518:Z519"/>
    <mergeCell ref="AA518:AA519"/>
    <mergeCell ref="AB518:AO519"/>
    <mergeCell ref="S498:X498"/>
    <mergeCell ref="AU498:AZ498"/>
    <mergeCell ref="S500:X500"/>
    <mergeCell ref="AU500:AZ500"/>
    <mergeCell ref="S502:X502"/>
    <mergeCell ref="AU502:AZ502"/>
    <mergeCell ref="S504:X504"/>
    <mergeCell ref="AU504:AZ504"/>
    <mergeCell ref="AJ504:AK504"/>
    <mergeCell ref="AP504:AQ504"/>
    <mergeCell ref="AR510:AS510"/>
    <mergeCell ref="AU510:AZ510"/>
    <mergeCell ref="AR506:AS506"/>
    <mergeCell ref="AU506:AZ506"/>
    <mergeCell ref="AR508:AS508"/>
    <mergeCell ref="AU508:AZ508"/>
    <mergeCell ref="S614:X614"/>
    <mergeCell ref="BD518:BJ518"/>
    <mergeCell ref="AR522:AS522"/>
    <mergeCell ref="AU522:AZ522"/>
    <mergeCell ref="AU612:AZ612"/>
    <mergeCell ref="AU616:AZ616"/>
    <mergeCell ref="AU626:AZ626"/>
    <mergeCell ref="AU549:AZ549"/>
    <mergeCell ref="BD577:BJ577"/>
    <mergeCell ref="AJ626:AK626"/>
    <mergeCell ref="AU524:AZ524"/>
    <mergeCell ref="AU526:AZ526"/>
    <mergeCell ref="AU585:AZ585"/>
    <mergeCell ref="AU545:AZ545"/>
    <mergeCell ref="BB575:BG575"/>
    <mergeCell ref="AH535:AY535"/>
    <mergeCell ref="AM524:AN524"/>
    <mergeCell ref="AH600:AW600"/>
    <mergeCell ref="AP549:AQ549"/>
    <mergeCell ref="AB577:AO578"/>
    <mergeCell ref="AU575:AZ575"/>
    <mergeCell ref="AR567:AS567"/>
    <mergeCell ref="AU567:AZ567"/>
    <mergeCell ref="AJ565:AK565"/>
    <mergeCell ref="AU618:AZ618"/>
    <mergeCell ref="AU620:AZ620"/>
    <mergeCell ref="AU624:AZ624"/>
    <mergeCell ref="S620:X620"/>
    <mergeCell ref="B638:F639"/>
    <mergeCell ref="G638:W639"/>
    <mergeCell ref="X638:X639"/>
    <mergeCell ref="B577:F578"/>
    <mergeCell ref="AU632:AZ632"/>
    <mergeCell ref="G577:W578"/>
    <mergeCell ref="X577:X578"/>
    <mergeCell ref="S632:X632"/>
    <mergeCell ref="AP610:AQ610"/>
    <mergeCell ref="AR628:AS628"/>
    <mergeCell ref="AU628:AZ628"/>
    <mergeCell ref="AM616:AO616"/>
    <mergeCell ref="K598:X598"/>
    <mergeCell ref="AH596:AY596"/>
    <mergeCell ref="AH598:AL598"/>
    <mergeCell ref="AO598:AS598"/>
    <mergeCell ref="AH602:AM602"/>
    <mergeCell ref="K602:X602"/>
    <mergeCell ref="O589:P589"/>
    <mergeCell ref="S589:X589"/>
    <mergeCell ref="S563:X563"/>
    <mergeCell ref="AU563:AZ563"/>
    <mergeCell ref="S565:X565"/>
    <mergeCell ref="AU565:AZ565"/>
    <mergeCell ref="BD638:BJ638"/>
    <mergeCell ref="BB636:BG636"/>
    <mergeCell ref="K614:L614"/>
    <mergeCell ref="K616:L616"/>
    <mergeCell ref="S608:X608"/>
    <mergeCell ref="AJ608:AK608"/>
    <mergeCell ref="AP608:AQ608"/>
    <mergeCell ref="S612:X612"/>
    <mergeCell ref="AJ610:AK610"/>
    <mergeCell ref="AU610:AZ610"/>
    <mergeCell ref="AU636:AZ636"/>
    <mergeCell ref="AU622:AZ622"/>
    <mergeCell ref="S624:X624"/>
    <mergeCell ref="S636:X636"/>
    <mergeCell ref="Z638:Z639"/>
    <mergeCell ref="AU608:AZ608"/>
    <mergeCell ref="AA638:AA639"/>
    <mergeCell ref="AB638:AO639"/>
    <mergeCell ref="S610:X610"/>
    <mergeCell ref="AP626:AQ626"/>
    <mergeCell ref="S604:X604"/>
    <mergeCell ref="AP565:AQ565"/>
    <mergeCell ref="AR569:AS569"/>
    <mergeCell ref="AU569:AZ569"/>
    <mergeCell ref="S587:X587"/>
    <mergeCell ref="S571:X571"/>
    <mergeCell ref="O583:P583"/>
    <mergeCell ref="S575:X575"/>
    <mergeCell ref="S583:X583"/>
    <mergeCell ref="AU583:AZ583"/>
    <mergeCell ref="K596:X596"/>
    <mergeCell ref="Z577:Z578"/>
    <mergeCell ref="AA577:AA578"/>
    <mergeCell ref="K600:X600"/>
    <mergeCell ref="O585:P585"/>
    <mergeCell ref="S585:X585"/>
    <mergeCell ref="O587:P587"/>
    <mergeCell ref="AU571:AZ571"/>
    <mergeCell ref="O648:P648"/>
    <mergeCell ref="S648:X648"/>
    <mergeCell ref="O646:P646"/>
    <mergeCell ref="S622:X622"/>
    <mergeCell ref="O644:P644"/>
    <mergeCell ref="S616:X616"/>
    <mergeCell ref="S626:X626"/>
    <mergeCell ref="S618:X618"/>
    <mergeCell ref="S646:X646"/>
    <mergeCell ref="S644:X644"/>
    <mergeCell ref="AU644:AZ644"/>
    <mergeCell ref="AR642:AS642"/>
    <mergeCell ref="AU642:AZ642"/>
    <mergeCell ref="S559:X559"/>
    <mergeCell ref="S526:X526"/>
    <mergeCell ref="O528:P528"/>
    <mergeCell ref="S528:X528"/>
    <mergeCell ref="K535:X535"/>
    <mergeCell ref="K539:X539"/>
    <mergeCell ref="AH539:AW539"/>
    <mergeCell ref="K541:X541"/>
    <mergeCell ref="AH541:AM541"/>
    <mergeCell ref="S543:X543"/>
    <mergeCell ref="S547:X547"/>
    <mergeCell ref="AP547:AQ547"/>
    <mergeCell ref="AU547:AZ547"/>
    <mergeCell ref="S549:X549"/>
    <mergeCell ref="S551:X551"/>
    <mergeCell ref="AU551:AZ551"/>
    <mergeCell ref="AR581:AS581"/>
    <mergeCell ref="AU581:AZ581"/>
    <mergeCell ref="AU555:AZ555"/>
    <mergeCell ref="S557:X557"/>
    <mergeCell ref="AU557:AZ557"/>
    <mergeCell ref="S486:X486"/>
    <mergeCell ref="AP486:AQ486"/>
    <mergeCell ref="S516:X516"/>
    <mergeCell ref="AU516:AZ516"/>
    <mergeCell ref="K537:X537"/>
    <mergeCell ref="AH537:AL537"/>
    <mergeCell ref="AO537:AS537"/>
    <mergeCell ref="O524:P524"/>
    <mergeCell ref="S524:X524"/>
    <mergeCell ref="O526:P526"/>
    <mergeCell ref="K553:L553"/>
    <mergeCell ref="AU559:AZ559"/>
    <mergeCell ref="S561:X561"/>
    <mergeCell ref="S553:X553"/>
    <mergeCell ref="AM555:AO555"/>
    <mergeCell ref="K555:L555"/>
    <mergeCell ref="S555:X555"/>
    <mergeCell ref="AM553:AO553"/>
    <mergeCell ref="AU553:AZ553"/>
    <mergeCell ref="AU561:AZ561"/>
  </mergeCells>
  <pageMargins left="0.2" right="0.2" top="0.25" bottom="0.25" header="0.3" footer="0.3"/>
  <pageSetup paperSize="9" scale="65" orientation="portrait" horizontalDpi="4294967293" verticalDpi="300" r:id="rId1"/>
  <headerFooter>
    <oddFooter>&amp;Rsdm.docx.</oddFooter>
  </headerFooter>
  <rowBreaks count="9" manualBreakCount="9">
    <brk id="68" max="52" man="1"/>
    <brk id="134" max="52" man="1"/>
    <brk id="202" max="52" man="1"/>
    <brk id="272" max="52" man="1"/>
    <brk id="338" max="52" man="1"/>
    <brk id="404" max="52" man="1"/>
    <brk id="469" max="52" man="1"/>
    <brk id="590" max="52" man="1"/>
    <brk id="529" max="52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J392"/>
  <sheetViews>
    <sheetView view="pageBreakPreview" topLeftCell="A19" zoomScale="70" zoomScaleSheetLayoutView="70" workbookViewId="0">
      <selection activeCell="S30" sqref="S30:X30"/>
    </sheetView>
  </sheetViews>
  <sheetFormatPr defaultRowHeight="12.75" x14ac:dyDescent="0.2"/>
  <cols>
    <col min="1" max="1" width="3.7109375" customWidth="1"/>
    <col min="2" max="11" width="2.7109375" customWidth="1"/>
    <col min="12" max="12" width="3.7109375" customWidth="1"/>
    <col min="13" max="14" width="2.7109375" customWidth="1"/>
    <col min="15" max="15" width="3.85546875" customWidth="1"/>
    <col min="16" max="16" width="3.42578125" customWidth="1"/>
    <col min="17" max="17" width="2.7109375" customWidth="1"/>
    <col min="18" max="18" width="2.140625" customWidth="1"/>
    <col min="19" max="24" width="3.28515625" customWidth="1"/>
    <col min="25" max="40" width="2.7109375" customWidth="1"/>
    <col min="41" max="41" width="3.7109375" customWidth="1"/>
    <col min="42" max="42" width="2.5703125" customWidth="1"/>
    <col min="43" max="43" width="3.5703125" customWidth="1"/>
    <col min="44" max="46" width="2.7109375" customWidth="1"/>
    <col min="47" max="52" width="2.85546875" customWidth="1"/>
    <col min="53" max="54" width="2.7109375" customWidth="1"/>
    <col min="55" max="55" width="16" customWidth="1"/>
    <col min="56" max="112" width="2.7109375" customWidth="1"/>
    <col min="113" max="114" width="3.7109375" customWidth="1"/>
  </cols>
  <sheetData>
    <row r="1" spans="1:52" ht="15.7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2" ht="18.75" x14ac:dyDescent="0.3">
      <c r="A2" s="1"/>
      <c r="B2" s="1"/>
      <c r="C2" s="70"/>
      <c r="D2" s="70"/>
      <c r="E2" s="70"/>
      <c r="F2" s="70"/>
      <c r="G2" s="70"/>
      <c r="H2" s="70"/>
      <c r="I2" s="70"/>
      <c r="J2" s="70"/>
      <c r="K2" s="70"/>
      <c r="L2" s="70"/>
      <c r="M2" s="70" t="s">
        <v>350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1"/>
      <c r="AY2" s="1"/>
    </row>
    <row r="3" spans="1:52" ht="15.75" x14ac:dyDescent="0.25">
      <c r="A3" s="1"/>
      <c r="B3" s="1"/>
      <c r="C3" s="1"/>
      <c r="D3" s="1"/>
      <c r="E3" s="1"/>
      <c r="F3" s="1"/>
      <c r="G3" s="1"/>
      <c r="H3" s="1"/>
      <c r="I3" s="3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2" ht="22.5" x14ac:dyDescent="0.3">
      <c r="A4" s="1"/>
      <c r="B4" s="1"/>
      <c r="C4" s="70"/>
      <c r="D4" s="70"/>
      <c r="E4" s="70"/>
      <c r="F4" s="70"/>
      <c r="G4" s="70"/>
      <c r="H4" s="70"/>
      <c r="I4" s="70"/>
      <c r="J4" s="70"/>
      <c r="K4" s="70"/>
      <c r="L4" s="70"/>
      <c r="M4" s="71" t="s">
        <v>15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1"/>
      <c r="AY4" s="1"/>
    </row>
    <row r="5" spans="1:52" ht="15.75" x14ac:dyDescent="0.25">
      <c r="A5" s="1"/>
      <c r="B5" s="1"/>
      <c r="C5" s="1"/>
      <c r="D5" s="1"/>
      <c r="E5" s="1"/>
      <c r="F5" s="1"/>
      <c r="G5" s="1"/>
      <c r="H5" s="1"/>
      <c r="I5" s="3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2" ht="15.75" x14ac:dyDescent="0.25">
      <c r="A6" s="1"/>
      <c r="B6" s="5"/>
      <c r="C6" s="6" t="s">
        <v>7</v>
      </c>
      <c r="D6" s="7"/>
      <c r="E6" s="7"/>
      <c r="F6" s="7"/>
      <c r="G6" s="7"/>
      <c r="H6" s="7"/>
      <c r="I6" s="11" t="s">
        <v>8</v>
      </c>
      <c r="J6" s="7"/>
      <c r="K6" s="994" t="str">
        <f>'Rekap1 +tunjangan'!B54</f>
        <v>KOMAWATI, SE.,MM</v>
      </c>
      <c r="L6" s="995"/>
      <c r="M6" s="995"/>
      <c r="N6" s="995"/>
      <c r="O6" s="995"/>
      <c r="P6" s="995"/>
      <c r="Q6" s="995"/>
      <c r="R6" s="995"/>
      <c r="S6" s="995"/>
      <c r="T6" s="995"/>
      <c r="U6" s="995"/>
      <c r="V6" s="995"/>
      <c r="W6" s="995"/>
      <c r="X6" s="996"/>
      <c r="Y6" s="90"/>
      <c r="Z6" s="1"/>
      <c r="AA6" s="8" t="s">
        <v>208</v>
      </c>
      <c r="AB6" s="7"/>
      <c r="AC6" s="7"/>
      <c r="AD6" s="7"/>
      <c r="AE6" s="7"/>
      <c r="AF6" s="11" t="s">
        <v>8</v>
      </c>
      <c r="AG6" s="7"/>
      <c r="AH6" s="994" t="s">
        <v>425</v>
      </c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1004"/>
    </row>
    <row r="7" spans="1:52" ht="3" customHeight="1" x14ac:dyDescent="0.25">
      <c r="A7" s="1"/>
      <c r="B7" s="1"/>
      <c r="C7" s="1"/>
      <c r="D7" s="1"/>
      <c r="E7" s="1"/>
      <c r="F7" s="1"/>
      <c r="G7" s="1"/>
      <c r="H7" s="1"/>
      <c r="I7" s="10"/>
      <c r="J7" s="1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1"/>
      <c r="AA7" s="2"/>
      <c r="AB7" s="1"/>
      <c r="AC7" s="1"/>
      <c r="AD7" s="1"/>
      <c r="AE7" s="1"/>
      <c r="AF7" s="12"/>
      <c r="AG7" s="1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1"/>
      <c r="AY7" s="1"/>
    </row>
    <row r="8" spans="1:52" ht="15.75" x14ac:dyDescent="0.25">
      <c r="A8" s="1"/>
      <c r="B8" s="5"/>
      <c r="C8" s="6" t="s">
        <v>21</v>
      </c>
      <c r="D8" s="7"/>
      <c r="E8" s="7"/>
      <c r="F8" s="7"/>
      <c r="G8" s="7"/>
      <c r="H8" s="7"/>
      <c r="I8" s="11" t="s">
        <v>8</v>
      </c>
      <c r="J8" s="7"/>
      <c r="K8" s="994" t="s">
        <v>402</v>
      </c>
      <c r="L8" s="995"/>
      <c r="M8" s="995"/>
      <c r="N8" s="995"/>
      <c r="O8" s="995"/>
      <c r="P8" s="995"/>
      <c r="Q8" s="995"/>
      <c r="R8" s="995"/>
      <c r="S8" s="995"/>
      <c r="T8" s="995"/>
      <c r="U8" s="995"/>
      <c r="V8" s="995"/>
      <c r="W8" s="995"/>
      <c r="X8" s="996"/>
      <c r="Y8" s="90"/>
      <c r="Z8" s="1"/>
      <c r="AA8" s="8" t="s">
        <v>12</v>
      </c>
      <c r="AB8" s="7"/>
      <c r="AC8" s="7"/>
      <c r="AD8" s="7"/>
      <c r="AE8" s="7"/>
      <c r="AF8" s="11" t="s">
        <v>8</v>
      </c>
      <c r="AG8" s="7"/>
      <c r="AH8" s="997">
        <f>pandu!AH8</f>
        <v>42659</v>
      </c>
      <c r="AI8" s="997"/>
      <c r="AJ8" s="997"/>
      <c r="AK8" s="997"/>
      <c r="AL8" s="997"/>
      <c r="AM8" s="67" t="s">
        <v>18</v>
      </c>
      <c r="AN8" s="7"/>
      <c r="AO8" s="997">
        <f>pandu!AO8</f>
        <v>42689</v>
      </c>
      <c r="AP8" s="997"/>
      <c r="AQ8" s="997"/>
      <c r="AR8" s="997"/>
      <c r="AS8" s="997"/>
      <c r="AT8" s="68"/>
      <c r="AU8" s="68"/>
      <c r="AV8" s="68"/>
      <c r="AW8" s="68"/>
      <c r="AX8" s="7"/>
      <c r="AY8" s="74"/>
    </row>
    <row r="9" spans="1:52" ht="3" customHeight="1" x14ac:dyDescent="0.25">
      <c r="A9" s="1"/>
      <c r="B9" s="1"/>
      <c r="C9" s="1"/>
      <c r="D9" s="1"/>
      <c r="E9" s="1"/>
      <c r="F9" s="1"/>
      <c r="G9" s="1"/>
      <c r="H9" s="1"/>
      <c r="I9" s="10"/>
      <c r="J9" s="1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1"/>
      <c r="AA9" s="2"/>
      <c r="AB9" s="1"/>
      <c r="AC9" s="1"/>
      <c r="AD9" s="1"/>
      <c r="AE9" s="1"/>
      <c r="AF9" s="12"/>
      <c r="AG9" s="1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1"/>
      <c r="AY9" s="1"/>
    </row>
    <row r="10" spans="1:52" ht="15.75" x14ac:dyDescent="0.25">
      <c r="A10" s="1"/>
      <c r="B10" s="5"/>
      <c r="C10" s="6" t="s">
        <v>6</v>
      </c>
      <c r="D10" s="7"/>
      <c r="E10" s="7"/>
      <c r="F10" s="7"/>
      <c r="G10" s="7"/>
      <c r="H10" s="7"/>
      <c r="I10" s="11" t="s">
        <v>8</v>
      </c>
      <c r="J10" s="7"/>
      <c r="K10" s="999" t="s">
        <v>424</v>
      </c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1"/>
      <c r="Y10" s="91"/>
      <c r="Z10" s="1"/>
      <c r="AA10" s="8" t="s">
        <v>13</v>
      </c>
      <c r="AB10" s="7"/>
      <c r="AC10" s="7"/>
      <c r="AD10" s="7"/>
      <c r="AE10" s="7"/>
      <c r="AF10" s="11" t="s">
        <v>8</v>
      </c>
      <c r="AG10" s="7"/>
      <c r="AH10" s="1002">
        <f>'Rekap1 +tunjangan'!C54</f>
        <v>37266</v>
      </c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7"/>
      <c r="AY10" s="74"/>
    </row>
    <row r="11" spans="1:52" ht="3" customHeight="1" x14ac:dyDescent="0.25">
      <c r="A11" s="1"/>
      <c r="B11" s="1"/>
      <c r="C11" s="1"/>
      <c r="D11" s="1"/>
      <c r="E11" s="1"/>
      <c r="F11" s="1"/>
      <c r="G11" s="1"/>
      <c r="H11" s="1"/>
      <c r="I11" s="10"/>
      <c r="J11" s="1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1"/>
      <c r="AA11" s="2"/>
      <c r="AB11" s="1"/>
      <c r="AC11" s="1"/>
      <c r="AD11" s="1"/>
      <c r="AE11" s="1"/>
      <c r="AF11" s="12"/>
      <c r="AG11" s="1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1"/>
      <c r="AY11" s="1"/>
    </row>
    <row r="12" spans="1:52" ht="15.75" x14ac:dyDescent="0.25">
      <c r="A12" s="1"/>
      <c r="B12" s="5"/>
      <c r="C12" s="6" t="s">
        <v>104</v>
      </c>
      <c r="D12" s="7"/>
      <c r="E12" s="7"/>
      <c r="F12" s="7"/>
      <c r="G12" s="7"/>
      <c r="H12" s="7"/>
      <c r="I12" s="87" t="s">
        <v>8</v>
      </c>
      <c r="J12" s="7"/>
      <c r="K12" s="994" t="s">
        <v>116</v>
      </c>
      <c r="L12" s="995"/>
      <c r="M12" s="995"/>
      <c r="N12" s="995"/>
      <c r="O12" s="995"/>
      <c r="P12" s="995"/>
      <c r="Q12" s="995"/>
      <c r="R12" s="995"/>
      <c r="S12" s="995"/>
      <c r="T12" s="995"/>
      <c r="U12" s="995"/>
      <c r="V12" s="995"/>
      <c r="W12" s="995"/>
      <c r="X12" s="996"/>
      <c r="Y12" s="90"/>
      <c r="Z12" s="1"/>
      <c r="AA12" s="8" t="s">
        <v>14</v>
      </c>
      <c r="AB12" s="7"/>
      <c r="AC12" s="7"/>
      <c r="AD12" s="7"/>
      <c r="AE12" s="7"/>
      <c r="AF12" s="11" t="s">
        <v>8</v>
      </c>
      <c r="AG12" s="7"/>
      <c r="AH12" s="1014" t="s">
        <v>459</v>
      </c>
      <c r="AI12" s="994"/>
      <c r="AJ12" s="994"/>
      <c r="AK12" s="994"/>
      <c r="AL12" s="994"/>
      <c r="AM12" s="994"/>
      <c r="AN12" s="67" t="s">
        <v>161</v>
      </c>
      <c r="AO12" s="67"/>
      <c r="AP12" s="67"/>
      <c r="AQ12" s="67"/>
      <c r="AR12" s="67"/>
      <c r="AS12" s="67"/>
      <c r="AT12" s="67"/>
      <c r="AU12" s="67"/>
      <c r="AV12" s="67"/>
      <c r="AW12" s="67"/>
      <c r="AX12" s="7"/>
      <c r="AY12" s="74"/>
    </row>
    <row r="13" spans="1:52" ht="15.75" x14ac:dyDescent="0.25">
      <c r="A13" s="1"/>
      <c r="B13" s="1"/>
      <c r="C13" s="1"/>
      <c r="D13" s="1"/>
      <c r="E13" s="1"/>
      <c r="F13" s="1"/>
      <c r="G13" s="1"/>
      <c r="H13" s="1"/>
      <c r="I13" s="3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2" ht="15.75" x14ac:dyDescent="0.25">
      <c r="A14" s="1"/>
      <c r="B14" s="1" t="s">
        <v>167</v>
      </c>
      <c r="C14" s="1" t="s"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"/>
      <c r="Q14" s="4" t="s">
        <v>8</v>
      </c>
      <c r="R14" s="1"/>
      <c r="S14" s="970">
        <f>'Rekap1 +tunjangan'!E54</f>
        <v>6741975</v>
      </c>
      <c r="T14" s="971"/>
      <c r="U14" s="971"/>
      <c r="V14" s="971"/>
      <c r="W14" s="971"/>
      <c r="X14" s="972"/>
      <c r="Y14" s="108"/>
      <c r="Z14" s="1"/>
      <c r="AA14" s="1" t="s">
        <v>166</v>
      </c>
      <c r="AB14" s="1" t="s">
        <v>153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ht="3" customHeight="1" x14ac:dyDescent="0.25">
      <c r="A15" s="1"/>
      <c r="B15" s="1"/>
      <c r="C15" s="1"/>
      <c r="D15" s="1"/>
      <c r="E15" s="1"/>
      <c r="F15" s="1"/>
      <c r="G15" s="1"/>
      <c r="H15" s="1"/>
      <c r="I15" s="3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15.75" x14ac:dyDescent="0.25">
      <c r="A16" s="1"/>
      <c r="B16" s="1" t="s">
        <v>168</v>
      </c>
      <c r="C16" s="1" t="s">
        <v>125</v>
      </c>
      <c r="D16" s="1"/>
      <c r="E16" s="1"/>
      <c r="F16" s="1"/>
      <c r="G16" s="1"/>
      <c r="H16" s="1"/>
      <c r="I16" s="1"/>
      <c r="J16" s="1"/>
      <c r="K16" s="16"/>
      <c r="L16" s="16"/>
      <c r="M16" s="16"/>
      <c r="N16" s="16"/>
      <c r="O16" s="1"/>
      <c r="P16" s="4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 t="s">
        <v>108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5" ht="3" customHeight="1" x14ac:dyDescent="0.25">
      <c r="A17" s="1"/>
      <c r="B17" s="1"/>
      <c r="C17" s="1"/>
      <c r="D17" s="1"/>
      <c r="E17" s="1"/>
      <c r="F17" s="1"/>
      <c r="G17" s="1"/>
      <c r="H17" s="1"/>
      <c r="I17" s="4"/>
      <c r="J17" s="1"/>
      <c r="K17" s="39"/>
      <c r="L17" s="39"/>
      <c r="M17" s="39"/>
      <c r="N17" s="39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39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5" ht="15.75" x14ac:dyDescent="0.25">
      <c r="A18" s="1"/>
      <c r="B18" s="1"/>
      <c r="C18" s="1" t="s">
        <v>20</v>
      </c>
      <c r="D18" s="1"/>
      <c r="E18" s="1"/>
      <c r="F18" s="1"/>
      <c r="G18" s="1"/>
      <c r="H18" s="1"/>
      <c r="I18" s="4"/>
      <c r="J18" s="1"/>
      <c r="K18" s="1"/>
      <c r="L18" s="1"/>
      <c r="M18" s="1"/>
      <c r="N18" s="1"/>
      <c r="O18" s="1"/>
      <c r="P18" s="4"/>
      <c r="Q18" s="4" t="s">
        <v>8</v>
      </c>
      <c r="R18" s="1"/>
      <c r="S18" s="970">
        <f>'Rekap1 +tunjangan'!G54</f>
        <v>1100000</v>
      </c>
      <c r="T18" s="971"/>
      <c r="U18" s="971"/>
      <c r="V18" s="971"/>
      <c r="W18" s="971"/>
      <c r="X18" s="972"/>
      <c r="Y18" s="108"/>
      <c r="Z18" s="1"/>
      <c r="AA18" s="1"/>
      <c r="AB18" s="1" t="s">
        <v>550</v>
      </c>
      <c r="AC18" s="1"/>
      <c r="AD18" s="1"/>
      <c r="AE18" s="1"/>
      <c r="AF18" s="4"/>
      <c r="AG18" s="15"/>
      <c r="AH18" s="16"/>
      <c r="AI18" s="16"/>
      <c r="AJ18" s="505"/>
      <c r="AK18" s="505"/>
      <c r="AL18" s="16"/>
      <c r="AM18" s="16"/>
      <c r="AN18" s="16"/>
      <c r="AO18" s="15"/>
      <c r="AP18" s="992"/>
      <c r="AQ18" s="993"/>
      <c r="AR18" s="107"/>
      <c r="AS18" s="1"/>
      <c r="AT18" s="1" t="s">
        <v>8</v>
      </c>
      <c r="AU18" s="970">
        <f>'Rekap1 +tunjangan'!AM54</f>
        <v>78419.75</v>
      </c>
      <c r="AV18" s="971"/>
      <c r="AW18" s="971"/>
      <c r="AX18" s="971"/>
      <c r="AY18" s="971"/>
      <c r="AZ18" s="972"/>
    </row>
    <row r="19" spans="1:55" ht="3" customHeight="1" x14ac:dyDescent="0.25">
      <c r="A19" s="1"/>
      <c r="B19" s="1"/>
      <c r="C19" s="1"/>
      <c r="D19" s="1"/>
      <c r="E19" s="1"/>
      <c r="F19" s="1"/>
      <c r="G19" s="1"/>
      <c r="H19" s="1"/>
      <c r="I19" s="4"/>
      <c r="J19" s="1"/>
      <c r="K19" s="1"/>
      <c r="L19" s="1"/>
      <c r="M19" s="15"/>
      <c r="N19" s="15"/>
      <c r="O19" s="1"/>
      <c r="P19" s="4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504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>
        <v>0</v>
      </c>
      <c r="AX19" s="1"/>
      <c r="AY19" s="1"/>
      <c r="AZ19" s="1"/>
    </row>
    <row r="20" spans="1:55" ht="15.75" x14ac:dyDescent="0.25">
      <c r="A20" s="1"/>
      <c r="B20" s="1"/>
      <c r="C20" s="1" t="s">
        <v>41</v>
      </c>
      <c r="D20" s="1"/>
      <c r="E20" s="1"/>
      <c r="F20" s="1"/>
      <c r="G20" s="1"/>
      <c r="H20" s="1"/>
      <c r="I20" s="4"/>
      <c r="J20" s="1"/>
      <c r="K20" s="1"/>
      <c r="L20" s="1"/>
      <c r="M20" s="1"/>
      <c r="N20" s="1"/>
      <c r="O20" s="1"/>
      <c r="P20" s="4"/>
      <c r="Q20" s="4" t="s">
        <v>8</v>
      </c>
      <c r="R20" s="1"/>
      <c r="S20" s="970">
        <f>'Rekap1 +tunjangan'!H54</f>
        <v>0</v>
      </c>
      <c r="T20" s="971"/>
      <c r="U20" s="971"/>
      <c r="V20" s="971"/>
      <c r="W20" s="971"/>
      <c r="X20" s="972"/>
      <c r="Y20" s="108"/>
      <c r="Z20" s="1"/>
      <c r="AA20" s="1"/>
      <c r="AB20" s="1" t="s">
        <v>88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992"/>
      <c r="AQ20" s="992"/>
      <c r="AR20" s="119"/>
      <c r="AS20" s="1"/>
      <c r="AT20" s="1" t="s">
        <v>8</v>
      </c>
      <c r="AU20" s="970">
        <f>'Rekap1 +tunjangan'!AF54</f>
        <v>285474.375</v>
      </c>
      <c r="AV20" s="971"/>
      <c r="AW20" s="971"/>
      <c r="AX20" s="971"/>
      <c r="AY20" s="971"/>
      <c r="AZ20" s="972"/>
    </row>
    <row r="21" spans="1:55" ht="3" customHeight="1" x14ac:dyDescent="0.25">
      <c r="A21" s="1"/>
      <c r="B21" s="1"/>
      <c r="C21" s="1"/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39"/>
      <c r="Q21" s="39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504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5" ht="15.75" x14ac:dyDescent="0.25">
      <c r="A22" s="1"/>
      <c r="B22" s="1"/>
      <c r="C22" s="1" t="s">
        <v>21</v>
      </c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4"/>
      <c r="Q22" s="4" t="s">
        <v>8</v>
      </c>
      <c r="R22" s="1"/>
      <c r="S22" s="970">
        <f>'Rekap1 +tunjangan'!I54</f>
        <v>700000</v>
      </c>
      <c r="T22" s="971"/>
      <c r="U22" s="971"/>
      <c r="V22" s="971"/>
      <c r="W22" s="971"/>
      <c r="X22" s="972"/>
      <c r="Y22" s="108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013"/>
      <c r="AV22" s="1013"/>
      <c r="AW22" s="1013"/>
      <c r="AX22" s="1013"/>
      <c r="AY22" s="1013"/>
      <c r="AZ22" s="1013"/>
    </row>
    <row r="23" spans="1:55" ht="3" customHeight="1" x14ac:dyDescent="0.25">
      <c r="A23" s="1"/>
      <c r="B23" s="1"/>
      <c r="C23" s="1"/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39"/>
      <c r="Q23" s="39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504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5" ht="15.75" x14ac:dyDescent="0.25">
      <c r="A24" s="1"/>
      <c r="B24" s="1"/>
      <c r="C24" s="1" t="s">
        <v>508</v>
      </c>
      <c r="D24" s="1"/>
      <c r="E24" s="1"/>
      <c r="F24" s="1"/>
      <c r="G24" s="1"/>
      <c r="H24" s="1"/>
      <c r="I24" s="4"/>
      <c r="J24" s="1"/>
      <c r="K24" s="992"/>
      <c r="L24" s="992"/>
      <c r="M24" s="130"/>
      <c r="N24" s="107"/>
      <c r="O24" s="1"/>
      <c r="P24" s="4"/>
      <c r="Q24" s="4" t="s">
        <v>8</v>
      </c>
      <c r="R24" s="1"/>
      <c r="S24" s="970">
        <f>'Rekap1 +tunjangan'!L54</f>
        <v>350000</v>
      </c>
      <c r="T24" s="971"/>
      <c r="U24" s="971"/>
      <c r="V24" s="971"/>
      <c r="W24" s="971"/>
      <c r="X24" s="972"/>
      <c r="Y24" s="108"/>
      <c r="Z24" s="1"/>
      <c r="AA24" s="1"/>
      <c r="AB24" s="1" t="s">
        <v>551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5" ht="3" customHeight="1" x14ac:dyDescent="0.25">
      <c r="A25" s="1"/>
      <c r="B25" s="1"/>
      <c r="C25" s="1"/>
      <c r="D25" s="1"/>
      <c r="E25" s="1"/>
      <c r="F25" s="1"/>
      <c r="G25" s="1"/>
      <c r="H25" s="1"/>
      <c r="I25" s="4"/>
      <c r="J25" s="1"/>
      <c r="K25" s="1"/>
      <c r="L25" s="1"/>
      <c r="M25" s="1"/>
      <c r="N25" s="1"/>
      <c r="O25" s="1"/>
      <c r="P25" s="39"/>
      <c r="Q25" s="39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5" ht="15.75" x14ac:dyDescent="0.25">
      <c r="A26" s="1"/>
      <c r="B26" s="1"/>
      <c r="C26" s="1" t="s">
        <v>1</v>
      </c>
      <c r="D26" s="1"/>
      <c r="E26" s="1"/>
      <c r="F26" s="1"/>
      <c r="G26" s="1"/>
      <c r="H26" s="1"/>
      <c r="I26" s="4"/>
      <c r="J26" s="1"/>
      <c r="K26" s="990">
        <f>'Rekap1 +tunjangan'!D54</f>
        <v>19</v>
      </c>
      <c r="L26" s="991"/>
      <c r="M26" s="125" t="s">
        <v>31</v>
      </c>
      <c r="N26" s="107"/>
      <c r="O26" s="1"/>
      <c r="P26" s="4"/>
      <c r="Q26" s="4" t="s">
        <v>8</v>
      </c>
      <c r="R26" s="1"/>
      <c r="S26" s="970">
        <f>'Rekap1 +tunjangan'!N54</f>
        <v>1045000</v>
      </c>
      <c r="T26" s="971"/>
      <c r="U26" s="971"/>
      <c r="V26" s="971"/>
      <c r="W26" s="971"/>
      <c r="X26" s="972"/>
      <c r="Y26" s="108"/>
      <c r="Z26" s="1"/>
      <c r="AA26" s="1"/>
      <c r="AB26" s="1" t="s">
        <v>128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969">
        <v>0.02</v>
      </c>
      <c r="AN26" s="969"/>
      <c r="AO26" s="969"/>
      <c r="AP26" s="1"/>
      <c r="AQ26" s="1"/>
      <c r="AR26" s="1"/>
      <c r="AS26" s="1"/>
      <c r="AT26" s="1" t="s">
        <v>8</v>
      </c>
      <c r="AU26" s="970">
        <f>'BPJS Ketenagakerjaan'!K35</f>
        <v>170839.5</v>
      </c>
      <c r="AV26" s="971"/>
      <c r="AW26" s="971"/>
      <c r="AX26" s="971"/>
      <c r="AY26" s="971"/>
      <c r="AZ26" s="972"/>
    </row>
    <row r="27" spans="1:55" ht="3" customHeight="1" x14ac:dyDescent="0.25">
      <c r="A27" s="1"/>
      <c r="B27" s="1"/>
      <c r="C27" s="1"/>
      <c r="D27" s="1"/>
      <c r="E27" s="1"/>
      <c r="F27" s="1"/>
      <c r="G27" s="1"/>
      <c r="H27" s="1"/>
      <c r="I27" s="4"/>
      <c r="J27" s="1"/>
      <c r="K27" s="1"/>
      <c r="L27" s="1"/>
      <c r="M27" s="3"/>
      <c r="N27" s="1"/>
      <c r="O27" s="1"/>
      <c r="P27" s="4"/>
      <c r="Q27" s="4"/>
      <c r="R27" s="1"/>
      <c r="S27" s="108"/>
      <c r="T27" s="108"/>
      <c r="U27" s="108"/>
      <c r="V27" s="108"/>
      <c r="W27" s="108"/>
      <c r="X27" s="108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5" ht="15.75" x14ac:dyDescent="0.25">
      <c r="A28" s="1"/>
      <c r="B28" s="1"/>
      <c r="C28" s="1" t="s">
        <v>2</v>
      </c>
      <c r="D28" s="1"/>
      <c r="E28" s="1"/>
      <c r="F28" s="1"/>
      <c r="G28" s="1"/>
      <c r="H28" s="1"/>
      <c r="I28" s="4"/>
      <c r="J28" s="1"/>
      <c r="K28" s="990">
        <f>K26</f>
        <v>19</v>
      </c>
      <c r="L28" s="991"/>
      <c r="M28" s="125" t="s">
        <v>31</v>
      </c>
      <c r="N28" s="107"/>
      <c r="O28" s="1"/>
      <c r="P28" s="4"/>
      <c r="Q28" s="4" t="s">
        <v>8</v>
      </c>
      <c r="R28" s="1"/>
      <c r="S28" s="970">
        <f>'Rekap1 +tunjangan'!P54</f>
        <v>1482000</v>
      </c>
      <c r="T28" s="971"/>
      <c r="U28" s="971"/>
      <c r="V28" s="971"/>
      <c r="W28" s="971"/>
      <c r="X28" s="972"/>
      <c r="Y28" s="108"/>
      <c r="Z28" s="1"/>
      <c r="AA28" s="1"/>
      <c r="AB28" s="1" t="s">
        <v>602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969">
        <v>0.01</v>
      </c>
      <c r="AN28" s="969"/>
      <c r="AO28" s="969"/>
      <c r="AP28" s="88"/>
      <c r="AQ28" s="1"/>
      <c r="AR28" s="1"/>
      <c r="AS28" s="1"/>
      <c r="AT28" s="1" t="s">
        <v>8</v>
      </c>
      <c r="AU28" s="970">
        <f>'BPJS Ketenagakerjaan'!P35</f>
        <v>73353</v>
      </c>
      <c r="AV28" s="971"/>
      <c r="AW28" s="971"/>
      <c r="AX28" s="971"/>
      <c r="AY28" s="971"/>
      <c r="AZ28" s="972"/>
    </row>
    <row r="29" spans="1:55" ht="3" customHeight="1" x14ac:dyDescent="0.25">
      <c r="A29" s="1"/>
      <c r="B29" s="1"/>
      <c r="C29" s="1"/>
      <c r="D29" s="1"/>
      <c r="E29" s="1"/>
      <c r="F29" s="1"/>
      <c r="G29" s="1"/>
      <c r="H29" s="1"/>
      <c r="I29" s="4"/>
      <c r="J29" s="1"/>
      <c r="K29" s="1"/>
      <c r="L29" s="1"/>
      <c r="M29" s="1"/>
      <c r="N29" s="1"/>
      <c r="O29" s="1"/>
      <c r="P29" s="4"/>
      <c r="Q29" s="4"/>
      <c r="R29" s="1"/>
      <c r="S29" s="108"/>
      <c r="T29" s="108"/>
      <c r="U29" s="108"/>
      <c r="V29" s="108"/>
      <c r="W29" s="108"/>
      <c r="X29" s="108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5" ht="15.75" x14ac:dyDescent="0.25">
      <c r="A30" s="1"/>
      <c r="B30" s="1"/>
      <c r="C30" s="1" t="s">
        <v>3</v>
      </c>
      <c r="D30" s="1"/>
      <c r="E30" s="1"/>
      <c r="F30" s="1"/>
      <c r="G30" s="1"/>
      <c r="H30" s="1"/>
      <c r="I30" s="4"/>
      <c r="J30" s="1"/>
      <c r="K30" s="1"/>
      <c r="L30" s="1"/>
      <c r="M30" s="107"/>
      <c r="N30" s="107"/>
      <c r="O30" s="1"/>
      <c r="P30" s="39"/>
      <c r="Q30" s="39" t="s">
        <v>8</v>
      </c>
      <c r="R30" s="1"/>
      <c r="S30" s="970">
        <f>'Rekap1 +tunjangan'!Q54</f>
        <v>0</v>
      </c>
      <c r="T30" s="971"/>
      <c r="U30" s="971"/>
      <c r="V30" s="971"/>
      <c r="W30" s="971"/>
      <c r="X30" s="972"/>
      <c r="Y30" s="108"/>
      <c r="Z30" s="1"/>
      <c r="AA30" s="1"/>
      <c r="AB30" s="1" t="s">
        <v>172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013"/>
      <c r="AV30" s="1013"/>
      <c r="AW30" s="1013"/>
      <c r="AX30" s="1013"/>
      <c r="AY30" s="1013"/>
      <c r="AZ30" s="1013"/>
    </row>
    <row r="31" spans="1:55" ht="3" customHeight="1" x14ac:dyDescent="0.25">
      <c r="A31" s="1"/>
      <c r="B31" s="1"/>
      <c r="C31" s="1"/>
      <c r="D31" s="1"/>
      <c r="E31" s="1"/>
      <c r="F31" s="1"/>
      <c r="G31" s="1"/>
      <c r="H31" s="1"/>
      <c r="I31" s="4"/>
      <c r="J31" s="1"/>
      <c r="K31" s="1"/>
      <c r="L31" s="1"/>
      <c r="M31" s="1"/>
      <c r="N31" s="1"/>
      <c r="O31" s="1"/>
      <c r="P31" s="39"/>
      <c r="Q31" s="39"/>
      <c r="R31" s="1"/>
      <c r="S31" s="1"/>
      <c r="T31" s="1"/>
      <c r="U31" s="1"/>
      <c r="V31" s="1"/>
      <c r="W31" s="1"/>
      <c r="X31" s="1"/>
      <c r="Y31" s="108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5" ht="15.75" x14ac:dyDescent="0.25">
      <c r="A32" s="1"/>
      <c r="B32" s="1"/>
      <c r="C32" s="1" t="s">
        <v>105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39"/>
      <c r="Q32" s="39" t="s">
        <v>8</v>
      </c>
      <c r="R32" s="1"/>
      <c r="S32" s="970">
        <f>'Rekap1 +tunjangan'!R54</f>
        <v>0</v>
      </c>
      <c r="T32" s="971"/>
      <c r="U32" s="971"/>
      <c r="V32" s="971"/>
      <c r="W32" s="971"/>
      <c r="X32" s="972"/>
      <c r="Y32" s="108"/>
      <c r="Z32" s="1"/>
      <c r="AA32" s="1"/>
      <c r="AB32" s="1" t="s">
        <v>174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 t="s">
        <v>8</v>
      </c>
      <c r="AU32" s="970">
        <f>KOPERASI!C31</f>
        <v>0</v>
      </c>
      <c r="AV32" s="971"/>
      <c r="AW32" s="971"/>
      <c r="AX32" s="971"/>
      <c r="AY32" s="971"/>
      <c r="AZ32" s="972"/>
      <c r="BB32" s="1"/>
      <c r="BC32" s="1"/>
    </row>
    <row r="33" spans="1:52" ht="3" customHeight="1" x14ac:dyDescent="0.25">
      <c r="A33" s="1"/>
      <c r="B33" s="1"/>
      <c r="C33" s="1"/>
      <c r="D33" s="1"/>
      <c r="E33" s="1"/>
      <c r="F33" s="1"/>
      <c r="G33" s="1"/>
      <c r="H33" s="1"/>
      <c r="I33" s="4"/>
      <c r="J33" s="1"/>
      <c r="K33" s="1"/>
      <c r="L33" s="1"/>
      <c r="M33" s="1"/>
      <c r="N33" s="1"/>
      <c r="O33" s="1"/>
      <c r="P33" s="39"/>
      <c r="Q33" s="39"/>
      <c r="R33" s="1"/>
      <c r="S33" s="108"/>
      <c r="T33" s="108"/>
      <c r="U33" s="108"/>
      <c r="V33" s="108"/>
      <c r="W33" s="108"/>
      <c r="X33" s="108"/>
      <c r="Y33" s="108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x14ac:dyDescent="0.25">
      <c r="A34" s="1"/>
      <c r="B34" s="1"/>
      <c r="C34" s="1" t="s">
        <v>106</v>
      </c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4"/>
      <c r="Q34" s="4" t="s">
        <v>8</v>
      </c>
      <c r="R34" s="1"/>
      <c r="S34" s="970">
        <f>'Rekap1 +tunjangan'!T54</f>
        <v>0</v>
      </c>
      <c r="T34" s="971"/>
      <c r="U34" s="971"/>
      <c r="V34" s="971"/>
      <c r="W34" s="971"/>
      <c r="X34" s="972"/>
      <c r="Y34" s="108"/>
      <c r="Z34" s="1"/>
      <c r="AA34" s="1"/>
      <c r="AB34" s="1" t="s">
        <v>173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 t="s">
        <v>8</v>
      </c>
      <c r="AU34" s="970">
        <f>KOPERASI!D31</f>
        <v>100000</v>
      </c>
      <c r="AV34" s="971"/>
      <c r="AW34" s="971"/>
      <c r="AX34" s="971"/>
      <c r="AY34" s="971"/>
      <c r="AZ34" s="972"/>
    </row>
    <row r="35" spans="1:52" ht="3" customHeight="1" x14ac:dyDescent="0.25">
      <c r="A35" s="1"/>
      <c r="B35" s="1"/>
      <c r="C35" s="1"/>
      <c r="D35" s="1"/>
      <c r="E35" s="1"/>
      <c r="F35" s="1"/>
      <c r="G35" s="1"/>
      <c r="H35" s="1"/>
      <c r="I35" s="4"/>
      <c r="J35" s="1"/>
      <c r="K35" s="1"/>
      <c r="L35" s="1"/>
      <c r="M35" s="1"/>
      <c r="N35" s="1"/>
      <c r="O35" s="1"/>
      <c r="P35" s="4"/>
      <c r="Q35" s="4"/>
      <c r="R35" s="1"/>
      <c r="S35" s="108"/>
      <c r="T35" s="108"/>
      <c r="U35" s="108"/>
      <c r="V35" s="108"/>
      <c r="W35" s="108"/>
      <c r="X35" s="108"/>
      <c r="Y35" s="1"/>
      <c r="Z35" s="1"/>
      <c r="AA35" s="1"/>
      <c r="AB35" s="1"/>
      <c r="AC35" s="1"/>
      <c r="AD35" s="1"/>
      <c r="AE35" s="1"/>
      <c r="AF35" s="39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x14ac:dyDescent="0.25">
      <c r="A36" s="1"/>
      <c r="B36" s="1"/>
      <c r="C36" s="1" t="s">
        <v>183</v>
      </c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39"/>
      <c r="Q36" s="39" t="s">
        <v>8</v>
      </c>
      <c r="R36" s="1"/>
      <c r="S36" s="970">
        <f>'Rekap1 +tunjangan'!U54</f>
        <v>0</v>
      </c>
      <c r="T36" s="971"/>
      <c r="U36" s="971"/>
      <c r="V36" s="971"/>
      <c r="W36" s="971"/>
      <c r="X36" s="972"/>
      <c r="Y36" s="108"/>
      <c r="Z36" s="1"/>
      <c r="AA36" s="1"/>
      <c r="AB36" s="1" t="s">
        <v>175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 t="s">
        <v>8</v>
      </c>
      <c r="AU36" s="970">
        <f>KOPERASI!E31</f>
        <v>0</v>
      </c>
      <c r="AV36" s="971"/>
      <c r="AW36" s="971"/>
      <c r="AX36" s="971"/>
      <c r="AY36" s="971"/>
      <c r="AZ36" s="972"/>
    </row>
    <row r="37" spans="1:52" ht="3" customHeight="1" x14ac:dyDescent="0.25">
      <c r="A37" s="1"/>
      <c r="B37" s="1"/>
      <c r="C37" s="1"/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4"/>
      <c r="P37" s="4"/>
      <c r="Q37" s="4"/>
      <c r="R37" s="1"/>
      <c r="S37" s="108"/>
      <c r="T37" s="108"/>
      <c r="U37" s="108"/>
      <c r="V37" s="108"/>
      <c r="W37" s="108"/>
      <c r="X37" s="108"/>
      <c r="Y37" s="108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x14ac:dyDescent="0.25">
      <c r="A38" s="1"/>
      <c r="B38" s="1"/>
      <c r="C38" s="1" t="s">
        <v>187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39" t="s">
        <v>8</v>
      </c>
      <c r="R38" s="1"/>
      <c r="S38" s="970">
        <f>'Rekap1 +tunjangan'!W54</f>
        <v>0</v>
      </c>
      <c r="T38" s="971"/>
      <c r="U38" s="971"/>
      <c r="V38" s="971"/>
      <c r="W38" s="971"/>
      <c r="X38" s="972"/>
      <c r="Y38" s="108"/>
      <c r="Z38" s="1"/>
      <c r="AA38" s="1"/>
      <c r="AB38" s="1" t="s">
        <v>200</v>
      </c>
      <c r="AC38" s="1"/>
      <c r="AD38" s="1"/>
      <c r="AE38" s="1"/>
      <c r="AF38" s="1"/>
      <c r="AG38" s="5" t="s">
        <v>19</v>
      </c>
      <c r="AH38" s="67"/>
      <c r="AI38" s="73"/>
      <c r="AJ38" s="990">
        <f>KOPERASI!J30</f>
        <v>7</v>
      </c>
      <c r="AK38" s="991"/>
      <c r="AL38" s="16"/>
      <c r="AM38" s="72" t="s">
        <v>132</v>
      </c>
      <c r="AN38" s="67"/>
      <c r="AO38" s="74"/>
      <c r="AP38" s="990">
        <f>36-AJ38</f>
        <v>29</v>
      </c>
      <c r="AQ38" s="991"/>
      <c r="AR38" s="119"/>
      <c r="AS38" s="1"/>
      <c r="AT38" s="1" t="s">
        <v>8</v>
      </c>
      <c r="AU38" s="970">
        <f>KOPERASI!H30</f>
        <v>2913334</v>
      </c>
      <c r="AV38" s="971"/>
      <c r="AW38" s="971"/>
      <c r="AX38" s="971"/>
      <c r="AY38" s="971"/>
      <c r="AZ38" s="972"/>
    </row>
    <row r="39" spans="1:52" ht="3" customHeight="1" x14ac:dyDescent="0.25">
      <c r="A39" s="1"/>
      <c r="B39" s="1"/>
      <c r="Y39" s="108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x14ac:dyDescent="0.25">
      <c r="A40" s="1"/>
      <c r="B40" s="1"/>
      <c r="Y40" s="108"/>
      <c r="Z40" s="1"/>
      <c r="AA40" s="1"/>
      <c r="AB40" s="1" t="s">
        <v>471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983"/>
      <c r="AS40" s="983"/>
      <c r="AT40" s="1" t="s">
        <v>8</v>
      </c>
      <c r="AU40" s="970">
        <f>KOPERASI!G30</f>
        <v>0</v>
      </c>
      <c r="AV40" s="971"/>
      <c r="AW40" s="971"/>
      <c r="AX40" s="971"/>
      <c r="AY40" s="971"/>
      <c r="AZ40" s="972"/>
    </row>
    <row r="41" spans="1:52" ht="3" customHeight="1" x14ac:dyDescent="0.25">
      <c r="A41" s="1"/>
      <c r="B41" s="1"/>
      <c r="Y41" s="108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x14ac:dyDescent="0.25">
      <c r="A42" s="1"/>
      <c r="B42" s="1"/>
      <c r="Y42" s="108"/>
      <c r="Z42" s="1"/>
      <c r="AA42" s="1"/>
      <c r="AB42" s="1" t="s">
        <v>474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 t="s">
        <v>8</v>
      </c>
      <c r="AU42" s="970">
        <f>'Rekap1 +tunjangan'!AD54</f>
        <v>0</v>
      </c>
      <c r="AV42" s="971"/>
      <c r="AW42" s="971"/>
      <c r="AX42" s="971"/>
      <c r="AY42" s="971"/>
      <c r="AZ42" s="972"/>
    </row>
    <row r="43" spans="1:52" ht="3" customHeight="1" x14ac:dyDescent="0.25">
      <c r="A43" s="1"/>
      <c r="B43" s="1"/>
      <c r="Y43" s="108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x14ac:dyDescent="0.25">
      <c r="A44" s="1"/>
      <c r="B44" s="1"/>
      <c r="Y44" s="108"/>
      <c r="Z44" s="1"/>
      <c r="AA44" s="1"/>
      <c r="AB44" s="1" t="s">
        <v>171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983">
        <v>0.4</v>
      </c>
      <c r="AS44" s="983"/>
      <c r="AT44" s="1" t="s">
        <v>8</v>
      </c>
      <c r="AU44" s="970">
        <f>'Rekap1 +tunjangan'!AJ54</f>
        <v>404518.5</v>
      </c>
      <c r="AV44" s="971"/>
      <c r="AW44" s="971"/>
      <c r="AX44" s="971"/>
      <c r="AY44" s="971"/>
      <c r="AZ44" s="972"/>
    </row>
    <row r="45" spans="1:52" ht="3" customHeight="1" x14ac:dyDescent="0.25">
      <c r="A45" s="1"/>
      <c r="B45" s="1"/>
      <c r="Y45" s="108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x14ac:dyDescent="0.25">
      <c r="A46" s="1"/>
      <c r="B46" s="1"/>
      <c r="Y46" s="108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3" customHeight="1" x14ac:dyDescent="0.25">
      <c r="A47" s="1"/>
      <c r="B47" s="1"/>
      <c r="C47" s="1"/>
      <c r="D47" s="1"/>
      <c r="E47" s="1"/>
      <c r="F47" s="1"/>
      <c r="G47" s="1"/>
      <c r="H47" s="1"/>
      <c r="I47" s="4"/>
      <c r="J47" s="1"/>
      <c r="K47" s="1"/>
      <c r="L47" s="1"/>
      <c r="M47" s="1"/>
      <c r="N47" s="1"/>
      <c r="O47" s="4"/>
      <c r="P47" s="4"/>
      <c r="Q47" s="4"/>
      <c r="R47" s="1"/>
      <c r="S47" s="108"/>
      <c r="T47" s="108"/>
      <c r="U47" s="108"/>
      <c r="V47" s="108"/>
      <c r="W47" s="108"/>
      <c r="X47" s="108"/>
      <c r="Y47" s="108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x14ac:dyDescent="0.25">
      <c r="A48" s="1"/>
      <c r="B48" s="1" t="s">
        <v>154</v>
      </c>
      <c r="C48" s="1" t="s">
        <v>126</v>
      </c>
      <c r="D48" s="1"/>
      <c r="E48" s="1"/>
      <c r="F48" s="1"/>
      <c r="G48" s="1"/>
      <c r="H48" s="1"/>
      <c r="I48" s="4"/>
      <c r="J48" s="1"/>
      <c r="K48" s="1"/>
      <c r="L48" s="1"/>
      <c r="M48" s="1"/>
      <c r="N48" s="1"/>
      <c r="O48" s="1"/>
      <c r="P48" s="4"/>
      <c r="Q48" s="4" t="s">
        <v>8</v>
      </c>
      <c r="R48" s="1"/>
      <c r="S48" s="970">
        <f>'Rekap1 +tunjangan'!S54</f>
        <v>0</v>
      </c>
      <c r="T48" s="971"/>
      <c r="U48" s="971"/>
      <c r="V48" s="971"/>
      <c r="W48" s="971"/>
      <c r="X48" s="972"/>
      <c r="Y48" s="108"/>
      <c r="Z48" s="1"/>
      <c r="AA48" s="1" t="s">
        <v>169</v>
      </c>
      <c r="AB48" s="1" t="s">
        <v>129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 t="s">
        <v>8</v>
      </c>
      <c r="AU48" s="970">
        <f>'Rekap1 +tunjangan'!AG54</f>
        <v>0</v>
      </c>
      <c r="AV48" s="971"/>
      <c r="AW48" s="971"/>
      <c r="AX48" s="971"/>
      <c r="AY48" s="971"/>
      <c r="AZ48" s="972"/>
    </row>
    <row r="49" spans="1:62" ht="3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08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62" ht="15.7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62" ht="3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08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62" ht="15.75" x14ac:dyDescent="0.25">
      <c r="A52" s="1"/>
      <c r="B52" s="1"/>
      <c r="C52" s="9" t="s">
        <v>4</v>
      </c>
      <c r="D52" s="1"/>
      <c r="E52" s="1"/>
      <c r="F52" s="1"/>
      <c r="G52" s="1"/>
      <c r="H52" s="1"/>
      <c r="I52" s="4"/>
      <c r="J52" s="1"/>
      <c r="K52" s="1"/>
      <c r="L52" s="1"/>
      <c r="M52" s="1"/>
      <c r="N52" s="1"/>
      <c r="O52" s="4"/>
      <c r="P52" s="4"/>
      <c r="Q52" s="39" t="s">
        <v>8</v>
      </c>
      <c r="R52" s="1"/>
      <c r="S52" s="985">
        <f>SUM(S14:X51)</f>
        <v>11418975</v>
      </c>
      <c r="T52" s="986"/>
      <c r="U52" s="986"/>
      <c r="V52" s="986"/>
      <c r="W52" s="986"/>
      <c r="X52" s="987"/>
      <c r="Y52" s="89"/>
      <c r="Z52" s="1"/>
      <c r="AA52" s="9" t="s">
        <v>4</v>
      </c>
      <c r="AB52" s="1"/>
      <c r="AC52" s="1"/>
      <c r="AD52" s="1"/>
      <c r="AE52" s="1"/>
      <c r="AF52" s="4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 t="s">
        <v>8</v>
      </c>
      <c r="AU52" s="985">
        <f>SUM(AU16:AZ51)</f>
        <v>4025939.125</v>
      </c>
      <c r="AV52" s="986"/>
      <c r="AW52" s="986"/>
      <c r="AX52" s="986"/>
      <c r="AY52" s="986"/>
      <c r="AZ52" s="987"/>
      <c r="BC52" s="134">
        <f>AU52-AU28</f>
        <v>3952586.125</v>
      </c>
    </row>
    <row r="53" spans="1:62" ht="16.5" thickBot="1" x14ac:dyDescent="0.3">
      <c r="A53" s="1"/>
      <c r="B53" s="1"/>
      <c r="C53" s="1"/>
      <c r="D53" s="1"/>
      <c r="E53" s="1"/>
      <c r="F53" s="1"/>
      <c r="G53" s="1"/>
      <c r="H53" s="1"/>
      <c r="I53" s="3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39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62" ht="21" thickTop="1" x14ac:dyDescent="0.3">
      <c r="A54" s="19"/>
      <c r="B54" s="973"/>
      <c r="C54" s="974"/>
      <c r="D54" s="974"/>
      <c r="E54" s="974"/>
      <c r="F54" s="974"/>
      <c r="G54" s="1006" t="s">
        <v>130</v>
      </c>
      <c r="H54" s="1006"/>
      <c r="I54" s="1006"/>
      <c r="J54" s="1006"/>
      <c r="K54" s="1006"/>
      <c r="L54" s="1006"/>
      <c r="M54" s="1006"/>
      <c r="N54" s="1006"/>
      <c r="O54" s="1006"/>
      <c r="P54" s="1006"/>
      <c r="Q54" s="1006"/>
      <c r="R54" s="1006"/>
      <c r="S54" s="1006"/>
      <c r="T54" s="1006"/>
      <c r="U54" s="1006"/>
      <c r="V54" s="1006"/>
      <c r="W54" s="1006"/>
      <c r="X54" s="1008"/>
      <c r="Y54" s="126"/>
      <c r="Z54" s="1010" t="s">
        <v>8</v>
      </c>
      <c r="AA54" s="1008"/>
      <c r="AB54" s="981">
        <f>S52-AU52</f>
        <v>7393035.875</v>
      </c>
      <c r="AC54" s="981"/>
      <c r="AD54" s="981"/>
      <c r="AE54" s="981"/>
      <c r="AF54" s="981"/>
      <c r="AG54" s="981"/>
      <c r="AH54" s="981"/>
      <c r="AI54" s="981"/>
      <c r="AJ54" s="981"/>
      <c r="AK54" s="981"/>
      <c r="AL54" s="981"/>
      <c r="AM54" s="981"/>
      <c r="AN54" s="981"/>
      <c r="AO54" s="981"/>
      <c r="AP54" s="112"/>
      <c r="AQ54" s="112"/>
      <c r="AR54" s="112"/>
      <c r="AS54" s="113"/>
      <c r="AT54" s="113"/>
      <c r="AU54" s="113"/>
      <c r="AV54" s="113"/>
      <c r="AW54" s="113"/>
      <c r="AX54" s="113"/>
      <c r="AY54" s="113"/>
      <c r="AZ54" s="114"/>
      <c r="BD54" s="1012"/>
      <c r="BE54" s="989"/>
      <c r="BF54" s="989"/>
      <c r="BG54" s="989"/>
      <c r="BH54" s="989"/>
      <c r="BI54" s="989"/>
      <c r="BJ54" s="989"/>
    </row>
    <row r="55" spans="1:62" ht="21" thickBot="1" x14ac:dyDescent="0.35">
      <c r="A55" s="34"/>
      <c r="B55" s="975"/>
      <c r="C55" s="976"/>
      <c r="D55" s="976"/>
      <c r="E55" s="976"/>
      <c r="F55" s="976"/>
      <c r="G55" s="1007"/>
      <c r="H55" s="1007"/>
      <c r="I55" s="1007"/>
      <c r="J55" s="1007"/>
      <c r="K55" s="1007"/>
      <c r="L55" s="1007"/>
      <c r="M55" s="1007"/>
      <c r="N55" s="1007"/>
      <c r="O55" s="1007"/>
      <c r="P55" s="1007"/>
      <c r="Q55" s="1007"/>
      <c r="R55" s="1007"/>
      <c r="S55" s="1007"/>
      <c r="T55" s="1007"/>
      <c r="U55" s="1007"/>
      <c r="V55" s="1007"/>
      <c r="W55" s="1007"/>
      <c r="X55" s="1009"/>
      <c r="Y55" s="128"/>
      <c r="Z55" s="1011"/>
      <c r="AA55" s="1009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116"/>
      <c r="AQ55" s="116"/>
      <c r="AR55" s="116"/>
      <c r="AS55" s="117"/>
      <c r="AT55" s="117"/>
      <c r="AU55" s="117"/>
      <c r="AV55" s="117"/>
      <c r="AW55" s="117"/>
      <c r="AX55" s="117"/>
      <c r="AY55" s="117"/>
      <c r="AZ55" s="118"/>
    </row>
    <row r="56" spans="1:62" ht="16.5" thickTop="1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62" ht="15.75" x14ac:dyDescent="0.25">
      <c r="B57" s="1" t="s">
        <v>170</v>
      </c>
      <c r="C57" s="1" t="s">
        <v>155</v>
      </c>
      <c r="D57" s="1"/>
      <c r="E57" s="1"/>
      <c r="F57" s="1"/>
      <c r="G57" s="1"/>
      <c r="H57" s="1"/>
      <c r="I57" s="4"/>
      <c r="J57" s="1"/>
      <c r="K57" s="1"/>
      <c r="L57" s="1"/>
      <c r="M57" s="1"/>
      <c r="N57" s="1"/>
      <c r="O57" s="4"/>
      <c r="P57" s="4"/>
      <c r="Q57" s="4"/>
      <c r="R57" s="1"/>
      <c r="S57" s="108"/>
      <c r="T57" s="108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62" ht="15.75" x14ac:dyDescent="0.25">
      <c r="B58" s="1">
        <v>1</v>
      </c>
      <c r="C58" s="1" t="s">
        <v>555</v>
      </c>
      <c r="D58" s="1"/>
      <c r="E58" s="1"/>
      <c r="F58" s="1"/>
      <c r="G58" s="1"/>
      <c r="H58" s="1"/>
      <c r="I58" s="4"/>
      <c r="J58" s="1"/>
      <c r="K58" s="1"/>
      <c r="L58" s="1"/>
      <c r="M58" s="1"/>
      <c r="N58" s="1"/>
      <c r="O58" s="4"/>
      <c r="P58" s="4"/>
      <c r="Q58" s="4"/>
      <c r="R58" s="1"/>
      <c r="S58" s="108"/>
      <c r="T58" s="108"/>
      <c r="U58" s="108"/>
      <c r="V58" s="108"/>
      <c r="W58" s="108"/>
      <c r="X58" s="108"/>
      <c r="Y58" s="1"/>
      <c r="Z58" s="1"/>
      <c r="AA58" s="1">
        <v>2</v>
      </c>
      <c r="AB58" s="1" t="s">
        <v>171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983">
        <v>0.6</v>
      </c>
      <c r="AS58" s="983"/>
      <c r="AT58" s="1" t="s">
        <v>8</v>
      </c>
      <c r="AU58" s="970">
        <f>'DPLK (urut)'!F29</f>
        <v>606777.75</v>
      </c>
      <c r="AV58" s="971"/>
      <c r="AW58" s="971"/>
      <c r="AX58" s="971"/>
      <c r="AY58" s="971"/>
      <c r="AZ58" s="972"/>
    </row>
    <row r="59" spans="1:62" ht="3" customHeight="1" x14ac:dyDescent="0.25">
      <c r="B59" s="1"/>
      <c r="C59" s="1"/>
      <c r="D59" s="1"/>
      <c r="E59" s="1"/>
      <c r="F59" s="1"/>
      <c r="G59" s="1"/>
      <c r="H59" s="1"/>
      <c r="I59" s="4"/>
      <c r="J59" s="1"/>
      <c r="K59" s="1"/>
      <c r="L59" s="1"/>
      <c r="M59" s="1"/>
      <c r="N59" s="1"/>
      <c r="O59" s="4"/>
      <c r="P59" s="4"/>
      <c r="Q59" s="4"/>
      <c r="R59" s="1"/>
      <c r="S59" s="108"/>
      <c r="T59" s="108"/>
      <c r="U59" s="108"/>
      <c r="V59" s="108"/>
      <c r="W59" s="108"/>
      <c r="X59" s="108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62" ht="15.75" x14ac:dyDescent="0.25">
      <c r="B60" s="1"/>
      <c r="C60" s="1" t="s">
        <v>127</v>
      </c>
      <c r="D60" s="1"/>
      <c r="E60" s="1"/>
      <c r="F60" s="1"/>
      <c r="G60" s="1"/>
      <c r="H60" s="1"/>
      <c r="I60" s="4"/>
      <c r="J60" s="1"/>
      <c r="K60" s="1"/>
      <c r="L60" s="1"/>
      <c r="M60" s="1"/>
      <c r="N60" s="1"/>
      <c r="O60" s="969">
        <v>3.0000000000000001E-3</v>
      </c>
      <c r="P60" s="969"/>
      <c r="Q60" s="4" t="s">
        <v>8</v>
      </c>
      <c r="R60" s="1"/>
      <c r="S60" s="970">
        <f>'BPJS Ketenagakerjaan'!F35</f>
        <v>25625.924999999999</v>
      </c>
      <c r="T60" s="971"/>
      <c r="U60" s="971"/>
      <c r="V60" s="971"/>
      <c r="W60" s="971"/>
      <c r="X60" s="972"/>
      <c r="Y60" s="1"/>
      <c r="Z60" s="1"/>
      <c r="AA60" s="1">
        <v>3</v>
      </c>
      <c r="AB60" s="1" t="s">
        <v>186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983">
        <v>0.05</v>
      </c>
      <c r="AO60" s="984"/>
      <c r="AP60" s="1"/>
      <c r="AQ60" s="1"/>
      <c r="AR60" s="1"/>
      <c r="AS60" s="1"/>
      <c r="AT60" s="1" t="s">
        <v>8</v>
      </c>
      <c r="AU60" s="970">
        <f>'Rekap1 +tunjangan'!AE54</f>
        <v>0</v>
      </c>
      <c r="AV60" s="971"/>
      <c r="AW60" s="971"/>
      <c r="AX60" s="971"/>
      <c r="AY60" s="971"/>
      <c r="AZ60" s="972"/>
    </row>
    <row r="61" spans="1:62" ht="3" customHeight="1" x14ac:dyDescent="0.25">
      <c r="B61" s="1"/>
      <c r="C61" s="1"/>
      <c r="D61" s="1"/>
      <c r="E61" s="1"/>
      <c r="F61" s="1"/>
      <c r="G61" s="1"/>
      <c r="H61" s="1"/>
      <c r="I61" s="4"/>
      <c r="J61" s="1"/>
      <c r="K61" s="1"/>
      <c r="L61" s="1"/>
      <c r="M61" s="1"/>
      <c r="N61" s="1"/>
      <c r="O61" s="109"/>
      <c r="P61" s="109"/>
      <c r="Q61" s="4"/>
      <c r="R61" s="1"/>
      <c r="S61" s="106"/>
      <c r="T61" s="106"/>
      <c r="U61" s="106"/>
      <c r="V61" s="106"/>
      <c r="W61" s="106"/>
      <c r="X61" s="106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62" ht="15.75" x14ac:dyDescent="0.25">
      <c r="B62" s="1"/>
      <c r="C62" s="1" t="s">
        <v>131</v>
      </c>
      <c r="D62" s="1"/>
      <c r="E62" s="1"/>
      <c r="F62" s="1"/>
      <c r="G62" s="1"/>
      <c r="H62" s="1"/>
      <c r="I62" s="4"/>
      <c r="J62" s="1"/>
      <c r="K62" s="1"/>
      <c r="L62" s="1"/>
      <c r="M62" s="1"/>
      <c r="N62" s="1"/>
      <c r="O62" s="969">
        <v>8.8999999999999999E-3</v>
      </c>
      <c r="P62" s="969"/>
      <c r="Q62" s="4" t="s">
        <v>8</v>
      </c>
      <c r="R62" s="1"/>
      <c r="S62" s="970">
        <f>'BPJS Ketenagakerjaan'!H35</f>
        <v>76023.577499999999</v>
      </c>
      <c r="T62" s="971"/>
      <c r="U62" s="971"/>
      <c r="V62" s="971"/>
      <c r="W62" s="971"/>
      <c r="X62" s="972"/>
      <c r="Y62" s="1"/>
      <c r="Z62" s="1"/>
      <c r="AA62" s="1">
        <v>4</v>
      </c>
      <c r="AB62" s="1" t="s">
        <v>554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 t="s">
        <v>8</v>
      </c>
      <c r="AU62" s="970">
        <f>'BPJS Kesehatan'!G40</f>
        <v>313679</v>
      </c>
      <c r="AV62" s="971"/>
      <c r="AW62" s="971"/>
      <c r="AX62" s="971"/>
      <c r="AY62" s="971"/>
      <c r="AZ62" s="972"/>
    </row>
    <row r="63" spans="1:62" ht="3" customHeight="1" x14ac:dyDescent="0.25">
      <c r="B63" s="1"/>
      <c r="C63" s="1"/>
      <c r="D63" s="1"/>
      <c r="E63" s="1"/>
      <c r="F63" s="1"/>
      <c r="G63" s="1"/>
      <c r="H63" s="1"/>
      <c r="I63" s="4"/>
      <c r="J63" s="1"/>
      <c r="K63" s="1"/>
      <c r="L63" s="1"/>
      <c r="M63" s="1"/>
      <c r="N63" s="1"/>
      <c r="O63" s="109"/>
      <c r="P63" s="109"/>
      <c r="Q63" s="4"/>
      <c r="R63" s="1"/>
      <c r="S63" s="106"/>
      <c r="T63" s="106"/>
      <c r="U63" s="106"/>
      <c r="V63" s="106"/>
      <c r="W63" s="106"/>
      <c r="X63" s="106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62" ht="15.75" x14ac:dyDescent="0.25">
      <c r="B64" s="1"/>
      <c r="C64" s="1" t="s">
        <v>156</v>
      </c>
      <c r="D64" s="1"/>
      <c r="E64" s="1"/>
      <c r="F64" s="1"/>
      <c r="G64" s="1"/>
      <c r="H64" s="1"/>
      <c r="I64" s="4"/>
      <c r="J64" s="1"/>
      <c r="K64" s="1"/>
      <c r="L64" s="1"/>
      <c r="M64" s="1"/>
      <c r="N64" s="1"/>
      <c r="O64" s="969">
        <v>3.6999999999999998E-2</v>
      </c>
      <c r="P64" s="969"/>
      <c r="Q64" s="4" t="s">
        <v>8</v>
      </c>
      <c r="R64" s="1"/>
      <c r="S64" s="970">
        <f>'BPJS Ketenagakerjaan'!M35</f>
        <v>316053.07500000001</v>
      </c>
      <c r="T64" s="971"/>
      <c r="U64" s="971"/>
      <c r="V64" s="971"/>
      <c r="W64" s="971"/>
      <c r="X64" s="972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3" customHeight="1" x14ac:dyDescent="0.25">
      <c r="B65" s="1"/>
      <c r="C65" s="1"/>
      <c r="D65" s="1"/>
      <c r="E65" s="1"/>
      <c r="F65" s="1"/>
      <c r="G65" s="1"/>
      <c r="H65" s="1"/>
      <c r="I65" s="4"/>
      <c r="J65" s="1"/>
      <c r="K65" s="1"/>
      <c r="L65" s="1"/>
      <c r="M65" s="1"/>
      <c r="N65" s="1"/>
      <c r="O65" s="503"/>
      <c r="P65" s="503"/>
      <c r="Q65" s="4"/>
      <c r="R65" s="1"/>
      <c r="S65" s="502"/>
      <c r="T65" s="502"/>
      <c r="U65" s="502"/>
      <c r="V65" s="502"/>
      <c r="W65" s="502"/>
      <c r="X65" s="502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x14ac:dyDescent="0.25">
      <c r="B66" s="1"/>
      <c r="C66" s="1" t="s">
        <v>602</v>
      </c>
      <c r="D66" s="1"/>
      <c r="E66" s="1"/>
      <c r="F66" s="1"/>
      <c r="G66" s="1"/>
      <c r="H66" s="1"/>
      <c r="I66" s="4"/>
      <c r="J66" s="1"/>
      <c r="K66" s="1"/>
      <c r="L66" s="1"/>
      <c r="M66" s="1"/>
      <c r="N66" s="1"/>
      <c r="O66" s="969">
        <v>0.02</v>
      </c>
      <c r="P66" s="969"/>
      <c r="Q66" s="4" t="s">
        <v>8</v>
      </c>
      <c r="R66" s="1"/>
      <c r="S66" s="970">
        <f>'BPJS Ketenagakerjaan'!R35</f>
        <v>146706</v>
      </c>
      <c r="T66" s="971"/>
      <c r="U66" s="971"/>
      <c r="V66" s="971"/>
      <c r="W66" s="971"/>
      <c r="X66" s="972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2"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</row>
    <row r="70" spans="1:52" ht="15.7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2" ht="18.75" x14ac:dyDescent="0.3">
      <c r="A71" s="1"/>
      <c r="B71" s="1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 t="s">
        <v>350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1"/>
      <c r="AY71" s="1"/>
    </row>
    <row r="72" spans="1:52" ht="15.75" x14ac:dyDescent="0.25">
      <c r="A72" s="1"/>
      <c r="B72" s="1"/>
      <c r="C72" s="1"/>
      <c r="D72" s="1"/>
      <c r="E72" s="1"/>
      <c r="F72" s="1"/>
      <c r="G72" s="1"/>
      <c r="H72" s="1"/>
      <c r="I72" s="3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2" ht="22.5" x14ac:dyDescent="0.3">
      <c r="A73" s="1"/>
      <c r="B73" s="1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1" t="s">
        <v>15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1"/>
      <c r="AY73" s="1"/>
    </row>
    <row r="74" spans="1:52" ht="15.75" x14ac:dyDescent="0.25">
      <c r="A74" s="1"/>
      <c r="B74" s="1"/>
      <c r="C74" s="1"/>
      <c r="D74" s="1"/>
      <c r="E74" s="1"/>
      <c r="F74" s="1"/>
      <c r="G74" s="1"/>
      <c r="H74" s="1"/>
      <c r="I74" s="3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2" ht="15.75" x14ac:dyDescent="0.25">
      <c r="A75" s="1"/>
      <c r="B75" s="5"/>
      <c r="C75" s="6" t="s">
        <v>7</v>
      </c>
      <c r="D75" s="7"/>
      <c r="E75" s="7"/>
      <c r="F75" s="7"/>
      <c r="G75" s="7"/>
      <c r="H75" s="7"/>
      <c r="I75" s="11" t="s">
        <v>8</v>
      </c>
      <c r="J75" s="7"/>
      <c r="K75" s="994" t="str">
        <f>'Rekap1 +tunjangan'!B55</f>
        <v>ILHAM, SH</v>
      </c>
      <c r="L75" s="995"/>
      <c r="M75" s="995"/>
      <c r="N75" s="995"/>
      <c r="O75" s="995"/>
      <c r="P75" s="995"/>
      <c r="Q75" s="995"/>
      <c r="R75" s="995"/>
      <c r="S75" s="995"/>
      <c r="T75" s="995"/>
      <c r="U75" s="995"/>
      <c r="V75" s="995"/>
      <c r="W75" s="995"/>
      <c r="X75" s="996"/>
      <c r="Y75" s="90"/>
      <c r="Z75" s="1"/>
      <c r="AA75" s="8" t="str">
        <f>AA6</f>
        <v>Divisi</v>
      </c>
      <c r="AB75" s="7"/>
      <c r="AC75" s="7"/>
      <c r="AD75" s="7"/>
      <c r="AE75" s="7"/>
      <c r="AF75" s="11" t="s">
        <v>8</v>
      </c>
      <c r="AG75" s="7"/>
      <c r="AH75" s="994" t="str">
        <f>AH6</f>
        <v>SDM DAN UMUM</v>
      </c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1004"/>
    </row>
    <row r="76" spans="1:52" ht="3" customHeight="1" x14ac:dyDescent="0.25">
      <c r="A76" s="1"/>
      <c r="B76" s="1"/>
      <c r="C76" s="1"/>
      <c r="D76" s="1"/>
      <c r="E76" s="1"/>
      <c r="F76" s="1"/>
      <c r="G76" s="1"/>
      <c r="H76" s="1"/>
      <c r="I76" s="10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1"/>
      <c r="AA76" s="2"/>
      <c r="AB76" s="1"/>
      <c r="AC76" s="1"/>
      <c r="AD76" s="1"/>
      <c r="AE76" s="1"/>
      <c r="AF76" s="12"/>
      <c r="AG76" s="1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1"/>
      <c r="AY76" s="1"/>
    </row>
    <row r="77" spans="1:52" ht="15.75" x14ac:dyDescent="0.25">
      <c r="A77" s="1"/>
      <c r="B77" s="5"/>
      <c r="C77" s="6" t="s">
        <v>21</v>
      </c>
      <c r="D77" s="7"/>
      <c r="E77" s="7"/>
      <c r="F77" s="7"/>
      <c r="G77" s="7"/>
      <c r="H77" s="7"/>
      <c r="I77" s="11" t="s">
        <v>8</v>
      </c>
      <c r="J77" s="7"/>
      <c r="K77" s="994" t="s">
        <v>405</v>
      </c>
      <c r="L77" s="995"/>
      <c r="M77" s="995"/>
      <c r="N77" s="995"/>
      <c r="O77" s="995"/>
      <c r="P77" s="995"/>
      <c r="Q77" s="995"/>
      <c r="R77" s="995"/>
      <c r="S77" s="995"/>
      <c r="T77" s="995"/>
      <c r="U77" s="995"/>
      <c r="V77" s="995"/>
      <c r="W77" s="995"/>
      <c r="X77" s="996"/>
      <c r="Y77" s="90"/>
      <c r="Z77" s="1"/>
      <c r="AA77" s="8" t="s">
        <v>12</v>
      </c>
      <c r="AB77" s="7"/>
      <c r="AC77" s="7"/>
      <c r="AD77" s="7"/>
      <c r="AE77" s="7"/>
      <c r="AF77" s="11" t="s">
        <v>8</v>
      </c>
      <c r="AG77" s="7"/>
      <c r="AH77" s="997">
        <f>pandu!AH8</f>
        <v>42659</v>
      </c>
      <c r="AI77" s="997"/>
      <c r="AJ77" s="997"/>
      <c r="AK77" s="997"/>
      <c r="AL77" s="997"/>
      <c r="AM77" s="67" t="s">
        <v>18</v>
      </c>
      <c r="AN77" s="7"/>
      <c r="AO77" s="997">
        <f>pandu!AO8</f>
        <v>42689</v>
      </c>
      <c r="AP77" s="997"/>
      <c r="AQ77" s="997"/>
      <c r="AR77" s="997"/>
      <c r="AS77" s="997"/>
      <c r="AT77" s="68"/>
      <c r="AU77" s="68"/>
      <c r="AV77" s="68"/>
      <c r="AW77" s="68"/>
      <c r="AX77" s="7"/>
      <c r="AY77" s="74"/>
    </row>
    <row r="78" spans="1:52" ht="3" customHeight="1" x14ac:dyDescent="0.25">
      <c r="A78" s="1"/>
      <c r="B78" s="1"/>
      <c r="C78" s="1"/>
      <c r="D78" s="1"/>
      <c r="E78" s="1"/>
      <c r="F78" s="1"/>
      <c r="G78" s="1"/>
      <c r="H78" s="1"/>
      <c r="I78" s="10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1"/>
      <c r="AA78" s="2"/>
      <c r="AB78" s="1"/>
      <c r="AC78" s="1"/>
      <c r="AD78" s="1"/>
      <c r="AE78" s="1"/>
      <c r="AF78" s="12"/>
      <c r="AG78" s="1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1"/>
      <c r="AY78" s="1"/>
    </row>
    <row r="79" spans="1:52" ht="15.75" x14ac:dyDescent="0.25">
      <c r="A79" s="1"/>
      <c r="B79" s="5"/>
      <c r="C79" s="6" t="s">
        <v>6</v>
      </c>
      <c r="D79" s="7"/>
      <c r="E79" s="7"/>
      <c r="F79" s="7"/>
      <c r="G79" s="7"/>
      <c r="H79" s="7"/>
      <c r="I79" s="11" t="s">
        <v>8</v>
      </c>
      <c r="J79" s="7"/>
      <c r="K79" s="999" t="s">
        <v>446</v>
      </c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1"/>
      <c r="Y79" s="91"/>
      <c r="Z79" s="1"/>
      <c r="AA79" s="8" t="s">
        <v>13</v>
      </c>
      <c r="AB79" s="7"/>
      <c r="AC79" s="7"/>
      <c r="AD79" s="7"/>
      <c r="AE79" s="7"/>
      <c r="AF79" s="11" t="s">
        <v>8</v>
      </c>
      <c r="AG79" s="7"/>
      <c r="AH79" s="1002">
        <f>'Rekap1 +tunjangan'!C55</f>
        <v>39318</v>
      </c>
      <c r="AI79" s="997"/>
      <c r="AJ79" s="997"/>
      <c r="AK79" s="997"/>
      <c r="AL79" s="997"/>
      <c r="AM79" s="997"/>
      <c r="AN79" s="997"/>
      <c r="AO79" s="997"/>
      <c r="AP79" s="997"/>
      <c r="AQ79" s="997"/>
      <c r="AR79" s="997"/>
      <c r="AS79" s="997"/>
      <c r="AT79" s="997"/>
      <c r="AU79" s="997"/>
      <c r="AV79" s="997"/>
      <c r="AW79" s="997"/>
      <c r="AX79" s="7"/>
      <c r="AY79" s="74"/>
    </row>
    <row r="80" spans="1:52" ht="3" customHeight="1" x14ac:dyDescent="0.25">
      <c r="A80" s="1"/>
      <c r="B80" s="1"/>
      <c r="C80" s="1"/>
      <c r="D80" s="1"/>
      <c r="E80" s="1"/>
      <c r="F80" s="1"/>
      <c r="G80" s="1"/>
      <c r="H80" s="1"/>
      <c r="I80" s="10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1"/>
      <c r="AA80" s="2"/>
      <c r="AB80" s="1"/>
      <c r="AC80" s="1"/>
      <c r="AD80" s="1"/>
      <c r="AE80" s="1"/>
      <c r="AF80" s="12"/>
      <c r="AG80" s="1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1"/>
      <c r="AY80" s="1"/>
    </row>
    <row r="81" spans="1:52" ht="15.75" x14ac:dyDescent="0.25">
      <c r="A81" s="1"/>
      <c r="B81" s="5"/>
      <c r="C81" s="6" t="s">
        <v>104</v>
      </c>
      <c r="D81" s="7"/>
      <c r="E81" s="7"/>
      <c r="F81" s="7"/>
      <c r="G81" s="7"/>
      <c r="H81" s="7"/>
      <c r="I81" s="87" t="s">
        <v>8</v>
      </c>
      <c r="J81" s="7"/>
      <c r="K81" s="994" t="s">
        <v>116</v>
      </c>
      <c r="L81" s="995"/>
      <c r="M81" s="995"/>
      <c r="N81" s="995"/>
      <c r="O81" s="995"/>
      <c r="P81" s="995"/>
      <c r="Q81" s="995"/>
      <c r="R81" s="995"/>
      <c r="S81" s="995"/>
      <c r="T81" s="995"/>
      <c r="U81" s="995"/>
      <c r="V81" s="995"/>
      <c r="W81" s="995"/>
      <c r="X81" s="996"/>
      <c r="Y81" s="90"/>
      <c r="Z81" s="1"/>
      <c r="AA81" s="8" t="s">
        <v>14</v>
      </c>
      <c r="AB81" s="7"/>
      <c r="AC81" s="7"/>
      <c r="AD81" s="7"/>
      <c r="AE81" s="7"/>
      <c r="AF81" s="11" t="s">
        <v>8</v>
      </c>
      <c r="AG81" s="7"/>
      <c r="AH81" s="1014" t="s">
        <v>288</v>
      </c>
      <c r="AI81" s="994"/>
      <c r="AJ81" s="994"/>
      <c r="AK81" s="994"/>
      <c r="AL81" s="994"/>
      <c r="AM81" s="994"/>
      <c r="AN81" s="67" t="s">
        <v>161</v>
      </c>
      <c r="AO81" s="67"/>
      <c r="AP81" s="67"/>
      <c r="AQ81" s="67"/>
      <c r="AR81" s="67"/>
      <c r="AS81" s="67"/>
      <c r="AT81" s="67"/>
      <c r="AU81" s="67"/>
      <c r="AV81" s="67"/>
      <c r="AW81" s="67"/>
      <c r="AX81" s="7"/>
      <c r="AY81" s="74"/>
    </row>
    <row r="82" spans="1:52" ht="15.75" x14ac:dyDescent="0.25">
      <c r="A82" s="1"/>
      <c r="B82" s="1"/>
      <c r="C82" s="1"/>
      <c r="D82" s="1"/>
      <c r="E82" s="1"/>
      <c r="F82" s="1"/>
      <c r="G82" s="1"/>
      <c r="H82" s="1"/>
      <c r="I82" s="3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2" ht="15.75" x14ac:dyDescent="0.25">
      <c r="A83" s="1"/>
      <c r="B83" s="1" t="s">
        <v>167</v>
      </c>
      <c r="C83" s="1" t="s">
        <v>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4"/>
      <c r="Q83" s="4" t="s">
        <v>8</v>
      </c>
      <c r="R83" s="1"/>
      <c r="S83" s="970">
        <f>'Rekap1 +tunjangan'!E55</f>
        <v>3752134</v>
      </c>
      <c r="T83" s="971"/>
      <c r="U83" s="971"/>
      <c r="V83" s="971"/>
      <c r="W83" s="971"/>
      <c r="X83" s="972"/>
      <c r="Y83" s="108"/>
      <c r="Z83" s="1"/>
      <c r="AA83" s="1" t="s">
        <v>166</v>
      </c>
      <c r="AB83" s="1" t="s">
        <v>153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3" customHeight="1" x14ac:dyDescent="0.25">
      <c r="A84" s="1"/>
      <c r="B84" s="1"/>
      <c r="C84" s="1"/>
      <c r="D84" s="1"/>
      <c r="E84" s="1"/>
      <c r="F84" s="1"/>
      <c r="G84" s="1"/>
      <c r="H84" s="1"/>
      <c r="I84" s="3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x14ac:dyDescent="0.25">
      <c r="A85" s="1"/>
      <c r="B85" s="1" t="s">
        <v>168</v>
      </c>
      <c r="C85" s="1" t="s">
        <v>125</v>
      </c>
      <c r="D85" s="1"/>
      <c r="E85" s="1"/>
      <c r="F85" s="1"/>
      <c r="G85" s="1"/>
      <c r="H85" s="1"/>
      <c r="I85" s="1"/>
      <c r="J85" s="1"/>
      <c r="K85" s="16"/>
      <c r="L85" s="16"/>
      <c r="M85" s="16"/>
      <c r="N85" s="16"/>
      <c r="O85" s="1"/>
      <c r="P85" s="4"/>
      <c r="Q85" s="4"/>
      <c r="R85" s="1"/>
      <c r="S85" s="1"/>
      <c r="T85" s="1"/>
      <c r="U85" s="1"/>
      <c r="V85" s="1"/>
      <c r="W85" s="1"/>
      <c r="X85" s="1"/>
      <c r="Y85" s="1"/>
      <c r="Z85" s="1"/>
      <c r="AA85" s="1"/>
      <c r="AB85" s="1" t="s">
        <v>108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 t="s">
        <v>8</v>
      </c>
      <c r="AU85" s="1013"/>
      <c r="AV85" s="1013"/>
      <c r="AW85" s="1013"/>
      <c r="AX85" s="1013"/>
      <c r="AY85" s="1013"/>
      <c r="AZ85" s="1013"/>
    </row>
    <row r="86" spans="1:52" ht="3" customHeight="1" x14ac:dyDescent="0.25">
      <c r="A86" s="1"/>
      <c r="B86" s="1"/>
      <c r="C86" s="1"/>
      <c r="D86" s="1"/>
      <c r="E86" s="1"/>
      <c r="F86" s="1"/>
      <c r="G86" s="1"/>
      <c r="H86" s="1"/>
      <c r="I86" s="4"/>
      <c r="J86" s="1"/>
      <c r="K86" s="39"/>
      <c r="L86" s="39"/>
      <c r="M86" s="39"/>
      <c r="N86" s="39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39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x14ac:dyDescent="0.25">
      <c r="A87" s="1"/>
      <c r="B87" s="1"/>
      <c r="C87" s="1" t="s">
        <v>20</v>
      </c>
      <c r="D87" s="1"/>
      <c r="E87" s="1"/>
      <c r="F87" s="1"/>
      <c r="G87" s="1"/>
      <c r="H87" s="1"/>
      <c r="I87" s="4"/>
      <c r="J87" s="1"/>
      <c r="K87" s="1"/>
      <c r="L87" s="1"/>
      <c r="M87" s="1"/>
      <c r="N87" s="1"/>
      <c r="O87" s="1"/>
      <c r="P87" s="4"/>
      <c r="Q87" s="4" t="s">
        <v>8</v>
      </c>
      <c r="R87" s="1"/>
      <c r="S87" s="970">
        <f>'Rekap1 +tunjangan'!G55</f>
        <v>900000</v>
      </c>
      <c r="T87" s="971"/>
      <c r="U87" s="971"/>
      <c r="V87" s="971"/>
      <c r="W87" s="971"/>
      <c r="X87" s="972"/>
      <c r="Y87" s="108"/>
      <c r="Z87" s="1"/>
      <c r="AA87" s="1"/>
      <c r="AB87" s="1" t="s">
        <v>550</v>
      </c>
      <c r="AC87" s="1"/>
      <c r="AD87" s="1"/>
      <c r="AE87" s="1"/>
      <c r="AF87" s="4"/>
      <c r="AG87" s="15"/>
      <c r="AH87" s="16"/>
      <c r="AI87" s="16"/>
      <c r="AJ87" s="505"/>
      <c r="AK87" s="505"/>
      <c r="AL87" s="16"/>
      <c r="AM87" s="16"/>
      <c r="AN87" s="16"/>
      <c r="AO87" s="15"/>
      <c r="AP87" s="990">
        <f>JABAR!J49</f>
        <v>0</v>
      </c>
      <c r="AQ87" s="1005"/>
      <c r="AR87" s="107"/>
      <c r="AS87" s="1"/>
      <c r="AT87" s="1" t="s">
        <v>8</v>
      </c>
      <c r="AU87" s="970">
        <f>'Rekap1 +tunjangan'!AM55</f>
        <v>46521.340000000004</v>
      </c>
      <c r="AV87" s="971"/>
      <c r="AW87" s="971"/>
      <c r="AX87" s="971"/>
      <c r="AY87" s="971"/>
      <c r="AZ87" s="972"/>
    </row>
    <row r="88" spans="1:52" ht="3" customHeight="1" x14ac:dyDescent="0.25">
      <c r="A88" s="1"/>
      <c r="B88" s="1"/>
      <c r="C88" s="1"/>
      <c r="D88" s="1"/>
      <c r="E88" s="1"/>
      <c r="F88" s="1"/>
      <c r="G88" s="1"/>
      <c r="H88" s="1"/>
      <c r="I88" s="4"/>
      <c r="J88" s="1"/>
      <c r="K88" s="1"/>
      <c r="L88" s="1"/>
      <c r="M88" s="15"/>
      <c r="N88" s="15"/>
      <c r="O88" s="1"/>
      <c r="P88" s="4"/>
      <c r="Q88" s="4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504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>
        <v>0</v>
      </c>
      <c r="AX88" s="1"/>
      <c r="AY88" s="1"/>
      <c r="AZ88" s="1"/>
    </row>
    <row r="89" spans="1:52" ht="15.75" x14ac:dyDescent="0.25">
      <c r="A89" s="1"/>
      <c r="B89" s="1"/>
      <c r="C89" s="1" t="s">
        <v>41</v>
      </c>
      <c r="D89" s="1"/>
      <c r="E89" s="1"/>
      <c r="F89" s="1"/>
      <c r="G89" s="1"/>
      <c r="H89" s="1"/>
      <c r="I89" s="4"/>
      <c r="J89" s="1"/>
      <c r="K89" s="1"/>
      <c r="L89" s="1"/>
      <c r="M89" s="1"/>
      <c r="N89" s="1"/>
      <c r="O89" s="1"/>
      <c r="P89" s="4"/>
      <c r="Q89" s="4" t="s">
        <v>8</v>
      </c>
      <c r="R89" s="1"/>
      <c r="S89" s="970">
        <f>'Rekap1 +tunjangan'!H55</f>
        <v>0</v>
      </c>
      <c r="T89" s="971"/>
      <c r="U89" s="971"/>
      <c r="V89" s="971"/>
      <c r="W89" s="971"/>
      <c r="X89" s="972"/>
      <c r="Y89" s="108"/>
      <c r="Z89" s="1"/>
      <c r="AA89" s="1"/>
      <c r="AB89" s="1" t="s">
        <v>88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992"/>
      <c r="AQ89" s="992"/>
      <c r="AR89" s="119"/>
      <c r="AS89" s="1"/>
      <c r="AT89" s="1" t="s">
        <v>8</v>
      </c>
      <c r="AU89" s="970">
        <f>'Rekap1 +tunjangan'!AF55</f>
        <v>93803.35</v>
      </c>
      <c r="AV89" s="971"/>
      <c r="AW89" s="971"/>
      <c r="AX89" s="971"/>
      <c r="AY89" s="971"/>
      <c r="AZ89" s="972"/>
    </row>
    <row r="90" spans="1:52" ht="3" customHeight="1" x14ac:dyDescent="0.25">
      <c r="A90" s="1"/>
      <c r="B90" s="1"/>
      <c r="C90" s="1"/>
      <c r="D90" s="1"/>
      <c r="E90" s="1"/>
      <c r="F90" s="1"/>
      <c r="G90" s="1"/>
      <c r="H90" s="1"/>
      <c r="I90" s="4"/>
      <c r="J90" s="1"/>
      <c r="K90" s="1"/>
      <c r="L90" s="1"/>
      <c r="M90" s="1"/>
      <c r="N90" s="1"/>
      <c r="O90" s="1"/>
      <c r="P90" s="39"/>
      <c r="Q90" s="39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504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x14ac:dyDescent="0.25">
      <c r="A91" s="1"/>
      <c r="B91" s="1"/>
      <c r="C91" s="1" t="s">
        <v>21</v>
      </c>
      <c r="D91" s="1"/>
      <c r="E91" s="1"/>
      <c r="F91" s="1"/>
      <c r="G91" s="1"/>
      <c r="H91" s="1"/>
      <c r="I91" s="4"/>
      <c r="J91" s="1"/>
      <c r="K91" s="1"/>
      <c r="L91" s="1"/>
      <c r="M91" s="1"/>
      <c r="N91" s="1"/>
      <c r="O91" s="1"/>
      <c r="P91" s="4"/>
      <c r="Q91" s="4" t="s">
        <v>8</v>
      </c>
      <c r="R91" s="1"/>
      <c r="S91" s="970">
        <f>'Rekap1 +tunjangan'!I55</f>
        <v>200000</v>
      </c>
      <c r="T91" s="971"/>
      <c r="U91" s="971"/>
      <c r="V91" s="971"/>
      <c r="W91" s="971"/>
      <c r="X91" s="972"/>
      <c r="Y91" s="108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013"/>
      <c r="AV91" s="1013"/>
      <c r="AW91" s="1013"/>
      <c r="AX91" s="1013"/>
      <c r="AY91" s="1013"/>
      <c r="AZ91" s="1013"/>
    </row>
    <row r="92" spans="1:52" ht="3" customHeight="1" x14ac:dyDescent="0.25">
      <c r="A92" s="1"/>
      <c r="B92" s="1"/>
      <c r="C92" s="1"/>
      <c r="D92" s="1"/>
      <c r="E92" s="1"/>
      <c r="F92" s="1"/>
      <c r="G92" s="1"/>
      <c r="H92" s="1"/>
      <c r="I92" s="4"/>
      <c r="J92" s="1"/>
      <c r="K92" s="1"/>
      <c r="L92" s="1"/>
      <c r="M92" s="1"/>
      <c r="N92" s="1"/>
      <c r="O92" s="1"/>
      <c r="P92" s="39"/>
      <c r="Q92" s="39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504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x14ac:dyDescent="0.25">
      <c r="A93" s="1"/>
      <c r="B93" s="1"/>
      <c r="C93" s="1" t="s">
        <v>508</v>
      </c>
      <c r="D93" s="1"/>
      <c r="E93" s="1"/>
      <c r="F93" s="1"/>
      <c r="G93" s="1"/>
      <c r="H93" s="1"/>
      <c r="I93" s="4"/>
      <c r="J93" s="1"/>
      <c r="K93" s="992"/>
      <c r="L93" s="992"/>
      <c r="M93" s="130"/>
      <c r="N93" s="107"/>
      <c r="O93" s="1"/>
      <c r="P93" s="4"/>
      <c r="Q93" s="4" t="s">
        <v>8</v>
      </c>
      <c r="R93" s="1"/>
      <c r="S93" s="970">
        <f>'Rekap1 +tunjangan'!L55</f>
        <v>140000</v>
      </c>
      <c r="T93" s="971"/>
      <c r="U93" s="971"/>
      <c r="V93" s="971"/>
      <c r="W93" s="971"/>
      <c r="X93" s="972"/>
      <c r="Y93" s="108"/>
      <c r="Z93" s="1"/>
      <c r="AA93" s="1"/>
      <c r="AB93" s="1" t="s">
        <v>551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3" customHeight="1" x14ac:dyDescent="0.25">
      <c r="A94" s="1"/>
      <c r="B94" s="1"/>
      <c r="C94" s="1"/>
      <c r="D94" s="1"/>
      <c r="E94" s="1"/>
      <c r="F94" s="1"/>
      <c r="G94" s="1"/>
      <c r="H94" s="1"/>
      <c r="I94" s="4"/>
      <c r="J94" s="1"/>
      <c r="K94" s="1"/>
      <c r="L94" s="1"/>
      <c r="M94" s="1"/>
      <c r="N94" s="1"/>
      <c r="O94" s="1"/>
      <c r="P94" s="39"/>
      <c r="Q94" s="39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x14ac:dyDescent="0.25">
      <c r="A95" s="1"/>
      <c r="B95" s="1"/>
      <c r="C95" s="1" t="s">
        <v>1</v>
      </c>
      <c r="D95" s="1"/>
      <c r="E95" s="1"/>
      <c r="F95" s="1"/>
      <c r="G95" s="1"/>
      <c r="H95" s="1"/>
      <c r="I95" s="4"/>
      <c r="J95" s="1"/>
      <c r="K95" s="990">
        <f>'Rekap1 +tunjangan'!D55</f>
        <v>22</v>
      </c>
      <c r="L95" s="991"/>
      <c r="M95" s="125" t="s">
        <v>31</v>
      </c>
      <c r="N95" s="107"/>
      <c r="O95" s="1"/>
      <c r="P95" s="4"/>
      <c r="Q95" s="4" t="s">
        <v>8</v>
      </c>
      <c r="R95" s="1"/>
      <c r="S95" s="970">
        <f>'Rekap1 +tunjangan'!N55</f>
        <v>880000</v>
      </c>
      <c r="T95" s="971"/>
      <c r="U95" s="971"/>
      <c r="V95" s="971"/>
      <c r="W95" s="971"/>
      <c r="X95" s="972"/>
      <c r="Y95" s="108"/>
      <c r="Z95" s="1"/>
      <c r="AA95" s="1"/>
      <c r="AB95" s="1" t="s">
        <v>128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969">
        <v>0.02</v>
      </c>
      <c r="AN95" s="969"/>
      <c r="AO95" s="969"/>
      <c r="AP95" s="1"/>
      <c r="AQ95" s="1"/>
      <c r="AR95" s="1"/>
      <c r="AS95" s="1"/>
      <c r="AT95" s="1" t="s">
        <v>8</v>
      </c>
      <c r="AU95" s="970">
        <f>'BPJS Ketenagakerjaan'!K37</f>
        <v>97042.680000000008</v>
      </c>
      <c r="AV95" s="971"/>
      <c r="AW95" s="971"/>
      <c r="AX95" s="971"/>
      <c r="AY95" s="971"/>
      <c r="AZ95" s="972"/>
    </row>
    <row r="96" spans="1:52" ht="3" customHeight="1" x14ac:dyDescent="0.25">
      <c r="A96" s="1"/>
      <c r="B96" s="1"/>
      <c r="C96" s="1"/>
      <c r="D96" s="1"/>
      <c r="E96" s="1"/>
      <c r="F96" s="1"/>
      <c r="G96" s="1"/>
      <c r="H96" s="1"/>
      <c r="I96" s="4"/>
      <c r="J96" s="1"/>
      <c r="K96" s="1"/>
      <c r="L96" s="1"/>
      <c r="M96" s="3"/>
      <c r="N96" s="1"/>
      <c r="O96" s="1"/>
      <c r="P96" s="4"/>
      <c r="Q96" s="4"/>
      <c r="R96" s="1"/>
      <c r="S96" s="108"/>
      <c r="T96" s="108"/>
      <c r="U96" s="108"/>
      <c r="V96" s="108"/>
      <c r="W96" s="108"/>
      <c r="X96" s="108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5" ht="15.75" x14ac:dyDescent="0.25">
      <c r="A97" s="1"/>
      <c r="B97" s="1"/>
      <c r="C97" s="1" t="s">
        <v>2</v>
      </c>
      <c r="D97" s="1"/>
      <c r="E97" s="1"/>
      <c r="F97" s="1"/>
      <c r="G97" s="1"/>
      <c r="H97" s="1"/>
      <c r="I97" s="4"/>
      <c r="J97" s="1"/>
      <c r="K97" s="990">
        <f>K95</f>
        <v>22</v>
      </c>
      <c r="L97" s="991"/>
      <c r="M97" s="125" t="s">
        <v>31</v>
      </c>
      <c r="N97" s="107"/>
      <c r="O97" s="1"/>
      <c r="P97" s="4"/>
      <c r="Q97" s="4" t="s">
        <v>8</v>
      </c>
      <c r="R97" s="1"/>
      <c r="S97" s="970">
        <f>'Rekap1 +tunjangan'!P55</f>
        <v>1276000</v>
      </c>
      <c r="T97" s="971"/>
      <c r="U97" s="971"/>
      <c r="V97" s="971"/>
      <c r="W97" s="971"/>
      <c r="X97" s="972"/>
      <c r="Y97" s="108"/>
      <c r="Z97" s="1"/>
      <c r="AA97" s="1"/>
      <c r="AB97" s="1" t="s">
        <v>602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969">
        <v>0.01</v>
      </c>
      <c r="AN97" s="969"/>
      <c r="AO97" s="969"/>
      <c r="AP97" s="88"/>
      <c r="AQ97" s="1"/>
      <c r="AR97" s="1"/>
      <c r="AS97" s="1"/>
      <c r="AT97" s="1" t="s">
        <v>8</v>
      </c>
      <c r="AU97" s="970">
        <f>'BPJS Ketenagakerjaan'!P37</f>
        <v>48521.340000000004</v>
      </c>
      <c r="AV97" s="971"/>
      <c r="AW97" s="971"/>
      <c r="AX97" s="971"/>
      <c r="AY97" s="971"/>
      <c r="AZ97" s="972"/>
    </row>
    <row r="98" spans="1:55" ht="3" customHeight="1" x14ac:dyDescent="0.25">
      <c r="A98" s="1"/>
      <c r="B98" s="1"/>
      <c r="C98" s="1"/>
      <c r="D98" s="1"/>
      <c r="E98" s="1"/>
      <c r="F98" s="1"/>
      <c r="G98" s="1"/>
      <c r="H98" s="1"/>
      <c r="I98" s="4"/>
      <c r="J98" s="1"/>
      <c r="K98" s="1"/>
      <c r="L98" s="1"/>
      <c r="M98" s="1"/>
      <c r="N98" s="1"/>
      <c r="O98" s="1"/>
      <c r="P98" s="4"/>
      <c r="Q98" s="4"/>
      <c r="R98" s="1"/>
      <c r="S98" s="108"/>
      <c r="T98" s="108"/>
      <c r="U98" s="108"/>
      <c r="V98" s="108"/>
      <c r="W98" s="108"/>
      <c r="X98" s="108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5" ht="15.75" x14ac:dyDescent="0.25">
      <c r="A99" s="1"/>
      <c r="B99" s="1"/>
      <c r="C99" s="1" t="s">
        <v>3</v>
      </c>
      <c r="D99" s="1"/>
      <c r="E99" s="1"/>
      <c r="F99" s="1"/>
      <c r="G99" s="1"/>
      <c r="H99" s="1"/>
      <c r="I99" s="4"/>
      <c r="J99" s="1"/>
      <c r="K99" s="1"/>
      <c r="L99" s="1"/>
      <c r="M99" s="107"/>
      <c r="N99" s="107"/>
      <c r="O99" s="1"/>
      <c r="P99" s="39"/>
      <c r="Q99" s="39" t="s">
        <v>8</v>
      </c>
      <c r="R99" s="1"/>
      <c r="S99" s="970">
        <f>'Rekap1 +tunjangan'!Q55</f>
        <v>0</v>
      </c>
      <c r="T99" s="971"/>
      <c r="U99" s="971"/>
      <c r="V99" s="971"/>
      <c r="W99" s="971"/>
      <c r="X99" s="972"/>
      <c r="Y99" s="108"/>
      <c r="Z99" s="1"/>
      <c r="AA99" s="1"/>
      <c r="AB99" s="1" t="s">
        <v>172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013"/>
      <c r="AV99" s="1013"/>
      <c r="AW99" s="1013"/>
      <c r="AX99" s="1013"/>
      <c r="AY99" s="1013"/>
      <c r="AZ99" s="1013"/>
    </row>
    <row r="100" spans="1:55" ht="3" customHeight="1" x14ac:dyDescent="0.25">
      <c r="A100" s="1"/>
      <c r="B100" s="1"/>
      <c r="C100" s="1"/>
      <c r="D100" s="1"/>
      <c r="E100" s="1"/>
      <c r="F100" s="1"/>
      <c r="G100" s="1"/>
      <c r="H100" s="1"/>
      <c r="I100" s="4"/>
      <c r="J100" s="1"/>
      <c r="K100" s="1"/>
      <c r="L100" s="1"/>
      <c r="M100" s="1"/>
      <c r="N100" s="1"/>
      <c r="O100" s="1"/>
      <c r="P100" s="39"/>
      <c r="Q100" s="39"/>
      <c r="R100" s="1"/>
      <c r="S100" s="1"/>
      <c r="T100" s="1"/>
      <c r="U100" s="1"/>
      <c r="V100" s="1"/>
      <c r="W100" s="1"/>
      <c r="X100" s="1"/>
      <c r="Y100" s="108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5" ht="15.75" x14ac:dyDescent="0.25">
      <c r="A101" s="1"/>
      <c r="B101" s="1"/>
      <c r="C101" s="1" t="s">
        <v>105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39"/>
      <c r="Q101" s="39" t="s">
        <v>8</v>
      </c>
      <c r="R101" s="1"/>
      <c r="S101" s="970">
        <f>'Rekap1 +tunjangan'!R55</f>
        <v>0</v>
      </c>
      <c r="T101" s="971"/>
      <c r="U101" s="971"/>
      <c r="V101" s="971"/>
      <c r="W101" s="971"/>
      <c r="X101" s="972"/>
      <c r="Y101" s="108"/>
      <c r="Z101" s="1"/>
      <c r="AA101" s="1"/>
      <c r="AB101" s="1" t="s">
        <v>174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970">
        <f>KOPERASI!C32</f>
        <v>0</v>
      </c>
      <c r="AV101" s="971"/>
      <c r="AW101" s="971"/>
      <c r="AX101" s="971"/>
      <c r="AY101" s="971"/>
      <c r="AZ101" s="972"/>
      <c r="BB101" s="1"/>
      <c r="BC101" s="1"/>
    </row>
    <row r="102" spans="1:55" ht="3" customHeight="1" x14ac:dyDescent="0.25">
      <c r="A102" s="1"/>
      <c r="B102" s="1"/>
      <c r="C102" s="1"/>
      <c r="D102" s="1"/>
      <c r="E102" s="1"/>
      <c r="F102" s="1"/>
      <c r="G102" s="1"/>
      <c r="H102" s="1"/>
      <c r="I102" s="4"/>
      <c r="J102" s="1"/>
      <c r="K102" s="1"/>
      <c r="L102" s="1"/>
      <c r="M102" s="1"/>
      <c r="N102" s="1"/>
      <c r="O102" s="1"/>
      <c r="P102" s="39"/>
      <c r="Q102" s="39"/>
      <c r="R102" s="1"/>
      <c r="S102" s="108"/>
      <c r="T102" s="108"/>
      <c r="U102" s="108"/>
      <c r="V102" s="108"/>
      <c r="W102" s="108"/>
      <c r="X102" s="108"/>
      <c r="Y102" s="108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5" ht="15.75" x14ac:dyDescent="0.25">
      <c r="A103" s="1"/>
      <c r="B103" s="1"/>
      <c r="C103" s="1" t="s">
        <v>106</v>
      </c>
      <c r="D103" s="1"/>
      <c r="E103" s="1"/>
      <c r="F103" s="1"/>
      <c r="G103" s="1"/>
      <c r="H103" s="1"/>
      <c r="I103" s="4"/>
      <c r="J103" s="1"/>
      <c r="K103" s="1"/>
      <c r="L103" s="1"/>
      <c r="M103" s="1"/>
      <c r="N103" s="1"/>
      <c r="O103" s="1"/>
      <c r="P103" s="4"/>
      <c r="Q103" s="4" t="s">
        <v>8</v>
      </c>
      <c r="R103" s="1"/>
      <c r="S103" s="970">
        <f>'Rekap1 +tunjangan'!T55</f>
        <v>0</v>
      </c>
      <c r="T103" s="971"/>
      <c r="U103" s="971"/>
      <c r="V103" s="971"/>
      <c r="W103" s="971"/>
      <c r="X103" s="972"/>
      <c r="Y103" s="108"/>
      <c r="Z103" s="1"/>
      <c r="AA103" s="1"/>
      <c r="AB103" s="1" t="s">
        <v>173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970">
        <f>KOPERASI!D32</f>
        <v>100000</v>
      </c>
      <c r="AV103" s="971"/>
      <c r="AW103" s="971"/>
      <c r="AX103" s="971"/>
      <c r="AY103" s="971"/>
      <c r="AZ103" s="972"/>
    </row>
    <row r="104" spans="1:55" ht="3" customHeight="1" x14ac:dyDescent="0.25">
      <c r="A104" s="1"/>
      <c r="B104" s="1"/>
      <c r="C104" s="1"/>
      <c r="D104" s="1"/>
      <c r="E104" s="1"/>
      <c r="F104" s="1"/>
      <c r="G104" s="1"/>
      <c r="H104" s="1"/>
      <c r="I104" s="4"/>
      <c r="J104" s="1"/>
      <c r="K104" s="1"/>
      <c r="L104" s="1"/>
      <c r="M104" s="1"/>
      <c r="N104" s="1"/>
      <c r="O104" s="1"/>
      <c r="P104" s="4"/>
      <c r="Q104" s="4"/>
      <c r="R104" s="1"/>
      <c r="S104" s="108"/>
      <c r="T104" s="108"/>
      <c r="U104" s="108"/>
      <c r="V104" s="108"/>
      <c r="W104" s="108"/>
      <c r="X104" s="108"/>
      <c r="Y104" s="1"/>
      <c r="Z104" s="1"/>
      <c r="AA104" s="1"/>
      <c r="AB104" s="1"/>
      <c r="AC104" s="1"/>
      <c r="AD104" s="1"/>
      <c r="AE104" s="1"/>
      <c r="AF104" s="39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5" ht="15.75" x14ac:dyDescent="0.25">
      <c r="A105" s="1"/>
      <c r="B105" s="1"/>
      <c r="C105" s="1" t="s">
        <v>183</v>
      </c>
      <c r="D105" s="1"/>
      <c r="E105" s="1"/>
      <c r="F105" s="1"/>
      <c r="G105" s="1"/>
      <c r="H105" s="1"/>
      <c r="I105" s="4"/>
      <c r="J105" s="1"/>
      <c r="K105" s="1"/>
      <c r="L105" s="1"/>
      <c r="M105" s="1"/>
      <c r="N105" s="1"/>
      <c r="O105" s="1"/>
      <c r="P105" s="39"/>
      <c r="Q105" s="39" t="s">
        <v>8</v>
      </c>
      <c r="R105" s="1"/>
      <c r="S105" s="970">
        <f>'Rekap1 +tunjangan'!U55</f>
        <v>0</v>
      </c>
      <c r="T105" s="971"/>
      <c r="U105" s="971"/>
      <c r="V105" s="971"/>
      <c r="W105" s="971"/>
      <c r="X105" s="972"/>
      <c r="Y105" s="108"/>
      <c r="Z105" s="1"/>
      <c r="AA105" s="1"/>
      <c r="AB105" s="1" t="s">
        <v>175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970">
        <f>KOPERASI!E32</f>
        <v>0</v>
      </c>
      <c r="AV105" s="971"/>
      <c r="AW105" s="971"/>
      <c r="AX105" s="971"/>
      <c r="AY105" s="971"/>
      <c r="AZ105" s="972"/>
    </row>
    <row r="106" spans="1:55" ht="3" customHeight="1" x14ac:dyDescent="0.25">
      <c r="A106" s="1"/>
      <c r="B106" s="1"/>
      <c r="C106" s="1"/>
      <c r="D106" s="1"/>
      <c r="E106" s="1"/>
      <c r="F106" s="1"/>
      <c r="G106" s="1"/>
      <c r="H106" s="1"/>
      <c r="I106" s="4"/>
      <c r="J106" s="1"/>
      <c r="K106" s="1"/>
      <c r="L106" s="1"/>
      <c r="M106" s="1"/>
      <c r="N106" s="1"/>
      <c r="O106" s="4"/>
      <c r="P106" s="4"/>
      <c r="Q106" s="4"/>
      <c r="R106" s="1"/>
      <c r="S106" s="108"/>
      <c r="T106" s="108"/>
      <c r="U106" s="108"/>
      <c r="V106" s="108"/>
      <c r="W106" s="108"/>
      <c r="X106" s="108"/>
      <c r="Y106" s="108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5" ht="15.75" x14ac:dyDescent="0.25">
      <c r="A107" s="1"/>
      <c r="B107" s="1"/>
      <c r="C107" s="1" t="s">
        <v>187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39" t="s">
        <v>8</v>
      </c>
      <c r="R107" s="1"/>
      <c r="S107" s="970">
        <f>'Rekap1 +tunjangan'!W55</f>
        <v>0</v>
      </c>
      <c r="T107" s="971"/>
      <c r="U107" s="971"/>
      <c r="V107" s="971"/>
      <c r="W107" s="971"/>
      <c r="X107" s="972"/>
      <c r="Y107" s="108"/>
      <c r="Z107" s="1"/>
      <c r="AA107" s="1"/>
      <c r="AB107" s="1" t="s">
        <v>200</v>
      </c>
      <c r="AC107" s="1"/>
      <c r="AD107" s="1"/>
      <c r="AE107" s="1"/>
      <c r="AF107" s="1"/>
      <c r="AG107" s="5" t="s">
        <v>19</v>
      </c>
      <c r="AH107" s="67"/>
      <c r="AI107" s="73"/>
      <c r="AJ107" s="990">
        <f>KOPERASI!J32</f>
        <v>16</v>
      </c>
      <c r="AK107" s="991"/>
      <c r="AL107" s="16"/>
      <c r="AM107" s="72" t="s">
        <v>132</v>
      </c>
      <c r="AN107" s="67"/>
      <c r="AO107" s="74"/>
      <c r="AP107" s="990">
        <v>5</v>
      </c>
      <c r="AQ107" s="991"/>
      <c r="AR107" s="119"/>
      <c r="AS107" s="1"/>
      <c r="AT107" s="1" t="s">
        <v>8</v>
      </c>
      <c r="AU107" s="970">
        <f>KOPERASI!H32</f>
        <v>1583333</v>
      </c>
      <c r="AV107" s="971"/>
      <c r="AW107" s="971"/>
      <c r="AX107" s="971"/>
      <c r="AY107" s="971"/>
      <c r="AZ107" s="972"/>
      <c r="BB107" s="134">
        <f>SUM(AU107+AU103)</f>
        <v>1683333</v>
      </c>
      <c r="BC107" s="134">
        <f>AU107+AU103</f>
        <v>1683333</v>
      </c>
    </row>
    <row r="108" spans="1:55" ht="3" customHeight="1" x14ac:dyDescent="0.25">
      <c r="A108" s="1"/>
      <c r="B108" s="1"/>
      <c r="Y108" s="108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5" ht="15.75" x14ac:dyDescent="0.25">
      <c r="A109" s="1"/>
      <c r="B109" s="1"/>
      <c r="Y109" s="108"/>
      <c r="Z109" s="1"/>
      <c r="AA109" s="1"/>
      <c r="AB109" s="1" t="s">
        <v>471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970">
        <f>KOPERASI!G32</f>
        <v>0</v>
      </c>
      <c r="AV109" s="971"/>
      <c r="AW109" s="971"/>
      <c r="AX109" s="971"/>
      <c r="AY109" s="971"/>
      <c r="AZ109" s="972"/>
    </row>
    <row r="110" spans="1:55" ht="3" customHeight="1" x14ac:dyDescent="0.25">
      <c r="A110" s="1"/>
      <c r="B110" s="1"/>
      <c r="Y110" s="108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5" ht="15.75" x14ac:dyDescent="0.25">
      <c r="A111" s="1"/>
      <c r="B111" s="1"/>
      <c r="Y111" s="108"/>
      <c r="Z111" s="1"/>
      <c r="AA111" s="1"/>
      <c r="AB111" s="1" t="s">
        <v>474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970">
        <f>'Rekap1 +tunjangan'!AD55</f>
        <v>4338</v>
      </c>
      <c r="AV111" s="971"/>
      <c r="AW111" s="971"/>
      <c r="AX111" s="971"/>
      <c r="AY111" s="971"/>
      <c r="AZ111" s="972"/>
    </row>
    <row r="112" spans="1:55" ht="3" customHeight="1" x14ac:dyDescent="0.25">
      <c r="A112" s="1"/>
      <c r="B112" s="1"/>
      <c r="Y112" s="108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62" ht="15.75" x14ac:dyDescent="0.25">
      <c r="A113" s="1"/>
      <c r="B113" s="1"/>
      <c r="Y113" s="108"/>
      <c r="Z113" s="1"/>
      <c r="AA113" s="1"/>
      <c r="AB113" s="1" t="s">
        <v>171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970">
        <f>'Rekap1 +tunjangan'!AJ55</f>
        <v>225128.04</v>
      </c>
      <c r="AV113" s="971"/>
      <c r="AW113" s="971"/>
      <c r="AX113" s="971"/>
      <c r="AY113" s="971"/>
      <c r="AZ113" s="972"/>
    </row>
    <row r="114" spans="1:62" ht="3" customHeight="1" x14ac:dyDescent="0.25">
      <c r="A114" s="1"/>
      <c r="B114" s="1"/>
      <c r="Y114" s="108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62" ht="15.75" x14ac:dyDescent="0.25">
      <c r="A115" s="1"/>
      <c r="B115" s="1"/>
      <c r="Y115" s="108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62" ht="15.75" x14ac:dyDescent="0.25">
      <c r="A116" s="1"/>
      <c r="B116" s="1"/>
      <c r="Y116" s="108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62" ht="3" customHeight="1" x14ac:dyDescent="0.25">
      <c r="A117" s="1"/>
      <c r="B117" s="1"/>
      <c r="C117" s="1"/>
      <c r="D117" s="1"/>
      <c r="E117" s="1"/>
      <c r="F117" s="1"/>
      <c r="G117" s="1"/>
      <c r="H117" s="1"/>
      <c r="I117" s="4"/>
      <c r="J117" s="1"/>
      <c r="K117" s="1"/>
      <c r="L117" s="1"/>
      <c r="M117" s="1"/>
      <c r="N117" s="1"/>
      <c r="O117" s="4"/>
      <c r="P117" s="4"/>
      <c r="Q117" s="4"/>
      <c r="R117" s="1"/>
      <c r="S117" s="108"/>
      <c r="T117" s="108"/>
      <c r="U117" s="108"/>
      <c r="V117" s="108"/>
      <c r="W117" s="108"/>
      <c r="X117" s="108"/>
      <c r="Y117" s="108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62" ht="15.75" x14ac:dyDescent="0.25">
      <c r="A118" s="1"/>
      <c r="B118" s="1" t="s">
        <v>154</v>
      </c>
      <c r="C118" s="1" t="s">
        <v>126</v>
      </c>
      <c r="D118" s="1"/>
      <c r="E118" s="1"/>
      <c r="F118" s="1"/>
      <c r="G118" s="1"/>
      <c r="H118" s="1"/>
      <c r="I118" s="4"/>
      <c r="J118" s="1"/>
      <c r="K118" s="1"/>
      <c r="L118" s="1"/>
      <c r="M118" s="1"/>
      <c r="N118" s="1"/>
      <c r="O118" s="1"/>
      <c r="P118" s="4"/>
      <c r="Q118" s="4" t="s">
        <v>8</v>
      </c>
      <c r="R118" s="1"/>
      <c r="S118" s="970">
        <f>'Rekap1 +tunjangan'!S55</f>
        <v>0</v>
      </c>
      <c r="T118" s="971"/>
      <c r="U118" s="971"/>
      <c r="V118" s="971"/>
      <c r="W118" s="971"/>
      <c r="X118" s="972"/>
      <c r="Y118" s="108"/>
      <c r="Z118" s="1"/>
      <c r="AA118" s="1" t="s">
        <v>169</v>
      </c>
      <c r="AB118" s="1" t="s">
        <v>129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 t="s">
        <v>8</v>
      </c>
      <c r="AU118" s="970">
        <f>'Rekap1 +tunjangan'!AG55</f>
        <v>0</v>
      </c>
      <c r="AV118" s="971"/>
      <c r="AW118" s="971"/>
      <c r="AX118" s="971"/>
      <c r="AY118" s="971"/>
      <c r="AZ118" s="972"/>
    </row>
    <row r="119" spans="1:62" ht="3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08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62" ht="15.7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62" ht="3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08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62" ht="15.75" x14ac:dyDescent="0.25">
      <c r="A122" s="1"/>
      <c r="B122" s="1"/>
      <c r="C122" s="9" t="s">
        <v>4</v>
      </c>
      <c r="D122" s="1"/>
      <c r="E122" s="1"/>
      <c r="F122" s="1"/>
      <c r="G122" s="1"/>
      <c r="H122" s="1"/>
      <c r="I122" s="4"/>
      <c r="J122" s="1"/>
      <c r="K122" s="1"/>
      <c r="L122" s="1"/>
      <c r="M122" s="1"/>
      <c r="N122" s="1"/>
      <c r="O122" s="4"/>
      <c r="P122" s="4"/>
      <c r="Q122" s="39" t="s">
        <v>8</v>
      </c>
      <c r="R122" s="1"/>
      <c r="S122" s="985">
        <f>SUM(S83:X118)</f>
        <v>7148134</v>
      </c>
      <c r="T122" s="986"/>
      <c r="U122" s="986"/>
      <c r="V122" s="986"/>
      <c r="W122" s="986"/>
      <c r="X122" s="987"/>
      <c r="Y122" s="89"/>
      <c r="Z122" s="1"/>
      <c r="AA122" s="9" t="s">
        <v>4</v>
      </c>
      <c r="AB122" s="1"/>
      <c r="AC122" s="1"/>
      <c r="AD122" s="1"/>
      <c r="AE122" s="1"/>
      <c r="AF122" s="4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 t="s">
        <v>8</v>
      </c>
      <c r="AU122" s="985">
        <f>SUM(AU85:AZ118)</f>
        <v>2198687.75</v>
      </c>
      <c r="AV122" s="986"/>
      <c r="AW122" s="986"/>
      <c r="AX122" s="986"/>
      <c r="AY122" s="986"/>
      <c r="AZ122" s="987"/>
      <c r="BC122" s="134">
        <f>AU122-AU97</f>
        <v>2150166.41</v>
      </c>
    </row>
    <row r="123" spans="1:62" ht="16.5" thickBot="1" x14ac:dyDescent="0.3">
      <c r="A123" s="1"/>
      <c r="B123" s="1"/>
      <c r="C123" s="1"/>
      <c r="D123" s="1"/>
      <c r="E123" s="1"/>
      <c r="F123" s="1"/>
      <c r="G123" s="1"/>
      <c r="H123" s="1"/>
      <c r="I123" s="3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39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62" ht="21" thickTop="1" x14ac:dyDescent="0.3">
      <c r="A124" s="19"/>
      <c r="B124" s="973"/>
      <c r="C124" s="974"/>
      <c r="D124" s="974"/>
      <c r="E124" s="974"/>
      <c r="F124" s="974"/>
      <c r="G124" s="1006" t="s">
        <v>130</v>
      </c>
      <c r="H124" s="1006"/>
      <c r="I124" s="1006"/>
      <c r="J124" s="1006"/>
      <c r="K124" s="1006"/>
      <c r="L124" s="1006"/>
      <c r="M124" s="1006"/>
      <c r="N124" s="1006"/>
      <c r="O124" s="1006"/>
      <c r="P124" s="1006"/>
      <c r="Q124" s="1006"/>
      <c r="R124" s="1006"/>
      <c r="S124" s="1006"/>
      <c r="T124" s="1006"/>
      <c r="U124" s="1006"/>
      <c r="V124" s="1006"/>
      <c r="W124" s="1006"/>
      <c r="X124" s="1008"/>
      <c r="Y124" s="126"/>
      <c r="Z124" s="1010" t="s">
        <v>8</v>
      </c>
      <c r="AA124" s="974"/>
      <c r="AB124" s="981">
        <f>S122-AU122</f>
        <v>4949446.25</v>
      </c>
      <c r="AC124" s="981"/>
      <c r="AD124" s="981"/>
      <c r="AE124" s="981"/>
      <c r="AF124" s="981"/>
      <c r="AG124" s="981"/>
      <c r="AH124" s="981"/>
      <c r="AI124" s="981"/>
      <c r="AJ124" s="981"/>
      <c r="AK124" s="981"/>
      <c r="AL124" s="981"/>
      <c r="AM124" s="981"/>
      <c r="AN124" s="981"/>
      <c r="AO124" s="981"/>
      <c r="AP124" s="112"/>
      <c r="AQ124" s="112"/>
      <c r="AR124" s="112"/>
      <c r="AS124" s="113"/>
      <c r="AT124" s="113"/>
      <c r="AU124" s="113"/>
      <c r="AV124" s="113"/>
      <c r="AW124" s="113"/>
      <c r="AX124" s="113"/>
      <c r="AY124" s="113"/>
      <c r="AZ124" s="114"/>
      <c r="BD124" s="1012"/>
      <c r="BE124" s="989"/>
      <c r="BF124" s="989"/>
      <c r="BG124" s="989"/>
      <c r="BH124" s="989"/>
      <c r="BI124" s="989"/>
      <c r="BJ124" s="989"/>
    </row>
    <row r="125" spans="1:62" ht="21" thickBot="1" x14ac:dyDescent="0.35">
      <c r="A125" s="34"/>
      <c r="B125" s="975"/>
      <c r="C125" s="976"/>
      <c r="D125" s="976"/>
      <c r="E125" s="976"/>
      <c r="F125" s="976"/>
      <c r="G125" s="1007"/>
      <c r="H125" s="1007"/>
      <c r="I125" s="1007"/>
      <c r="J125" s="1007"/>
      <c r="K125" s="1007"/>
      <c r="L125" s="1007"/>
      <c r="M125" s="1007"/>
      <c r="N125" s="1007"/>
      <c r="O125" s="1007"/>
      <c r="P125" s="1007"/>
      <c r="Q125" s="1007"/>
      <c r="R125" s="1007"/>
      <c r="S125" s="1007"/>
      <c r="T125" s="1007"/>
      <c r="U125" s="1007"/>
      <c r="V125" s="1007"/>
      <c r="W125" s="1007"/>
      <c r="X125" s="1009"/>
      <c r="Y125" s="128"/>
      <c r="Z125" s="1011"/>
      <c r="AA125" s="976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116"/>
      <c r="AQ125" s="116"/>
      <c r="AR125" s="116"/>
      <c r="AS125" s="117"/>
      <c r="AT125" s="117"/>
      <c r="AU125" s="117"/>
      <c r="AV125" s="117"/>
      <c r="AW125" s="117"/>
      <c r="AX125" s="117"/>
      <c r="AY125" s="117"/>
      <c r="AZ125" s="118"/>
    </row>
    <row r="126" spans="1:62" ht="16.5" thickTop="1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62" ht="15.75" x14ac:dyDescent="0.25">
      <c r="B127" s="1" t="s">
        <v>170</v>
      </c>
      <c r="C127" s="1" t="s">
        <v>155</v>
      </c>
      <c r="D127" s="1"/>
      <c r="E127" s="1"/>
      <c r="F127" s="1"/>
      <c r="G127" s="1"/>
      <c r="H127" s="1"/>
      <c r="I127" s="4"/>
      <c r="J127" s="1"/>
      <c r="K127" s="1"/>
      <c r="L127" s="1"/>
      <c r="M127" s="1"/>
      <c r="N127" s="1"/>
      <c r="O127" s="4"/>
      <c r="P127" s="4"/>
      <c r="Q127" s="4"/>
      <c r="R127" s="1"/>
      <c r="S127" s="108"/>
      <c r="T127" s="108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62" ht="15.75" x14ac:dyDescent="0.25">
      <c r="B128" s="1">
        <v>1</v>
      </c>
      <c r="C128" s="1" t="s">
        <v>555</v>
      </c>
      <c r="D128" s="1"/>
      <c r="E128" s="1"/>
      <c r="F128" s="1"/>
      <c r="G128" s="1"/>
      <c r="H128" s="1"/>
      <c r="I128" s="4"/>
      <c r="J128" s="1"/>
      <c r="K128" s="1"/>
      <c r="L128" s="1"/>
      <c r="M128" s="1"/>
      <c r="N128" s="1"/>
      <c r="O128" s="4"/>
      <c r="P128" s="4"/>
      <c r="Q128" s="4"/>
      <c r="R128" s="1"/>
      <c r="S128" s="108"/>
      <c r="T128" s="108"/>
      <c r="U128" s="108"/>
      <c r="V128" s="108"/>
      <c r="W128" s="108"/>
      <c r="X128" s="108"/>
      <c r="Y128" s="1"/>
      <c r="Z128" s="1"/>
      <c r="AA128" s="1">
        <v>2</v>
      </c>
      <c r="AB128" s="1" t="s">
        <v>171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983">
        <v>0.6</v>
      </c>
      <c r="AS128" s="983"/>
      <c r="AT128" s="1" t="s">
        <v>8</v>
      </c>
      <c r="AU128" s="970">
        <f>'DPLK (urut)'!F31</f>
        <v>337692.06</v>
      </c>
      <c r="AV128" s="971"/>
      <c r="AW128" s="971"/>
      <c r="AX128" s="971"/>
      <c r="AY128" s="971"/>
      <c r="AZ128" s="972"/>
    </row>
    <row r="129" spans="1:55" ht="3" customHeight="1" x14ac:dyDescent="0.25">
      <c r="B129" s="1"/>
      <c r="C129" s="1"/>
      <c r="D129" s="1"/>
      <c r="E129" s="1"/>
      <c r="F129" s="1"/>
      <c r="G129" s="1"/>
      <c r="H129" s="1"/>
      <c r="I129" s="4"/>
      <c r="J129" s="1"/>
      <c r="K129" s="1"/>
      <c r="L129" s="1"/>
      <c r="M129" s="1"/>
      <c r="N129" s="1"/>
      <c r="O129" s="4"/>
      <c r="P129" s="4"/>
      <c r="Q129" s="4"/>
      <c r="R129" s="1"/>
      <c r="S129" s="108"/>
      <c r="T129" s="108"/>
      <c r="U129" s="108"/>
      <c r="V129" s="108"/>
      <c r="W129" s="108"/>
      <c r="X129" s="108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5" ht="15.75" x14ac:dyDescent="0.25">
      <c r="B130" s="1"/>
      <c r="C130" s="1" t="s">
        <v>127</v>
      </c>
      <c r="D130" s="1"/>
      <c r="E130" s="1"/>
      <c r="F130" s="1"/>
      <c r="G130" s="1"/>
      <c r="H130" s="1"/>
      <c r="I130" s="4"/>
      <c r="J130" s="1"/>
      <c r="K130" s="1"/>
      <c r="L130" s="1"/>
      <c r="M130" s="1"/>
      <c r="N130" s="1"/>
      <c r="O130" s="969">
        <v>3.0000000000000001E-3</v>
      </c>
      <c r="P130" s="969"/>
      <c r="Q130" s="4" t="s">
        <v>8</v>
      </c>
      <c r="R130" s="1"/>
      <c r="S130" s="970">
        <f>'BPJS Ketenagakerjaan'!F37</f>
        <v>14556.402</v>
      </c>
      <c r="T130" s="971"/>
      <c r="U130" s="971"/>
      <c r="V130" s="971"/>
      <c r="W130" s="971"/>
      <c r="X130" s="972"/>
      <c r="Y130" s="1"/>
      <c r="Z130" s="1"/>
      <c r="AA130" s="1">
        <v>3</v>
      </c>
      <c r="AB130" s="1" t="s">
        <v>186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 t="s">
        <v>8</v>
      </c>
      <c r="AU130" s="970">
        <f>'Rekap1 +tunjangan'!AE55</f>
        <v>0</v>
      </c>
      <c r="AV130" s="971"/>
      <c r="AW130" s="971"/>
      <c r="AX130" s="971"/>
      <c r="AY130" s="971"/>
      <c r="AZ130" s="972"/>
    </row>
    <row r="131" spans="1:55" ht="3" customHeight="1" x14ac:dyDescent="0.25">
      <c r="B131" s="1"/>
      <c r="C131" s="1"/>
      <c r="D131" s="1"/>
      <c r="E131" s="1"/>
      <c r="F131" s="1"/>
      <c r="G131" s="1"/>
      <c r="H131" s="1"/>
      <c r="I131" s="4"/>
      <c r="J131" s="1"/>
      <c r="K131" s="1"/>
      <c r="L131" s="1"/>
      <c r="M131" s="1"/>
      <c r="N131" s="1"/>
      <c r="O131" s="109"/>
      <c r="P131" s="109"/>
      <c r="Q131" s="4"/>
      <c r="R131" s="1"/>
      <c r="S131" s="106"/>
      <c r="T131" s="106"/>
      <c r="U131" s="106"/>
      <c r="V131" s="106"/>
      <c r="W131" s="106"/>
      <c r="X131" s="106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5" ht="15.75" x14ac:dyDescent="0.25">
      <c r="B132" s="1"/>
      <c r="C132" s="1" t="s">
        <v>131</v>
      </c>
      <c r="D132" s="1"/>
      <c r="E132" s="1"/>
      <c r="F132" s="1"/>
      <c r="G132" s="1"/>
      <c r="H132" s="1"/>
      <c r="I132" s="4"/>
      <c r="J132" s="1"/>
      <c r="K132" s="1"/>
      <c r="L132" s="1"/>
      <c r="M132" s="1"/>
      <c r="N132" s="1"/>
      <c r="O132" s="969">
        <v>8.8999999999999999E-3</v>
      </c>
      <c r="P132" s="969"/>
      <c r="Q132" s="4" t="s">
        <v>8</v>
      </c>
      <c r="R132" s="1"/>
      <c r="S132" s="970">
        <f>'BPJS Ketenagakerjaan'!H37</f>
        <v>43183.992599999998</v>
      </c>
      <c r="T132" s="971"/>
      <c r="U132" s="971"/>
      <c r="V132" s="971"/>
      <c r="W132" s="971"/>
      <c r="X132" s="972"/>
      <c r="Y132" s="1"/>
      <c r="Z132" s="1"/>
      <c r="AA132" s="1">
        <v>4</v>
      </c>
      <c r="AB132" s="1" t="s">
        <v>554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 t="s">
        <v>8</v>
      </c>
      <c r="AU132" s="970">
        <f>'BPJS Kesehatan'!G42</f>
        <v>186085.36000000002</v>
      </c>
      <c r="AV132" s="971"/>
      <c r="AW132" s="971"/>
      <c r="AX132" s="971"/>
      <c r="AY132" s="971"/>
      <c r="AZ132" s="972"/>
    </row>
    <row r="133" spans="1:55" ht="3" customHeight="1" x14ac:dyDescent="0.25">
      <c r="B133" s="1"/>
      <c r="C133" s="1"/>
      <c r="D133" s="1"/>
      <c r="E133" s="1"/>
      <c r="F133" s="1"/>
      <c r="G133" s="1"/>
      <c r="H133" s="1"/>
      <c r="I133" s="4"/>
      <c r="J133" s="1"/>
      <c r="K133" s="1"/>
      <c r="L133" s="1"/>
      <c r="M133" s="1"/>
      <c r="N133" s="1"/>
      <c r="O133" s="109"/>
      <c r="P133" s="109"/>
      <c r="Q133" s="4"/>
      <c r="R133" s="1"/>
      <c r="S133" s="106"/>
      <c r="T133" s="106"/>
      <c r="U133" s="106"/>
      <c r="V133" s="106"/>
      <c r="W133" s="106"/>
      <c r="X133" s="106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5" ht="15.75" x14ac:dyDescent="0.25">
      <c r="B134" s="1"/>
      <c r="C134" s="1" t="s">
        <v>156</v>
      </c>
      <c r="D134" s="1"/>
      <c r="E134" s="1"/>
      <c r="F134" s="1"/>
      <c r="G134" s="1"/>
      <c r="H134" s="1"/>
      <c r="I134" s="4"/>
      <c r="J134" s="1"/>
      <c r="K134" s="1"/>
      <c r="L134" s="1"/>
      <c r="M134" s="1"/>
      <c r="N134" s="1"/>
      <c r="O134" s="969">
        <v>3.6999999999999998E-2</v>
      </c>
      <c r="P134" s="969"/>
      <c r="Q134" s="4" t="s">
        <v>8</v>
      </c>
      <c r="R134" s="1"/>
      <c r="S134" s="970">
        <f>'BPJS Ketenagakerjaan'!M37</f>
        <v>179528.95799999998</v>
      </c>
      <c r="T134" s="971"/>
      <c r="U134" s="971"/>
      <c r="V134" s="971"/>
      <c r="W134" s="971"/>
      <c r="X134" s="972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5" ht="3" customHeight="1" x14ac:dyDescent="0.25">
      <c r="B135" s="1"/>
      <c r="C135" s="1"/>
      <c r="D135" s="1"/>
      <c r="E135" s="1"/>
      <c r="F135" s="1"/>
      <c r="G135" s="1"/>
      <c r="H135" s="1"/>
      <c r="I135" s="4"/>
      <c r="J135" s="1"/>
      <c r="K135" s="1"/>
      <c r="L135" s="1"/>
      <c r="M135" s="1"/>
      <c r="N135" s="1"/>
      <c r="O135" s="503"/>
      <c r="P135" s="503"/>
      <c r="Q135" s="4"/>
      <c r="R135" s="1"/>
      <c r="S135" s="502"/>
      <c r="T135" s="502"/>
      <c r="U135" s="502"/>
      <c r="V135" s="502"/>
      <c r="W135" s="502"/>
      <c r="X135" s="502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5" ht="15.75" x14ac:dyDescent="0.25">
      <c r="B136" s="1"/>
      <c r="C136" s="1" t="s">
        <v>602</v>
      </c>
      <c r="D136" s="1"/>
      <c r="E136" s="1"/>
      <c r="F136" s="1"/>
      <c r="G136" s="1"/>
      <c r="H136" s="1"/>
      <c r="I136" s="4"/>
      <c r="J136" s="1"/>
      <c r="K136" s="1"/>
      <c r="L136" s="1"/>
      <c r="M136" s="1"/>
      <c r="N136" s="1"/>
      <c r="O136" s="969">
        <v>0.02</v>
      </c>
      <c r="P136" s="969"/>
      <c r="Q136" s="4" t="s">
        <v>8</v>
      </c>
      <c r="R136" s="1"/>
      <c r="S136" s="970">
        <f>'BPJS Ketenagakerjaan'!R37</f>
        <v>97042.680000000008</v>
      </c>
      <c r="T136" s="971"/>
      <c r="U136" s="971"/>
      <c r="V136" s="971"/>
      <c r="W136" s="971"/>
      <c r="X136" s="972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5" ht="15.75" x14ac:dyDescent="0.25">
      <c r="B137" s="1"/>
      <c r="C137" s="1"/>
      <c r="D137" s="1"/>
      <c r="E137" s="1"/>
      <c r="F137" s="1"/>
      <c r="G137" s="1"/>
      <c r="H137" s="1"/>
      <c r="I137" s="4"/>
      <c r="J137" s="1"/>
      <c r="K137" s="1"/>
      <c r="L137" s="1"/>
      <c r="M137" s="1"/>
      <c r="N137" s="1"/>
      <c r="O137" s="109"/>
      <c r="P137" s="109"/>
      <c r="Q137" s="4"/>
      <c r="R137" s="1"/>
      <c r="S137" s="108"/>
      <c r="T137" s="108"/>
      <c r="U137" s="108"/>
      <c r="V137" s="108"/>
      <c r="W137" s="108"/>
      <c r="X137" s="108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5" x14ac:dyDescent="0.2">
      <c r="B138" s="459"/>
      <c r="C138" s="41"/>
      <c r="G138" s="41"/>
      <c r="H138" s="41"/>
    </row>
    <row r="139" spans="1:55" ht="18.75" x14ac:dyDescent="0.3">
      <c r="A139" s="1"/>
      <c r="B139" s="1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 t="s">
        <v>350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1"/>
      <c r="AY139" s="1"/>
    </row>
    <row r="140" spans="1:55" ht="15.75" x14ac:dyDescent="0.25">
      <c r="A140" s="1"/>
      <c r="B140" s="1"/>
      <c r="C140" s="1"/>
      <c r="D140" s="1"/>
      <c r="E140" s="1"/>
      <c r="F140" s="1"/>
      <c r="G140" s="1"/>
      <c r="H140" s="1"/>
      <c r="I140" s="3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5" ht="22.5" x14ac:dyDescent="0.3">
      <c r="A141" s="1"/>
      <c r="B141" s="1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1" t="s">
        <v>15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1"/>
      <c r="AY141" s="1"/>
    </row>
    <row r="142" spans="1:55" ht="15.75" x14ac:dyDescent="0.25">
      <c r="A142" s="1"/>
      <c r="B142" s="1"/>
      <c r="C142" s="1"/>
      <c r="D142" s="1"/>
      <c r="E142" s="1"/>
      <c r="F142" s="1"/>
      <c r="G142" s="1"/>
      <c r="H142" s="1"/>
      <c r="I142" s="3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5" ht="15.75" x14ac:dyDescent="0.25">
      <c r="A143" s="1"/>
      <c r="B143" s="5"/>
      <c r="C143" s="6" t="s">
        <v>7</v>
      </c>
      <c r="D143" s="7"/>
      <c r="E143" s="7"/>
      <c r="F143" s="7"/>
      <c r="G143" s="7"/>
      <c r="H143" s="7"/>
      <c r="I143" s="11" t="s">
        <v>8</v>
      </c>
      <c r="J143" s="7"/>
      <c r="K143" s="994" t="str">
        <f>'Rekap1 +tunjangan'!B58</f>
        <v>FENNY PATIMETTA</v>
      </c>
      <c r="L143" s="995"/>
      <c r="M143" s="995"/>
      <c r="N143" s="995"/>
      <c r="O143" s="995"/>
      <c r="P143" s="995"/>
      <c r="Q143" s="995"/>
      <c r="R143" s="995"/>
      <c r="S143" s="995"/>
      <c r="T143" s="995"/>
      <c r="U143" s="995"/>
      <c r="V143" s="995"/>
      <c r="W143" s="995"/>
      <c r="X143" s="996"/>
      <c r="Y143" s="90"/>
      <c r="Z143" s="1"/>
      <c r="AA143" s="8" t="str">
        <f>AA6</f>
        <v>Divisi</v>
      </c>
      <c r="AB143" s="7"/>
      <c r="AC143" s="7"/>
      <c r="AD143" s="7"/>
      <c r="AE143" s="7"/>
      <c r="AF143" s="11" t="s">
        <v>8</v>
      </c>
      <c r="AG143" s="7"/>
      <c r="AH143" s="994" t="str">
        <f>AH6</f>
        <v>SDM DAN UMUM</v>
      </c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1004"/>
      <c r="BC143" s="413" t="s">
        <v>521</v>
      </c>
    </row>
    <row r="144" spans="1:55" ht="3" customHeight="1" x14ac:dyDescent="0.25">
      <c r="A144" s="1"/>
      <c r="B144" s="1"/>
      <c r="C144" s="1"/>
      <c r="D144" s="1"/>
      <c r="E144" s="1"/>
      <c r="F144" s="1"/>
      <c r="G144" s="1"/>
      <c r="H144" s="1"/>
      <c r="I144" s="10"/>
      <c r="J144" s="1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1"/>
      <c r="AA144" s="2"/>
      <c r="AB144" s="1"/>
      <c r="AC144" s="1"/>
      <c r="AD144" s="1"/>
      <c r="AE144" s="1"/>
      <c r="AF144" s="12"/>
      <c r="AG144" s="1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1"/>
      <c r="AY144" s="1"/>
    </row>
    <row r="145" spans="1:52" ht="15.75" x14ac:dyDescent="0.25">
      <c r="A145" s="1"/>
      <c r="B145" s="5"/>
      <c r="C145" s="6" t="s">
        <v>21</v>
      </c>
      <c r="D145" s="7"/>
      <c r="E145" s="7"/>
      <c r="F145" s="7"/>
      <c r="G145" s="7"/>
      <c r="H145" s="7"/>
      <c r="I145" s="11" t="s">
        <v>8</v>
      </c>
      <c r="J145" s="7"/>
      <c r="K145" s="994" t="s">
        <v>162</v>
      </c>
      <c r="L145" s="995"/>
      <c r="M145" s="995"/>
      <c r="N145" s="995"/>
      <c r="O145" s="995"/>
      <c r="P145" s="995"/>
      <c r="Q145" s="995"/>
      <c r="R145" s="995"/>
      <c r="S145" s="995"/>
      <c r="T145" s="995"/>
      <c r="U145" s="995"/>
      <c r="V145" s="995"/>
      <c r="W145" s="995"/>
      <c r="X145" s="996"/>
      <c r="Y145" s="90"/>
      <c r="Z145" s="1"/>
      <c r="AA145" s="8" t="s">
        <v>12</v>
      </c>
      <c r="AB145" s="7"/>
      <c r="AC145" s="7"/>
      <c r="AD145" s="7"/>
      <c r="AE145" s="7"/>
      <c r="AF145" s="11" t="s">
        <v>8</v>
      </c>
      <c r="AG145" s="7"/>
      <c r="AH145" s="997">
        <f>AH8</f>
        <v>42659</v>
      </c>
      <c r="AI145" s="997"/>
      <c r="AJ145" s="997"/>
      <c r="AK145" s="997"/>
      <c r="AL145" s="997"/>
      <c r="AM145" s="67" t="s">
        <v>18</v>
      </c>
      <c r="AN145" s="7"/>
      <c r="AO145" s="997">
        <f>AO8</f>
        <v>42689</v>
      </c>
      <c r="AP145" s="997"/>
      <c r="AQ145" s="997"/>
      <c r="AR145" s="997"/>
      <c r="AS145" s="997"/>
      <c r="AT145" s="68"/>
      <c r="AU145" s="68"/>
      <c r="AV145" s="68"/>
      <c r="AW145" s="68"/>
      <c r="AX145" s="7"/>
      <c r="AY145" s="74"/>
    </row>
    <row r="146" spans="1:52" ht="3" customHeight="1" x14ac:dyDescent="0.25">
      <c r="A146" s="1"/>
      <c r="B146" s="1"/>
      <c r="C146" s="1"/>
      <c r="D146" s="1"/>
      <c r="E146" s="1"/>
      <c r="F146" s="1"/>
      <c r="G146" s="1"/>
      <c r="H146" s="1"/>
      <c r="I146" s="10"/>
      <c r="J146" s="1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1"/>
      <c r="AA146" s="2"/>
      <c r="AB146" s="1"/>
      <c r="AC146" s="1"/>
      <c r="AD146" s="1"/>
      <c r="AE146" s="1"/>
      <c r="AF146" s="12"/>
      <c r="AG146" s="1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1"/>
      <c r="AY146" s="1"/>
    </row>
    <row r="147" spans="1:52" ht="15.75" x14ac:dyDescent="0.25">
      <c r="A147" s="1"/>
      <c r="B147" s="5"/>
      <c r="C147" s="6" t="s">
        <v>6</v>
      </c>
      <c r="D147" s="7"/>
      <c r="E147" s="7"/>
      <c r="F147" s="7"/>
      <c r="G147" s="7"/>
      <c r="H147" s="7"/>
      <c r="I147" s="11" t="s">
        <v>8</v>
      </c>
      <c r="J147" s="7"/>
      <c r="K147" s="999" t="s">
        <v>522</v>
      </c>
      <c r="L147" s="1000"/>
      <c r="M147" s="1000"/>
      <c r="N147" s="1000"/>
      <c r="O147" s="1000"/>
      <c r="P147" s="1000"/>
      <c r="Q147" s="1000"/>
      <c r="R147" s="1000"/>
      <c r="S147" s="1000"/>
      <c r="T147" s="1000"/>
      <c r="U147" s="1000"/>
      <c r="V147" s="1000"/>
      <c r="W147" s="1000"/>
      <c r="X147" s="1001"/>
      <c r="Y147" s="91"/>
      <c r="Z147" s="1"/>
      <c r="AA147" s="8" t="s">
        <v>13</v>
      </c>
      <c r="AB147" s="7"/>
      <c r="AC147" s="7"/>
      <c r="AD147" s="7"/>
      <c r="AE147" s="7"/>
      <c r="AF147" s="11" t="s">
        <v>8</v>
      </c>
      <c r="AG147" s="7"/>
      <c r="AH147" s="1002">
        <f>'Rekap1 +tunjangan'!C58</f>
        <v>42642</v>
      </c>
      <c r="AI147" s="997"/>
      <c r="AJ147" s="997"/>
      <c r="AK147" s="997"/>
      <c r="AL147" s="997"/>
      <c r="AM147" s="997"/>
      <c r="AN147" s="997"/>
      <c r="AO147" s="997"/>
      <c r="AP147" s="997"/>
      <c r="AQ147" s="997"/>
      <c r="AR147" s="997"/>
      <c r="AS147" s="997"/>
      <c r="AT147" s="997"/>
      <c r="AU147" s="997"/>
      <c r="AV147" s="997"/>
      <c r="AW147" s="997"/>
      <c r="AX147" s="7"/>
      <c r="AY147" s="74"/>
    </row>
    <row r="148" spans="1:52" ht="3" customHeight="1" x14ac:dyDescent="0.25">
      <c r="A148" s="1"/>
      <c r="B148" s="1"/>
      <c r="C148" s="1"/>
      <c r="D148" s="1"/>
      <c r="E148" s="1"/>
      <c r="F148" s="1"/>
      <c r="G148" s="1"/>
      <c r="H148" s="1"/>
      <c r="I148" s="10"/>
      <c r="J148" s="1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1"/>
      <c r="AA148" s="2"/>
      <c r="AB148" s="1"/>
      <c r="AC148" s="1"/>
      <c r="AD148" s="1"/>
      <c r="AE148" s="1"/>
      <c r="AF148" s="12"/>
      <c r="AG148" s="1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1"/>
      <c r="AY148" s="1"/>
    </row>
    <row r="149" spans="1:52" ht="15.75" x14ac:dyDescent="0.25">
      <c r="A149" s="1"/>
      <c r="B149" s="5"/>
      <c r="C149" s="6" t="s">
        <v>104</v>
      </c>
      <c r="D149" s="7"/>
      <c r="E149" s="7"/>
      <c r="F149" s="7"/>
      <c r="G149" s="7"/>
      <c r="H149" s="7"/>
      <c r="I149" s="87" t="s">
        <v>8</v>
      </c>
      <c r="J149" s="7"/>
      <c r="K149" s="994" t="s">
        <v>116</v>
      </c>
      <c r="L149" s="995"/>
      <c r="M149" s="995"/>
      <c r="N149" s="995"/>
      <c r="O149" s="995"/>
      <c r="P149" s="995"/>
      <c r="Q149" s="995"/>
      <c r="R149" s="995"/>
      <c r="S149" s="995"/>
      <c r="T149" s="995"/>
      <c r="U149" s="995"/>
      <c r="V149" s="995"/>
      <c r="W149" s="995"/>
      <c r="X149" s="996"/>
      <c r="Y149" s="90"/>
      <c r="Z149" s="1"/>
      <c r="AA149" s="8" t="s">
        <v>14</v>
      </c>
      <c r="AB149" s="7"/>
      <c r="AC149" s="7"/>
      <c r="AD149" s="7"/>
      <c r="AE149" s="7"/>
      <c r="AF149" s="11" t="s">
        <v>8</v>
      </c>
      <c r="AG149" s="7"/>
      <c r="AH149" s="1064" t="s">
        <v>521</v>
      </c>
      <c r="AI149" s="994"/>
      <c r="AJ149" s="994"/>
      <c r="AK149" s="994"/>
      <c r="AL149" s="994"/>
      <c r="AM149" s="994"/>
      <c r="AN149" s="67" t="s">
        <v>161</v>
      </c>
      <c r="AO149" s="67"/>
      <c r="AP149" s="67"/>
      <c r="AQ149" s="67"/>
      <c r="AR149" s="67"/>
      <c r="AS149" s="67"/>
      <c r="AT149" s="67"/>
      <c r="AU149" s="67"/>
      <c r="AV149" s="67"/>
      <c r="AW149" s="67"/>
      <c r="AX149" s="7"/>
      <c r="AY149" s="74"/>
    </row>
    <row r="150" spans="1:52" ht="15.75" x14ac:dyDescent="0.25">
      <c r="A150" s="1"/>
      <c r="B150" s="1"/>
      <c r="C150" s="1"/>
      <c r="D150" s="1"/>
      <c r="E150" s="1"/>
      <c r="F150" s="1"/>
      <c r="G150" s="1"/>
      <c r="H150" s="1"/>
      <c r="I150" s="3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2" ht="15.75" x14ac:dyDescent="0.25">
      <c r="A151" s="1"/>
      <c r="B151" s="1" t="s">
        <v>167</v>
      </c>
      <c r="C151" s="1" t="s">
        <v>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4"/>
      <c r="Q151" s="4" t="s">
        <v>8</v>
      </c>
      <c r="R151" s="1"/>
      <c r="S151" s="970">
        <f>'Rekap1 +tunjangan'!E58</f>
        <v>2308543</v>
      </c>
      <c r="T151" s="971"/>
      <c r="U151" s="971"/>
      <c r="V151" s="971"/>
      <c r="W151" s="971"/>
      <c r="X151" s="972"/>
      <c r="Y151" s="108"/>
      <c r="Z151" s="1"/>
      <c r="AA151" s="1" t="s">
        <v>166</v>
      </c>
      <c r="AB151" s="1" t="s">
        <v>153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3" customHeight="1" x14ac:dyDescent="0.25">
      <c r="A152" s="1"/>
      <c r="B152" s="1"/>
      <c r="C152" s="1"/>
      <c r="D152" s="1"/>
      <c r="E152" s="1"/>
      <c r="F152" s="1"/>
      <c r="G152" s="1"/>
      <c r="H152" s="1"/>
      <c r="I152" s="39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x14ac:dyDescent="0.25">
      <c r="A153" s="1"/>
      <c r="B153" s="1" t="s">
        <v>168</v>
      </c>
      <c r="C153" s="1" t="s">
        <v>125</v>
      </c>
      <c r="D153" s="1"/>
      <c r="E153" s="1"/>
      <c r="F153" s="1"/>
      <c r="G153" s="1"/>
      <c r="H153" s="1"/>
      <c r="I153" s="1"/>
      <c r="J153" s="1"/>
      <c r="K153" s="16"/>
      <c r="L153" s="16"/>
      <c r="M153" s="16"/>
      <c r="N153" s="16"/>
      <c r="O153" s="1"/>
      <c r="P153" s="4"/>
      <c r="Q153" s="4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 t="s">
        <v>108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3" customHeight="1" x14ac:dyDescent="0.25">
      <c r="A154" s="1"/>
      <c r="B154" s="1"/>
      <c r="C154" s="1"/>
      <c r="D154" s="1"/>
      <c r="E154" s="1"/>
      <c r="F154" s="1"/>
      <c r="G154" s="1"/>
      <c r="H154" s="1"/>
      <c r="I154" s="4"/>
      <c r="J154" s="1"/>
      <c r="K154" s="39"/>
      <c r="L154" s="39"/>
      <c r="M154" s="39"/>
      <c r="N154" s="39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39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x14ac:dyDescent="0.25">
      <c r="A155" s="1"/>
      <c r="B155" s="1"/>
      <c r="C155" s="1" t="s">
        <v>20</v>
      </c>
      <c r="D155" s="1"/>
      <c r="E155" s="1"/>
      <c r="F155" s="1"/>
      <c r="G155" s="1"/>
      <c r="H155" s="1"/>
      <c r="I155" s="4"/>
      <c r="J155" s="1"/>
      <c r="K155" s="1"/>
      <c r="L155" s="1"/>
      <c r="M155" s="1"/>
      <c r="N155" s="1"/>
      <c r="O155" s="1"/>
      <c r="P155" s="4"/>
      <c r="Q155" s="4" t="s">
        <v>8</v>
      </c>
      <c r="R155" s="1"/>
      <c r="S155" s="970">
        <f>'Rekap1 +tunjangan'!G58</f>
        <v>0</v>
      </c>
      <c r="T155" s="971"/>
      <c r="U155" s="971"/>
      <c r="V155" s="971"/>
      <c r="W155" s="971"/>
      <c r="X155" s="972"/>
      <c r="Y155" s="108"/>
      <c r="Z155" s="1"/>
      <c r="AA155" s="1"/>
      <c r="AB155" s="1" t="s">
        <v>550</v>
      </c>
      <c r="AC155" s="1"/>
      <c r="AD155" s="1"/>
      <c r="AE155" s="1"/>
      <c r="AF155" s="4"/>
      <c r="AG155" s="15"/>
      <c r="AH155" s="16"/>
      <c r="AI155" s="16"/>
      <c r="AJ155" s="505"/>
      <c r="AK155" s="505"/>
      <c r="AL155" s="16"/>
      <c r="AM155" s="16"/>
      <c r="AN155" s="16"/>
      <c r="AO155" s="15"/>
      <c r="AP155" s="990">
        <v>0</v>
      </c>
      <c r="AQ155" s="1005"/>
      <c r="AR155" s="107"/>
      <c r="AS155" s="1"/>
      <c r="AT155" s="1" t="s">
        <v>8</v>
      </c>
      <c r="AU155" s="970">
        <v>0</v>
      </c>
      <c r="AV155" s="971"/>
      <c r="AW155" s="971"/>
      <c r="AX155" s="971"/>
      <c r="AY155" s="971"/>
      <c r="AZ155" s="972"/>
    </row>
    <row r="156" spans="1:52" ht="3" customHeight="1" x14ac:dyDescent="0.25">
      <c r="A156" s="1"/>
      <c r="B156" s="1"/>
      <c r="C156" s="1"/>
      <c r="D156" s="1"/>
      <c r="E156" s="1"/>
      <c r="F156" s="1"/>
      <c r="G156" s="1"/>
      <c r="H156" s="1"/>
      <c r="I156" s="4"/>
      <c r="J156" s="1"/>
      <c r="K156" s="1"/>
      <c r="L156" s="1"/>
      <c r="M156" s="15"/>
      <c r="N156" s="15"/>
      <c r="O156" s="1"/>
      <c r="P156" s="4"/>
      <c r="Q156" s="4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504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>
        <v>0</v>
      </c>
      <c r="AX156" s="1"/>
      <c r="AY156" s="1"/>
      <c r="AZ156" s="1"/>
    </row>
    <row r="157" spans="1:52" ht="15.75" x14ac:dyDescent="0.25">
      <c r="A157" s="1"/>
      <c r="B157" s="1"/>
      <c r="C157" s="1" t="s">
        <v>41</v>
      </c>
      <c r="D157" s="1"/>
      <c r="E157" s="1"/>
      <c r="F157" s="1"/>
      <c r="G157" s="1"/>
      <c r="H157" s="1"/>
      <c r="I157" s="4"/>
      <c r="J157" s="1"/>
      <c r="K157" s="1"/>
      <c r="L157" s="1"/>
      <c r="M157" s="1"/>
      <c r="N157" s="1"/>
      <c r="O157" s="1"/>
      <c r="P157" s="4"/>
      <c r="Q157" s="4" t="s">
        <v>8</v>
      </c>
      <c r="R157" s="1"/>
      <c r="S157" s="970">
        <f>'Rekap1 +tunjangan'!H58</f>
        <v>0</v>
      </c>
      <c r="T157" s="971"/>
      <c r="U157" s="971"/>
      <c r="V157" s="971"/>
      <c r="W157" s="971"/>
      <c r="X157" s="972"/>
      <c r="Y157" s="108"/>
      <c r="Z157" s="1"/>
      <c r="AA157" s="1"/>
      <c r="AB157" s="1" t="s">
        <v>88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992"/>
      <c r="AQ157" s="992"/>
      <c r="AR157" s="119"/>
      <c r="AS157" s="1"/>
      <c r="AT157" s="1" t="s">
        <v>8</v>
      </c>
      <c r="AU157" s="970">
        <f>'Rekap1 +tunjangan'!AF58</f>
        <v>57713.575000000004</v>
      </c>
      <c r="AV157" s="971"/>
      <c r="AW157" s="971"/>
      <c r="AX157" s="971"/>
      <c r="AY157" s="971"/>
      <c r="AZ157" s="972"/>
    </row>
    <row r="158" spans="1:52" ht="3" customHeight="1" x14ac:dyDescent="0.25">
      <c r="A158" s="1"/>
      <c r="B158" s="1"/>
      <c r="C158" s="1"/>
      <c r="D158" s="1"/>
      <c r="E158" s="1"/>
      <c r="F158" s="1"/>
      <c r="G158" s="1"/>
      <c r="H158" s="1"/>
      <c r="I158" s="4"/>
      <c r="J158" s="1"/>
      <c r="K158" s="1"/>
      <c r="L158" s="1"/>
      <c r="M158" s="1"/>
      <c r="N158" s="1"/>
      <c r="O158" s="1"/>
      <c r="P158" s="39"/>
      <c r="Q158" s="39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504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x14ac:dyDescent="0.25">
      <c r="A159" s="1"/>
      <c r="B159" s="1"/>
      <c r="C159" s="1" t="s">
        <v>21</v>
      </c>
      <c r="D159" s="1"/>
      <c r="E159" s="1"/>
      <c r="F159" s="1"/>
      <c r="G159" s="1"/>
      <c r="H159" s="1"/>
      <c r="I159" s="4"/>
      <c r="J159" s="1"/>
      <c r="K159" s="1"/>
      <c r="L159" s="1"/>
      <c r="M159" s="1"/>
      <c r="N159" s="1"/>
      <c r="O159" s="1"/>
      <c r="P159" s="4"/>
      <c r="Q159" s="4" t="s">
        <v>8</v>
      </c>
      <c r="R159" s="1"/>
      <c r="S159" s="970">
        <f>'Rekap1 +tunjangan'!I58</f>
        <v>0</v>
      </c>
      <c r="T159" s="971"/>
      <c r="U159" s="971"/>
      <c r="V159" s="971"/>
      <c r="W159" s="971"/>
      <c r="X159" s="972"/>
      <c r="Y159" s="108"/>
      <c r="Z159" s="1"/>
      <c r="AA159" s="1"/>
      <c r="AB159" s="1" t="s">
        <v>551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5"/>
      <c r="AU159" s="1013"/>
      <c r="AV159" s="1013"/>
      <c r="AW159" s="1013"/>
      <c r="AX159" s="1013"/>
      <c r="AY159" s="1013"/>
      <c r="AZ159" s="1013"/>
    </row>
    <row r="160" spans="1:52" ht="3" customHeight="1" x14ac:dyDescent="0.25">
      <c r="A160" s="1"/>
      <c r="B160" s="1"/>
      <c r="C160" s="1"/>
      <c r="D160" s="1"/>
      <c r="E160" s="1"/>
      <c r="F160" s="1"/>
      <c r="G160" s="1"/>
      <c r="H160" s="1"/>
      <c r="I160" s="4"/>
      <c r="J160" s="1"/>
      <c r="K160" s="1"/>
      <c r="L160" s="1"/>
      <c r="M160" s="1"/>
      <c r="N160" s="1"/>
      <c r="O160" s="1"/>
      <c r="P160" s="39"/>
      <c r="Q160" s="39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5" ht="15.75" x14ac:dyDescent="0.25">
      <c r="A161" s="1"/>
      <c r="B161" s="1"/>
      <c r="C161" s="1" t="s">
        <v>1</v>
      </c>
      <c r="D161" s="1"/>
      <c r="E161" s="1"/>
      <c r="F161" s="1"/>
      <c r="G161" s="1"/>
      <c r="H161" s="1"/>
      <c r="I161" s="4"/>
      <c r="J161" s="1"/>
      <c r="K161" s="990">
        <f>'Rekap1 +tunjangan'!D58</f>
        <v>22</v>
      </c>
      <c r="L161" s="991"/>
      <c r="M161" s="130" t="s">
        <v>31</v>
      </c>
      <c r="N161" s="107"/>
      <c r="O161" s="1"/>
      <c r="P161" s="4"/>
      <c r="Q161" s="4" t="s">
        <v>8</v>
      </c>
      <c r="R161" s="1"/>
      <c r="S161" s="970">
        <f>'Rekap1 +tunjangan'!N58</f>
        <v>660000</v>
      </c>
      <c r="T161" s="971"/>
      <c r="U161" s="971"/>
      <c r="V161" s="971"/>
      <c r="W161" s="971"/>
      <c r="X161" s="972"/>
      <c r="Y161" s="108"/>
      <c r="Z161" s="1"/>
      <c r="AA161" s="1"/>
      <c r="AB161" s="1" t="s">
        <v>128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969">
        <v>0.02</v>
      </c>
      <c r="AN161" s="969"/>
      <c r="AO161" s="969"/>
      <c r="AP161" s="1"/>
      <c r="AQ161" s="1"/>
      <c r="AR161" s="1"/>
      <c r="AS161" s="1"/>
      <c r="AT161" s="1" t="s">
        <v>8</v>
      </c>
      <c r="AU161" s="970">
        <f>'BPJS Ketenagakerjaan'!K54</f>
        <v>46170.86</v>
      </c>
      <c r="AV161" s="971"/>
      <c r="AW161" s="971"/>
      <c r="AX161" s="971"/>
      <c r="AY161" s="971"/>
      <c r="AZ161" s="972"/>
    </row>
    <row r="162" spans="1:55" ht="3" customHeight="1" x14ac:dyDescent="0.25">
      <c r="A162" s="1"/>
      <c r="B162" s="1"/>
      <c r="C162" s="1"/>
      <c r="D162" s="1"/>
      <c r="E162" s="1"/>
      <c r="F162" s="1"/>
      <c r="G162" s="1"/>
      <c r="H162" s="1"/>
      <c r="I162" s="4"/>
      <c r="J162" s="1"/>
      <c r="K162" s="1"/>
      <c r="L162" s="1"/>
      <c r="M162" s="37"/>
      <c r="N162" s="1"/>
      <c r="O162" s="1"/>
      <c r="P162" s="4"/>
      <c r="Q162" s="4"/>
      <c r="R162" s="1"/>
      <c r="S162" s="108"/>
      <c r="T162" s="108"/>
      <c r="U162" s="108"/>
      <c r="V162" s="108"/>
      <c r="W162" s="108"/>
      <c r="X162" s="108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5" ht="15.75" x14ac:dyDescent="0.25">
      <c r="A163" s="1"/>
      <c r="B163" s="1"/>
      <c r="C163" s="1" t="s">
        <v>2</v>
      </c>
      <c r="D163" s="1"/>
      <c r="E163" s="1"/>
      <c r="F163" s="1"/>
      <c r="G163" s="1"/>
      <c r="H163" s="1"/>
      <c r="I163" s="4"/>
      <c r="J163" s="1"/>
      <c r="K163" s="990">
        <f>K161</f>
        <v>22</v>
      </c>
      <c r="L163" s="991"/>
      <c r="M163" s="130" t="s">
        <v>31</v>
      </c>
      <c r="N163" s="107"/>
      <c r="O163" s="1"/>
      <c r="P163" s="4"/>
      <c r="Q163" s="4" t="s">
        <v>8</v>
      </c>
      <c r="R163" s="1"/>
      <c r="S163" s="970">
        <f>'Rekap1 +tunjangan'!P58</f>
        <v>704000</v>
      </c>
      <c r="T163" s="971"/>
      <c r="U163" s="971"/>
      <c r="V163" s="971"/>
      <c r="W163" s="971"/>
      <c r="X163" s="972"/>
      <c r="Y163" s="108"/>
      <c r="Z163" s="1"/>
      <c r="AA163" s="1"/>
      <c r="AB163" s="1" t="s">
        <v>602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969">
        <v>0.01</v>
      </c>
      <c r="AN163" s="969"/>
      <c r="AO163" s="969"/>
      <c r="AP163" s="88"/>
      <c r="AQ163" s="1"/>
      <c r="AR163" s="1"/>
      <c r="AS163" s="1"/>
      <c r="AT163" s="1" t="s">
        <v>8</v>
      </c>
      <c r="AU163" s="970">
        <f>'BPJS Ketenagakerjaan'!P54</f>
        <v>23085.43</v>
      </c>
      <c r="AV163" s="971"/>
      <c r="AW163" s="971"/>
      <c r="AX163" s="971"/>
      <c r="AY163" s="971"/>
      <c r="AZ163" s="972"/>
    </row>
    <row r="164" spans="1:55" ht="3" customHeight="1" x14ac:dyDescent="0.25">
      <c r="A164" s="1"/>
      <c r="B164" s="1"/>
      <c r="C164" s="1"/>
      <c r="D164" s="1"/>
      <c r="E164" s="1"/>
      <c r="F164" s="1"/>
      <c r="G164" s="1"/>
      <c r="H164" s="1"/>
      <c r="I164" s="4"/>
      <c r="J164" s="1"/>
      <c r="K164" s="1"/>
      <c r="L164" s="1"/>
      <c r="M164" s="1"/>
      <c r="N164" s="1"/>
      <c r="O164" s="1"/>
      <c r="P164" s="4"/>
      <c r="Q164" s="4"/>
      <c r="R164" s="1"/>
      <c r="S164" s="108"/>
      <c r="T164" s="108"/>
      <c r="U164" s="108"/>
      <c r="V164" s="108"/>
      <c r="W164" s="108"/>
      <c r="X164" s="108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5" ht="15.75" x14ac:dyDescent="0.25">
      <c r="A165" s="1"/>
      <c r="B165" s="1"/>
      <c r="C165" s="1" t="s">
        <v>3</v>
      </c>
      <c r="D165" s="1"/>
      <c r="E165" s="1"/>
      <c r="F165" s="1"/>
      <c r="G165" s="1"/>
      <c r="H165" s="1"/>
      <c r="I165" s="4"/>
      <c r="J165" s="1"/>
      <c r="K165" s="1"/>
      <c r="L165" s="1"/>
      <c r="M165" s="107"/>
      <c r="N165" s="107"/>
      <c r="O165" s="1"/>
      <c r="P165" s="39"/>
      <c r="Q165" s="39" t="s">
        <v>8</v>
      </c>
      <c r="R165" s="1"/>
      <c r="S165" s="970">
        <f>'Rekap1 +tunjangan'!Q58</f>
        <v>0</v>
      </c>
      <c r="T165" s="971"/>
      <c r="U165" s="971"/>
      <c r="V165" s="971"/>
      <c r="W165" s="971"/>
      <c r="X165" s="972"/>
      <c r="Y165" s="108"/>
      <c r="Z165" s="1"/>
      <c r="AA165" s="1"/>
      <c r="AB165" s="1" t="s">
        <v>172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013"/>
      <c r="AV165" s="1013"/>
      <c r="AW165" s="1013"/>
      <c r="AX165" s="1013"/>
      <c r="AY165" s="1013"/>
      <c r="AZ165" s="1013"/>
    </row>
    <row r="166" spans="1:55" ht="3" customHeight="1" x14ac:dyDescent="0.25">
      <c r="A166" s="1"/>
      <c r="B166" s="1"/>
      <c r="C166" s="1"/>
      <c r="D166" s="1"/>
      <c r="E166" s="1"/>
      <c r="F166" s="1"/>
      <c r="G166" s="1"/>
      <c r="H166" s="1"/>
      <c r="I166" s="4"/>
      <c r="J166" s="1"/>
      <c r="K166" s="1"/>
      <c r="L166" s="1"/>
      <c r="M166" s="1"/>
      <c r="N166" s="1"/>
      <c r="O166" s="1"/>
      <c r="P166" s="39"/>
      <c r="Q166" s="39"/>
      <c r="R166" s="1"/>
      <c r="S166" s="1"/>
      <c r="T166" s="1"/>
      <c r="U166" s="1"/>
      <c r="V166" s="1"/>
      <c r="W166" s="1"/>
      <c r="X166" s="1"/>
      <c r="Y166" s="108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5" ht="15.75" x14ac:dyDescent="0.25">
      <c r="A167" s="1"/>
      <c r="B167" s="1"/>
      <c r="C167" s="1" t="s">
        <v>105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39"/>
      <c r="Q167" s="39" t="s">
        <v>8</v>
      </c>
      <c r="R167" s="1"/>
      <c r="S167" s="970">
        <f>'Rekap1 +tunjangan'!R58</f>
        <v>0</v>
      </c>
      <c r="T167" s="971"/>
      <c r="U167" s="971"/>
      <c r="V167" s="971"/>
      <c r="W167" s="971"/>
      <c r="X167" s="972"/>
      <c r="Y167" s="108"/>
      <c r="Z167" s="1"/>
      <c r="AA167" s="1"/>
      <c r="AB167" s="1" t="s">
        <v>174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970" t="e">
        <f>KOPERASI!#REF!</f>
        <v>#REF!</v>
      </c>
      <c r="AV167" s="971"/>
      <c r="AW167" s="971"/>
      <c r="AX167" s="971"/>
      <c r="AY167" s="971"/>
      <c r="AZ167" s="972"/>
      <c r="BB167" s="1"/>
      <c r="BC167" s="1"/>
    </row>
    <row r="168" spans="1:55" ht="3" customHeight="1" x14ac:dyDescent="0.25">
      <c r="A168" s="1"/>
      <c r="B168" s="1"/>
      <c r="C168" s="1"/>
      <c r="D168" s="1"/>
      <c r="E168" s="1"/>
      <c r="F168" s="1"/>
      <c r="G168" s="1"/>
      <c r="H168" s="1"/>
      <c r="I168" s="4"/>
      <c r="J168" s="1"/>
      <c r="K168" s="1"/>
      <c r="L168" s="1"/>
      <c r="M168" s="1"/>
      <c r="N168" s="1"/>
      <c r="O168" s="1"/>
      <c r="P168" s="39"/>
      <c r="Q168" s="39"/>
      <c r="R168" s="1"/>
      <c r="S168" s="108"/>
      <c r="T168" s="108"/>
      <c r="U168" s="108"/>
      <c r="V168" s="108"/>
      <c r="W168" s="108"/>
      <c r="X168" s="108"/>
      <c r="Y168" s="108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5" ht="15.75" x14ac:dyDescent="0.25">
      <c r="A169" s="1"/>
      <c r="B169" s="1"/>
      <c r="C169" s="1" t="s">
        <v>106</v>
      </c>
      <c r="D169" s="1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1"/>
      <c r="P169" s="4"/>
      <c r="Q169" s="4" t="s">
        <v>8</v>
      </c>
      <c r="R169" s="1"/>
      <c r="S169" s="970">
        <f>'Rekap1 +tunjangan'!T58</f>
        <v>0</v>
      </c>
      <c r="T169" s="971"/>
      <c r="U169" s="971"/>
      <c r="V169" s="971"/>
      <c r="W169" s="971"/>
      <c r="X169" s="972"/>
      <c r="Y169" s="108"/>
      <c r="Z169" s="1"/>
      <c r="AA169" s="1"/>
      <c r="AB169" s="1" t="s">
        <v>173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970" t="e">
        <f>KOPERASI!#REF!</f>
        <v>#REF!</v>
      </c>
      <c r="AV169" s="971"/>
      <c r="AW169" s="971"/>
      <c r="AX169" s="971"/>
      <c r="AY169" s="971"/>
      <c r="AZ169" s="972"/>
    </row>
    <row r="170" spans="1:55" ht="3" customHeight="1" x14ac:dyDescent="0.25">
      <c r="A170" s="1"/>
      <c r="B170" s="1"/>
      <c r="C170" s="1"/>
      <c r="D170" s="1"/>
      <c r="E170" s="1"/>
      <c r="F170" s="1"/>
      <c r="G170" s="1"/>
      <c r="H170" s="1"/>
      <c r="I170" s="4"/>
      <c r="J170" s="1"/>
      <c r="K170" s="1"/>
      <c r="L170" s="1"/>
      <c r="M170" s="1"/>
      <c r="N170" s="1"/>
      <c r="O170" s="1"/>
      <c r="P170" s="4"/>
      <c r="Q170" s="4"/>
      <c r="R170" s="1"/>
      <c r="S170" s="108"/>
      <c r="T170" s="108"/>
      <c r="U170" s="108"/>
      <c r="V170" s="108"/>
      <c r="W170" s="108"/>
      <c r="X170" s="108"/>
      <c r="Y170" s="1"/>
      <c r="Z170" s="1"/>
      <c r="AA170" s="1"/>
      <c r="AB170" s="1"/>
      <c r="AC170" s="1"/>
      <c r="AD170" s="1"/>
      <c r="AE170" s="1"/>
      <c r="AF170" s="39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5" ht="15.75" x14ac:dyDescent="0.25">
      <c r="A171" s="1"/>
      <c r="B171" s="1"/>
      <c r="C171" s="1" t="s">
        <v>183</v>
      </c>
      <c r="D171" s="1"/>
      <c r="E171" s="1"/>
      <c r="F171" s="1"/>
      <c r="G171" s="1"/>
      <c r="H171" s="1"/>
      <c r="I171" s="4"/>
      <c r="J171" s="1"/>
      <c r="K171" s="1"/>
      <c r="L171" s="1"/>
      <c r="M171" s="1"/>
      <c r="N171" s="1"/>
      <c r="O171" s="1"/>
      <c r="P171" s="39"/>
      <c r="Q171" s="39" t="s">
        <v>8</v>
      </c>
      <c r="R171" s="1"/>
      <c r="S171" s="970">
        <f>'Rekap1 +tunjangan'!U58</f>
        <v>0</v>
      </c>
      <c r="T171" s="971"/>
      <c r="U171" s="971"/>
      <c r="V171" s="971"/>
      <c r="W171" s="971"/>
      <c r="X171" s="972"/>
      <c r="Y171" s="108"/>
      <c r="Z171" s="1"/>
      <c r="AA171" s="1"/>
      <c r="AB171" s="1" t="s">
        <v>175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970" t="e">
        <f>KOPERASI!#REF!</f>
        <v>#REF!</v>
      </c>
      <c r="AV171" s="971"/>
      <c r="AW171" s="971"/>
      <c r="AX171" s="971"/>
      <c r="AY171" s="971"/>
      <c r="AZ171" s="972"/>
    </row>
    <row r="172" spans="1:55" ht="3" customHeight="1" x14ac:dyDescent="0.25">
      <c r="A172" s="1"/>
      <c r="B172" s="1"/>
      <c r="C172" s="1"/>
      <c r="D172" s="1"/>
      <c r="E172" s="1"/>
      <c r="F172" s="1"/>
      <c r="G172" s="1"/>
      <c r="H172" s="1"/>
      <c r="I172" s="4"/>
      <c r="J172" s="1"/>
      <c r="K172" s="1"/>
      <c r="L172" s="1"/>
      <c r="M172" s="1"/>
      <c r="N172" s="1"/>
      <c r="O172" s="4"/>
      <c r="P172" s="4"/>
      <c r="Q172" s="4"/>
      <c r="R172" s="1"/>
      <c r="S172" s="108"/>
      <c r="T172" s="108"/>
      <c r="U172" s="108"/>
      <c r="V172" s="108"/>
      <c r="W172" s="108"/>
      <c r="X172" s="108"/>
      <c r="Y172" s="108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5" ht="15.75" x14ac:dyDescent="0.25">
      <c r="A173" s="1"/>
      <c r="B173" s="1"/>
      <c r="C173" s="1" t="s">
        <v>187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39" t="s">
        <v>8</v>
      </c>
      <c r="R173" s="1"/>
      <c r="S173" s="970">
        <f>'Rekap1 +tunjangan'!W58</f>
        <v>0</v>
      </c>
      <c r="T173" s="971"/>
      <c r="U173" s="971"/>
      <c r="V173" s="971"/>
      <c r="W173" s="971"/>
      <c r="X173" s="972"/>
      <c r="Y173" s="108"/>
      <c r="Z173" s="1"/>
      <c r="AA173" s="1"/>
      <c r="AB173" s="1" t="s">
        <v>200</v>
      </c>
      <c r="AC173" s="1"/>
      <c r="AD173" s="1"/>
      <c r="AE173" s="1"/>
      <c r="AF173" s="1"/>
      <c r="AG173" s="5" t="s">
        <v>19</v>
      </c>
      <c r="AH173" s="67"/>
      <c r="AI173" s="73"/>
      <c r="AJ173" s="990" t="e">
        <f>KOPERASI!#REF!</f>
        <v>#REF!</v>
      </c>
      <c r="AK173" s="991"/>
      <c r="AL173" s="16"/>
      <c r="AM173" s="72" t="s">
        <v>132</v>
      </c>
      <c r="AN173" s="67"/>
      <c r="AO173" s="74"/>
      <c r="AP173" s="990" t="e">
        <f>12-AJ173</f>
        <v>#REF!</v>
      </c>
      <c r="AQ173" s="991"/>
      <c r="AR173" s="119"/>
      <c r="AS173" s="1"/>
      <c r="AT173" s="1" t="s">
        <v>8</v>
      </c>
      <c r="AU173" s="970" t="e">
        <f>KOPERASI!#REF!</f>
        <v>#REF!</v>
      </c>
      <c r="AV173" s="971"/>
      <c r="AW173" s="971"/>
      <c r="AX173" s="971"/>
      <c r="AY173" s="971"/>
      <c r="AZ173" s="972"/>
    </row>
    <row r="174" spans="1:55" ht="3" customHeight="1" x14ac:dyDescent="0.25">
      <c r="A174" s="1"/>
      <c r="B174" s="1"/>
      <c r="Y174" s="108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5" ht="15.75" x14ac:dyDescent="0.25">
      <c r="A175" s="1"/>
      <c r="B175" s="1"/>
      <c r="Y175" s="108"/>
      <c r="Z175" s="1"/>
      <c r="AA175" s="1"/>
      <c r="AB175" s="1" t="s">
        <v>471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983"/>
      <c r="AS175" s="983"/>
      <c r="AT175" s="1"/>
      <c r="AU175" s="970" t="e">
        <f>KOPERASI!#REF!</f>
        <v>#REF!</v>
      </c>
      <c r="AV175" s="971"/>
      <c r="AW175" s="971"/>
      <c r="AX175" s="971"/>
      <c r="AY175" s="971"/>
      <c r="AZ175" s="972"/>
    </row>
    <row r="176" spans="1:55" ht="3" customHeight="1" x14ac:dyDescent="0.25">
      <c r="A176" s="1"/>
      <c r="B176" s="1"/>
      <c r="Y176" s="108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62" ht="15.75" x14ac:dyDescent="0.25">
      <c r="A177" s="1"/>
      <c r="B177" s="1"/>
      <c r="Y177" s="108"/>
      <c r="Z177" s="1"/>
      <c r="AA177" s="1"/>
      <c r="AB177" s="1" t="s">
        <v>474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983"/>
      <c r="AS177" s="983"/>
      <c r="AT177" s="1"/>
      <c r="AU177" s="970">
        <f>'Rekap1 +tunjangan'!AD58</f>
        <v>111</v>
      </c>
      <c r="AV177" s="971"/>
      <c r="AW177" s="971"/>
      <c r="AX177" s="971"/>
      <c r="AY177" s="971"/>
      <c r="AZ177" s="972"/>
    </row>
    <row r="178" spans="1:62" ht="3" customHeight="1" x14ac:dyDescent="0.25">
      <c r="A178" s="1"/>
      <c r="B178" s="1"/>
      <c r="Y178" s="108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62" ht="15.75" x14ac:dyDescent="0.25">
      <c r="A179" s="1"/>
      <c r="B179" s="1"/>
      <c r="Y179" s="108"/>
      <c r="Z179" s="1"/>
      <c r="AA179" s="1"/>
      <c r="AB179" s="1" t="s">
        <v>171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970">
        <v>0</v>
      </c>
      <c r="AV179" s="971"/>
      <c r="AW179" s="971"/>
      <c r="AX179" s="971"/>
      <c r="AY179" s="971"/>
      <c r="AZ179" s="972"/>
    </row>
    <row r="180" spans="1:62" ht="3" customHeight="1" x14ac:dyDescent="0.25">
      <c r="A180" s="1"/>
      <c r="B180" s="1"/>
      <c r="Y180" s="108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62" ht="15.75" x14ac:dyDescent="0.25">
      <c r="A181" s="1"/>
      <c r="B181" s="1"/>
      <c r="Y181" s="108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983"/>
      <c r="AS181" s="983"/>
      <c r="AT181" s="1"/>
    </row>
    <row r="182" spans="1:62" ht="3" customHeight="1" x14ac:dyDescent="0.25">
      <c r="A182" s="1"/>
      <c r="B182" s="1"/>
      <c r="C182" s="1"/>
      <c r="D182" s="1"/>
      <c r="E182" s="1"/>
      <c r="F182" s="1"/>
      <c r="G182" s="1"/>
      <c r="H182" s="1"/>
      <c r="I182" s="4"/>
      <c r="J182" s="1"/>
      <c r="K182" s="1"/>
      <c r="L182" s="1"/>
      <c r="M182" s="1"/>
      <c r="N182" s="1"/>
      <c r="O182" s="4"/>
      <c r="P182" s="4"/>
      <c r="Q182" s="4"/>
      <c r="R182" s="1"/>
      <c r="S182" s="108"/>
      <c r="T182" s="108"/>
      <c r="U182" s="108"/>
      <c r="V182" s="108"/>
      <c r="W182" s="108"/>
      <c r="X182" s="108"/>
      <c r="Y182" s="108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62" ht="15.75" x14ac:dyDescent="0.25">
      <c r="A183" s="1"/>
      <c r="B183" s="1" t="s">
        <v>154</v>
      </c>
      <c r="C183" s="1" t="s">
        <v>126</v>
      </c>
      <c r="D183" s="1"/>
      <c r="E183" s="1"/>
      <c r="F183" s="1"/>
      <c r="G183" s="1"/>
      <c r="H183" s="1"/>
      <c r="I183" s="4"/>
      <c r="J183" s="1"/>
      <c r="K183" s="1"/>
      <c r="L183" s="1"/>
      <c r="M183" s="1"/>
      <c r="N183" s="1"/>
      <c r="O183" s="1"/>
      <c r="P183" s="4"/>
      <c r="Q183" s="4" t="s">
        <v>8</v>
      </c>
      <c r="R183" s="1"/>
      <c r="S183" s="970">
        <v>0</v>
      </c>
      <c r="T183" s="971"/>
      <c r="U183" s="971"/>
      <c r="V183" s="971"/>
      <c r="W183" s="971"/>
      <c r="X183" s="972"/>
      <c r="Y183" s="108"/>
      <c r="Z183" s="1"/>
      <c r="AA183" s="1" t="s">
        <v>169</v>
      </c>
      <c r="AB183" s="1" t="s">
        <v>129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8</v>
      </c>
      <c r="AU183" s="970">
        <v>0</v>
      </c>
      <c r="AV183" s="971"/>
      <c r="AW183" s="971"/>
      <c r="AX183" s="971"/>
      <c r="AY183" s="971"/>
      <c r="AZ183" s="972"/>
    </row>
    <row r="184" spans="1:62" ht="3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08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62" ht="15.7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C185" s="134">
        <f>S151+S161+S163+S165</f>
        <v>3672543</v>
      </c>
    </row>
    <row r="186" spans="1:62" ht="3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08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62" ht="15.75" x14ac:dyDescent="0.25">
      <c r="A187" s="1"/>
      <c r="B187" s="1"/>
      <c r="C187" s="9" t="s">
        <v>4</v>
      </c>
      <c r="D187" s="1"/>
      <c r="E187" s="1"/>
      <c r="F187" s="1"/>
      <c r="G187" s="1"/>
      <c r="H187" s="1"/>
      <c r="I187" s="4"/>
      <c r="J187" s="1"/>
      <c r="K187" s="1"/>
      <c r="L187" s="1"/>
      <c r="M187" s="1"/>
      <c r="N187" s="1"/>
      <c r="O187" s="4"/>
      <c r="P187" s="4"/>
      <c r="Q187" s="39" t="s">
        <v>8</v>
      </c>
      <c r="R187" s="1"/>
      <c r="S187" s="985">
        <f>SUM(S151:X186)</f>
        <v>3672543</v>
      </c>
      <c r="T187" s="986"/>
      <c r="U187" s="986"/>
      <c r="V187" s="986"/>
      <c r="W187" s="986"/>
      <c r="X187" s="987"/>
      <c r="Y187" s="89"/>
      <c r="Z187" s="1"/>
      <c r="AA187" s="9" t="s">
        <v>4</v>
      </c>
      <c r="AB187" s="1"/>
      <c r="AC187" s="1"/>
      <c r="AD187" s="1"/>
      <c r="AE187" s="1"/>
      <c r="AF187" s="4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 t="s">
        <v>8</v>
      </c>
      <c r="AU187" s="985" t="e">
        <f>SUM(AU155:AZ183)</f>
        <v>#REF!</v>
      </c>
      <c r="AV187" s="986"/>
      <c r="AW187" s="986"/>
      <c r="AX187" s="986"/>
      <c r="AY187" s="986"/>
      <c r="AZ187" s="987"/>
      <c r="BC187" s="134" t="e">
        <f>AU187-AU163</f>
        <v>#REF!</v>
      </c>
    </row>
    <row r="188" spans="1:62" ht="16.5" thickBot="1" x14ac:dyDescent="0.3">
      <c r="A188" s="1"/>
      <c r="B188" s="1"/>
      <c r="C188" s="1"/>
      <c r="D188" s="1"/>
      <c r="E188" s="1"/>
      <c r="F188" s="1"/>
      <c r="G188" s="1"/>
      <c r="H188" s="1"/>
      <c r="I188" s="3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39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62" ht="21" thickTop="1" x14ac:dyDescent="0.3">
      <c r="A189" s="19"/>
      <c r="B189" s="973"/>
      <c r="C189" s="974"/>
      <c r="D189" s="974"/>
      <c r="E189" s="974"/>
      <c r="F189" s="974"/>
      <c r="G189" s="1006" t="s">
        <v>130</v>
      </c>
      <c r="H189" s="1006"/>
      <c r="I189" s="1006"/>
      <c r="J189" s="1006"/>
      <c r="K189" s="1006"/>
      <c r="L189" s="1006"/>
      <c r="M189" s="1006"/>
      <c r="N189" s="1006"/>
      <c r="O189" s="1006"/>
      <c r="P189" s="1006"/>
      <c r="Q189" s="1006"/>
      <c r="R189" s="1006"/>
      <c r="S189" s="1006"/>
      <c r="T189" s="1006"/>
      <c r="U189" s="1006"/>
      <c r="V189" s="1006"/>
      <c r="W189" s="1006"/>
      <c r="X189" s="1008"/>
      <c r="Y189" s="126"/>
      <c r="Z189" s="1010" t="s">
        <v>8</v>
      </c>
      <c r="AA189" s="974"/>
      <c r="AB189" s="981" t="e">
        <f>S187-AU187</f>
        <v>#REF!</v>
      </c>
      <c r="AC189" s="981"/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112"/>
      <c r="AQ189" s="112"/>
      <c r="AR189" s="112"/>
      <c r="AS189" s="113"/>
      <c r="AT189" s="113"/>
      <c r="AU189" s="113"/>
      <c r="AV189" s="113"/>
      <c r="AW189" s="113"/>
      <c r="AX189" s="113"/>
      <c r="AY189" s="113"/>
      <c r="AZ189" s="114"/>
      <c r="BD189" s="1012"/>
      <c r="BE189" s="989"/>
      <c r="BF189" s="989"/>
      <c r="BG189" s="989"/>
      <c r="BH189" s="989"/>
      <c r="BI189" s="989"/>
      <c r="BJ189" s="989"/>
    </row>
    <row r="190" spans="1:62" ht="21" thickBot="1" x14ac:dyDescent="0.35">
      <c r="A190" s="34"/>
      <c r="B190" s="975"/>
      <c r="C190" s="976"/>
      <c r="D190" s="976"/>
      <c r="E190" s="976"/>
      <c r="F190" s="976"/>
      <c r="G190" s="1007"/>
      <c r="H190" s="1007"/>
      <c r="I190" s="1007"/>
      <c r="J190" s="1007"/>
      <c r="K190" s="1007"/>
      <c r="L190" s="1007"/>
      <c r="M190" s="1007"/>
      <c r="N190" s="1007"/>
      <c r="O190" s="1007"/>
      <c r="P190" s="1007"/>
      <c r="Q190" s="1007"/>
      <c r="R190" s="1007"/>
      <c r="S190" s="1007"/>
      <c r="T190" s="1007"/>
      <c r="U190" s="1007"/>
      <c r="V190" s="1007"/>
      <c r="W190" s="1007"/>
      <c r="X190" s="1009"/>
      <c r="Y190" s="128"/>
      <c r="Z190" s="1011"/>
      <c r="AA190" s="976"/>
      <c r="AB190" s="982"/>
      <c r="AC190" s="982"/>
      <c r="AD190" s="982"/>
      <c r="AE190" s="982"/>
      <c r="AF190" s="982"/>
      <c r="AG190" s="982"/>
      <c r="AH190" s="982"/>
      <c r="AI190" s="982"/>
      <c r="AJ190" s="982"/>
      <c r="AK190" s="982"/>
      <c r="AL190" s="982"/>
      <c r="AM190" s="982"/>
      <c r="AN190" s="982"/>
      <c r="AO190" s="982"/>
      <c r="AP190" s="116"/>
      <c r="AQ190" s="116"/>
      <c r="AR190" s="116"/>
      <c r="AS190" s="117"/>
      <c r="AT190" s="117"/>
      <c r="AU190" s="117"/>
      <c r="AV190" s="117"/>
      <c r="AW190" s="117"/>
      <c r="AX190" s="117"/>
      <c r="AY190" s="117"/>
      <c r="AZ190" s="118"/>
    </row>
    <row r="191" spans="1:62" ht="16.5" thickTop="1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62" ht="15.75" x14ac:dyDescent="0.25">
      <c r="B192" s="1" t="s">
        <v>170</v>
      </c>
      <c r="C192" s="1" t="s">
        <v>155</v>
      </c>
      <c r="D192" s="1"/>
      <c r="E192" s="1"/>
      <c r="F192" s="1"/>
      <c r="G192" s="1"/>
      <c r="H192" s="1"/>
      <c r="I192" s="4"/>
      <c r="J192" s="1"/>
      <c r="K192" s="1"/>
      <c r="L192" s="1"/>
      <c r="M192" s="1"/>
      <c r="N192" s="1"/>
      <c r="O192" s="4"/>
      <c r="P192" s="4"/>
      <c r="Q192" s="4"/>
      <c r="R192" s="1"/>
      <c r="S192" s="108"/>
      <c r="T192" s="108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x14ac:dyDescent="0.25">
      <c r="B193" s="1">
        <v>1</v>
      </c>
      <c r="C193" s="1" t="s">
        <v>555</v>
      </c>
      <c r="D193" s="1"/>
      <c r="E193" s="1"/>
      <c r="F193" s="1"/>
      <c r="G193" s="1"/>
      <c r="H193" s="1"/>
      <c r="I193" s="4"/>
      <c r="J193" s="1"/>
      <c r="K193" s="1"/>
      <c r="L193" s="1"/>
      <c r="M193" s="1"/>
      <c r="N193" s="1"/>
      <c r="O193" s="4"/>
      <c r="P193" s="4"/>
      <c r="Q193" s="4"/>
      <c r="R193" s="1"/>
      <c r="S193" s="108"/>
      <c r="T193" s="108"/>
      <c r="U193" s="108"/>
      <c r="V193" s="108"/>
      <c r="W193" s="108"/>
      <c r="X193" s="108"/>
      <c r="Y193" s="1"/>
      <c r="Z193" s="1"/>
      <c r="AA193" s="1">
        <v>2</v>
      </c>
      <c r="AB193" s="1" t="s">
        <v>171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983">
        <v>0.6</v>
      </c>
      <c r="AS193" s="983"/>
      <c r="AT193" s="1" t="s">
        <v>8</v>
      </c>
      <c r="AU193" s="970">
        <v>0</v>
      </c>
      <c r="AV193" s="971"/>
      <c r="AW193" s="971"/>
      <c r="AX193" s="971"/>
      <c r="AY193" s="971"/>
      <c r="AZ193" s="972"/>
    </row>
    <row r="194" spans="1:52" ht="3" customHeight="1" x14ac:dyDescent="0.25">
      <c r="B194" s="1"/>
      <c r="C194" s="1"/>
      <c r="D194" s="1"/>
      <c r="E194" s="1"/>
      <c r="F194" s="1"/>
      <c r="G194" s="1"/>
      <c r="H194" s="1"/>
      <c r="I194" s="4"/>
      <c r="J194" s="1"/>
      <c r="K194" s="1"/>
      <c r="L194" s="1"/>
      <c r="M194" s="1"/>
      <c r="N194" s="1"/>
      <c r="O194" s="4"/>
      <c r="P194" s="4"/>
      <c r="Q194" s="4"/>
      <c r="R194" s="1"/>
      <c r="S194" s="108"/>
      <c r="T194" s="108"/>
      <c r="U194" s="108"/>
      <c r="V194" s="108"/>
      <c r="W194" s="108"/>
      <c r="X194" s="108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x14ac:dyDescent="0.25">
      <c r="B195" s="1"/>
      <c r="C195" s="1" t="s">
        <v>127</v>
      </c>
      <c r="D195" s="1"/>
      <c r="E195" s="1"/>
      <c r="F195" s="1"/>
      <c r="G195" s="1"/>
      <c r="H195" s="1"/>
      <c r="I195" s="4"/>
      <c r="J195" s="1"/>
      <c r="K195" s="1"/>
      <c r="L195" s="1"/>
      <c r="M195" s="1"/>
      <c r="N195" s="1"/>
      <c r="O195" s="969">
        <v>3.0000000000000001E-3</v>
      </c>
      <c r="P195" s="969"/>
      <c r="Q195" s="4" t="s">
        <v>8</v>
      </c>
      <c r="R195" s="1"/>
      <c r="S195" s="970">
        <f>'BPJS Ketenagakerjaan'!F54</f>
        <v>6925.6289999999999</v>
      </c>
      <c r="T195" s="971"/>
      <c r="U195" s="971"/>
      <c r="V195" s="971"/>
      <c r="W195" s="971"/>
      <c r="X195" s="972"/>
      <c r="Y195" s="1"/>
      <c r="Z195" s="1"/>
      <c r="AA195" s="1">
        <v>3</v>
      </c>
      <c r="AB195" s="1" t="s">
        <v>186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983">
        <v>0.05</v>
      </c>
      <c r="AO195" s="984"/>
      <c r="AP195" s="1"/>
      <c r="AQ195" s="1"/>
      <c r="AR195" s="1"/>
      <c r="AS195" s="1"/>
      <c r="AT195" s="1" t="s">
        <v>8</v>
      </c>
      <c r="AU195" s="970">
        <v>0</v>
      </c>
      <c r="AV195" s="971"/>
      <c r="AW195" s="971"/>
      <c r="AX195" s="971"/>
      <c r="AY195" s="971"/>
      <c r="AZ195" s="972"/>
    </row>
    <row r="196" spans="1:52" ht="3" customHeight="1" x14ac:dyDescent="0.25">
      <c r="B196" s="1"/>
      <c r="C196" s="1"/>
      <c r="D196" s="1"/>
      <c r="E196" s="1"/>
      <c r="F196" s="1"/>
      <c r="G196" s="1"/>
      <c r="H196" s="1"/>
      <c r="I196" s="4"/>
      <c r="J196" s="1"/>
      <c r="K196" s="1"/>
      <c r="L196" s="1"/>
      <c r="M196" s="1"/>
      <c r="N196" s="1"/>
      <c r="O196" s="109"/>
      <c r="P196" s="109"/>
      <c r="Q196" s="4"/>
      <c r="R196" s="1"/>
      <c r="S196" s="106"/>
      <c r="T196" s="106"/>
      <c r="U196" s="106"/>
      <c r="V196" s="106"/>
      <c r="W196" s="106"/>
      <c r="X196" s="106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x14ac:dyDescent="0.25">
      <c r="B197" s="1"/>
      <c r="C197" s="1" t="s">
        <v>131</v>
      </c>
      <c r="D197" s="1"/>
      <c r="E197" s="1"/>
      <c r="F197" s="1"/>
      <c r="G197" s="1"/>
      <c r="H197" s="1"/>
      <c r="I197" s="4"/>
      <c r="J197" s="1"/>
      <c r="K197" s="1"/>
      <c r="L197" s="1"/>
      <c r="M197" s="1"/>
      <c r="N197" s="1"/>
      <c r="O197" s="969">
        <v>8.8999999999999999E-3</v>
      </c>
      <c r="P197" s="969"/>
      <c r="Q197" s="4" t="s">
        <v>8</v>
      </c>
      <c r="R197" s="1"/>
      <c r="S197" s="970">
        <f>'BPJS Ketenagakerjaan'!H54</f>
        <v>20546.0327</v>
      </c>
      <c r="T197" s="971"/>
      <c r="U197" s="971"/>
      <c r="V197" s="971"/>
      <c r="W197" s="971"/>
      <c r="X197" s="972"/>
      <c r="Y197" s="1"/>
      <c r="Z197" s="1"/>
      <c r="AA197" s="1">
        <v>4</v>
      </c>
      <c r="AB197" s="1" t="s">
        <v>554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 t="s">
        <v>8</v>
      </c>
      <c r="AU197" s="970">
        <v>0</v>
      </c>
      <c r="AV197" s="971"/>
      <c r="AW197" s="971"/>
      <c r="AX197" s="971"/>
      <c r="AY197" s="971"/>
      <c r="AZ197" s="972"/>
    </row>
    <row r="198" spans="1:52" ht="3" customHeight="1" x14ac:dyDescent="0.25">
      <c r="B198" s="1"/>
      <c r="C198" s="1"/>
      <c r="D198" s="1"/>
      <c r="E198" s="1"/>
      <c r="F198" s="1"/>
      <c r="G198" s="1"/>
      <c r="H198" s="1"/>
      <c r="I198" s="4"/>
      <c r="J198" s="1"/>
      <c r="K198" s="1"/>
      <c r="L198" s="1"/>
      <c r="M198" s="1"/>
      <c r="N198" s="1"/>
      <c r="O198" s="109"/>
      <c r="P198" s="109"/>
      <c r="Q198" s="4"/>
      <c r="R198" s="1"/>
      <c r="S198" s="106"/>
      <c r="T198" s="106"/>
      <c r="U198" s="106"/>
      <c r="V198" s="106"/>
      <c r="W198" s="106"/>
      <c r="X198" s="106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x14ac:dyDescent="0.25">
      <c r="B199" s="1"/>
      <c r="C199" s="1" t="s">
        <v>156</v>
      </c>
      <c r="D199" s="1"/>
      <c r="E199" s="1"/>
      <c r="F199" s="1"/>
      <c r="G199" s="1"/>
      <c r="H199" s="1"/>
      <c r="I199" s="4"/>
      <c r="J199" s="1"/>
      <c r="K199" s="1"/>
      <c r="L199" s="1"/>
      <c r="M199" s="1"/>
      <c r="N199" s="1"/>
      <c r="O199" s="969">
        <v>3.6999999999999998E-2</v>
      </c>
      <c r="P199" s="969"/>
      <c r="Q199" s="4" t="s">
        <v>8</v>
      </c>
      <c r="R199" s="1"/>
      <c r="S199" s="970">
        <f>'BPJS Ketenagakerjaan'!M54</f>
        <v>85416.091</v>
      </c>
      <c r="T199" s="971"/>
      <c r="U199" s="971"/>
      <c r="V199" s="971"/>
      <c r="W199" s="971"/>
      <c r="X199" s="972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3" customHeight="1" x14ac:dyDescent="0.25">
      <c r="B200" s="1"/>
      <c r="C200" s="1"/>
      <c r="D200" s="1"/>
      <c r="E200" s="1"/>
      <c r="F200" s="1"/>
      <c r="G200" s="1"/>
      <c r="H200" s="1"/>
      <c r="I200" s="4"/>
      <c r="J200" s="1"/>
      <c r="K200" s="1"/>
      <c r="L200" s="1"/>
      <c r="M200" s="1"/>
      <c r="N200" s="1"/>
      <c r="O200" s="507"/>
      <c r="P200" s="507"/>
      <c r="Q200" s="4"/>
      <c r="R200" s="1"/>
      <c r="S200" s="508"/>
      <c r="T200" s="508"/>
      <c r="U200" s="508"/>
      <c r="V200" s="508"/>
      <c r="W200" s="508"/>
      <c r="X200" s="508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x14ac:dyDescent="0.25">
      <c r="B201" s="1"/>
      <c r="C201" s="1" t="s">
        <v>602</v>
      </c>
      <c r="D201" s="1"/>
      <c r="E201" s="1"/>
      <c r="F201" s="1"/>
      <c r="G201" s="1"/>
      <c r="H201" s="1"/>
      <c r="I201" s="4"/>
      <c r="J201" s="1"/>
      <c r="K201" s="1"/>
      <c r="L201" s="1"/>
      <c r="M201" s="1"/>
      <c r="N201" s="1"/>
      <c r="O201" s="969">
        <v>0.02</v>
      </c>
      <c r="P201" s="969"/>
      <c r="Q201" s="4" t="s">
        <v>8</v>
      </c>
      <c r="R201" s="1"/>
      <c r="S201" s="970">
        <f>'BPJS Ketenagakerjaan'!R54</f>
        <v>46170.86</v>
      </c>
      <c r="T201" s="971"/>
      <c r="U201" s="971"/>
      <c r="V201" s="971"/>
      <c r="W201" s="971"/>
      <c r="X201" s="972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4" spans="1:52" ht="15.7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2" ht="18.75" x14ac:dyDescent="0.3">
      <c r="A205" s="1"/>
      <c r="B205" s="1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 t="s">
        <v>350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1"/>
      <c r="AY205" s="1"/>
    </row>
    <row r="206" spans="1:52" ht="15.75" x14ac:dyDescent="0.25">
      <c r="A206" s="1"/>
      <c r="B206" s="1"/>
      <c r="C206" s="1"/>
      <c r="D206" s="1"/>
      <c r="E206" s="1"/>
      <c r="F206" s="1"/>
      <c r="G206" s="1"/>
      <c r="H206" s="1"/>
      <c r="I206" s="3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2" ht="22.5" x14ac:dyDescent="0.3">
      <c r="A207" s="1"/>
      <c r="B207" s="1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1" t="s">
        <v>15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1"/>
      <c r="AY207" s="1"/>
    </row>
    <row r="208" spans="1:52" ht="15.75" x14ac:dyDescent="0.25">
      <c r="A208" s="1"/>
      <c r="B208" s="1"/>
      <c r="C208" s="1"/>
      <c r="D208" s="1"/>
      <c r="E208" s="1"/>
      <c r="F208" s="1"/>
      <c r="G208" s="1"/>
      <c r="H208" s="1"/>
      <c r="I208" s="3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2" ht="15.75" x14ac:dyDescent="0.25">
      <c r="A209" s="1"/>
      <c r="B209" s="5"/>
      <c r="C209" s="6" t="s">
        <v>7</v>
      </c>
      <c r="D209" s="7"/>
      <c r="E209" s="7"/>
      <c r="F209" s="7"/>
      <c r="G209" s="7"/>
      <c r="H209" s="7"/>
      <c r="I209" s="11" t="s">
        <v>8</v>
      </c>
      <c r="J209" s="7"/>
      <c r="K209" s="994" t="str">
        <f>'Rekap1 +tunjangan'!B56</f>
        <v>BAMBANG ANDRIANTO, SE</v>
      </c>
      <c r="L209" s="995"/>
      <c r="M209" s="995"/>
      <c r="N209" s="995"/>
      <c r="O209" s="995"/>
      <c r="P209" s="995"/>
      <c r="Q209" s="995"/>
      <c r="R209" s="995"/>
      <c r="S209" s="995"/>
      <c r="T209" s="995"/>
      <c r="U209" s="995"/>
      <c r="V209" s="995"/>
      <c r="W209" s="995"/>
      <c r="X209" s="996"/>
      <c r="Y209" s="90"/>
      <c r="Z209" s="1"/>
      <c r="AA209" s="8" t="s">
        <v>208</v>
      </c>
      <c r="AB209" s="7"/>
      <c r="AC209" s="7"/>
      <c r="AD209" s="7"/>
      <c r="AE209" s="7"/>
      <c r="AF209" s="11" t="s">
        <v>8</v>
      </c>
      <c r="AG209" s="7"/>
      <c r="AH209" s="994" t="s">
        <v>565</v>
      </c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1004"/>
    </row>
    <row r="210" spans="1:52" ht="3" customHeight="1" x14ac:dyDescent="0.25">
      <c r="A210" s="1"/>
      <c r="B210" s="1"/>
      <c r="C210" s="1"/>
      <c r="D210" s="1"/>
      <c r="E210" s="1"/>
      <c r="F210" s="1"/>
      <c r="G210" s="1"/>
      <c r="H210" s="1"/>
      <c r="I210" s="10"/>
      <c r="J210" s="1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1"/>
      <c r="AA210" s="2"/>
      <c r="AB210" s="1"/>
      <c r="AC210" s="1"/>
      <c r="AD210" s="1"/>
      <c r="AE210" s="1"/>
      <c r="AF210" s="12"/>
      <c r="AG210" s="1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1"/>
      <c r="AY210" s="1"/>
    </row>
    <row r="211" spans="1:52" ht="15.75" x14ac:dyDescent="0.25">
      <c r="A211" s="1"/>
      <c r="B211" s="5"/>
      <c r="C211" s="6" t="s">
        <v>21</v>
      </c>
      <c r="D211" s="7"/>
      <c r="E211" s="7"/>
      <c r="F211" s="7"/>
      <c r="G211" s="7"/>
      <c r="H211" s="7"/>
      <c r="I211" s="11" t="s">
        <v>8</v>
      </c>
      <c r="J211" s="7"/>
      <c r="K211" s="994" t="s">
        <v>162</v>
      </c>
      <c r="L211" s="995"/>
      <c r="M211" s="995"/>
      <c r="N211" s="995"/>
      <c r="O211" s="995"/>
      <c r="P211" s="995"/>
      <c r="Q211" s="995"/>
      <c r="R211" s="995"/>
      <c r="S211" s="995"/>
      <c r="T211" s="995"/>
      <c r="U211" s="995"/>
      <c r="V211" s="995"/>
      <c r="W211" s="995"/>
      <c r="X211" s="996"/>
      <c r="Y211" s="90"/>
      <c r="Z211" s="1"/>
      <c r="AA211" s="8" t="s">
        <v>12</v>
      </c>
      <c r="AB211" s="7"/>
      <c r="AC211" s="7"/>
      <c r="AD211" s="7"/>
      <c r="AE211" s="7"/>
      <c r="AF211" s="11" t="s">
        <v>8</v>
      </c>
      <c r="AG211" s="7"/>
      <c r="AH211" s="997">
        <f>pandu!AH8:AT8</f>
        <v>42659</v>
      </c>
      <c r="AI211" s="997"/>
      <c r="AJ211" s="997"/>
      <c r="AK211" s="997"/>
      <c r="AL211" s="997"/>
      <c r="AM211" s="67" t="s">
        <v>18</v>
      </c>
      <c r="AN211" s="7"/>
      <c r="AO211" s="997">
        <f>keu!AP77</f>
        <v>42689</v>
      </c>
      <c r="AP211" s="997"/>
      <c r="AQ211" s="997"/>
      <c r="AR211" s="997"/>
      <c r="AS211" s="997"/>
      <c r="AT211" s="68"/>
      <c r="AU211" s="68"/>
      <c r="AV211" s="68"/>
      <c r="AW211" s="68"/>
      <c r="AX211" s="7"/>
      <c r="AY211" s="74"/>
    </row>
    <row r="212" spans="1:52" ht="3" customHeight="1" x14ac:dyDescent="0.25">
      <c r="A212" s="1"/>
      <c r="B212" s="1"/>
      <c r="C212" s="1"/>
      <c r="D212" s="1"/>
      <c r="E212" s="1"/>
      <c r="F212" s="1"/>
      <c r="G212" s="1"/>
      <c r="H212" s="1"/>
      <c r="I212" s="10"/>
      <c r="J212" s="1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1"/>
      <c r="AA212" s="2"/>
      <c r="AB212" s="1"/>
      <c r="AC212" s="1"/>
      <c r="AD212" s="1"/>
      <c r="AE212" s="1"/>
      <c r="AF212" s="12"/>
      <c r="AG212" s="1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1"/>
      <c r="AY212" s="1"/>
    </row>
    <row r="213" spans="1:52" ht="15.75" x14ac:dyDescent="0.25">
      <c r="A213" s="1"/>
      <c r="B213" s="5"/>
      <c r="C213" s="6" t="s">
        <v>6</v>
      </c>
      <c r="D213" s="7"/>
      <c r="E213" s="7"/>
      <c r="F213" s="7"/>
      <c r="G213" s="7"/>
      <c r="H213" s="7"/>
      <c r="I213" s="11" t="s">
        <v>8</v>
      </c>
      <c r="J213" s="7"/>
      <c r="K213" s="999" t="s">
        <v>293</v>
      </c>
      <c r="L213" s="1000"/>
      <c r="M213" s="1000"/>
      <c r="N213" s="1000"/>
      <c r="O213" s="1000"/>
      <c r="P213" s="1000"/>
      <c r="Q213" s="1000"/>
      <c r="R213" s="1000"/>
      <c r="S213" s="1000"/>
      <c r="T213" s="1000"/>
      <c r="U213" s="1000"/>
      <c r="V213" s="1000"/>
      <c r="W213" s="1000"/>
      <c r="X213" s="1001"/>
      <c r="Y213" s="91"/>
      <c r="Z213" s="1"/>
      <c r="AA213" s="8" t="s">
        <v>13</v>
      </c>
      <c r="AB213" s="7"/>
      <c r="AC213" s="7"/>
      <c r="AD213" s="7"/>
      <c r="AE213" s="7"/>
      <c r="AF213" s="11" t="s">
        <v>8</v>
      </c>
      <c r="AG213" s="7"/>
      <c r="AH213" s="1002">
        <f>'Rekap1 +tunjangan'!C56</f>
        <v>40563</v>
      </c>
      <c r="AI213" s="997"/>
      <c r="AJ213" s="997"/>
      <c r="AK213" s="997"/>
      <c r="AL213" s="997"/>
      <c r="AM213" s="997"/>
      <c r="AN213" s="997"/>
      <c r="AO213" s="997"/>
      <c r="AP213" s="997"/>
      <c r="AQ213" s="997"/>
      <c r="AR213" s="997"/>
      <c r="AS213" s="997"/>
      <c r="AT213" s="997"/>
      <c r="AU213" s="997"/>
      <c r="AV213" s="997"/>
      <c r="AW213" s="997"/>
      <c r="AX213" s="7"/>
      <c r="AY213" s="74"/>
    </row>
    <row r="214" spans="1:52" ht="3" customHeight="1" x14ac:dyDescent="0.25">
      <c r="A214" s="1"/>
      <c r="B214" s="1"/>
      <c r="C214" s="1"/>
      <c r="D214" s="1"/>
      <c r="E214" s="1"/>
      <c r="F214" s="1"/>
      <c r="G214" s="1"/>
      <c r="H214" s="1"/>
      <c r="I214" s="10"/>
      <c r="J214" s="1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1"/>
      <c r="AA214" s="2"/>
      <c r="AB214" s="1"/>
      <c r="AC214" s="1"/>
      <c r="AD214" s="1"/>
      <c r="AE214" s="1"/>
      <c r="AF214" s="12"/>
      <c r="AG214" s="1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1"/>
      <c r="AY214" s="1"/>
    </row>
    <row r="215" spans="1:52" ht="15.75" x14ac:dyDescent="0.25">
      <c r="A215" s="1"/>
      <c r="B215" s="5"/>
      <c r="C215" s="6" t="s">
        <v>104</v>
      </c>
      <c r="D215" s="7"/>
      <c r="E215" s="7"/>
      <c r="F215" s="7"/>
      <c r="G215" s="7"/>
      <c r="H215" s="7"/>
      <c r="I215" s="87" t="s">
        <v>8</v>
      </c>
      <c r="J215" s="7"/>
      <c r="K215" s="994" t="s">
        <v>116</v>
      </c>
      <c r="L215" s="995"/>
      <c r="M215" s="995"/>
      <c r="N215" s="995"/>
      <c r="O215" s="995"/>
      <c r="P215" s="995"/>
      <c r="Q215" s="995"/>
      <c r="R215" s="995"/>
      <c r="S215" s="995"/>
      <c r="T215" s="995"/>
      <c r="U215" s="995"/>
      <c r="V215" s="995"/>
      <c r="W215" s="995"/>
      <c r="X215" s="996"/>
      <c r="Y215" s="90"/>
      <c r="Z215" s="1"/>
      <c r="AA215" s="8" t="s">
        <v>14</v>
      </c>
      <c r="AB215" s="7"/>
      <c r="AC215" s="7"/>
      <c r="AD215" s="7"/>
      <c r="AE215" s="7"/>
      <c r="AF215" s="11" t="s">
        <v>8</v>
      </c>
      <c r="AG215" s="7"/>
      <c r="AH215" s="1014" t="s">
        <v>244</v>
      </c>
      <c r="AI215" s="1014"/>
      <c r="AJ215" s="1014"/>
      <c r="AK215" s="1014"/>
      <c r="AL215" s="1014"/>
      <c r="AM215" s="1014"/>
      <c r="AN215" s="1014"/>
      <c r="AO215" s="1014"/>
      <c r="AP215" s="1014"/>
      <c r="AQ215" s="1014"/>
      <c r="AR215" s="67" t="s">
        <v>161</v>
      </c>
      <c r="AS215" s="67"/>
      <c r="AT215" s="67"/>
      <c r="AU215" s="67"/>
      <c r="AV215" s="67"/>
      <c r="AW215" s="67"/>
      <c r="AX215" s="7"/>
      <c r="AY215" s="74"/>
    </row>
    <row r="216" spans="1:52" ht="15.75" x14ac:dyDescent="0.25">
      <c r="A216" s="1"/>
      <c r="B216" s="1"/>
      <c r="C216" s="1"/>
      <c r="D216" s="1"/>
      <c r="E216" s="1"/>
      <c r="F216" s="1"/>
      <c r="G216" s="1"/>
      <c r="H216" s="1"/>
      <c r="I216" s="3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2" ht="15.75" x14ac:dyDescent="0.25">
      <c r="A217" s="1"/>
      <c r="B217" s="1" t="s">
        <v>167</v>
      </c>
      <c r="C217" s="1" t="s">
        <v>0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4"/>
      <c r="Q217" s="4" t="s">
        <v>8</v>
      </c>
      <c r="R217" s="1"/>
      <c r="S217" s="970">
        <f>'Rekap1 +tunjangan'!E56</f>
        <v>3398424</v>
      </c>
      <c r="T217" s="971"/>
      <c r="U217" s="971"/>
      <c r="V217" s="971"/>
      <c r="W217" s="971"/>
      <c r="X217" s="972"/>
      <c r="Y217" s="108"/>
      <c r="Z217" s="1"/>
      <c r="AA217" s="1" t="s">
        <v>166</v>
      </c>
      <c r="AB217" s="1" t="s">
        <v>153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3" customHeight="1" x14ac:dyDescent="0.25">
      <c r="A218" s="1"/>
      <c r="B218" s="1"/>
      <c r="C218" s="1"/>
      <c r="D218" s="1"/>
      <c r="E218" s="1"/>
      <c r="F218" s="1"/>
      <c r="G218" s="1"/>
      <c r="H218" s="1"/>
      <c r="I218" s="3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x14ac:dyDescent="0.25">
      <c r="A219" s="1"/>
      <c r="B219" s="1" t="s">
        <v>168</v>
      </c>
      <c r="C219" s="1" t="s">
        <v>125</v>
      </c>
      <c r="D219" s="1"/>
      <c r="E219" s="1"/>
      <c r="F219" s="1"/>
      <c r="G219" s="1"/>
      <c r="H219" s="1"/>
      <c r="I219" s="1"/>
      <c r="J219" s="1"/>
      <c r="K219" s="16"/>
      <c r="L219" s="16"/>
      <c r="M219" s="16"/>
      <c r="N219" s="16"/>
      <c r="O219" s="1"/>
      <c r="P219" s="4"/>
      <c r="Q219" s="4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 t="s">
        <v>108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 t="s">
        <v>8</v>
      </c>
      <c r="AU219" s="970">
        <v>0</v>
      </c>
      <c r="AV219" s="971"/>
      <c r="AW219" s="971"/>
      <c r="AX219" s="971"/>
      <c r="AY219" s="971"/>
      <c r="AZ219" s="972"/>
    </row>
    <row r="220" spans="1:52" ht="3" customHeight="1" x14ac:dyDescent="0.25">
      <c r="A220" s="1"/>
      <c r="B220" s="1"/>
      <c r="C220" s="1"/>
      <c r="D220" s="1"/>
      <c r="E220" s="1"/>
      <c r="F220" s="1"/>
      <c r="G220" s="1"/>
      <c r="H220" s="1"/>
      <c r="I220" s="4"/>
      <c r="J220" s="1"/>
      <c r="K220" s="39"/>
      <c r="L220" s="39"/>
      <c r="M220" s="39"/>
      <c r="N220" s="39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39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x14ac:dyDescent="0.25">
      <c r="A221" s="1"/>
      <c r="B221" s="1"/>
      <c r="C221" s="1" t="s">
        <v>20</v>
      </c>
      <c r="D221" s="1"/>
      <c r="E221" s="1"/>
      <c r="F221" s="1"/>
      <c r="G221" s="1"/>
      <c r="H221" s="1"/>
      <c r="I221" s="4"/>
      <c r="J221" s="1"/>
      <c r="K221" s="1"/>
      <c r="L221" s="1"/>
      <c r="M221" s="1"/>
      <c r="N221" s="1"/>
      <c r="O221" s="1"/>
      <c r="P221" s="4"/>
      <c r="Q221" s="4" t="s">
        <v>8</v>
      </c>
      <c r="R221" s="1"/>
      <c r="S221" s="970">
        <f>'Rekap1 +tunjangan'!G56</f>
        <v>700000</v>
      </c>
      <c r="T221" s="971"/>
      <c r="U221" s="971"/>
      <c r="V221" s="971"/>
      <c r="W221" s="971"/>
      <c r="X221" s="972"/>
      <c r="Y221" s="108"/>
      <c r="Z221" s="1"/>
      <c r="AA221" s="1"/>
      <c r="AB221" s="1" t="s">
        <v>550</v>
      </c>
      <c r="AC221" s="1"/>
      <c r="AD221" s="1"/>
      <c r="AE221" s="1"/>
      <c r="AF221" s="4"/>
      <c r="AG221" s="15"/>
      <c r="AH221" s="16"/>
      <c r="AI221" s="16"/>
      <c r="AJ221" s="514"/>
      <c r="AK221" s="514"/>
      <c r="AL221" s="16"/>
      <c r="AM221" s="16"/>
      <c r="AN221" s="16"/>
      <c r="AO221" s="15"/>
      <c r="AP221" s="992"/>
      <c r="AQ221" s="993"/>
      <c r="AR221" s="107"/>
      <c r="AS221" s="1"/>
      <c r="AT221" s="1" t="s">
        <v>8</v>
      </c>
      <c r="AU221" s="970">
        <f>'Rekap1 +tunjangan'!AM56</f>
        <v>40984.239999999998</v>
      </c>
      <c r="AV221" s="971"/>
      <c r="AW221" s="971"/>
      <c r="AX221" s="971"/>
      <c r="AY221" s="971"/>
      <c r="AZ221" s="972"/>
    </row>
    <row r="222" spans="1:52" ht="3" customHeight="1" x14ac:dyDescent="0.25">
      <c r="A222" s="1"/>
      <c r="B222" s="1"/>
      <c r="C222" s="1"/>
      <c r="D222" s="1"/>
      <c r="E222" s="1"/>
      <c r="F222" s="1"/>
      <c r="G222" s="1"/>
      <c r="H222" s="1"/>
      <c r="I222" s="4"/>
      <c r="J222" s="1"/>
      <c r="K222" s="1"/>
      <c r="L222" s="1"/>
      <c r="M222" s="15"/>
      <c r="N222" s="15"/>
      <c r="O222" s="1"/>
      <c r="P222" s="4"/>
      <c r="Q222" s="4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513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>
        <v>0</v>
      </c>
      <c r="AX222" s="1"/>
      <c r="AY222" s="1"/>
      <c r="AZ222" s="1"/>
    </row>
    <row r="223" spans="1:52" ht="15.75" x14ac:dyDescent="0.25">
      <c r="A223" s="1"/>
      <c r="B223" s="1"/>
      <c r="C223" s="1" t="s">
        <v>41</v>
      </c>
      <c r="D223" s="1"/>
      <c r="E223" s="1"/>
      <c r="F223" s="1"/>
      <c r="G223" s="1"/>
      <c r="H223" s="1"/>
      <c r="I223" s="4"/>
      <c r="J223" s="1"/>
      <c r="K223" s="1"/>
      <c r="L223" s="1"/>
      <c r="M223" s="1"/>
      <c r="N223" s="1"/>
      <c r="O223" s="1"/>
      <c r="P223" s="4"/>
      <c r="Q223" s="4" t="s">
        <v>8</v>
      </c>
      <c r="R223" s="1"/>
      <c r="S223" s="970">
        <f>'Rekap1 +tunjangan'!H56</f>
        <v>0</v>
      </c>
      <c r="T223" s="971"/>
      <c r="U223" s="971"/>
      <c r="V223" s="971"/>
      <c r="W223" s="971"/>
      <c r="X223" s="972"/>
      <c r="Y223" s="108"/>
      <c r="Z223" s="1"/>
      <c r="AA223" s="1"/>
      <c r="AB223" s="1" t="s">
        <v>88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992"/>
      <c r="AQ223" s="992"/>
      <c r="AR223" s="119"/>
      <c r="AS223" s="1"/>
      <c r="AT223" s="1" t="s">
        <v>8</v>
      </c>
      <c r="AU223" s="970">
        <f>'Rekap1 +tunjangan'!AF56</f>
        <v>84960.6</v>
      </c>
      <c r="AV223" s="971"/>
      <c r="AW223" s="971"/>
      <c r="AX223" s="971"/>
      <c r="AY223" s="971"/>
      <c r="AZ223" s="972"/>
    </row>
    <row r="224" spans="1:52" ht="3" customHeight="1" x14ac:dyDescent="0.25">
      <c r="A224" s="1"/>
      <c r="B224" s="1"/>
      <c r="C224" s="1"/>
      <c r="D224" s="1"/>
      <c r="E224" s="1"/>
      <c r="F224" s="1"/>
      <c r="G224" s="1"/>
      <c r="H224" s="1"/>
      <c r="I224" s="4"/>
      <c r="J224" s="1"/>
      <c r="K224" s="1"/>
      <c r="L224" s="1"/>
      <c r="M224" s="1"/>
      <c r="N224" s="1"/>
      <c r="O224" s="1"/>
      <c r="P224" s="39"/>
      <c r="Q224" s="39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513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5" ht="15.75" x14ac:dyDescent="0.25">
      <c r="A225" s="1"/>
      <c r="B225" s="1"/>
      <c r="C225" s="1" t="s">
        <v>21</v>
      </c>
      <c r="D225" s="1"/>
      <c r="E225" s="1"/>
      <c r="F225" s="1"/>
      <c r="G225" s="1"/>
      <c r="H225" s="1"/>
      <c r="I225" s="4"/>
      <c r="J225" s="1"/>
      <c r="K225" s="1"/>
      <c r="L225" s="1"/>
      <c r="M225" s="1"/>
      <c r="N225" s="1"/>
      <c r="O225" s="1"/>
      <c r="P225" s="4"/>
      <c r="Q225" s="4" t="s">
        <v>8</v>
      </c>
      <c r="R225" s="1"/>
      <c r="S225" s="970">
        <f>'Rekap1 +tunjangan'!I56</f>
        <v>0</v>
      </c>
      <c r="T225" s="971"/>
      <c r="U225" s="971"/>
      <c r="V225" s="971"/>
      <c r="W225" s="971"/>
      <c r="X225" s="972"/>
      <c r="Y225" s="108"/>
      <c r="Z225" s="1"/>
      <c r="AA225" s="1"/>
      <c r="AB225" s="1" t="s">
        <v>551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:55" ht="3" customHeight="1" x14ac:dyDescent="0.25">
      <c r="A226" s="1"/>
      <c r="B226" s="1"/>
      <c r="C226" s="1"/>
      <c r="D226" s="1"/>
      <c r="E226" s="1"/>
      <c r="F226" s="1"/>
      <c r="G226" s="1"/>
      <c r="H226" s="1"/>
      <c r="I226" s="4"/>
      <c r="J226" s="1"/>
      <c r="K226" s="1"/>
      <c r="L226" s="1"/>
      <c r="M226" s="1"/>
      <c r="N226" s="1"/>
      <c r="O226" s="1"/>
      <c r="P226" s="39"/>
      <c r="Q226" s="39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5" ht="15.75" x14ac:dyDescent="0.25">
      <c r="A227" s="1"/>
      <c r="B227" s="1"/>
      <c r="C227" s="1" t="s">
        <v>1</v>
      </c>
      <c r="D227" s="1"/>
      <c r="E227" s="1"/>
      <c r="F227" s="1"/>
      <c r="G227" s="1"/>
      <c r="H227" s="1"/>
      <c r="I227" s="4"/>
      <c r="J227" s="1"/>
      <c r="K227" s="990">
        <f>'Rekap1 +tunjangan'!D56</f>
        <v>20</v>
      </c>
      <c r="L227" s="991"/>
      <c r="M227" s="130" t="s">
        <v>31</v>
      </c>
      <c r="N227" s="107"/>
      <c r="O227" s="1"/>
      <c r="P227" s="4"/>
      <c r="Q227" s="4" t="s">
        <v>8</v>
      </c>
      <c r="R227" s="1"/>
      <c r="S227" s="970">
        <f>'Rekap1 +tunjangan'!N56</f>
        <v>700000</v>
      </c>
      <c r="T227" s="971"/>
      <c r="U227" s="971"/>
      <c r="V227" s="971"/>
      <c r="W227" s="971"/>
      <c r="X227" s="972"/>
      <c r="Y227" s="108"/>
      <c r="Z227" s="1"/>
      <c r="AA227" s="1"/>
      <c r="AB227" s="1" t="s">
        <v>128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969">
        <v>0.02</v>
      </c>
      <c r="AN227" s="969"/>
      <c r="AO227" s="969"/>
      <c r="AP227" s="1"/>
      <c r="AQ227" s="1"/>
      <c r="AR227" s="1"/>
      <c r="AS227" s="1"/>
      <c r="AT227" s="1" t="s">
        <v>8</v>
      </c>
      <c r="AU227" s="970">
        <f>'BPJS Ketenagakerjaan'!K38</f>
        <v>81968.479999999996</v>
      </c>
      <c r="AV227" s="971"/>
      <c r="AW227" s="971"/>
      <c r="AX227" s="971"/>
      <c r="AY227" s="971"/>
      <c r="AZ227" s="972"/>
    </row>
    <row r="228" spans="1:55" ht="3" customHeight="1" x14ac:dyDescent="0.25">
      <c r="A228" s="1"/>
      <c r="B228" s="1"/>
      <c r="C228" s="1"/>
      <c r="D228" s="1"/>
      <c r="E228" s="1"/>
      <c r="F228" s="1"/>
      <c r="G228" s="1"/>
      <c r="H228" s="1"/>
      <c r="I228" s="4"/>
      <c r="J228" s="1"/>
      <c r="K228" s="1"/>
      <c r="L228" s="1"/>
      <c r="M228" s="37"/>
      <c r="N228" s="1"/>
      <c r="O228" s="1"/>
      <c r="P228" s="4"/>
      <c r="Q228" s="4"/>
      <c r="R228" s="1"/>
      <c r="S228" s="108"/>
      <c r="T228" s="108"/>
      <c r="U228" s="108"/>
      <c r="V228" s="108"/>
      <c r="W228" s="108"/>
      <c r="X228" s="108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5" ht="15.75" x14ac:dyDescent="0.25">
      <c r="A229" s="1"/>
      <c r="B229" s="1"/>
      <c r="C229" s="1" t="s">
        <v>2</v>
      </c>
      <c r="D229" s="1"/>
      <c r="E229" s="1"/>
      <c r="F229" s="1"/>
      <c r="G229" s="1"/>
      <c r="H229" s="1"/>
      <c r="I229" s="4"/>
      <c r="J229" s="1"/>
      <c r="K229" s="990">
        <f>K227</f>
        <v>20</v>
      </c>
      <c r="L229" s="991"/>
      <c r="M229" s="130" t="s">
        <v>31</v>
      </c>
      <c r="N229" s="107"/>
      <c r="O229" s="1"/>
      <c r="P229" s="4"/>
      <c r="Q229" s="4" t="s">
        <v>8</v>
      </c>
      <c r="R229" s="1"/>
      <c r="S229" s="970">
        <f>'Rekap1 +tunjangan'!P56</f>
        <v>780000</v>
      </c>
      <c r="T229" s="971"/>
      <c r="U229" s="971"/>
      <c r="V229" s="971"/>
      <c r="W229" s="971"/>
      <c r="X229" s="972"/>
      <c r="Y229" s="108"/>
      <c r="Z229" s="1"/>
      <c r="AA229" s="1"/>
      <c r="AB229" s="1" t="s">
        <v>602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969">
        <v>0.01</v>
      </c>
      <c r="AN229" s="969"/>
      <c r="AO229" s="969"/>
      <c r="AP229" s="88"/>
      <c r="AQ229" s="1"/>
      <c r="AR229" s="1"/>
      <c r="AS229" s="1"/>
      <c r="AT229" s="1" t="s">
        <v>8</v>
      </c>
      <c r="AU229" s="970">
        <f>'BPJS Ketenagakerjaan'!P38</f>
        <v>40984.239999999998</v>
      </c>
      <c r="AV229" s="971"/>
      <c r="AW229" s="971"/>
      <c r="AX229" s="971"/>
      <c r="AY229" s="971"/>
      <c r="AZ229" s="972"/>
    </row>
    <row r="230" spans="1:55" ht="3" customHeight="1" x14ac:dyDescent="0.25">
      <c r="A230" s="1"/>
      <c r="B230" s="1"/>
      <c r="C230" s="1"/>
      <c r="D230" s="1"/>
      <c r="E230" s="1"/>
      <c r="F230" s="1"/>
      <c r="G230" s="1"/>
      <c r="H230" s="1"/>
      <c r="I230" s="4"/>
      <c r="J230" s="1"/>
      <c r="K230" s="1"/>
      <c r="L230" s="1"/>
      <c r="M230" s="1"/>
      <c r="N230" s="1"/>
      <c r="O230" s="1"/>
      <c r="P230" s="4"/>
      <c r="Q230" s="4"/>
      <c r="R230" s="1"/>
      <c r="S230" s="108"/>
      <c r="T230" s="108"/>
      <c r="U230" s="108"/>
      <c r="V230" s="108"/>
      <c r="W230" s="108"/>
      <c r="X230" s="108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5" ht="15.75" x14ac:dyDescent="0.25">
      <c r="A231" s="1"/>
      <c r="B231" s="1"/>
      <c r="C231" s="1" t="s">
        <v>3</v>
      </c>
      <c r="D231" s="1"/>
      <c r="E231" s="1"/>
      <c r="F231" s="1"/>
      <c r="G231" s="1"/>
      <c r="H231" s="1"/>
      <c r="I231" s="4"/>
      <c r="J231" s="1"/>
      <c r="K231" s="1"/>
      <c r="L231" s="1"/>
      <c r="M231" s="107"/>
      <c r="N231" s="107"/>
      <c r="O231" s="1"/>
      <c r="P231" s="39"/>
      <c r="Q231" s="39" t="s">
        <v>8</v>
      </c>
      <c r="R231" s="1"/>
      <c r="S231" s="970">
        <f>'Rekap1 +tunjangan'!Q56</f>
        <v>0</v>
      </c>
      <c r="T231" s="971"/>
      <c r="U231" s="971"/>
      <c r="V231" s="971"/>
      <c r="W231" s="971"/>
      <c r="X231" s="972"/>
      <c r="Y231" s="108"/>
      <c r="Z231" s="1"/>
      <c r="AA231" s="1"/>
      <c r="AB231" s="1" t="s">
        <v>172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013"/>
      <c r="AV231" s="1013"/>
      <c r="AW231" s="1013"/>
      <c r="AX231" s="1013"/>
      <c r="AY231" s="1013"/>
      <c r="AZ231" s="1013"/>
    </row>
    <row r="232" spans="1:55" ht="3" customHeight="1" x14ac:dyDescent="0.25">
      <c r="A232" s="1"/>
      <c r="B232" s="1"/>
      <c r="C232" s="1"/>
      <c r="D232" s="1"/>
      <c r="E232" s="1"/>
      <c r="F232" s="1"/>
      <c r="G232" s="1"/>
      <c r="H232" s="1"/>
      <c r="I232" s="4"/>
      <c r="J232" s="1"/>
      <c r="K232" s="1"/>
      <c r="L232" s="1"/>
      <c r="M232" s="1"/>
      <c r="N232" s="1"/>
      <c r="O232" s="1"/>
      <c r="P232" s="39"/>
      <c r="Q232" s="39"/>
      <c r="R232" s="1"/>
      <c r="S232" s="1"/>
      <c r="T232" s="1"/>
      <c r="U232" s="1"/>
      <c r="V232" s="1"/>
      <c r="W232" s="1"/>
      <c r="X232" s="1"/>
      <c r="Y232" s="108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5" ht="15.75" x14ac:dyDescent="0.25">
      <c r="A233" s="1"/>
      <c r="B233" s="1"/>
      <c r="C233" s="1" t="s">
        <v>105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39"/>
      <c r="Q233" s="39" t="s">
        <v>8</v>
      </c>
      <c r="R233" s="1"/>
      <c r="S233" s="970">
        <f>'Rekap1 +tunjangan'!R56</f>
        <v>0</v>
      </c>
      <c r="T233" s="971"/>
      <c r="U233" s="971"/>
      <c r="V233" s="971"/>
      <c r="W233" s="971"/>
      <c r="X233" s="972"/>
      <c r="Y233" s="108"/>
      <c r="Z233" s="1"/>
      <c r="AA233" s="1"/>
      <c r="AB233" s="1" t="s">
        <v>174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970">
        <f>KOPERASI!C33</f>
        <v>0</v>
      </c>
      <c r="AV233" s="971"/>
      <c r="AW233" s="971"/>
      <c r="AX233" s="971"/>
      <c r="AY233" s="971"/>
      <c r="AZ233" s="972"/>
      <c r="BB233" s="1"/>
      <c r="BC233" s="1"/>
    </row>
    <row r="234" spans="1:55" ht="3" customHeight="1" x14ac:dyDescent="0.25">
      <c r="A234" s="1"/>
      <c r="B234" s="1"/>
      <c r="C234" s="1"/>
      <c r="D234" s="1"/>
      <c r="E234" s="1"/>
      <c r="F234" s="1"/>
      <c r="G234" s="1"/>
      <c r="H234" s="1"/>
      <c r="I234" s="4"/>
      <c r="J234" s="1"/>
      <c r="K234" s="1"/>
      <c r="L234" s="1"/>
      <c r="M234" s="1"/>
      <c r="N234" s="1"/>
      <c r="O234" s="1"/>
      <c r="P234" s="39"/>
      <c r="Q234" s="39"/>
      <c r="R234" s="1"/>
      <c r="S234" s="108"/>
      <c r="T234" s="108"/>
      <c r="U234" s="108"/>
      <c r="V234" s="108"/>
      <c r="W234" s="108"/>
      <c r="X234" s="108"/>
      <c r="Y234" s="108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5" ht="15.75" x14ac:dyDescent="0.25">
      <c r="A235" s="1"/>
      <c r="B235" s="1"/>
      <c r="C235" s="1" t="s">
        <v>106</v>
      </c>
      <c r="D235" s="1"/>
      <c r="E235" s="1"/>
      <c r="F235" s="1"/>
      <c r="G235" s="1"/>
      <c r="H235" s="1"/>
      <c r="I235" s="4"/>
      <c r="J235" s="1"/>
      <c r="K235" s="1"/>
      <c r="L235" s="1"/>
      <c r="M235" s="1"/>
      <c r="N235" s="1"/>
      <c r="O235" s="1"/>
      <c r="P235" s="4"/>
      <c r="Q235" s="4" t="s">
        <v>8</v>
      </c>
      <c r="R235" s="1"/>
      <c r="S235" s="970">
        <f>'Rekap1 +tunjangan'!T56</f>
        <v>0</v>
      </c>
      <c r="T235" s="971"/>
      <c r="U235" s="971"/>
      <c r="V235" s="971"/>
      <c r="W235" s="971"/>
      <c r="X235" s="972"/>
      <c r="Y235" s="108"/>
      <c r="Z235" s="1"/>
      <c r="AA235" s="1"/>
      <c r="AB235" s="1" t="s">
        <v>173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970">
        <f>KOPERASI!D33</f>
        <v>100000</v>
      </c>
      <c r="AV235" s="971"/>
      <c r="AW235" s="971"/>
      <c r="AX235" s="971"/>
      <c r="AY235" s="971"/>
      <c r="AZ235" s="972"/>
    </row>
    <row r="236" spans="1:55" ht="3" customHeight="1" x14ac:dyDescent="0.25">
      <c r="A236" s="1"/>
      <c r="B236" s="1"/>
      <c r="C236" s="1"/>
      <c r="D236" s="1"/>
      <c r="E236" s="1"/>
      <c r="F236" s="1"/>
      <c r="G236" s="1"/>
      <c r="H236" s="1"/>
      <c r="I236" s="4"/>
      <c r="J236" s="1"/>
      <c r="K236" s="1"/>
      <c r="L236" s="1"/>
      <c r="M236" s="1"/>
      <c r="N236" s="1"/>
      <c r="O236" s="1"/>
      <c r="P236" s="4"/>
      <c r="Q236" s="4"/>
      <c r="R236" s="1"/>
      <c r="S236" s="108"/>
      <c r="T236" s="108"/>
      <c r="U236" s="108"/>
      <c r="V236" s="108"/>
      <c r="W236" s="108"/>
      <c r="X236" s="108"/>
      <c r="Y236" s="1"/>
      <c r="Z236" s="1"/>
      <c r="AA236" s="1"/>
      <c r="AB236" s="1"/>
      <c r="AC236" s="1"/>
      <c r="AD236" s="1"/>
      <c r="AE236" s="1"/>
      <c r="AF236" s="39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5" ht="15.75" x14ac:dyDescent="0.25">
      <c r="A237" s="1"/>
      <c r="B237" s="1"/>
      <c r="C237" s="1" t="s">
        <v>183</v>
      </c>
      <c r="D237" s="1"/>
      <c r="E237" s="1"/>
      <c r="F237" s="1"/>
      <c r="G237" s="1"/>
      <c r="H237" s="1"/>
      <c r="I237" s="4"/>
      <c r="J237" s="1"/>
      <c r="K237" s="1"/>
      <c r="L237" s="1"/>
      <c r="M237" s="1"/>
      <c r="N237" s="1"/>
      <c r="O237" s="1"/>
      <c r="P237" s="39"/>
      <c r="Q237" s="39" t="s">
        <v>8</v>
      </c>
      <c r="R237" s="1"/>
      <c r="S237" s="970">
        <f>'Rekap1 +tunjangan'!U56</f>
        <v>0</v>
      </c>
      <c r="T237" s="971"/>
      <c r="U237" s="971"/>
      <c r="V237" s="971"/>
      <c r="W237" s="971"/>
      <c r="X237" s="972"/>
      <c r="Y237" s="108"/>
      <c r="Z237" s="1"/>
      <c r="AA237" s="1"/>
      <c r="AB237" s="1" t="s">
        <v>175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970">
        <f>KOPERASI!E33</f>
        <v>0</v>
      </c>
      <c r="AV237" s="971"/>
      <c r="AW237" s="971"/>
      <c r="AX237" s="971"/>
      <c r="AY237" s="971"/>
      <c r="AZ237" s="972"/>
    </row>
    <row r="238" spans="1:55" ht="3" customHeight="1" x14ac:dyDescent="0.25">
      <c r="A238" s="1"/>
      <c r="B238" s="1"/>
      <c r="C238" s="1"/>
      <c r="D238" s="1"/>
      <c r="E238" s="1"/>
      <c r="F238" s="1"/>
      <c r="G238" s="1"/>
      <c r="H238" s="1"/>
      <c r="I238" s="4"/>
      <c r="J238" s="1"/>
      <c r="K238" s="1"/>
      <c r="L238" s="1"/>
      <c r="M238" s="1"/>
      <c r="N238" s="1"/>
      <c r="O238" s="4"/>
      <c r="P238" s="4"/>
      <c r="Q238" s="4"/>
      <c r="R238" s="1"/>
      <c r="S238" s="108"/>
      <c r="T238" s="108"/>
      <c r="U238" s="108"/>
      <c r="V238" s="108"/>
      <c r="W238" s="108"/>
      <c r="X238" s="108"/>
      <c r="Y238" s="108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5" ht="15.75" x14ac:dyDescent="0.25">
      <c r="A239" s="1"/>
      <c r="B239" s="1"/>
      <c r="C239" s="1" t="s">
        <v>187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39" t="s">
        <v>8</v>
      </c>
      <c r="R239" s="1"/>
      <c r="S239" s="970">
        <f>'Rekap1 +tunjangan'!W56</f>
        <v>0</v>
      </c>
      <c r="T239" s="971"/>
      <c r="U239" s="971"/>
      <c r="V239" s="971"/>
      <c r="W239" s="971"/>
      <c r="X239" s="972"/>
      <c r="Y239" s="108"/>
      <c r="Z239" s="1"/>
      <c r="AA239" s="1"/>
      <c r="AB239" s="1" t="s">
        <v>200</v>
      </c>
      <c r="AC239" s="1"/>
      <c r="AD239" s="1"/>
      <c r="AE239" s="1"/>
      <c r="AF239" s="1"/>
      <c r="AG239" s="5" t="s">
        <v>19</v>
      </c>
      <c r="AH239" s="67"/>
      <c r="AI239" s="73"/>
      <c r="AJ239" s="990">
        <f>KOPERASI!J33</f>
        <v>14</v>
      </c>
      <c r="AK239" s="991"/>
      <c r="AL239" s="16"/>
      <c r="AM239" s="72" t="s">
        <v>132</v>
      </c>
      <c r="AN239" s="67"/>
      <c r="AO239" s="74"/>
      <c r="AP239" s="990">
        <f>36-AJ239</f>
        <v>22</v>
      </c>
      <c r="AQ239" s="991"/>
      <c r="AR239" s="1065"/>
      <c r="AS239" s="1066"/>
      <c r="AT239" s="1"/>
      <c r="AU239" s="970">
        <f>KOPERASI!H33</f>
        <v>728333</v>
      </c>
      <c r="AV239" s="971"/>
      <c r="AW239" s="971"/>
      <c r="AX239" s="971"/>
      <c r="AY239" s="971"/>
      <c r="AZ239" s="972"/>
    </row>
    <row r="240" spans="1:55" ht="3" customHeight="1" x14ac:dyDescent="0.25">
      <c r="A240" s="1"/>
      <c r="B240" s="1"/>
      <c r="Y240" s="108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62" ht="15.75" x14ac:dyDescent="0.25">
      <c r="A241" s="1"/>
      <c r="B241" s="1"/>
      <c r="Y241" s="108"/>
      <c r="Z241" s="1"/>
      <c r="AA241" s="1"/>
      <c r="AB241" s="1" t="s">
        <v>471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983"/>
      <c r="AS241" s="983"/>
      <c r="AT241" s="1" t="s">
        <v>8</v>
      </c>
      <c r="AU241" s="970">
        <f>KOPERASI!G33</f>
        <v>0</v>
      </c>
      <c r="AV241" s="971"/>
      <c r="AW241" s="971"/>
      <c r="AX241" s="971"/>
      <c r="AY241" s="971"/>
      <c r="AZ241" s="972"/>
    </row>
    <row r="242" spans="1:62" ht="3" customHeight="1" x14ac:dyDescent="0.25">
      <c r="A242" s="1"/>
      <c r="B242" s="1"/>
      <c r="Y242" s="108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62" ht="15.75" x14ac:dyDescent="0.25">
      <c r="A243" s="1"/>
      <c r="B243" s="1"/>
      <c r="Y243" s="108"/>
      <c r="Z243" s="1"/>
      <c r="AA243" s="1"/>
      <c r="AB243" s="1" t="s">
        <v>474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 t="s">
        <v>8</v>
      </c>
      <c r="AU243" s="970">
        <f>'Rekap1 +tunjangan'!AD56</f>
        <v>819</v>
      </c>
      <c r="AV243" s="971"/>
      <c r="AW243" s="971"/>
      <c r="AX243" s="971"/>
      <c r="AY243" s="971"/>
      <c r="AZ243" s="972"/>
    </row>
    <row r="244" spans="1:62" ht="3" customHeight="1" x14ac:dyDescent="0.25">
      <c r="A244" s="1"/>
      <c r="B244" s="1"/>
      <c r="Y244" s="108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62" ht="15.75" x14ac:dyDescent="0.25">
      <c r="A245" s="1"/>
      <c r="B245" s="1"/>
      <c r="Y245" s="108"/>
      <c r="Z245" s="1"/>
      <c r="AA245" s="1"/>
      <c r="AB245" s="1" t="s">
        <v>171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983">
        <v>0.4</v>
      </c>
      <c r="AS245" s="983"/>
      <c r="AT245" s="1" t="s">
        <v>8</v>
      </c>
      <c r="AU245" s="970">
        <f>'Rekap1 +tunjangan'!AJ56</f>
        <v>203905.44</v>
      </c>
      <c r="AV245" s="971"/>
      <c r="AW245" s="971"/>
      <c r="AX245" s="971"/>
      <c r="AY245" s="971"/>
      <c r="AZ245" s="972"/>
    </row>
    <row r="246" spans="1:62" ht="3" customHeight="1" x14ac:dyDescent="0.25">
      <c r="A246" s="1"/>
      <c r="B246" s="1"/>
      <c r="Y246" s="108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62" ht="15.75" x14ac:dyDescent="0.25">
      <c r="A247" s="1"/>
      <c r="B247" s="1"/>
      <c r="Y247" s="108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62" ht="3" customHeight="1" x14ac:dyDescent="0.25">
      <c r="A248" s="1"/>
      <c r="B248" s="1"/>
      <c r="C248" s="1"/>
      <c r="D248" s="1"/>
      <c r="E248" s="1"/>
      <c r="F248" s="1"/>
      <c r="G248" s="1"/>
      <c r="H248" s="1"/>
      <c r="I248" s="4"/>
      <c r="J248" s="1"/>
      <c r="K248" s="1"/>
      <c r="L248" s="1"/>
      <c r="M248" s="1"/>
      <c r="N248" s="1"/>
      <c r="O248" s="4"/>
      <c r="P248" s="4"/>
      <c r="Q248" s="4"/>
      <c r="R248" s="1"/>
      <c r="S248" s="108"/>
      <c r="T248" s="108"/>
      <c r="U248" s="108"/>
      <c r="V248" s="108"/>
      <c r="W248" s="108"/>
      <c r="X248" s="108"/>
      <c r="Y248" s="108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62" ht="15.75" x14ac:dyDescent="0.25">
      <c r="A249" s="1"/>
      <c r="B249" s="1" t="s">
        <v>154</v>
      </c>
      <c r="C249" s="1" t="s">
        <v>126</v>
      </c>
      <c r="D249" s="1"/>
      <c r="E249" s="1"/>
      <c r="F249" s="1"/>
      <c r="G249" s="1"/>
      <c r="H249" s="1"/>
      <c r="I249" s="4"/>
      <c r="J249" s="1"/>
      <c r="K249" s="1"/>
      <c r="L249" s="1"/>
      <c r="M249" s="1"/>
      <c r="N249" s="1"/>
      <c r="O249" s="1"/>
      <c r="P249" s="4"/>
      <c r="Q249" s="4" t="s">
        <v>8</v>
      </c>
      <c r="R249" s="1"/>
      <c r="S249" s="970">
        <f>'Rekap1 +tunjangan'!S56</f>
        <v>0</v>
      </c>
      <c r="T249" s="971"/>
      <c r="U249" s="971"/>
      <c r="V249" s="971"/>
      <c r="W249" s="971"/>
      <c r="X249" s="972"/>
      <c r="Y249" s="108"/>
      <c r="Z249" s="1"/>
      <c r="AA249" s="1" t="s">
        <v>169</v>
      </c>
      <c r="AB249" s="1" t="s">
        <v>129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 t="s">
        <v>8</v>
      </c>
      <c r="AU249" s="970">
        <f>'Rekap1 +tunjangan'!AG56</f>
        <v>0</v>
      </c>
      <c r="AV249" s="971"/>
      <c r="AW249" s="971"/>
      <c r="AX249" s="971"/>
      <c r="AY249" s="971"/>
      <c r="AZ249" s="972"/>
    </row>
    <row r="250" spans="1:62" ht="3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08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62" ht="15.7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C251" s="134">
        <f>S217+S227+S229+S231</f>
        <v>4878424</v>
      </c>
    </row>
    <row r="252" spans="1:62" ht="3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08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62" ht="15.75" x14ac:dyDescent="0.25">
      <c r="A253" s="1"/>
      <c r="B253" s="1"/>
      <c r="C253" s="9" t="s">
        <v>4</v>
      </c>
      <c r="D253" s="1"/>
      <c r="E253" s="1"/>
      <c r="F253" s="1"/>
      <c r="G253" s="1"/>
      <c r="H253" s="1"/>
      <c r="I253" s="4"/>
      <c r="J253" s="1"/>
      <c r="K253" s="1"/>
      <c r="L253" s="1"/>
      <c r="M253" s="1"/>
      <c r="N253" s="1"/>
      <c r="O253" s="4"/>
      <c r="P253" s="4"/>
      <c r="Q253" s="39" t="s">
        <v>8</v>
      </c>
      <c r="R253" s="1"/>
      <c r="S253" s="985">
        <f>SUM(S217:X252)</f>
        <v>5578424</v>
      </c>
      <c r="T253" s="986"/>
      <c r="U253" s="986"/>
      <c r="V253" s="986"/>
      <c r="W253" s="986"/>
      <c r="X253" s="987"/>
      <c r="Y253" s="89"/>
      <c r="Z253" s="1"/>
      <c r="AA253" s="9" t="s">
        <v>4</v>
      </c>
      <c r="AB253" s="1"/>
      <c r="AC253" s="1"/>
      <c r="AD253" s="1"/>
      <c r="AE253" s="1"/>
      <c r="AF253" s="4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 t="s">
        <v>8</v>
      </c>
      <c r="AU253" s="985">
        <f>SUM(AU219:AZ252)</f>
        <v>1281955</v>
      </c>
      <c r="AV253" s="986"/>
      <c r="AW253" s="986"/>
      <c r="AX253" s="986"/>
      <c r="AY253" s="986"/>
      <c r="AZ253" s="987"/>
      <c r="BC253" s="134">
        <f>AU253-AU229</f>
        <v>1240970.76</v>
      </c>
    </row>
    <row r="254" spans="1:62" ht="16.5" thickBot="1" x14ac:dyDescent="0.3">
      <c r="A254" s="1"/>
      <c r="B254" s="1"/>
      <c r="C254" s="1"/>
      <c r="D254" s="1"/>
      <c r="E254" s="1"/>
      <c r="F254" s="1"/>
      <c r="G254" s="1"/>
      <c r="H254" s="1"/>
      <c r="I254" s="39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39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62" ht="21" thickTop="1" x14ac:dyDescent="0.3">
      <c r="A255" s="19"/>
      <c r="B255" s="973"/>
      <c r="C255" s="974"/>
      <c r="D255" s="974"/>
      <c r="E255" s="974"/>
      <c r="F255" s="974"/>
      <c r="G255" s="1006" t="s">
        <v>130</v>
      </c>
      <c r="H255" s="1006"/>
      <c r="I255" s="1006"/>
      <c r="J255" s="1006"/>
      <c r="K255" s="1006"/>
      <c r="L255" s="1006"/>
      <c r="M255" s="1006"/>
      <c r="N255" s="1006"/>
      <c r="O255" s="1006"/>
      <c r="P255" s="1006"/>
      <c r="Q255" s="1006"/>
      <c r="R255" s="1006"/>
      <c r="S255" s="1006"/>
      <c r="T255" s="1006"/>
      <c r="U255" s="1006"/>
      <c r="V255" s="1006"/>
      <c r="W255" s="1006"/>
      <c r="X255" s="1008"/>
      <c r="Y255" s="126"/>
      <c r="Z255" s="1010" t="s">
        <v>8</v>
      </c>
      <c r="AA255" s="974"/>
      <c r="AB255" s="981">
        <f>S253-AU253</f>
        <v>4296469</v>
      </c>
      <c r="AC255" s="981"/>
      <c r="AD255" s="981"/>
      <c r="AE255" s="981"/>
      <c r="AF255" s="981"/>
      <c r="AG255" s="981"/>
      <c r="AH255" s="981"/>
      <c r="AI255" s="981"/>
      <c r="AJ255" s="981"/>
      <c r="AK255" s="981"/>
      <c r="AL255" s="981"/>
      <c r="AM255" s="981"/>
      <c r="AN255" s="981"/>
      <c r="AO255" s="981"/>
      <c r="AP255" s="112"/>
      <c r="AQ255" s="112"/>
      <c r="AR255" s="112"/>
      <c r="AS255" s="113"/>
      <c r="AT255" s="113"/>
      <c r="AU255" s="113"/>
      <c r="AV255" s="113"/>
      <c r="AW255" s="113"/>
      <c r="AX255" s="113"/>
      <c r="AY255" s="113"/>
      <c r="AZ255" s="114"/>
      <c r="BD255" s="1012"/>
      <c r="BE255" s="989"/>
      <c r="BF255" s="989"/>
      <c r="BG255" s="989"/>
      <c r="BH255" s="989"/>
      <c r="BI255" s="989"/>
      <c r="BJ255" s="989"/>
    </row>
    <row r="256" spans="1:62" ht="21" thickBot="1" x14ac:dyDescent="0.35">
      <c r="A256" s="34"/>
      <c r="B256" s="975"/>
      <c r="C256" s="976"/>
      <c r="D256" s="976"/>
      <c r="E256" s="976"/>
      <c r="F256" s="976"/>
      <c r="G256" s="1007"/>
      <c r="H256" s="1007"/>
      <c r="I256" s="1007"/>
      <c r="J256" s="1007"/>
      <c r="K256" s="1007"/>
      <c r="L256" s="1007"/>
      <c r="M256" s="1007"/>
      <c r="N256" s="1007"/>
      <c r="O256" s="1007"/>
      <c r="P256" s="1007"/>
      <c r="Q256" s="1007"/>
      <c r="R256" s="1007"/>
      <c r="S256" s="1007"/>
      <c r="T256" s="1007"/>
      <c r="U256" s="1007"/>
      <c r="V256" s="1007"/>
      <c r="W256" s="1007"/>
      <c r="X256" s="1009"/>
      <c r="Y256" s="128"/>
      <c r="Z256" s="1011"/>
      <c r="AA256" s="976"/>
      <c r="AB256" s="982"/>
      <c r="AC256" s="982"/>
      <c r="AD256" s="982"/>
      <c r="AE256" s="982"/>
      <c r="AF256" s="982"/>
      <c r="AG256" s="982"/>
      <c r="AH256" s="982"/>
      <c r="AI256" s="982"/>
      <c r="AJ256" s="982"/>
      <c r="AK256" s="982"/>
      <c r="AL256" s="982"/>
      <c r="AM256" s="982"/>
      <c r="AN256" s="982"/>
      <c r="AO256" s="982"/>
      <c r="AP256" s="116"/>
      <c r="AQ256" s="116"/>
      <c r="AR256" s="116"/>
      <c r="AS256" s="117"/>
      <c r="AT256" s="117"/>
      <c r="AU256" s="117"/>
      <c r="AV256" s="117"/>
      <c r="AW256" s="117"/>
      <c r="AX256" s="117"/>
      <c r="AY256" s="117"/>
      <c r="AZ256" s="118"/>
    </row>
    <row r="257" spans="1:52" ht="16.5" thickTop="1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x14ac:dyDescent="0.25">
      <c r="B258" s="1" t="s">
        <v>170</v>
      </c>
      <c r="C258" s="1" t="s">
        <v>155</v>
      </c>
      <c r="D258" s="1"/>
      <c r="E258" s="1"/>
      <c r="F258" s="1"/>
      <c r="G258" s="1"/>
      <c r="H258" s="1"/>
      <c r="I258" s="4"/>
      <c r="J258" s="1"/>
      <c r="K258" s="1"/>
      <c r="L258" s="1"/>
      <c r="M258" s="1"/>
      <c r="N258" s="1"/>
      <c r="O258" s="4"/>
      <c r="P258" s="4"/>
      <c r="Q258" s="4"/>
      <c r="R258" s="1"/>
      <c r="S258" s="108"/>
      <c r="T258" s="108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x14ac:dyDescent="0.25">
      <c r="B259" s="1">
        <v>1</v>
      </c>
      <c r="C259" s="1" t="s">
        <v>555</v>
      </c>
      <c r="D259" s="1"/>
      <c r="E259" s="1"/>
      <c r="F259" s="1"/>
      <c r="G259" s="1"/>
      <c r="H259" s="1"/>
      <c r="I259" s="4"/>
      <c r="J259" s="1"/>
      <c r="K259" s="1"/>
      <c r="L259" s="1"/>
      <c r="M259" s="1"/>
      <c r="N259" s="1"/>
      <c r="O259" s="4"/>
      <c r="P259" s="4"/>
      <c r="Q259" s="4"/>
      <c r="R259" s="1"/>
      <c r="S259" s="108"/>
      <c r="T259" s="108"/>
      <c r="U259" s="108"/>
      <c r="V259" s="108"/>
      <c r="W259" s="108"/>
      <c r="X259" s="108"/>
      <c r="Y259" s="1"/>
      <c r="Z259" s="1"/>
      <c r="AA259" s="1">
        <v>2</v>
      </c>
      <c r="AB259" s="1" t="s">
        <v>171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983">
        <v>0.6</v>
      </c>
      <c r="AS259" s="983"/>
      <c r="AT259" s="1" t="s">
        <v>8</v>
      </c>
      <c r="AU259" s="970">
        <f>'DPLK (urut)'!F32</f>
        <v>305858.15999999997</v>
      </c>
      <c r="AV259" s="971"/>
      <c r="AW259" s="971"/>
      <c r="AX259" s="971"/>
      <c r="AY259" s="971"/>
      <c r="AZ259" s="972"/>
    </row>
    <row r="260" spans="1:52" ht="3" customHeight="1" x14ac:dyDescent="0.25">
      <c r="B260" s="1"/>
      <c r="C260" s="1"/>
      <c r="D260" s="1"/>
      <c r="E260" s="1"/>
      <c r="F260" s="1"/>
      <c r="G260" s="1"/>
      <c r="H260" s="1"/>
      <c r="I260" s="4"/>
      <c r="J260" s="1"/>
      <c r="K260" s="1"/>
      <c r="L260" s="1"/>
      <c r="M260" s="1"/>
      <c r="N260" s="1"/>
      <c r="O260" s="4"/>
      <c r="P260" s="4"/>
      <c r="Q260" s="4"/>
      <c r="R260" s="1"/>
      <c r="S260" s="108"/>
      <c r="T260" s="108"/>
      <c r="U260" s="108"/>
      <c r="V260" s="108"/>
      <c r="W260" s="108"/>
      <c r="X260" s="108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x14ac:dyDescent="0.25">
      <c r="B261" s="1"/>
      <c r="C261" s="1" t="s">
        <v>127</v>
      </c>
      <c r="D261" s="1"/>
      <c r="E261" s="1"/>
      <c r="F261" s="1"/>
      <c r="G261" s="1"/>
      <c r="H261" s="1"/>
      <c r="I261" s="4"/>
      <c r="J261" s="1"/>
      <c r="K261" s="1"/>
      <c r="L261" s="1"/>
      <c r="M261" s="1"/>
      <c r="N261" s="1"/>
      <c r="O261" s="969">
        <v>3.0000000000000001E-3</v>
      </c>
      <c r="P261" s="969"/>
      <c r="Q261" s="4" t="s">
        <v>8</v>
      </c>
      <c r="R261" s="1"/>
      <c r="S261" s="970">
        <f>'BPJS Ketenagakerjaan'!F30</f>
        <v>14781.531000000001</v>
      </c>
      <c r="T261" s="971"/>
      <c r="U261" s="971"/>
      <c r="V261" s="971"/>
      <c r="W261" s="971"/>
      <c r="X261" s="972"/>
      <c r="Y261" s="1"/>
      <c r="Z261" s="1"/>
      <c r="AA261" s="1">
        <v>3</v>
      </c>
      <c r="AB261" s="1" t="s">
        <v>186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 t="s">
        <v>8</v>
      </c>
      <c r="AU261" s="970">
        <v>0</v>
      </c>
      <c r="AV261" s="971"/>
      <c r="AW261" s="971"/>
      <c r="AX261" s="971"/>
      <c r="AY261" s="971"/>
      <c r="AZ261" s="972"/>
    </row>
    <row r="262" spans="1:52" ht="3" customHeight="1" x14ac:dyDescent="0.25">
      <c r="B262" s="1"/>
      <c r="C262" s="1"/>
      <c r="D262" s="1"/>
      <c r="E262" s="1"/>
      <c r="F262" s="1"/>
      <c r="G262" s="1"/>
      <c r="H262" s="1"/>
      <c r="I262" s="4"/>
      <c r="J262" s="1"/>
      <c r="K262" s="1"/>
      <c r="L262" s="1"/>
      <c r="M262" s="1"/>
      <c r="N262" s="1"/>
      <c r="O262" s="109"/>
      <c r="P262" s="109"/>
      <c r="Q262" s="4"/>
      <c r="R262" s="1"/>
      <c r="S262" s="106"/>
      <c r="T262" s="106"/>
      <c r="U262" s="106"/>
      <c r="V262" s="106"/>
      <c r="W262" s="106"/>
      <c r="X262" s="106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x14ac:dyDescent="0.25">
      <c r="B263" s="1"/>
      <c r="C263" s="1" t="s">
        <v>131</v>
      </c>
      <c r="D263" s="1"/>
      <c r="E263" s="1"/>
      <c r="F263" s="1"/>
      <c r="G263" s="1"/>
      <c r="H263" s="1"/>
      <c r="I263" s="4"/>
      <c r="J263" s="1"/>
      <c r="K263" s="1"/>
      <c r="L263" s="1"/>
      <c r="M263" s="1"/>
      <c r="N263" s="1"/>
      <c r="O263" s="969">
        <v>8.8999999999999999E-3</v>
      </c>
      <c r="P263" s="969"/>
      <c r="Q263" s="4" t="s">
        <v>8</v>
      </c>
      <c r="R263" s="1"/>
      <c r="S263" s="970">
        <f>'BPJS Ketenagakerjaan'!H30</f>
        <v>43851.8753</v>
      </c>
      <c r="T263" s="971"/>
      <c r="U263" s="971"/>
      <c r="V263" s="971"/>
      <c r="W263" s="971"/>
      <c r="X263" s="972"/>
      <c r="Y263" s="1"/>
      <c r="Z263" s="1"/>
      <c r="AA263" s="1">
        <v>4</v>
      </c>
      <c r="AB263" s="1" t="s">
        <v>554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 t="s">
        <v>8</v>
      </c>
      <c r="AU263" s="970">
        <f>'BPJS Kesehatan'!G43</f>
        <v>163936.95999999999</v>
      </c>
      <c r="AV263" s="971"/>
      <c r="AW263" s="971"/>
      <c r="AX263" s="971"/>
      <c r="AY263" s="971"/>
      <c r="AZ263" s="972"/>
    </row>
    <row r="264" spans="1:52" ht="3" customHeight="1" x14ac:dyDescent="0.25">
      <c r="B264" s="1"/>
      <c r="C264" s="1"/>
      <c r="D264" s="1"/>
      <c r="E264" s="1"/>
      <c r="F264" s="1"/>
      <c r="G264" s="1"/>
      <c r="H264" s="1"/>
      <c r="I264" s="4"/>
      <c r="J264" s="1"/>
      <c r="K264" s="1"/>
      <c r="L264" s="1"/>
      <c r="M264" s="1"/>
      <c r="N264" s="1"/>
      <c r="O264" s="109"/>
      <c r="P264" s="109"/>
      <c r="Q264" s="4"/>
      <c r="R264" s="1"/>
      <c r="S264" s="106"/>
      <c r="T264" s="106"/>
      <c r="U264" s="106"/>
      <c r="V264" s="106"/>
      <c r="W264" s="106"/>
      <c r="X264" s="106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x14ac:dyDescent="0.25">
      <c r="B265" s="1"/>
      <c r="C265" s="1" t="s">
        <v>156</v>
      </c>
      <c r="D265" s="1"/>
      <c r="E265" s="1"/>
      <c r="F265" s="1"/>
      <c r="G265" s="1"/>
      <c r="H265" s="1"/>
      <c r="I265" s="4"/>
      <c r="J265" s="1"/>
      <c r="K265" s="1"/>
      <c r="L265" s="1"/>
      <c r="M265" s="1"/>
      <c r="N265" s="1"/>
      <c r="O265" s="969">
        <v>3.6999999999999998E-2</v>
      </c>
      <c r="P265" s="969"/>
      <c r="Q265" s="4" t="s">
        <v>8</v>
      </c>
      <c r="R265" s="1"/>
      <c r="S265" s="970">
        <f>'BPJS Ketenagakerjaan'!M38</f>
        <v>151641.68799999999</v>
      </c>
      <c r="T265" s="971"/>
      <c r="U265" s="971"/>
      <c r="V265" s="971"/>
      <c r="W265" s="971"/>
      <c r="X265" s="972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3" customHeight="1" x14ac:dyDescent="0.25">
      <c r="B266" s="1"/>
      <c r="C266" s="1"/>
      <c r="D266" s="1"/>
      <c r="E266" s="1"/>
      <c r="F266" s="1"/>
      <c r="G266" s="1"/>
      <c r="H266" s="1"/>
      <c r="I266" s="4"/>
      <c r="J266" s="1"/>
      <c r="K266" s="1"/>
      <c r="L266" s="1"/>
      <c r="M266" s="1"/>
      <c r="N266" s="1"/>
      <c r="O266" s="507"/>
      <c r="P266" s="507"/>
      <c r="Q266" s="4"/>
      <c r="R266" s="1"/>
      <c r="S266" s="508"/>
      <c r="T266" s="508"/>
      <c r="U266" s="508"/>
      <c r="V266" s="508"/>
      <c r="W266" s="508"/>
      <c r="X266" s="508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x14ac:dyDescent="0.25">
      <c r="B267" s="1"/>
      <c r="C267" s="1" t="s">
        <v>602</v>
      </c>
      <c r="D267" s="1"/>
      <c r="E267" s="1"/>
      <c r="F267" s="1"/>
      <c r="G267" s="1"/>
      <c r="H267" s="1"/>
      <c r="I267" s="4"/>
      <c r="J267" s="1"/>
      <c r="K267" s="1"/>
      <c r="L267" s="1"/>
      <c r="M267" s="1"/>
      <c r="N267" s="1"/>
      <c r="O267" s="969">
        <v>0.02</v>
      </c>
      <c r="P267" s="969"/>
      <c r="Q267" s="4" t="s">
        <v>8</v>
      </c>
      <c r="R267" s="1"/>
      <c r="S267" s="970">
        <f>'BPJS Ketenagakerjaan'!R38</f>
        <v>81968.479999999996</v>
      </c>
      <c r="T267" s="971"/>
      <c r="U267" s="971"/>
      <c r="V267" s="971"/>
      <c r="W267" s="971"/>
      <c r="X267" s="972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x14ac:dyDescent="0.25">
      <c r="B268" s="1"/>
      <c r="C268" s="1"/>
      <c r="D268" s="1"/>
      <c r="E268" s="1"/>
      <c r="F268" s="1"/>
      <c r="G268" s="1"/>
      <c r="H268" s="1"/>
      <c r="I268" s="4"/>
      <c r="J268" s="1"/>
      <c r="K268" s="1"/>
      <c r="L268" s="1"/>
      <c r="M268" s="1"/>
      <c r="N268" s="1"/>
      <c r="O268" s="109"/>
      <c r="P268" s="109"/>
      <c r="Q268" s="4"/>
      <c r="R268" s="1"/>
      <c r="S268" s="108"/>
      <c r="T268" s="108"/>
      <c r="U268" s="108"/>
      <c r="V268" s="108"/>
      <c r="W268" s="108"/>
      <c r="X268" s="108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70" spans="1:52" ht="15.7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2" ht="18.75" x14ac:dyDescent="0.3">
      <c r="A271" s="1"/>
      <c r="B271" s="1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 t="s">
        <v>350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1"/>
      <c r="AY271" s="1"/>
    </row>
    <row r="272" spans="1:52" ht="15.75" x14ac:dyDescent="0.25">
      <c r="A272" s="1"/>
      <c r="B272" s="1"/>
      <c r="C272" s="1"/>
      <c r="D272" s="1"/>
      <c r="E272" s="1"/>
      <c r="F272" s="1"/>
      <c r="G272" s="1"/>
      <c r="H272" s="1"/>
      <c r="I272" s="3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5" ht="22.5" x14ac:dyDescent="0.3">
      <c r="A273" s="1"/>
      <c r="B273" s="1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1" t="s">
        <v>15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1"/>
      <c r="AY273" s="1"/>
    </row>
    <row r="274" spans="1:55" ht="15.75" x14ac:dyDescent="0.25">
      <c r="A274" s="1"/>
      <c r="B274" s="1"/>
      <c r="C274" s="1"/>
      <c r="D274" s="1"/>
      <c r="E274" s="1"/>
      <c r="F274" s="1"/>
      <c r="G274" s="1"/>
      <c r="H274" s="1"/>
      <c r="I274" s="39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5" ht="15.75" x14ac:dyDescent="0.25">
      <c r="A275" s="1"/>
      <c r="B275" s="5"/>
      <c r="C275" s="6" t="s">
        <v>7</v>
      </c>
      <c r="D275" s="7"/>
      <c r="E275" s="7"/>
      <c r="F275" s="7"/>
      <c r="G275" s="7"/>
      <c r="H275" s="7"/>
      <c r="I275" s="11" t="s">
        <v>8</v>
      </c>
      <c r="J275" s="7"/>
      <c r="K275" s="994" t="str">
        <f>'Rekap1 +tunjangan'!B67</f>
        <v>M. YUSUF</v>
      </c>
      <c r="L275" s="994"/>
      <c r="M275" s="994"/>
      <c r="N275" s="994"/>
      <c r="O275" s="994"/>
      <c r="P275" s="994"/>
      <c r="Q275" s="994"/>
      <c r="R275" s="994"/>
      <c r="S275" s="994"/>
      <c r="T275" s="994"/>
      <c r="U275" s="994"/>
      <c r="V275" s="994"/>
      <c r="W275" s="994"/>
      <c r="X275" s="1004"/>
      <c r="Y275" s="90"/>
      <c r="Z275" s="1"/>
      <c r="AA275" s="8" t="s">
        <v>208</v>
      </c>
      <c r="AB275" s="7"/>
      <c r="AC275" s="7"/>
      <c r="AD275" s="7"/>
      <c r="AE275" s="7"/>
      <c r="AF275" s="11" t="s">
        <v>8</v>
      </c>
      <c r="AG275" s="7"/>
      <c r="AH275" s="994" t="str">
        <f>AH6</f>
        <v>SDM DAN UMUM</v>
      </c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1004"/>
    </row>
    <row r="276" spans="1:55" ht="3" customHeight="1" x14ac:dyDescent="0.25">
      <c r="A276" s="1"/>
      <c r="B276" s="1"/>
      <c r="C276" s="1"/>
      <c r="D276" s="1"/>
      <c r="E276" s="1"/>
      <c r="F276" s="1"/>
      <c r="G276" s="1"/>
      <c r="H276" s="1"/>
      <c r="I276" s="10"/>
      <c r="J276" s="1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1"/>
      <c r="AA276" s="2"/>
      <c r="AB276" s="1"/>
      <c r="AC276" s="1"/>
      <c r="AD276" s="1"/>
      <c r="AE276" s="1"/>
      <c r="AF276" s="12"/>
      <c r="AG276" s="1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1"/>
      <c r="AY276" s="1"/>
    </row>
    <row r="277" spans="1:55" ht="15.75" x14ac:dyDescent="0.25">
      <c r="A277" s="1"/>
      <c r="B277" s="5"/>
      <c r="C277" s="6" t="s">
        <v>21</v>
      </c>
      <c r="D277" s="7"/>
      <c r="E277" s="7"/>
      <c r="F277" s="7"/>
      <c r="G277" s="7"/>
      <c r="H277" s="7"/>
      <c r="I277" s="11" t="s">
        <v>8</v>
      </c>
      <c r="J277" s="7"/>
      <c r="K277" s="994" t="s">
        <v>135</v>
      </c>
      <c r="L277" s="994"/>
      <c r="M277" s="994"/>
      <c r="N277" s="994"/>
      <c r="O277" s="994"/>
      <c r="P277" s="994"/>
      <c r="Q277" s="994"/>
      <c r="R277" s="994"/>
      <c r="S277" s="994"/>
      <c r="T277" s="994"/>
      <c r="U277" s="994"/>
      <c r="V277" s="994"/>
      <c r="W277" s="994"/>
      <c r="X277" s="1004"/>
      <c r="Y277" s="90"/>
      <c r="Z277" s="1"/>
      <c r="AA277" s="8" t="s">
        <v>12</v>
      </c>
      <c r="AB277" s="7"/>
      <c r="AC277" s="7"/>
      <c r="AD277" s="7"/>
      <c r="AE277" s="7"/>
      <c r="AF277" s="11" t="s">
        <v>8</v>
      </c>
      <c r="AG277" s="7"/>
      <c r="AH277" s="997">
        <f>AH8</f>
        <v>42659</v>
      </c>
      <c r="AI277" s="997"/>
      <c r="AJ277" s="997"/>
      <c r="AK277" s="997"/>
      <c r="AL277" s="997"/>
      <c r="AM277" s="67" t="s">
        <v>18</v>
      </c>
      <c r="AN277" s="7"/>
      <c r="AO277" s="997">
        <f>AO8</f>
        <v>42689</v>
      </c>
      <c r="AP277" s="997"/>
      <c r="AQ277" s="997"/>
      <c r="AR277" s="997"/>
      <c r="AS277" s="997"/>
      <c r="AT277" s="68"/>
      <c r="AU277" s="68"/>
      <c r="AV277" s="68"/>
      <c r="AW277" s="68"/>
      <c r="AX277" s="7"/>
      <c r="AY277" s="74"/>
    </row>
    <row r="278" spans="1:55" ht="3" customHeight="1" x14ac:dyDescent="0.25">
      <c r="A278" s="1"/>
      <c r="B278" s="1"/>
      <c r="C278" s="1"/>
      <c r="D278" s="1"/>
      <c r="E278" s="1"/>
      <c r="F278" s="1"/>
      <c r="G278" s="1"/>
      <c r="H278" s="1"/>
      <c r="I278" s="10"/>
      <c r="J278" s="1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1"/>
      <c r="AA278" s="2"/>
      <c r="AB278" s="1"/>
      <c r="AC278" s="1"/>
      <c r="AD278" s="1"/>
      <c r="AE278" s="1"/>
      <c r="AF278" s="12"/>
      <c r="AG278" s="1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1"/>
      <c r="AY278" s="1"/>
    </row>
    <row r="279" spans="1:55" ht="15.75" x14ac:dyDescent="0.25">
      <c r="A279" s="1"/>
      <c r="B279" s="5"/>
      <c r="C279" s="6" t="s">
        <v>6</v>
      </c>
      <c r="D279" s="7"/>
      <c r="E279" s="7"/>
      <c r="F279" s="7"/>
      <c r="G279" s="7"/>
      <c r="H279" s="7"/>
      <c r="I279" s="11" t="s">
        <v>8</v>
      </c>
      <c r="J279" s="7"/>
      <c r="K279" s="999"/>
      <c r="L279" s="999"/>
      <c r="M279" s="999"/>
      <c r="N279" s="999"/>
      <c r="O279" s="999"/>
      <c r="P279" s="999"/>
      <c r="Q279" s="999"/>
      <c r="R279" s="999"/>
      <c r="S279" s="999"/>
      <c r="T279" s="999"/>
      <c r="U279" s="999"/>
      <c r="V279" s="999"/>
      <c r="W279" s="999"/>
      <c r="X279" s="1015"/>
      <c r="Y279" s="91"/>
      <c r="Z279" s="1"/>
      <c r="AA279" s="8" t="s">
        <v>13</v>
      </c>
      <c r="AB279" s="7"/>
      <c r="AC279" s="7"/>
      <c r="AD279" s="7"/>
      <c r="AE279" s="7"/>
      <c r="AF279" s="11" t="s">
        <v>8</v>
      </c>
      <c r="AG279" s="7"/>
      <c r="AH279" s="1002">
        <f>'Rekap1 +tunjangan'!C67</f>
        <v>41325</v>
      </c>
      <c r="AI279" s="1002"/>
      <c r="AJ279" s="1002"/>
      <c r="AK279" s="1002"/>
      <c r="AL279" s="1002"/>
      <c r="AM279" s="1002"/>
      <c r="AN279" s="1002"/>
      <c r="AO279" s="1002"/>
      <c r="AP279" s="1002"/>
      <c r="AQ279" s="1002"/>
      <c r="AR279" s="1002"/>
      <c r="AS279" s="1002"/>
      <c r="AT279" s="1002"/>
      <c r="AU279" s="1002"/>
      <c r="AV279" s="1002"/>
      <c r="AW279" s="1002"/>
      <c r="AX279" s="7"/>
      <c r="AY279" s="74"/>
    </row>
    <row r="280" spans="1:55" ht="3" customHeight="1" x14ac:dyDescent="0.25">
      <c r="A280" s="1"/>
      <c r="B280" s="1"/>
      <c r="C280" s="1"/>
      <c r="D280" s="1"/>
      <c r="E280" s="1"/>
      <c r="F280" s="1"/>
      <c r="G280" s="1"/>
      <c r="H280" s="1"/>
      <c r="I280" s="10"/>
      <c r="J280" s="1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1"/>
      <c r="AA280" s="2"/>
      <c r="AB280" s="1"/>
      <c r="AC280" s="1"/>
      <c r="AD280" s="1"/>
      <c r="AE280" s="1"/>
      <c r="AF280" s="12"/>
      <c r="AG280" s="1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1"/>
      <c r="AY280" s="1"/>
    </row>
    <row r="281" spans="1:55" ht="15.75" x14ac:dyDescent="0.25">
      <c r="A281" s="1"/>
      <c r="B281" s="5"/>
      <c r="C281" s="6" t="s">
        <v>104</v>
      </c>
      <c r="D281" s="7"/>
      <c r="E281" s="7"/>
      <c r="F281" s="7"/>
      <c r="G281" s="7"/>
      <c r="H281" s="7"/>
      <c r="I281" s="87" t="s">
        <v>8</v>
      </c>
      <c r="J281" s="7"/>
      <c r="K281" s="994" t="s">
        <v>116</v>
      </c>
      <c r="L281" s="994"/>
      <c r="M281" s="994"/>
      <c r="N281" s="994"/>
      <c r="O281" s="994"/>
      <c r="P281" s="994"/>
      <c r="Q281" s="994"/>
      <c r="R281" s="994"/>
      <c r="S281" s="994"/>
      <c r="T281" s="994"/>
      <c r="U281" s="994"/>
      <c r="V281" s="994"/>
      <c r="W281" s="994"/>
      <c r="X281" s="1004"/>
      <c r="Y281" s="90"/>
      <c r="Z281" s="1"/>
      <c r="AA281" s="8" t="s">
        <v>14</v>
      </c>
      <c r="AB281" s="7"/>
      <c r="AC281" s="7"/>
      <c r="AD281" s="7"/>
      <c r="AE281" s="7"/>
      <c r="AF281" s="11" t="s">
        <v>8</v>
      </c>
      <c r="AG281" s="7"/>
      <c r="AH281" s="1064" t="s">
        <v>307</v>
      </c>
      <c r="AI281" s="994"/>
      <c r="AJ281" s="994"/>
      <c r="AK281" s="994"/>
      <c r="AL281" s="994"/>
      <c r="AM281" s="994"/>
      <c r="AN281" s="67" t="s">
        <v>161</v>
      </c>
      <c r="AO281" s="67"/>
      <c r="AP281" s="67"/>
      <c r="AQ281" s="67"/>
      <c r="AR281" s="67"/>
      <c r="AS281" s="67"/>
      <c r="AT281" s="67"/>
      <c r="AU281" s="67"/>
      <c r="AV281" s="67"/>
      <c r="AW281" s="67"/>
      <c r="AX281" s="7"/>
      <c r="AY281" s="74"/>
    </row>
    <row r="282" spans="1:55" ht="15.75" x14ac:dyDescent="0.25">
      <c r="A282" s="1"/>
      <c r="B282" s="1"/>
      <c r="C282" s="1"/>
      <c r="D282" s="1"/>
      <c r="E282" s="1"/>
      <c r="F282" s="1"/>
      <c r="G282" s="1"/>
      <c r="H282" s="1"/>
      <c r="I282" s="3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BC282" s="143" t="s">
        <v>307</v>
      </c>
    </row>
    <row r="283" spans="1:55" ht="15.75" x14ac:dyDescent="0.25">
      <c r="A283" s="1"/>
      <c r="B283" s="1" t="s">
        <v>167</v>
      </c>
      <c r="C283" s="1" t="s">
        <v>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4"/>
      <c r="Q283" s="4" t="s">
        <v>8</v>
      </c>
      <c r="R283" s="1"/>
      <c r="S283" s="970">
        <f>'Rekap1 +tunjangan'!E67</f>
        <v>3266459</v>
      </c>
      <c r="T283" s="971"/>
      <c r="U283" s="971"/>
      <c r="V283" s="971"/>
      <c r="W283" s="971"/>
      <c r="X283" s="972"/>
      <c r="Y283" s="108"/>
      <c r="Z283" s="1"/>
      <c r="AA283" s="1" t="s">
        <v>166</v>
      </c>
      <c r="AB283" s="1" t="s">
        <v>153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5" ht="3" customHeight="1" x14ac:dyDescent="0.25">
      <c r="A284" s="1"/>
      <c r="B284" s="1"/>
      <c r="C284" s="1"/>
      <c r="D284" s="1"/>
      <c r="E284" s="1"/>
      <c r="F284" s="1"/>
      <c r="G284" s="1"/>
      <c r="H284" s="1"/>
      <c r="I284" s="39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5" ht="15.75" x14ac:dyDescent="0.25">
      <c r="A285" s="1"/>
      <c r="B285" s="1" t="s">
        <v>168</v>
      </c>
      <c r="C285" s="1" t="s">
        <v>125</v>
      </c>
      <c r="D285" s="1"/>
      <c r="E285" s="1"/>
      <c r="F285" s="1"/>
      <c r="G285" s="1"/>
      <c r="H285" s="1"/>
      <c r="I285" s="1"/>
      <c r="J285" s="1"/>
      <c r="K285" s="16"/>
      <c r="L285" s="16"/>
      <c r="M285" s="16"/>
      <c r="N285" s="16"/>
      <c r="O285" s="1"/>
      <c r="P285" s="4"/>
      <c r="Q285" s="4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108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 t="s">
        <v>8</v>
      </c>
      <c r="AU285" s="1"/>
      <c r="AV285" s="1"/>
      <c r="AW285" s="1"/>
      <c r="AX285" s="1"/>
      <c r="AY285" s="1"/>
      <c r="AZ285" s="1"/>
    </row>
    <row r="286" spans="1:55" ht="3" customHeight="1" x14ac:dyDescent="0.25">
      <c r="A286" s="1"/>
      <c r="B286" s="1"/>
      <c r="C286" s="1"/>
      <c r="D286" s="1"/>
      <c r="E286" s="1"/>
      <c r="F286" s="1"/>
      <c r="G286" s="1"/>
      <c r="H286" s="1"/>
      <c r="I286" s="4"/>
      <c r="J286" s="1"/>
      <c r="K286" s="39"/>
      <c r="L286" s="39"/>
      <c r="M286" s="39"/>
      <c r="N286" s="39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39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5" ht="15.75" x14ac:dyDescent="0.25">
      <c r="A287" s="1"/>
      <c r="B287" s="1"/>
      <c r="C287" s="1" t="s">
        <v>20</v>
      </c>
      <c r="D287" s="1"/>
      <c r="E287" s="1"/>
      <c r="F287" s="1"/>
      <c r="G287" s="1"/>
      <c r="H287" s="1"/>
      <c r="I287" s="4"/>
      <c r="J287" s="1"/>
      <c r="K287" s="1"/>
      <c r="L287" s="1"/>
      <c r="M287" s="1"/>
      <c r="N287" s="1"/>
      <c r="O287" s="1"/>
      <c r="P287" s="4"/>
      <c r="Q287" s="4" t="s">
        <v>8</v>
      </c>
      <c r="R287" s="1"/>
      <c r="S287" s="970">
        <f>'Rekap1 +tunjangan'!G67</f>
        <v>530000</v>
      </c>
      <c r="T287" s="971"/>
      <c r="U287" s="971"/>
      <c r="V287" s="971"/>
      <c r="W287" s="971"/>
      <c r="X287" s="972"/>
      <c r="Y287" s="108"/>
      <c r="Z287" s="1"/>
      <c r="AA287" s="1"/>
      <c r="AB287" s="1" t="s">
        <v>550</v>
      </c>
      <c r="AC287" s="1"/>
      <c r="AD287" s="1"/>
      <c r="AE287" s="1"/>
      <c r="AF287" s="4"/>
      <c r="AG287" s="15"/>
      <c r="AH287" s="16"/>
      <c r="AI287" s="16"/>
      <c r="AJ287" s="514"/>
      <c r="AK287" s="514"/>
      <c r="AL287" s="16"/>
      <c r="AM287" s="16"/>
      <c r="AN287" s="16"/>
      <c r="AO287" s="15"/>
      <c r="AP287" s="992"/>
      <c r="AQ287" s="992"/>
      <c r="AR287" s="107"/>
      <c r="AS287" s="1"/>
      <c r="AT287" s="1" t="s">
        <v>8</v>
      </c>
      <c r="AU287" s="970">
        <f>'Rekap1 +tunjangan'!AM67</f>
        <v>37964.590000000004</v>
      </c>
      <c r="AV287" s="971"/>
      <c r="AW287" s="971"/>
      <c r="AX287" s="971"/>
      <c r="AY287" s="971"/>
      <c r="AZ287" s="972"/>
    </row>
    <row r="288" spans="1:55" ht="3" customHeight="1" x14ac:dyDescent="0.25">
      <c r="A288" s="1"/>
      <c r="B288" s="1"/>
      <c r="C288" s="1"/>
      <c r="D288" s="1"/>
      <c r="E288" s="1"/>
      <c r="F288" s="1"/>
      <c r="G288" s="1"/>
      <c r="H288" s="1"/>
      <c r="I288" s="4"/>
      <c r="J288" s="1"/>
      <c r="K288" s="1"/>
      <c r="L288" s="1"/>
      <c r="M288" s="15"/>
      <c r="N288" s="15"/>
      <c r="O288" s="1"/>
      <c r="P288" s="4"/>
      <c r="Q288" s="4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513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>
        <v>0</v>
      </c>
      <c r="AX288" s="1"/>
      <c r="AY288" s="1"/>
      <c r="AZ288" s="1"/>
    </row>
    <row r="289" spans="1:55" ht="15.75" x14ac:dyDescent="0.25">
      <c r="A289" s="1"/>
      <c r="B289" s="1"/>
      <c r="C289" s="1" t="s">
        <v>41</v>
      </c>
      <c r="D289" s="1"/>
      <c r="E289" s="1"/>
      <c r="F289" s="1"/>
      <c r="G289" s="1"/>
      <c r="H289" s="1"/>
      <c r="I289" s="4"/>
      <c r="J289" s="1"/>
      <c r="K289" s="1"/>
      <c r="L289" s="1"/>
      <c r="M289" s="1"/>
      <c r="N289" s="1"/>
      <c r="O289" s="1"/>
      <c r="P289" s="4"/>
      <c r="Q289" s="4" t="s">
        <v>8</v>
      </c>
      <c r="R289" s="1"/>
      <c r="S289" s="970">
        <f>'Rekap1 +tunjangan'!H67</f>
        <v>0</v>
      </c>
      <c r="T289" s="971"/>
      <c r="U289" s="971"/>
      <c r="V289" s="971"/>
      <c r="W289" s="971"/>
      <c r="X289" s="972"/>
      <c r="Y289" s="108"/>
      <c r="Z289" s="1"/>
      <c r="AA289" s="1"/>
      <c r="AB289" s="1" t="s">
        <v>88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992"/>
      <c r="AQ289" s="992"/>
      <c r="AR289" s="119"/>
      <c r="AS289" s="1"/>
      <c r="AT289" s="1" t="s">
        <v>8</v>
      </c>
      <c r="AU289" s="970">
        <f>'Rekap1 +tunjangan'!AF67</f>
        <v>81661.475000000006</v>
      </c>
      <c r="AV289" s="971"/>
      <c r="AW289" s="971"/>
      <c r="AX289" s="971"/>
      <c r="AY289" s="971"/>
      <c r="AZ289" s="972"/>
    </row>
    <row r="290" spans="1:55" ht="3" customHeight="1" x14ac:dyDescent="0.25">
      <c r="A290" s="1"/>
      <c r="B290" s="1"/>
      <c r="C290" s="1"/>
      <c r="D290" s="1"/>
      <c r="E290" s="1"/>
      <c r="F290" s="1"/>
      <c r="G290" s="1"/>
      <c r="H290" s="1"/>
      <c r="I290" s="4"/>
      <c r="J290" s="1"/>
      <c r="K290" s="1"/>
      <c r="L290" s="1"/>
      <c r="M290" s="1"/>
      <c r="N290" s="1"/>
      <c r="O290" s="1"/>
      <c r="P290" s="39"/>
      <c r="Q290" s="39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513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5" ht="15.75" x14ac:dyDescent="0.25">
      <c r="A291" s="1"/>
      <c r="B291" s="1"/>
      <c r="C291" s="1" t="s">
        <v>21</v>
      </c>
      <c r="D291" s="1"/>
      <c r="E291" s="1"/>
      <c r="F291" s="1"/>
      <c r="G291" s="1"/>
      <c r="H291" s="1"/>
      <c r="I291" s="4"/>
      <c r="J291" s="1"/>
      <c r="K291" s="1"/>
      <c r="L291" s="1"/>
      <c r="M291" s="1"/>
      <c r="N291" s="1"/>
      <c r="O291" s="1"/>
      <c r="P291" s="4"/>
      <c r="Q291" s="4" t="s">
        <v>8</v>
      </c>
      <c r="R291" s="1"/>
      <c r="S291" s="970">
        <f>'Rekap1 +tunjangan'!I67</f>
        <v>0</v>
      </c>
      <c r="T291" s="971"/>
      <c r="U291" s="971"/>
      <c r="V291" s="971"/>
      <c r="W291" s="971"/>
      <c r="X291" s="972"/>
      <c r="Y291" s="108"/>
      <c r="Z291" s="1"/>
      <c r="AA291" s="1"/>
      <c r="AB291" s="1" t="s">
        <v>551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5"/>
      <c r="AU291" s="1013"/>
      <c r="AV291" s="1013"/>
      <c r="AW291" s="1013"/>
      <c r="AX291" s="1013"/>
      <c r="AY291" s="1013"/>
      <c r="AZ291" s="1013"/>
    </row>
    <row r="292" spans="1:55" ht="3" customHeight="1" x14ac:dyDescent="0.25">
      <c r="A292" s="1"/>
      <c r="B292" s="1"/>
      <c r="C292" s="1"/>
      <c r="D292" s="1"/>
      <c r="E292" s="1"/>
      <c r="F292" s="1"/>
      <c r="G292" s="1"/>
      <c r="H292" s="1"/>
      <c r="I292" s="4"/>
      <c r="J292" s="1"/>
      <c r="K292" s="1"/>
      <c r="L292" s="1"/>
      <c r="M292" s="1"/>
      <c r="N292" s="1"/>
      <c r="O292" s="1"/>
      <c r="P292" s="39"/>
      <c r="Q292" s="39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5" ht="15.75" x14ac:dyDescent="0.25">
      <c r="A293" s="1"/>
      <c r="B293" s="1"/>
      <c r="C293" s="1" t="s">
        <v>1</v>
      </c>
      <c r="D293" s="1"/>
      <c r="E293" s="1"/>
      <c r="F293" s="1"/>
      <c r="G293" s="1"/>
      <c r="H293" s="1"/>
      <c r="I293" s="4"/>
      <c r="J293" s="1"/>
      <c r="K293" s="990">
        <f>'Rekap1 +tunjangan'!D67</f>
        <v>22</v>
      </c>
      <c r="L293" s="991"/>
      <c r="M293" s="130" t="s">
        <v>31</v>
      </c>
      <c r="N293" s="107"/>
      <c r="O293" s="1"/>
      <c r="P293" s="4"/>
      <c r="Q293" s="4" t="s">
        <v>8</v>
      </c>
      <c r="R293" s="1"/>
      <c r="S293" s="970">
        <f>'Rekap1 +tunjangan'!N67</f>
        <v>660000</v>
      </c>
      <c r="T293" s="971"/>
      <c r="U293" s="971"/>
      <c r="V293" s="971"/>
      <c r="W293" s="971"/>
      <c r="X293" s="972"/>
      <c r="Y293" s="108"/>
      <c r="Z293" s="1"/>
      <c r="AA293" s="1"/>
      <c r="AB293" s="1" t="s">
        <v>128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969">
        <v>0.02</v>
      </c>
      <c r="AN293" s="969"/>
      <c r="AO293" s="969"/>
      <c r="AP293" s="1"/>
      <c r="AQ293" s="1"/>
      <c r="AR293" s="1"/>
      <c r="AS293" s="1"/>
      <c r="AT293" s="1" t="s">
        <v>8</v>
      </c>
      <c r="AU293" s="970">
        <f>'BPJS Ketenagakerjaan'!K34</f>
        <v>75929.180000000008</v>
      </c>
      <c r="AV293" s="971"/>
      <c r="AW293" s="971"/>
      <c r="AX293" s="971"/>
      <c r="AY293" s="971"/>
      <c r="AZ293" s="972"/>
    </row>
    <row r="294" spans="1:55" ht="3" customHeight="1" x14ac:dyDescent="0.25">
      <c r="A294" s="1"/>
      <c r="B294" s="1"/>
      <c r="C294" s="1"/>
      <c r="D294" s="1"/>
      <c r="E294" s="1"/>
      <c r="F294" s="1"/>
      <c r="G294" s="1"/>
      <c r="H294" s="1"/>
      <c r="I294" s="4"/>
      <c r="J294" s="1"/>
      <c r="K294" s="1"/>
      <c r="L294" s="1"/>
      <c r="M294" s="37"/>
      <c r="N294" s="1"/>
      <c r="O294" s="1"/>
      <c r="P294" s="4"/>
      <c r="Q294" s="4"/>
      <c r="R294" s="1"/>
      <c r="S294" s="108"/>
      <c r="T294" s="108"/>
      <c r="U294" s="108"/>
      <c r="V294" s="108"/>
      <c r="W294" s="108"/>
      <c r="X294" s="108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5" ht="15.75" x14ac:dyDescent="0.25">
      <c r="A295" s="1"/>
      <c r="B295" s="1"/>
      <c r="C295" s="1" t="s">
        <v>2</v>
      </c>
      <c r="D295" s="1"/>
      <c r="E295" s="1"/>
      <c r="F295" s="1"/>
      <c r="G295" s="1"/>
      <c r="H295" s="1"/>
      <c r="I295" s="4"/>
      <c r="J295" s="1"/>
      <c r="K295" s="990">
        <f>K293</f>
        <v>22</v>
      </c>
      <c r="L295" s="991"/>
      <c r="M295" s="130" t="s">
        <v>31</v>
      </c>
      <c r="N295" s="107"/>
      <c r="O295" s="1"/>
      <c r="P295" s="4"/>
      <c r="Q295" s="4" t="s">
        <v>8</v>
      </c>
      <c r="R295" s="1"/>
      <c r="S295" s="970">
        <f>'Rekap1 +tunjangan'!P67</f>
        <v>704000</v>
      </c>
      <c r="T295" s="971"/>
      <c r="U295" s="971"/>
      <c r="V295" s="971"/>
      <c r="W295" s="971"/>
      <c r="X295" s="972"/>
      <c r="Y295" s="108"/>
      <c r="Z295" s="1"/>
      <c r="AA295" s="1"/>
      <c r="AB295" s="1" t="s">
        <v>602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969">
        <v>0.01</v>
      </c>
      <c r="AN295" s="969"/>
      <c r="AO295" s="969"/>
      <c r="AP295" s="88"/>
      <c r="AQ295" s="1"/>
      <c r="AR295" s="1"/>
      <c r="AS295" s="1"/>
      <c r="AT295" s="1" t="s">
        <v>8</v>
      </c>
      <c r="AU295" s="970">
        <f>'BPJS Ketenagakerjaan'!P34</f>
        <v>37964.590000000004</v>
      </c>
      <c r="AV295" s="971"/>
      <c r="AW295" s="971"/>
      <c r="AX295" s="971"/>
      <c r="AY295" s="971"/>
      <c r="AZ295" s="972"/>
    </row>
    <row r="296" spans="1:55" ht="3" customHeight="1" x14ac:dyDescent="0.25">
      <c r="A296" s="1"/>
      <c r="B296" s="1"/>
      <c r="C296" s="1"/>
      <c r="D296" s="1"/>
      <c r="E296" s="1"/>
      <c r="F296" s="1"/>
      <c r="G296" s="1"/>
      <c r="H296" s="1"/>
      <c r="I296" s="4"/>
      <c r="J296" s="1"/>
      <c r="K296" s="1"/>
      <c r="L296" s="1"/>
      <c r="M296" s="1"/>
      <c r="N296" s="1"/>
      <c r="O296" s="1"/>
      <c r="P296" s="4"/>
      <c r="Q296" s="4"/>
      <c r="R296" s="1"/>
      <c r="S296" s="108"/>
      <c r="T296" s="108"/>
      <c r="U296" s="108"/>
      <c r="V296" s="108"/>
      <c r="W296" s="108"/>
      <c r="X296" s="108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5" ht="15.75" x14ac:dyDescent="0.25">
      <c r="A297" s="1"/>
      <c r="B297" s="1"/>
      <c r="C297" s="1" t="s">
        <v>3</v>
      </c>
      <c r="D297" s="1"/>
      <c r="E297" s="1"/>
      <c r="F297" s="1"/>
      <c r="G297" s="1"/>
      <c r="H297" s="1"/>
      <c r="I297" s="4"/>
      <c r="J297" s="1"/>
      <c r="K297" s="1"/>
      <c r="L297" s="1"/>
      <c r="M297" s="107"/>
      <c r="N297" s="107"/>
      <c r="O297" s="1"/>
      <c r="P297" s="39"/>
      <c r="Q297" s="39" t="s">
        <v>8</v>
      </c>
      <c r="R297" s="1"/>
      <c r="S297" s="970">
        <f>'Rekap1 +tunjangan'!Q67</f>
        <v>0</v>
      </c>
      <c r="T297" s="971"/>
      <c r="U297" s="971"/>
      <c r="V297" s="971"/>
      <c r="W297" s="971"/>
      <c r="X297" s="972"/>
      <c r="Y297" s="108"/>
      <c r="Z297" s="1"/>
      <c r="AA297" s="1"/>
      <c r="AB297" s="1" t="s">
        <v>172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013"/>
      <c r="AV297" s="1013"/>
      <c r="AW297" s="1013"/>
      <c r="AX297" s="1013"/>
      <c r="AY297" s="1013"/>
      <c r="AZ297" s="1013"/>
    </row>
    <row r="298" spans="1:55" ht="3" customHeight="1" x14ac:dyDescent="0.25">
      <c r="A298" s="1"/>
      <c r="B298" s="1"/>
      <c r="C298" s="1"/>
      <c r="D298" s="1"/>
      <c r="E298" s="1"/>
      <c r="F298" s="1"/>
      <c r="G298" s="1"/>
      <c r="H298" s="1"/>
      <c r="I298" s="4"/>
      <c r="J298" s="1"/>
      <c r="K298" s="1"/>
      <c r="L298" s="1"/>
      <c r="M298" s="1"/>
      <c r="N298" s="1"/>
      <c r="O298" s="1"/>
      <c r="P298" s="39"/>
      <c r="Q298" s="39"/>
      <c r="R298" s="1"/>
      <c r="S298" s="1"/>
      <c r="T298" s="1"/>
      <c r="U298" s="1"/>
      <c r="V298" s="1"/>
      <c r="W298" s="1"/>
      <c r="X298" s="1"/>
      <c r="Y298" s="108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5" ht="15.75" x14ac:dyDescent="0.25">
      <c r="A299" s="1"/>
      <c r="B299" s="1"/>
      <c r="C299" s="1" t="s">
        <v>105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39"/>
      <c r="Q299" s="39" t="s">
        <v>8</v>
      </c>
      <c r="R299" s="1"/>
      <c r="S299" s="970">
        <f>'Rekap1 +tunjangan'!R67</f>
        <v>0</v>
      </c>
      <c r="T299" s="971"/>
      <c r="U299" s="971"/>
      <c r="V299" s="971"/>
      <c r="W299" s="971"/>
      <c r="X299" s="972"/>
      <c r="Y299" s="108"/>
      <c r="Z299" s="1"/>
      <c r="AA299" s="1"/>
      <c r="AB299" s="1" t="s">
        <v>174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 t="s">
        <v>8</v>
      </c>
      <c r="AU299" s="970">
        <f>KOPERASI!C29</f>
        <v>0</v>
      </c>
      <c r="AV299" s="971"/>
      <c r="AW299" s="971"/>
      <c r="AX299" s="971"/>
      <c r="AY299" s="971"/>
      <c r="AZ299" s="972"/>
      <c r="BB299" s="1"/>
      <c r="BC299" s="1"/>
    </row>
    <row r="300" spans="1:55" ht="3" customHeight="1" x14ac:dyDescent="0.25">
      <c r="A300" s="1"/>
      <c r="B300" s="1"/>
      <c r="C300" s="1"/>
      <c r="D300" s="1"/>
      <c r="E300" s="1"/>
      <c r="F300" s="1"/>
      <c r="G300" s="1"/>
      <c r="H300" s="1"/>
      <c r="I300" s="4"/>
      <c r="J300" s="1"/>
      <c r="K300" s="1"/>
      <c r="L300" s="1"/>
      <c r="M300" s="1"/>
      <c r="N300" s="1"/>
      <c r="O300" s="1"/>
      <c r="P300" s="39"/>
      <c r="Q300" s="39"/>
      <c r="R300" s="1"/>
      <c r="S300" s="108"/>
      <c r="T300" s="108"/>
      <c r="U300" s="108"/>
      <c r="V300" s="108"/>
      <c r="W300" s="108"/>
      <c r="X300" s="108"/>
      <c r="Y300" s="108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5" ht="15.75" x14ac:dyDescent="0.25">
      <c r="A301" s="1"/>
      <c r="B301" s="1"/>
      <c r="C301" s="1" t="s">
        <v>106</v>
      </c>
      <c r="D301" s="1"/>
      <c r="E301" s="1"/>
      <c r="F301" s="1"/>
      <c r="G301" s="1"/>
      <c r="H301" s="1"/>
      <c r="I301" s="4"/>
      <c r="J301" s="1"/>
      <c r="K301" s="1"/>
      <c r="L301" s="1"/>
      <c r="M301" s="1"/>
      <c r="N301" s="1"/>
      <c r="O301" s="1"/>
      <c r="P301" s="4"/>
      <c r="Q301" s="4" t="s">
        <v>8</v>
      </c>
      <c r="R301" s="1"/>
      <c r="S301" s="970">
        <f>'Rekap1 +tunjangan'!T67</f>
        <v>0</v>
      </c>
      <c r="T301" s="971"/>
      <c r="U301" s="971"/>
      <c r="V301" s="971"/>
      <c r="W301" s="971"/>
      <c r="X301" s="972"/>
      <c r="Y301" s="108"/>
      <c r="Z301" s="1"/>
      <c r="AA301" s="1"/>
      <c r="AB301" s="1" t="s">
        <v>173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 t="s">
        <v>8</v>
      </c>
      <c r="AU301" s="970">
        <f>KOPERASI!D29</f>
        <v>100000</v>
      </c>
      <c r="AV301" s="971"/>
      <c r="AW301" s="971"/>
      <c r="AX301" s="971"/>
      <c r="AY301" s="971"/>
      <c r="AZ301" s="972"/>
    </row>
    <row r="302" spans="1:55" ht="3" customHeight="1" x14ac:dyDescent="0.25">
      <c r="A302" s="1"/>
      <c r="B302" s="1"/>
      <c r="C302" s="1"/>
      <c r="D302" s="1"/>
      <c r="E302" s="1"/>
      <c r="F302" s="1"/>
      <c r="G302" s="1"/>
      <c r="H302" s="1"/>
      <c r="I302" s="4"/>
      <c r="J302" s="1"/>
      <c r="K302" s="1"/>
      <c r="L302" s="1"/>
      <c r="M302" s="1"/>
      <c r="N302" s="1"/>
      <c r="O302" s="1"/>
      <c r="P302" s="4"/>
      <c r="Q302" s="4"/>
      <c r="R302" s="1"/>
      <c r="S302" s="108"/>
      <c r="T302" s="108"/>
      <c r="U302" s="108"/>
      <c r="V302" s="108"/>
      <c r="W302" s="108"/>
      <c r="X302" s="108"/>
      <c r="Y302" s="1"/>
      <c r="Z302" s="1"/>
      <c r="AA302" s="1"/>
      <c r="AB302" s="1"/>
      <c r="AC302" s="1"/>
      <c r="AD302" s="1"/>
      <c r="AE302" s="1"/>
      <c r="AF302" s="39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5" ht="15.75" x14ac:dyDescent="0.25">
      <c r="A303" s="1"/>
      <c r="B303" s="1"/>
      <c r="C303" s="1" t="s">
        <v>183</v>
      </c>
      <c r="D303" s="1"/>
      <c r="E303" s="1"/>
      <c r="F303" s="1"/>
      <c r="G303" s="1"/>
      <c r="H303" s="1"/>
      <c r="I303" s="4"/>
      <c r="J303" s="1"/>
      <c r="K303" s="1"/>
      <c r="L303" s="1"/>
      <c r="M303" s="1"/>
      <c r="N303" s="1"/>
      <c r="O303" s="1"/>
      <c r="P303" s="39"/>
      <c r="Q303" s="39" t="s">
        <v>8</v>
      </c>
      <c r="R303" s="1"/>
      <c r="S303" s="970">
        <f>'Rekap1 +tunjangan'!U67</f>
        <v>0</v>
      </c>
      <c r="T303" s="971"/>
      <c r="U303" s="971"/>
      <c r="V303" s="971"/>
      <c r="W303" s="971"/>
      <c r="X303" s="972"/>
      <c r="Y303" s="108"/>
      <c r="Z303" s="1"/>
      <c r="AA303" s="1"/>
      <c r="AB303" s="1" t="s">
        <v>175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 t="s">
        <v>8</v>
      </c>
      <c r="AU303" s="970">
        <f>KOPERASI!E29</f>
        <v>0</v>
      </c>
      <c r="AV303" s="971"/>
      <c r="AW303" s="971"/>
      <c r="AX303" s="971"/>
      <c r="AY303" s="971"/>
      <c r="AZ303" s="972"/>
    </row>
    <row r="304" spans="1:55" ht="3" customHeight="1" x14ac:dyDescent="0.25">
      <c r="A304" s="1"/>
      <c r="B304" s="1"/>
      <c r="C304" s="1"/>
      <c r="D304" s="1"/>
      <c r="E304" s="1"/>
      <c r="F304" s="1"/>
      <c r="G304" s="1"/>
      <c r="H304" s="1"/>
      <c r="I304" s="4"/>
      <c r="J304" s="1"/>
      <c r="K304" s="1"/>
      <c r="L304" s="1"/>
      <c r="M304" s="1"/>
      <c r="N304" s="1"/>
      <c r="O304" s="4"/>
      <c r="P304" s="4"/>
      <c r="Q304" s="4"/>
      <c r="R304" s="1"/>
      <c r="S304" s="108"/>
      <c r="T304" s="108"/>
      <c r="U304" s="108"/>
      <c r="V304" s="108"/>
      <c r="W304" s="108"/>
      <c r="X304" s="108"/>
      <c r="Y304" s="108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5" ht="15.75" x14ac:dyDescent="0.25">
      <c r="A305" s="1"/>
      <c r="B305" s="1"/>
      <c r="C305" s="1" t="s">
        <v>187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39" t="s">
        <v>8</v>
      </c>
      <c r="R305" s="1"/>
      <c r="S305" s="970">
        <f>'Rekap1 +tunjangan'!W67</f>
        <v>0</v>
      </c>
      <c r="T305" s="971"/>
      <c r="U305" s="971"/>
      <c r="V305" s="971"/>
      <c r="W305" s="971"/>
      <c r="X305" s="972"/>
      <c r="Y305" s="108"/>
      <c r="Z305" s="1"/>
      <c r="AA305" s="1"/>
      <c r="AB305" s="1" t="s">
        <v>200</v>
      </c>
      <c r="AC305" s="1"/>
      <c r="AD305" s="1"/>
      <c r="AE305" s="1"/>
      <c r="AF305" s="1"/>
      <c r="AG305" s="5" t="s">
        <v>19</v>
      </c>
      <c r="AH305" s="67"/>
      <c r="AI305" s="73"/>
      <c r="AJ305" s="990">
        <f>KOPERASI!J29</f>
        <v>18</v>
      </c>
      <c r="AK305" s="991"/>
      <c r="AL305" s="16"/>
      <c r="AM305" s="72" t="s">
        <v>132</v>
      </c>
      <c r="AN305" s="67"/>
      <c r="AO305" s="74"/>
      <c r="AP305" s="990">
        <f>36-AJ305</f>
        <v>18</v>
      </c>
      <c r="AQ305" s="991"/>
      <c r="AR305" s="1065"/>
      <c r="AS305" s="1066"/>
      <c r="AT305" s="1" t="s">
        <v>8</v>
      </c>
      <c r="AU305" s="970">
        <f>KOPERASI!H29</f>
        <v>997500</v>
      </c>
      <c r="AV305" s="971"/>
      <c r="AW305" s="971"/>
      <c r="AX305" s="971"/>
      <c r="AY305" s="971"/>
      <c r="AZ305" s="972"/>
    </row>
    <row r="306" spans="1:55" ht="3" customHeight="1" x14ac:dyDescent="0.25">
      <c r="A306" s="1"/>
      <c r="B306" s="1"/>
      <c r="Y306" s="108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5" ht="15.75" x14ac:dyDescent="0.25">
      <c r="A307" s="1"/>
      <c r="B307" s="1"/>
      <c r="Y307" s="108"/>
      <c r="Z307" s="1"/>
      <c r="AA307" s="1"/>
      <c r="AB307" s="1" t="s">
        <v>471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983"/>
      <c r="AS307" s="983"/>
      <c r="AT307" s="1"/>
      <c r="AU307" s="970">
        <f>KOPERASI!G29</f>
        <v>510000</v>
      </c>
      <c r="AV307" s="971"/>
      <c r="AW307" s="971"/>
      <c r="AX307" s="971"/>
      <c r="AY307" s="971"/>
      <c r="AZ307" s="972"/>
    </row>
    <row r="308" spans="1:55" ht="3" customHeight="1" x14ac:dyDescent="0.25">
      <c r="A308" s="1"/>
      <c r="B308" s="1"/>
      <c r="Y308" s="108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5" ht="15.75" x14ac:dyDescent="0.25">
      <c r="A309" s="1"/>
      <c r="B309" s="1"/>
      <c r="Y309" s="108"/>
      <c r="Z309" s="1"/>
      <c r="AA309" s="1"/>
      <c r="AB309" s="1" t="s">
        <v>474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970">
        <f>'Rekap1 +tunjangan'!AD67</f>
        <v>13532</v>
      </c>
      <c r="AV309" s="971"/>
      <c r="AW309" s="971"/>
      <c r="AX309" s="971"/>
      <c r="AY309" s="971"/>
      <c r="AZ309" s="972"/>
    </row>
    <row r="310" spans="1:55" ht="3" customHeight="1" x14ac:dyDescent="0.25">
      <c r="A310" s="1"/>
      <c r="B310" s="1"/>
      <c r="Y310" s="108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5" ht="15.75" x14ac:dyDescent="0.25">
      <c r="A311" s="1"/>
      <c r="B311" s="1"/>
      <c r="Y311" s="108"/>
      <c r="Z311" s="1"/>
      <c r="AA311" s="1"/>
      <c r="AB311" s="1" t="s">
        <v>171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983">
        <v>0.4</v>
      </c>
      <c r="AS311" s="983"/>
      <c r="AT311" s="1"/>
      <c r="AU311" s="970">
        <f>'Rekap1 +tunjangan'!AJ67</f>
        <v>195987.54</v>
      </c>
      <c r="AV311" s="971"/>
      <c r="AW311" s="971"/>
      <c r="AX311" s="971"/>
      <c r="AY311" s="971"/>
      <c r="AZ311" s="972"/>
    </row>
    <row r="312" spans="1:55" ht="3" customHeight="1" x14ac:dyDescent="0.25">
      <c r="A312" s="1"/>
      <c r="B312" s="1"/>
      <c r="Y312" s="108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5" ht="15.75" x14ac:dyDescent="0.25">
      <c r="A313" s="1"/>
      <c r="B313" s="1"/>
      <c r="Y313" s="108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5" ht="3" customHeight="1" x14ac:dyDescent="0.25">
      <c r="A314" s="1"/>
      <c r="B314" s="1"/>
      <c r="C314" s="1"/>
      <c r="D314" s="1"/>
      <c r="E314" s="1"/>
      <c r="F314" s="1"/>
      <c r="G314" s="1"/>
      <c r="H314" s="1"/>
      <c r="I314" s="4"/>
      <c r="J314" s="1"/>
      <c r="K314" s="1"/>
      <c r="L314" s="1"/>
      <c r="M314" s="1"/>
      <c r="N314" s="1"/>
      <c r="O314" s="4"/>
      <c r="P314" s="4"/>
      <c r="Q314" s="4"/>
      <c r="R314" s="1"/>
      <c r="S314" s="108"/>
      <c r="T314" s="108"/>
      <c r="U314" s="108"/>
      <c r="V314" s="108"/>
      <c r="W314" s="108"/>
      <c r="X314" s="108"/>
      <c r="Y314" s="108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5" ht="15.75" x14ac:dyDescent="0.25">
      <c r="A315" s="1"/>
      <c r="B315" s="1" t="s">
        <v>154</v>
      </c>
      <c r="C315" s="1" t="s">
        <v>126</v>
      </c>
      <c r="D315" s="1"/>
      <c r="E315" s="1"/>
      <c r="F315" s="1"/>
      <c r="G315" s="1"/>
      <c r="H315" s="1"/>
      <c r="I315" s="4"/>
      <c r="J315" s="1"/>
      <c r="K315" s="1"/>
      <c r="L315" s="1"/>
      <c r="M315" s="1"/>
      <c r="N315" s="1"/>
      <c r="O315" s="1"/>
      <c r="P315" s="4"/>
      <c r="Q315" s="4" t="s">
        <v>8</v>
      </c>
      <c r="R315" s="1"/>
      <c r="S315" s="970">
        <f>'Rekap1 +tunjangan'!S68</f>
        <v>0</v>
      </c>
      <c r="T315" s="971"/>
      <c r="U315" s="971"/>
      <c r="V315" s="971"/>
      <c r="W315" s="971"/>
      <c r="X315" s="972"/>
      <c r="Y315" s="108"/>
      <c r="Z315" s="1"/>
      <c r="AA315" s="1" t="s">
        <v>169</v>
      </c>
      <c r="AB315" s="1" t="s">
        <v>129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 t="s">
        <v>8</v>
      </c>
      <c r="AU315" s="970">
        <f>'Rekap1 +tunjangan'!AG68</f>
        <v>0</v>
      </c>
      <c r="AV315" s="971"/>
      <c r="AW315" s="971"/>
      <c r="AX315" s="971"/>
      <c r="AY315" s="971"/>
      <c r="AZ315" s="972"/>
    </row>
    <row r="316" spans="1:55" ht="3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08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5" ht="15.7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5" ht="3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08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5" ht="15.75" x14ac:dyDescent="0.25">
      <c r="A319" s="1"/>
      <c r="B319" s="1"/>
      <c r="C319" s="9" t="s">
        <v>4</v>
      </c>
      <c r="D319" s="1"/>
      <c r="E319" s="1"/>
      <c r="F319" s="1"/>
      <c r="G319" s="1"/>
      <c r="H319" s="1"/>
      <c r="I319" s="4"/>
      <c r="J319" s="1"/>
      <c r="K319" s="1"/>
      <c r="L319" s="1"/>
      <c r="M319" s="1"/>
      <c r="N319" s="1"/>
      <c r="O319" s="4"/>
      <c r="P319" s="4"/>
      <c r="Q319" s="39" t="s">
        <v>8</v>
      </c>
      <c r="R319" s="1"/>
      <c r="S319" s="985">
        <f>SUM(S283:X318)</f>
        <v>5160459</v>
      </c>
      <c r="T319" s="986"/>
      <c r="U319" s="986"/>
      <c r="V319" s="986"/>
      <c r="W319" s="986"/>
      <c r="X319" s="987"/>
      <c r="Y319" s="89"/>
      <c r="Z319" s="1"/>
      <c r="AA319" s="9" t="s">
        <v>4</v>
      </c>
      <c r="AB319" s="1"/>
      <c r="AC319" s="1"/>
      <c r="AD319" s="1"/>
      <c r="AE319" s="1"/>
      <c r="AF319" s="4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 t="s">
        <v>8</v>
      </c>
      <c r="AU319" s="985">
        <f>SUM(AU285:AZ318)</f>
        <v>2050539.375</v>
      </c>
      <c r="AV319" s="986"/>
      <c r="AW319" s="986"/>
      <c r="AX319" s="986"/>
      <c r="AY319" s="986"/>
      <c r="AZ319" s="987"/>
      <c r="BC319" s="134">
        <f>AU319-AU295</f>
        <v>2012574.7849999999</v>
      </c>
    </row>
    <row r="320" spans="1:55" ht="16.5" thickBot="1" x14ac:dyDescent="0.3">
      <c r="A320" s="1"/>
      <c r="B320" s="1"/>
      <c r="C320" s="1"/>
      <c r="D320" s="1"/>
      <c r="E320" s="1"/>
      <c r="F320" s="1"/>
      <c r="G320" s="1"/>
      <c r="H320" s="1"/>
      <c r="I320" s="39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39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62" ht="21" customHeight="1" thickTop="1" x14ac:dyDescent="0.3">
      <c r="A321" s="19"/>
      <c r="B321" s="973"/>
      <c r="C321" s="974"/>
      <c r="D321" s="974"/>
      <c r="E321" s="974"/>
      <c r="F321" s="974"/>
      <c r="G321" s="1006" t="s">
        <v>130</v>
      </c>
      <c r="H321" s="1006"/>
      <c r="I321" s="1006"/>
      <c r="J321" s="1006"/>
      <c r="K321" s="1006"/>
      <c r="L321" s="1006"/>
      <c r="M321" s="1006"/>
      <c r="N321" s="1006"/>
      <c r="O321" s="1006"/>
      <c r="P321" s="1006"/>
      <c r="Q321" s="1006"/>
      <c r="R321" s="1006"/>
      <c r="S321" s="1006"/>
      <c r="T321" s="1006"/>
      <c r="U321" s="1006"/>
      <c r="V321" s="1006"/>
      <c r="W321" s="1006"/>
      <c r="X321" s="1008"/>
      <c r="Y321" s="126"/>
      <c r="Z321" s="1010" t="s">
        <v>8</v>
      </c>
      <c r="AA321" s="974"/>
      <c r="AB321" s="981">
        <f>S319-AU319</f>
        <v>3109919.625</v>
      </c>
      <c r="AC321" s="981"/>
      <c r="AD321" s="981"/>
      <c r="AE321" s="981"/>
      <c r="AF321" s="981"/>
      <c r="AG321" s="981"/>
      <c r="AH321" s="981"/>
      <c r="AI321" s="981"/>
      <c r="AJ321" s="981"/>
      <c r="AK321" s="981"/>
      <c r="AL321" s="981"/>
      <c r="AM321" s="981"/>
      <c r="AN321" s="981"/>
      <c r="AO321" s="981"/>
      <c r="AP321" s="112"/>
      <c r="AQ321" s="112"/>
      <c r="AR321" s="112"/>
      <c r="AS321" s="113"/>
      <c r="AT321" s="113"/>
      <c r="AU321" s="113"/>
      <c r="AV321" s="113"/>
      <c r="AW321" s="113"/>
      <c r="AX321" s="113"/>
      <c r="AY321" s="113"/>
      <c r="AZ321" s="114"/>
      <c r="BD321" s="1012"/>
      <c r="BE321" s="1012"/>
      <c r="BF321" s="1012"/>
      <c r="BG321" s="1012"/>
      <c r="BH321" s="1012"/>
      <c r="BI321" s="1012"/>
      <c r="BJ321" s="1012"/>
    </row>
    <row r="322" spans="1:62" ht="21" customHeight="1" thickBot="1" x14ac:dyDescent="0.35">
      <c r="A322" s="34"/>
      <c r="B322" s="975"/>
      <c r="C322" s="976"/>
      <c r="D322" s="976"/>
      <c r="E322" s="976"/>
      <c r="F322" s="976"/>
      <c r="G322" s="1007"/>
      <c r="H322" s="1007"/>
      <c r="I322" s="1007"/>
      <c r="J322" s="1007"/>
      <c r="K322" s="1007"/>
      <c r="L322" s="1007"/>
      <c r="M322" s="1007"/>
      <c r="N322" s="1007"/>
      <c r="O322" s="1007"/>
      <c r="P322" s="1007"/>
      <c r="Q322" s="1007"/>
      <c r="R322" s="1007"/>
      <c r="S322" s="1007"/>
      <c r="T322" s="1007"/>
      <c r="U322" s="1007"/>
      <c r="V322" s="1007"/>
      <c r="W322" s="1007"/>
      <c r="X322" s="1009"/>
      <c r="Y322" s="128"/>
      <c r="Z322" s="1011"/>
      <c r="AA322" s="976"/>
      <c r="AB322" s="982"/>
      <c r="AC322" s="982"/>
      <c r="AD322" s="982"/>
      <c r="AE322" s="982"/>
      <c r="AF322" s="982"/>
      <c r="AG322" s="982"/>
      <c r="AH322" s="982"/>
      <c r="AI322" s="982"/>
      <c r="AJ322" s="982"/>
      <c r="AK322" s="982"/>
      <c r="AL322" s="982"/>
      <c r="AM322" s="982"/>
      <c r="AN322" s="982"/>
      <c r="AO322" s="982"/>
      <c r="AP322" s="116"/>
      <c r="AQ322" s="116"/>
      <c r="AR322" s="116"/>
      <c r="AS322" s="117"/>
      <c r="AT322" s="117"/>
      <c r="AU322" s="117"/>
      <c r="AV322" s="117"/>
      <c r="AW322" s="117"/>
      <c r="AX322" s="117"/>
      <c r="AY322" s="117"/>
      <c r="AZ322" s="118"/>
    </row>
    <row r="323" spans="1:62" ht="21" customHeight="1" thickTop="1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62" ht="15.75" x14ac:dyDescent="0.25">
      <c r="B324" s="1" t="s">
        <v>170</v>
      </c>
      <c r="C324" s="1" t="s">
        <v>155</v>
      </c>
      <c r="D324" s="1"/>
      <c r="E324" s="1"/>
      <c r="F324" s="1"/>
      <c r="G324" s="1"/>
      <c r="H324" s="1"/>
      <c r="I324" s="4"/>
      <c r="J324" s="1"/>
      <c r="K324" s="1"/>
      <c r="L324" s="1"/>
      <c r="M324" s="1"/>
      <c r="N324" s="1"/>
      <c r="O324" s="4"/>
      <c r="P324" s="4"/>
      <c r="Q324" s="4"/>
      <c r="R324" s="1"/>
      <c r="S324" s="108"/>
      <c r="T324" s="108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62" ht="15.75" x14ac:dyDescent="0.25">
      <c r="B325" s="1">
        <v>1</v>
      </c>
      <c r="C325" s="1" t="s">
        <v>555</v>
      </c>
      <c r="D325" s="1"/>
      <c r="E325" s="1"/>
      <c r="F325" s="1"/>
      <c r="G325" s="1"/>
      <c r="H325" s="1"/>
      <c r="I325" s="4"/>
      <c r="J325" s="1"/>
      <c r="K325" s="1"/>
      <c r="L325" s="1"/>
      <c r="M325" s="1"/>
      <c r="N325" s="1"/>
      <c r="O325" s="4"/>
      <c r="P325" s="4"/>
      <c r="Q325" s="4"/>
      <c r="R325" s="1"/>
      <c r="S325" s="108"/>
      <c r="T325" s="108"/>
      <c r="U325" s="108"/>
      <c r="V325" s="108"/>
      <c r="W325" s="108"/>
      <c r="X325" s="108"/>
      <c r="Y325" s="1"/>
      <c r="Z325" s="1"/>
      <c r="AA325" s="1">
        <v>2</v>
      </c>
      <c r="AB325" s="1" t="s">
        <v>171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983">
        <v>0.6</v>
      </c>
      <c r="AS325" s="983"/>
      <c r="AT325" s="1" t="s">
        <v>8</v>
      </c>
      <c r="AU325" s="970">
        <f>'DPLK (urut)'!F45</f>
        <v>288216.99</v>
      </c>
      <c r="AV325" s="971"/>
      <c r="AW325" s="971"/>
      <c r="AX325" s="971"/>
      <c r="AY325" s="971"/>
      <c r="AZ325" s="972"/>
    </row>
    <row r="326" spans="1:62" ht="3" customHeight="1" x14ac:dyDescent="0.25">
      <c r="B326" s="1"/>
      <c r="C326" s="1"/>
      <c r="D326" s="1"/>
      <c r="E326" s="1"/>
      <c r="F326" s="1"/>
      <c r="G326" s="1"/>
      <c r="H326" s="1"/>
      <c r="I326" s="4"/>
      <c r="J326" s="1"/>
      <c r="K326" s="1"/>
      <c r="L326" s="1"/>
      <c r="M326" s="1"/>
      <c r="N326" s="1"/>
      <c r="O326" s="4"/>
      <c r="P326" s="4"/>
      <c r="Q326" s="4"/>
      <c r="R326" s="1"/>
      <c r="S326" s="108"/>
      <c r="T326" s="108"/>
      <c r="U326" s="108"/>
      <c r="V326" s="108"/>
      <c r="W326" s="108"/>
      <c r="X326" s="108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62" ht="15.75" x14ac:dyDescent="0.25">
      <c r="B327" s="1"/>
      <c r="C327" s="1" t="s">
        <v>127</v>
      </c>
      <c r="D327" s="1"/>
      <c r="E327" s="1"/>
      <c r="F327" s="1"/>
      <c r="G327" s="1"/>
      <c r="H327" s="1"/>
      <c r="I327" s="4"/>
      <c r="J327" s="1"/>
      <c r="K327" s="1"/>
      <c r="L327" s="1"/>
      <c r="M327" s="1"/>
      <c r="N327" s="1"/>
      <c r="O327" s="969">
        <v>3.0000000000000001E-3</v>
      </c>
      <c r="P327" s="969"/>
      <c r="Q327" s="4" t="s">
        <v>8</v>
      </c>
      <c r="R327" s="1"/>
      <c r="S327" s="970">
        <f>'BPJS Ketenagakerjaan'!F49</f>
        <v>10807.233</v>
      </c>
      <c r="T327" s="971"/>
      <c r="U327" s="971"/>
      <c r="V327" s="971"/>
      <c r="W327" s="971"/>
      <c r="X327" s="972"/>
      <c r="Y327" s="1"/>
      <c r="Z327" s="1"/>
      <c r="AA327" s="1">
        <v>3</v>
      </c>
      <c r="AB327" s="1" t="s">
        <v>186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 t="s">
        <v>8</v>
      </c>
      <c r="AU327" s="970">
        <v>0</v>
      </c>
      <c r="AV327" s="971"/>
      <c r="AW327" s="971"/>
      <c r="AX327" s="971"/>
      <c r="AY327" s="971"/>
      <c r="AZ327" s="972"/>
    </row>
    <row r="328" spans="1:62" ht="3" customHeight="1" x14ac:dyDescent="0.25">
      <c r="B328" s="1"/>
      <c r="C328" s="1"/>
      <c r="D328" s="1"/>
      <c r="E328" s="1"/>
      <c r="F328" s="1"/>
      <c r="G328" s="1"/>
      <c r="H328" s="1"/>
      <c r="I328" s="4"/>
      <c r="J328" s="1"/>
      <c r="K328" s="1"/>
      <c r="L328" s="1"/>
      <c r="M328" s="1"/>
      <c r="N328" s="1"/>
      <c r="O328" s="109"/>
      <c r="P328" s="109"/>
      <c r="Q328" s="4"/>
      <c r="R328" s="1"/>
      <c r="S328" s="106"/>
      <c r="T328" s="106"/>
      <c r="U328" s="106"/>
      <c r="V328" s="106"/>
      <c r="W328" s="106"/>
      <c r="X328" s="106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62" ht="15.75" x14ac:dyDescent="0.25">
      <c r="B329" s="1"/>
      <c r="C329" s="1" t="s">
        <v>131</v>
      </c>
      <c r="D329" s="1"/>
      <c r="E329" s="1"/>
      <c r="F329" s="1"/>
      <c r="G329" s="1"/>
      <c r="H329" s="1"/>
      <c r="I329" s="4"/>
      <c r="J329" s="1"/>
      <c r="K329" s="1"/>
      <c r="L329" s="1"/>
      <c r="M329" s="1"/>
      <c r="N329" s="1"/>
      <c r="O329" s="969">
        <v>8.8999999999999999E-3</v>
      </c>
      <c r="P329" s="969"/>
      <c r="Q329" s="4" t="s">
        <v>8</v>
      </c>
      <c r="R329" s="1"/>
      <c r="S329" s="970">
        <f>'BPJS Ketenagakerjaan'!H49</f>
        <v>32061.457900000001</v>
      </c>
      <c r="T329" s="971"/>
      <c r="U329" s="971"/>
      <c r="V329" s="971"/>
      <c r="W329" s="971"/>
      <c r="X329" s="972"/>
      <c r="Y329" s="1"/>
      <c r="Z329" s="1"/>
      <c r="AA329" s="1">
        <v>4</v>
      </c>
      <c r="AB329" s="1" t="s">
        <v>554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 t="s">
        <v>8</v>
      </c>
      <c r="AU329" s="970">
        <f>'BPJS Kesehatan'!G54</f>
        <v>151858.36000000002</v>
      </c>
      <c r="AV329" s="971"/>
      <c r="AW329" s="971"/>
      <c r="AX329" s="971"/>
      <c r="AY329" s="971"/>
      <c r="AZ329" s="972"/>
    </row>
    <row r="330" spans="1:62" ht="3" customHeight="1" x14ac:dyDescent="0.25">
      <c r="B330" s="1"/>
      <c r="C330" s="1"/>
      <c r="D330" s="1"/>
      <c r="E330" s="1"/>
      <c r="F330" s="1"/>
      <c r="G330" s="1"/>
      <c r="H330" s="1"/>
      <c r="I330" s="4"/>
      <c r="J330" s="1"/>
      <c r="K330" s="1"/>
      <c r="L330" s="1"/>
      <c r="M330" s="1"/>
      <c r="N330" s="1"/>
      <c r="O330" s="109"/>
      <c r="P330" s="109"/>
      <c r="Q330" s="4"/>
      <c r="R330" s="1"/>
      <c r="S330" s="106"/>
      <c r="T330" s="106"/>
      <c r="U330" s="106"/>
      <c r="V330" s="106"/>
      <c r="W330" s="106"/>
      <c r="X330" s="106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62" ht="15.75" x14ac:dyDescent="0.25">
      <c r="B331" s="1"/>
      <c r="C331" s="1" t="s">
        <v>156</v>
      </c>
      <c r="D331" s="1"/>
      <c r="E331" s="1"/>
      <c r="F331" s="1"/>
      <c r="G331" s="1"/>
      <c r="H331" s="1"/>
      <c r="I331" s="4"/>
      <c r="J331" s="1"/>
      <c r="K331" s="1"/>
      <c r="L331" s="1"/>
      <c r="M331" s="1"/>
      <c r="N331" s="1"/>
      <c r="O331" s="969">
        <v>3.6999999999999998E-2</v>
      </c>
      <c r="P331" s="969"/>
      <c r="Q331" s="4" t="s">
        <v>8</v>
      </c>
      <c r="R331" s="1"/>
      <c r="S331" s="970">
        <f>'BPJS Ketenagakerjaan'!M34</f>
        <v>140468.98300000001</v>
      </c>
      <c r="T331" s="971"/>
      <c r="U331" s="971"/>
      <c r="V331" s="971"/>
      <c r="W331" s="971"/>
      <c r="X331" s="972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62" ht="3" customHeight="1" x14ac:dyDescent="0.25">
      <c r="B332" s="1"/>
      <c r="C332" s="1"/>
      <c r="D332" s="1"/>
      <c r="E332" s="1"/>
      <c r="F332" s="1"/>
      <c r="G332" s="1"/>
      <c r="H332" s="1"/>
      <c r="I332" s="4"/>
      <c r="J332" s="1"/>
      <c r="K332" s="1"/>
      <c r="L332" s="1"/>
      <c r="M332" s="1"/>
      <c r="N332" s="1"/>
      <c r="O332" s="507"/>
      <c r="P332" s="507"/>
      <c r="Q332" s="4"/>
      <c r="R332" s="1"/>
      <c r="S332" s="508"/>
      <c r="T332" s="508"/>
      <c r="U332" s="508"/>
      <c r="V332" s="508"/>
      <c r="W332" s="508"/>
      <c r="X332" s="508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62" ht="15.75" x14ac:dyDescent="0.25">
      <c r="B333" s="1"/>
      <c r="C333" s="1" t="s">
        <v>602</v>
      </c>
      <c r="D333" s="1"/>
      <c r="E333" s="1"/>
      <c r="F333" s="1"/>
      <c r="G333" s="1"/>
      <c r="H333" s="1"/>
      <c r="I333" s="4"/>
      <c r="J333" s="1"/>
      <c r="K333" s="1"/>
      <c r="L333" s="1"/>
      <c r="M333" s="1"/>
      <c r="N333" s="1"/>
      <c r="O333" s="969">
        <v>0.02</v>
      </c>
      <c r="P333" s="969"/>
      <c r="Q333" s="4" t="s">
        <v>8</v>
      </c>
      <c r="R333" s="1"/>
      <c r="S333" s="970">
        <f>'BPJS Ketenagakerjaan'!R34</f>
        <v>75929.180000000008</v>
      </c>
      <c r="T333" s="971"/>
      <c r="U333" s="971"/>
      <c r="V333" s="971"/>
      <c r="W333" s="971"/>
      <c r="X333" s="972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62" x14ac:dyDescent="0.2">
      <c r="B334" s="459"/>
      <c r="C334" s="41"/>
      <c r="G334" s="41"/>
      <c r="H334" s="41"/>
    </row>
    <row r="335" spans="1:62" ht="15.7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62" ht="18.75" x14ac:dyDescent="0.3">
      <c r="A336" s="1"/>
      <c r="B336" s="1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 t="s">
        <v>350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1"/>
      <c r="AY336" s="1"/>
    </row>
    <row r="337" spans="1:52" ht="15.75" x14ac:dyDescent="0.25">
      <c r="A337" s="1"/>
      <c r="B337" s="1"/>
      <c r="C337" s="1"/>
      <c r="D337" s="1"/>
      <c r="E337" s="1"/>
      <c r="F337" s="1"/>
      <c r="G337" s="1"/>
      <c r="H337" s="1"/>
      <c r="I337" s="3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2" ht="22.5" x14ac:dyDescent="0.3">
      <c r="A338" s="1"/>
      <c r="B338" s="1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1" t="s">
        <v>15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1"/>
      <c r="AY338" s="1"/>
    </row>
    <row r="339" spans="1:52" ht="15.75" x14ac:dyDescent="0.25">
      <c r="A339" s="1"/>
      <c r="B339" s="1"/>
      <c r="C339" s="1"/>
      <c r="D339" s="1"/>
      <c r="E339" s="1"/>
      <c r="F339" s="1"/>
      <c r="G339" s="1"/>
      <c r="H339" s="1"/>
      <c r="I339" s="3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2" ht="15.75" x14ac:dyDescent="0.25">
      <c r="A340" s="1"/>
      <c r="B340" s="5"/>
      <c r="C340" s="6" t="s">
        <v>7</v>
      </c>
      <c r="D340" s="7"/>
      <c r="E340" s="7"/>
      <c r="F340" s="7"/>
      <c r="G340" s="7"/>
      <c r="H340" s="7"/>
      <c r="I340" s="11" t="s">
        <v>8</v>
      </c>
      <c r="J340" s="7"/>
      <c r="K340" s="994"/>
      <c r="L340" s="995"/>
      <c r="M340" s="995"/>
      <c r="N340" s="995"/>
      <c r="O340" s="995"/>
      <c r="P340" s="995"/>
      <c r="Q340" s="995"/>
      <c r="R340" s="995"/>
      <c r="S340" s="995"/>
      <c r="T340" s="995"/>
      <c r="U340" s="995"/>
      <c r="V340" s="995"/>
      <c r="W340" s="995"/>
      <c r="X340" s="996"/>
      <c r="Y340" s="90"/>
      <c r="Z340" s="1"/>
      <c r="AA340" s="8" t="str">
        <f>AA6</f>
        <v>Divisi</v>
      </c>
      <c r="AB340" s="7"/>
      <c r="AC340" s="7"/>
      <c r="AD340" s="7"/>
      <c r="AE340" s="7"/>
      <c r="AF340" s="11" t="s">
        <v>8</v>
      </c>
      <c r="AG340" s="7"/>
      <c r="AH340" s="994" t="str">
        <f>AH6</f>
        <v>SDM DAN UMUM</v>
      </c>
      <c r="AI340" s="994"/>
      <c r="AJ340" s="994"/>
      <c r="AK340" s="994"/>
      <c r="AL340" s="994"/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994"/>
      <c r="AX340" s="994"/>
      <c r="AY340" s="1004"/>
    </row>
    <row r="341" spans="1:52" ht="3" customHeight="1" x14ac:dyDescent="0.25">
      <c r="A341" s="1"/>
      <c r="B341" s="1"/>
      <c r="C341" s="1"/>
      <c r="D341" s="1"/>
      <c r="E341" s="1"/>
      <c r="F341" s="1"/>
      <c r="G341" s="1"/>
      <c r="H341" s="1"/>
      <c r="I341" s="10"/>
      <c r="J341" s="1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1"/>
      <c r="AA341" s="2"/>
      <c r="AB341" s="1"/>
      <c r="AC341" s="1"/>
      <c r="AD341" s="1"/>
      <c r="AE341" s="1"/>
      <c r="AF341" s="12"/>
      <c r="AG341" s="1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1"/>
      <c r="AY341" s="1"/>
    </row>
    <row r="342" spans="1:52" ht="15.75" x14ac:dyDescent="0.25">
      <c r="A342" s="1"/>
      <c r="B342" s="5"/>
      <c r="C342" s="6" t="s">
        <v>21</v>
      </c>
      <c r="D342" s="7"/>
      <c r="E342" s="7"/>
      <c r="F342" s="7"/>
      <c r="G342" s="7"/>
      <c r="H342" s="7"/>
      <c r="I342" s="11" t="s">
        <v>8</v>
      </c>
      <c r="J342" s="7"/>
      <c r="K342" s="994"/>
      <c r="L342" s="995"/>
      <c r="M342" s="995"/>
      <c r="N342" s="995"/>
      <c r="O342" s="995"/>
      <c r="P342" s="995"/>
      <c r="Q342" s="995"/>
      <c r="R342" s="995"/>
      <c r="S342" s="995"/>
      <c r="T342" s="995"/>
      <c r="U342" s="995"/>
      <c r="V342" s="995"/>
      <c r="W342" s="995"/>
      <c r="X342" s="996"/>
      <c r="Y342" s="90"/>
      <c r="Z342" s="1"/>
      <c r="AA342" s="8" t="s">
        <v>12</v>
      </c>
      <c r="AB342" s="7"/>
      <c r="AC342" s="7"/>
      <c r="AD342" s="7"/>
      <c r="AE342" s="7"/>
      <c r="AF342" s="11" t="s">
        <v>8</v>
      </c>
      <c r="AG342" s="7"/>
      <c r="AH342" s="997"/>
      <c r="AI342" s="997"/>
      <c r="AJ342" s="997"/>
      <c r="AK342" s="997"/>
      <c r="AL342" s="997"/>
      <c r="AM342" s="67" t="s">
        <v>18</v>
      </c>
      <c r="AN342" s="7"/>
      <c r="AO342" s="997"/>
      <c r="AP342" s="997"/>
      <c r="AQ342" s="997"/>
      <c r="AR342" s="997"/>
      <c r="AS342" s="997"/>
      <c r="AT342" s="68"/>
      <c r="AU342" s="68"/>
      <c r="AV342" s="68"/>
      <c r="AW342" s="68"/>
      <c r="AX342" s="7"/>
      <c r="AY342" s="74"/>
    </row>
    <row r="343" spans="1:52" ht="3" customHeight="1" x14ac:dyDescent="0.25">
      <c r="A343" s="1"/>
      <c r="B343" s="1"/>
      <c r="C343" s="1"/>
      <c r="D343" s="1"/>
      <c r="E343" s="1"/>
      <c r="F343" s="1"/>
      <c r="G343" s="1"/>
      <c r="H343" s="1"/>
      <c r="I343" s="10"/>
      <c r="J343" s="1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1"/>
      <c r="AA343" s="2"/>
      <c r="AB343" s="1"/>
      <c r="AC343" s="1"/>
      <c r="AD343" s="1"/>
      <c r="AE343" s="1"/>
      <c r="AF343" s="12"/>
      <c r="AG343" s="1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1"/>
      <c r="AY343" s="1"/>
    </row>
    <row r="344" spans="1:52" ht="15.75" x14ac:dyDescent="0.25">
      <c r="A344" s="1"/>
      <c r="B344" s="5"/>
      <c r="C344" s="6" t="s">
        <v>6</v>
      </c>
      <c r="D344" s="7"/>
      <c r="E344" s="7"/>
      <c r="F344" s="7"/>
      <c r="G344" s="7"/>
      <c r="H344" s="7"/>
      <c r="I344" s="11" t="s">
        <v>8</v>
      </c>
      <c r="J344" s="7"/>
      <c r="K344" s="999"/>
      <c r="L344" s="1000"/>
      <c r="M344" s="1000"/>
      <c r="N344" s="1000"/>
      <c r="O344" s="1000"/>
      <c r="P344" s="1000"/>
      <c r="Q344" s="1000"/>
      <c r="R344" s="1000"/>
      <c r="S344" s="1000"/>
      <c r="T344" s="1000"/>
      <c r="U344" s="1000"/>
      <c r="V344" s="1000"/>
      <c r="W344" s="1000"/>
      <c r="X344" s="1001"/>
      <c r="Y344" s="91"/>
      <c r="Z344" s="1"/>
      <c r="AA344" s="8" t="s">
        <v>13</v>
      </c>
      <c r="AB344" s="7"/>
      <c r="AC344" s="7"/>
      <c r="AD344" s="7"/>
      <c r="AE344" s="7"/>
      <c r="AF344" s="11" t="s">
        <v>8</v>
      </c>
      <c r="AG344" s="7"/>
      <c r="AH344" s="1002"/>
      <c r="AI344" s="997"/>
      <c r="AJ344" s="997"/>
      <c r="AK344" s="997"/>
      <c r="AL344" s="997"/>
      <c r="AM344" s="997"/>
      <c r="AN344" s="997"/>
      <c r="AO344" s="997"/>
      <c r="AP344" s="997"/>
      <c r="AQ344" s="997"/>
      <c r="AR344" s="997"/>
      <c r="AS344" s="997"/>
      <c r="AT344" s="997"/>
      <c r="AU344" s="997"/>
      <c r="AV344" s="997"/>
      <c r="AW344" s="997"/>
      <c r="AX344" s="7"/>
      <c r="AY344" s="74"/>
    </row>
    <row r="345" spans="1:52" ht="3" customHeight="1" x14ac:dyDescent="0.25">
      <c r="A345" s="1"/>
      <c r="B345" s="1"/>
      <c r="C345" s="1"/>
      <c r="D345" s="1"/>
      <c r="E345" s="1"/>
      <c r="F345" s="1"/>
      <c r="G345" s="1"/>
      <c r="H345" s="1"/>
      <c r="I345" s="10"/>
      <c r="J345" s="1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1"/>
      <c r="AA345" s="2"/>
      <c r="AB345" s="1"/>
      <c r="AC345" s="1"/>
      <c r="AD345" s="1"/>
      <c r="AE345" s="1"/>
      <c r="AF345" s="12"/>
      <c r="AG345" s="1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1"/>
      <c r="AY345" s="1"/>
    </row>
    <row r="346" spans="1:52" ht="15.75" x14ac:dyDescent="0.25">
      <c r="A346" s="1"/>
      <c r="B346" s="5"/>
      <c r="C346" s="6" t="s">
        <v>104</v>
      </c>
      <c r="D346" s="7"/>
      <c r="E346" s="7"/>
      <c r="F346" s="7"/>
      <c r="G346" s="7"/>
      <c r="H346" s="7"/>
      <c r="I346" s="87" t="s">
        <v>8</v>
      </c>
      <c r="J346" s="7"/>
      <c r="K346" s="994" t="s">
        <v>116</v>
      </c>
      <c r="L346" s="995"/>
      <c r="M346" s="995"/>
      <c r="N346" s="995"/>
      <c r="O346" s="995"/>
      <c r="P346" s="995"/>
      <c r="Q346" s="995"/>
      <c r="R346" s="995"/>
      <c r="S346" s="995"/>
      <c r="T346" s="995"/>
      <c r="U346" s="995"/>
      <c r="V346" s="995"/>
      <c r="W346" s="995"/>
      <c r="X346" s="996"/>
      <c r="Y346" s="90"/>
      <c r="Z346" s="1"/>
      <c r="AA346" s="8" t="s">
        <v>14</v>
      </c>
      <c r="AB346" s="7"/>
      <c r="AC346" s="7"/>
      <c r="AD346" s="7"/>
      <c r="AE346" s="7"/>
      <c r="AF346" s="11" t="s">
        <v>8</v>
      </c>
      <c r="AG346" s="7"/>
      <c r="AH346" s="1064"/>
      <c r="AI346" s="994"/>
      <c r="AJ346" s="994"/>
      <c r="AK346" s="994"/>
      <c r="AL346" s="994"/>
      <c r="AM346" s="994"/>
      <c r="AN346" s="67" t="s">
        <v>161</v>
      </c>
      <c r="AO346" s="67"/>
      <c r="AP346" s="67"/>
      <c r="AQ346" s="67"/>
      <c r="AR346" s="67"/>
      <c r="AS346" s="67"/>
      <c r="AT346" s="67"/>
      <c r="AU346" s="67"/>
      <c r="AV346" s="67"/>
      <c r="AW346" s="67"/>
      <c r="AX346" s="7"/>
      <c r="AY346" s="74"/>
    </row>
    <row r="347" spans="1:52" ht="15.75" x14ac:dyDescent="0.25">
      <c r="A347" s="1"/>
      <c r="B347" s="1"/>
      <c r="C347" s="1"/>
      <c r="D347" s="1"/>
      <c r="E347" s="1"/>
      <c r="F347" s="1"/>
      <c r="G347" s="1"/>
      <c r="H347" s="1"/>
      <c r="I347" s="3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2" ht="15.75" x14ac:dyDescent="0.25">
      <c r="A348" s="1"/>
      <c r="B348" s="1" t="s">
        <v>167</v>
      </c>
      <c r="C348" s="1" t="s">
        <v>0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4"/>
      <c r="Q348" s="4" t="s">
        <v>8</v>
      </c>
      <c r="R348" s="1"/>
      <c r="S348" s="970">
        <v>0</v>
      </c>
      <c r="T348" s="971"/>
      <c r="U348" s="971"/>
      <c r="V348" s="971"/>
      <c r="W348" s="971"/>
      <c r="X348" s="972"/>
      <c r="Y348" s="108"/>
      <c r="Z348" s="1"/>
      <c r="AA348" s="1" t="s">
        <v>166</v>
      </c>
      <c r="AB348" s="1" t="s">
        <v>153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3" customHeight="1" x14ac:dyDescent="0.25">
      <c r="A349" s="1"/>
      <c r="B349" s="1"/>
      <c r="C349" s="1"/>
      <c r="D349" s="1"/>
      <c r="E349" s="1"/>
      <c r="F349" s="1"/>
      <c r="G349" s="1"/>
      <c r="H349" s="1"/>
      <c r="I349" s="3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x14ac:dyDescent="0.25">
      <c r="A350" s="1"/>
      <c r="B350" s="1" t="s">
        <v>168</v>
      </c>
      <c r="C350" s="1" t="s">
        <v>125</v>
      </c>
      <c r="D350" s="1"/>
      <c r="E350" s="1"/>
      <c r="F350" s="1"/>
      <c r="G350" s="1"/>
      <c r="H350" s="1"/>
      <c r="I350" s="1"/>
      <c r="J350" s="1"/>
      <c r="K350" s="16"/>
      <c r="L350" s="16"/>
      <c r="M350" s="16"/>
      <c r="N350" s="16"/>
      <c r="O350" s="1"/>
      <c r="P350" s="4"/>
      <c r="Q350" s="4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 t="s">
        <v>108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 t="s">
        <v>8</v>
      </c>
      <c r="AU350" s="970">
        <v>0</v>
      </c>
      <c r="AV350" s="971"/>
      <c r="AW350" s="971"/>
      <c r="AX350" s="971"/>
      <c r="AY350" s="971"/>
      <c r="AZ350" s="972"/>
    </row>
    <row r="351" spans="1:52" ht="3" customHeight="1" x14ac:dyDescent="0.25">
      <c r="A351" s="1"/>
      <c r="B351" s="1"/>
      <c r="C351" s="1"/>
      <c r="D351" s="1"/>
      <c r="E351" s="1"/>
      <c r="F351" s="1"/>
      <c r="G351" s="1"/>
      <c r="H351" s="1"/>
      <c r="I351" s="4"/>
      <c r="J351" s="1"/>
      <c r="K351" s="39"/>
      <c r="L351" s="39"/>
      <c r="M351" s="39"/>
      <c r="N351" s="39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39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x14ac:dyDescent="0.25">
      <c r="A352" s="1"/>
      <c r="B352" s="1"/>
      <c r="C352" s="1" t="s">
        <v>20</v>
      </c>
      <c r="D352" s="1"/>
      <c r="E352" s="1"/>
      <c r="F352" s="1"/>
      <c r="G352" s="1"/>
      <c r="H352" s="1"/>
      <c r="I352" s="4"/>
      <c r="J352" s="1"/>
      <c r="K352" s="1"/>
      <c r="L352" s="1"/>
      <c r="M352" s="1"/>
      <c r="N352" s="1"/>
      <c r="O352" s="1"/>
      <c r="P352" s="4"/>
      <c r="Q352" s="4" t="s">
        <v>8</v>
      </c>
      <c r="R352" s="1"/>
      <c r="S352" s="970">
        <v>0</v>
      </c>
      <c r="T352" s="971"/>
      <c r="U352" s="971"/>
      <c r="V352" s="971"/>
      <c r="W352" s="971"/>
      <c r="X352" s="972"/>
      <c r="Y352" s="108"/>
      <c r="Z352" s="1"/>
      <c r="AA352" s="1"/>
      <c r="AB352" s="1" t="s">
        <v>109</v>
      </c>
      <c r="AC352" s="1"/>
      <c r="AD352" s="1"/>
      <c r="AE352" s="1"/>
      <c r="AF352" s="4"/>
      <c r="AG352" s="5" t="s">
        <v>19</v>
      </c>
      <c r="AH352" s="67"/>
      <c r="AI352" s="73"/>
      <c r="AJ352" s="990">
        <f>JABAR!F344</f>
        <v>0</v>
      </c>
      <c r="AK352" s="1005"/>
      <c r="AL352" s="16"/>
      <c r="AM352" s="72" t="s">
        <v>132</v>
      </c>
      <c r="AN352" s="67"/>
      <c r="AO352" s="74"/>
      <c r="AP352" s="990">
        <f>JABAR!J344</f>
        <v>0</v>
      </c>
      <c r="AQ352" s="1005"/>
      <c r="AR352" s="107"/>
      <c r="AS352" s="1"/>
      <c r="AT352" s="1" t="s">
        <v>8</v>
      </c>
      <c r="AU352" s="970">
        <v>0</v>
      </c>
      <c r="AV352" s="971"/>
      <c r="AW352" s="971"/>
      <c r="AX352" s="971"/>
      <c r="AY352" s="971"/>
      <c r="AZ352" s="972"/>
    </row>
    <row r="353" spans="1:55" ht="3" customHeight="1" x14ac:dyDescent="0.25">
      <c r="A353" s="1"/>
      <c r="B353" s="1"/>
      <c r="C353" s="1"/>
      <c r="D353" s="1"/>
      <c r="E353" s="1"/>
      <c r="F353" s="1"/>
      <c r="G353" s="1"/>
      <c r="H353" s="1"/>
      <c r="I353" s="4"/>
      <c r="J353" s="1"/>
      <c r="K353" s="1"/>
      <c r="L353" s="1"/>
      <c r="M353" s="15"/>
      <c r="N353" s="15"/>
      <c r="O353" s="1"/>
      <c r="P353" s="4"/>
      <c r="Q353" s="4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39"/>
      <c r="AG353" s="1"/>
      <c r="AH353" s="1"/>
      <c r="AI353" s="1"/>
      <c r="AJ353" s="1">
        <v>0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>
        <v>0</v>
      </c>
      <c r="AX353" s="1"/>
      <c r="AY353" s="1"/>
      <c r="AZ353" s="1"/>
    </row>
    <row r="354" spans="1:55" ht="15.75" x14ac:dyDescent="0.25">
      <c r="A354" s="1"/>
      <c r="B354" s="1"/>
      <c r="C354" s="1" t="s">
        <v>41</v>
      </c>
      <c r="D354" s="1"/>
      <c r="E354" s="1"/>
      <c r="F354" s="1"/>
      <c r="G354" s="1"/>
      <c r="H354" s="1"/>
      <c r="I354" s="4"/>
      <c r="J354" s="1"/>
      <c r="K354" s="1"/>
      <c r="L354" s="1"/>
      <c r="M354" s="1"/>
      <c r="N354" s="1"/>
      <c r="O354" s="1"/>
      <c r="P354" s="4"/>
      <c r="Q354" s="4" t="s">
        <v>8</v>
      </c>
      <c r="R354" s="1"/>
      <c r="S354" s="970">
        <v>0</v>
      </c>
      <c r="T354" s="971"/>
      <c r="U354" s="971"/>
      <c r="V354" s="971"/>
      <c r="W354" s="971"/>
      <c r="X354" s="972"/>
      <c r="Y354" s="108"/>
      <c r="Z354" s="1"/>
      <c r="AA354" s="1"/>
      <c r="AB354" s="1" t="s">
        <v>64</v>
      </c>
      <c r="AC354" s="1"/>
      <c r="AD354" s="1"/>
      <c r="AE354" s="1"/>
      <c r="AF354" s="4"/>
      <c r="AG354" s="5" t="s">
        <v>19</v>
      </c>
      <c r="AH354" s="67"/>
      <c r="AI354" s="73"/>
      <c r="AJ354" s="990">
        <v>0</v>
      </c>
      <c r="AK354" s="991"/>
      <c r="AL354" s="16"/>
      <c r="AM354" s="72" t="s">
        <v>132</v>
      </c>
      <c r="AN354" s="67"/>
      <c r="AO354" s="74"/>
      <c r="AP354" s="990">
        <v>0</v>
      </c>
      <c r="AQ354" s="991"/>
      <c r="AR354" s="119"/>
      <c r="AS354" s="1"/>
      <c r="AT354" s="1" t="s">
        <v>8</v>
      </c>
      <c r="AU354" s="970">
        <v>0</v>
      </c>
      <c r="AV354" s="971"/>
      <c r="AW354" s="971"/>
      <c r="AX354" s="971"/>
      <c r="AY354" s="971"/>
      <c r="AZ354" s="972"/>
    </row>
    <row r="355" spans="1:55" ht="3" customHeight="1" x14ac:dyDescent="0.25">
      <c r="A355" s="1"/>
      <c r="B355" s="1"/>
      <c r="C355" s="1"/>
      <c r="D355" s="1"/>
      <c r="E355" s="1"/>
      <c r="F355" s="1"/>
      <c r="G355" s="1"/>
      <c r="H355" s="1"/>
      <c r="I355" s="4"/>
      <c r="J355" s="1"/>
      <c r="K355" s="1"/>
      <c r="L355" s="1"/>
      <c r="M355" s="1"/>
      <c r="N355" s="1"/>
      <c r="O355" s="1"/>
      <c r="P355" s="39"/>
      <c r="Q355" s="39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39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5" ht="15.75" x14ac:dyDescent="0.25">
      <c r="A356" s="1"/>
      <c r="B356" s="1"/>
      <c r="C356" s="1" t="s">
        <v>21</v>
      </c>
      <c r="D356" s="1"/>
      <c r="E356" s="1"/>
      <c r="F356" s="1"/>
      <c r="G356" s="1"/>
      <c r="H356" s="1"/>
      <c r="I356" s="4"/>
      <c r="J356" s="1"/>
      <c r="K356" s="1"/>
      <c r="L356" s="1"/>
      <c r="M356" s="1"/>
      <c r="N356" s="1"/>
      <c r="O356" s="1"/>
      <c r="P356" s="4"/>
      <c r="Q356" s="4" t="s">
        <v>8</v>
      </c>
      <c r="R356" s="1"/>
      <c r="S356" s="970">
        <v>0</v>
      </c>
      <c r="T356" s="971"/>
      <c r="U356" s="971"/>
      <c r="V356" s="971"/>
      <c r="W356" s="971"/>
      <c r="X356" s="972"/>
      <c r="Y356" s="108"/>
      <c r="Z356" s="1"/>
      <c r="AA356" s="1"/>
      <c r="AB356" s="1" t="s">
        <v>88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 t="s">
        <v>8</v>
      </c>
      <c r="AU356" s="970">
        <v>0</v>
      </c>
      <c r="AV356" s="971"/>
      <c r="AW356" s="971"/>
      <c r="AX356" s="971"/>
      <c r="AY356" s="971"/>
      <c r="AZ356" s="972"/>
    </row>
    <row r="357" spans="1:55" ht="3" customHeight="1" x14ac:dyDescent="0.25">
      <c r="A357" s="1"/>
      <c r="B357" s="1"/>
      <c r="C357" s="1"/>
      <c r="D357" s="1"/>
      <c r="E357" s="1"/>
      <c r="F357" s="1"/>
      <c r="G357" s="1"/>
      <c r="H357" s="1"/>
      <c r="I357" s="4"/>
      <c r="J357" s="1"/>
      <c r="K357" s="1"/>
      <c r="L357" s="1"/>
      <c r="M357" s="1"/>
      <c r="N357" s="1"/>
      <c r="O357" s="1"/>
      <c r="P357" s="39"/>
      <c r="Q357" s="39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39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5" ht="15.75" x14ac:dyDescent="0.25">
      <c r="A358" s="1"/>
      <c r="B358" s="1"/>
      <c r="C358" s="1" t="s">
        <v>1</v>
      </c>
      <c r="D358" s="1"/>
      <c r="E358" s="1"/>
      <c r="F358" s="1"/>
      <c r="G358" s="1"/>
      <c r="H358" s="1"/>
      <c r="I358" s="4"/>
      <c r="J358" s="1"/>
      <c r="K358" s="990">
        <v>0</v>
      </c>
      <c r="L358" s="991"/>
      <c r="M358" s="130" t="s">
        <v>31</v>
      </c>
      <c r="N358" s="107"/>
      <c r="O358" s="1"/>
      <c r="P358" s="4"/>
      <c r="Q358" s="4" t="s">
        <v>8</v>
      </c>
      <c r="R358" s="1"/>
      <c r="S358" s="970">
        <v>0</v>
      </c>
      <c r="T358" s="971"/>
      <c r="U358" s="971"/>
      <c r="V358" s="971"/>
      <c r="W358" s="971"/>
      <c r="X358" s="972"/>
      <c r="Y358" s="108"/>
      <c r="Z358" s="1"/>
      <c r="AA358" s="1"/>
      <c r="AB358" s="1" t="s">
        <v>107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5" ht="3" customHeight="1" x14ac:dyDescent="0.25">
      <c r="A359" s="1"/>
      <c r="B359" s="1"/>
      <c r="C359" s="1"/>
      <c r="D359" s="1"/>
      <c r="E359" s="1"/>
      <c r="F359" s="1"/>
      <c r="G359" s="1"/>
      <c r="H359" s="1"/>
      <c r="I359" s="4"/>
      <c r="J359" s="1"/>
      <c r="K359" s="1"/>
      <c r="L359" s="1"/>
      <c r="M359" s="37"/>
      <c r="N359" s="1"/>
      <c r="O359" s="1"/>
      <c r="P359" s="4"/>
      <c r="Q359" s="4"/>
      <c r="R359" s="1"/>
      <c r="S359" s="108"/>
      <c r="T359" s="108"/>
      <c r="U359" s="108"/>
      <c r="V359" s="108"/>
      <c r="W359" s="108"/>
      <c r="X359" s="108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5" ht="15.75" x14ac:dyDescent="0.25">
      <c r="A360" s="1"/>
      <c r="B360" s="1"/>
      <c r="C360" s="1" t="s">
        <v>2</v>
      </c>
      <c r="D360" s="1"/>
      <c r="E360" s="1"/>
      <c r="F360" s="1"/>
      <c r="G360" s="1"/>
      <c r="H360" s="1"/>
      <c r="I360" s="4"/>
      <c r="J360" s="1"/>
      <c r="K360" s="990">
        <f>K358</f>
        <v>0</v>
      </c>
      <c r="L360" s="991"/>
      <c r="M360" s="130" t="s">
        <v>31</v>
      </c>
      <c r="N360" s="107"/>
      <c r="O360" s="1"/>
      <c r="P360" s="4"/>
      <c r="Q360" s="4" t="s">
        <v>8</v>
      </c>
      <c r="R360" s="1"/>
      <c r="S360" s="970">
        <v>0</v>
      </c>
      <c r="T360" s="971"/>
      <c r="U360" s="971"/>
      <c r="V360" s="971"/>
      <c r="W360" s="971"/>
      <c r="X360" s="972"/>
      <c r="Y360" s="108"/>
      <c r="Z360" s="1"/>
      <c r="AA360" s="1"/>
      <c r="AB360" s="1" t="s">
        <v>128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969">
        <v>0.02</v>
      </c>
      <c r="AN360" s="969"/>
      <c r="AO360" s="969"/>
      <c r="AP360" s="88"/>
      <c r="AQ360" s="1"/>
      <c r="AR360" s="1"/>
      <c r="AS360" s="1"/>
      <c r="AT360" s="1" t="s">
        <v>8</v>
      </c>
      <c r="AU360" s="970">
        <v>0</v>
      </c>
      <c r="AV360" s="971"/>
      <c r="AW360" s="971"/>
      <c r="AX360" s="971"/>
      <c r="AY360" s="971"/>
      <c r="AZ360" s="972"/>
    </row>
    <row r="361" spans="1:55" ht="3" customHeight="1" x14ac:dyDescent="0.25">
      <c r="A361" s="1"/>
      <c r="B361" s="1"/>
      <c r="C361" s="1"/>
      <c r="D361" s="1"/>
      <c r="E361" s="1"/>
      <c r="F361" s="1"/>
      <c r="G361" s="1"/>
      <c r="H361" s="1"/>
      <c r="I361" s="4"/>
      <c r="J361" s="1"/>
      <c r="K361" s="1"/>
      <c r="L361" s="1"/>
      <c r="M361" s="1"/>
      <c r="N361" s="1"/>
      <c r="O361" s="1"/>
      <c r="P361" s="4"/>
      <c r="Q361" s="4"/>
      <c r="R361" s="1"/>
      <c r="S361" s="108"/>
      <c r="T361" s="108"/>
      <c r="U361" s="108"/>
      <c r="V361" s="108"/>
      <c r="W361" s="108"/>
      <c r="X361" s="108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5" ht="15.75" x14ac:dyDescent="0.25">
      <c r="A362" s="1"/>
      <c r="B362" s="1"/>
      <c r="C362" s="1" t="s">
        <v>3</v>
      </c>
      <c r="D362" s="1"/>
      <c r="E362" s="1"/>
      <c r="F362" s="1"/>
      <c r="G362" s="1"/>
      <c r="H362" s="1"/>
      <c r="I362" s="4"/>
      <c r="J362" s="1"/>
      <c r="K362" s="1"/>
      <c r="L362" s="1"/>
      <c r="M362" s="107"/>
      <c r="N362" s="107"/>
      <c r="O362" s="1"/>
      <c r="P362" s="39"/>
      <c r="Q362" s="39" t="s">
        <v>8</v>
      </c>
      <c r="R362" s="1"/>
      <c r="S362" s="970">
        <v>0</v>
      </c>
      <c r="T362" s="971"/>
      <c r="U362" s="971"/>
      <c r="V362" s="971"/>
      <c r="W362" s="971"/>
      <c r="X362" s="972"/>
      <c r="Y362" s="108"/>
      <c r="Z362" s="1"/>
      <c r="AA362" s="1"/>
      <c r="AB362" s="1" t="s">
        <v>172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013"/>
      <c r="AV362" s="1013"/>
      <c r="AW362" s="1013"/>
      <c r="AX362" s="1013"/>
      <c r="AY362" s="1013"/>
      <c r="AZ362" s="1013"/>
    </row>
    <row r="363" spans="1:55" ht="3" customHeight="1" x14ac:dyDescent="0.25">
      <c r="A363" s="1"/>
      <c r="B363" s="1"/>
      <c r="C363" s="1"/>
      <c r="D363" s="1"/>
      <c r="E363" s="1"/>
      <c r="F363" s="1"/>
      <c r="G363" s="1"/>
      <c r="H363" s="1"/>
      <c r="I363" s="4"/>
      <c r="J363" s="1"/>
      <c r="K363" s="1"/>
      <c r="L363" s="1"/>
      <c r="M363" s="1"/>
      <c r="N363" s="1"/>
      <c r="O363" s="1"/>
      <c r="P363" s="39"/>
      <c r="Q363" s="39"/>
      <c r="R363" s="1"/>
      <c r="S363" s="1"/>
      <c r="T363" s="1"/>
      <c r="U363" s="1"/>
      <c r="V363" s="1"/>
      <c r="W363" s="1"/>
      <c r="X363" s="1"/>
      <c r="Y363" s="108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5" ht="15.75" x14ac:dyDescent="0.25">
      <c r="A364" s="1"/>
      <c r="B364" s="1"/>
      <c r="C364" s="1" t="s">
        <v>105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39"/>
      <c r="Q364" s="39" t="s">
        <v>8</v>
      </c>
      <c r="R364" s="1"/>
      <c r="S364" s="970">
        <v>0</v>
      </c>
      <c r="T364" s="971"/>
      <c r="U364" s="971"/>
      <c r="V364" s="971"/>
      <c r="W364" s="971"/>
      <c r="X364" s="972"/>
      <c r="Y364" s="108"/>
      <c r="Z364" s="1"/>
      <c r="AA364" s="1"/>
      <c r="AB364" s="1" t="s">
        <v>174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970">
        <v>0</v>
      </c>
      <c r="AV364" s="971"/>
      <c r="AW364" s="971"/>
      <c r="AX364" s="971"/>
      <c r="AY364" s="971"/>
      <c r="AZ364" s="972"/>
      <c r="BB364" s="1"/>
      <c r="BC364" s="1"/>
    </row>
    <row r="365" spans="1:55" ht="3" customHeight="1" x14ac:dyDescent="0.25">
      <c r="A365" s="1"/>
      <c r="B365" s="1"/>
      <c r="C365" s="1"/>
      <c r="D365" s="1"/>
      <c r="E365" s="1"/>
      <c r="F365" s="1"/>
      <c r="G365" s="1"/>
      <c r="H365" s="1"/>
      <c r="I365" s="4"/>
      <c r="J365" s="1"/>
      <c r="K365" s="1"/>
      <c r="L365" s="1"/>
      <c r="M365" s="1"/>
      <c r="N365" s="1"/>
      <c r="O365" s="1"/>
      <c r="P365" s="39"/>
      <c r="Q365" s="39"/>
      <c r="R365" s="1"/>
      <c r="S365" s="108"/>
      <c r="T365" s="108"/>
      <c r="U365" s="108"/>
      <c r="V365" s="108"/>
      <c r="W365" s="108"/>
      <c r="X365" s="108"/>
      <c r="Y365" s="108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5" ht="15.75" x14ac:dyDescent="0.25">
      <c r="A366" s="1"/>
      <c r="B366" s="1"/>
      <c r="C366" s="1" t="s">
        <v>106</v>
      </c>
      <c r="D366" s="1"/>
      <c r="E366" s="1"/>
      <c r="F366" s="1"/>
      <c r="G366" s="1"/>
      <c r="H366" s="1"/>
      <c r="I366" s="4"/>
      <c r="J366" s="1"/>
      <c r="K366" s="1"/>
      <c r="L366" s="1"/>
      <c r="M366" s="1"/>
      <c r="N366" s="1"/>
      <c r="O366" s="1"/>
      <c r="P366" s="4"/>
      <c r="Q366" s="4" t="s">
        <v>8</v>
      </c>
      <c r="R366" s="1"/>
      <c r="S366" s="970">
        <v>0</v>
      </c>
      <c r="T366" s="971"/>
      <c r="U366" s="971"/>
      <c r="V366" s="971"/>
      <c r="W366" s="971"/>
      <c r="X366" s="972"/>
      <c r="Y366" s="108"/>
      <c r="Z366" s="1"/>
      <c r="AA366" s="1"/>
      <c r="AB366" s="1" t="s">
        <v>173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970">
        <v>0</v>
      </c>
      <c r="AV366" s="971"/>
      <c r="AW366" s="971"/>
      <c r="AX366" s="971"/>
      <c r="AY366" s="971"/>
      <c r="AZ366" s="972"/>
    </row>
    <row r="367" spans="1:55" ht="3" customHeight="1" x14ac:dyDescent="0.25">
      <c r="A367" s="1"/>
      <c r="B367" s="1"/>
      <c r="C367" s="1"/>
      <c r="D367" s="1"/>
      <c r="E367" s="1"/>
      <c r="F367" s="1"/>
      <c r="G367" s="1"/>
      <c r="H367" s="1"/>
      <c r="I367" s="4"/>
      <c r="J367" s="1"/>
      <c r="K367" s="1"/>
      <c r="L367" s="1"/>
      <c r="M367" s="1"/>
      <c r="N367" s="1"/>
      <c r="O367" s="1"/>
      <c r="P367" s="4"/>
      <c r="Q367" s="4"/>
      <c r="R367" s="1"/>
      <c r="S367" s="108"/>
      <c r="T367" s="108"/>
      <c r="U367" s="108"/>
      <c r="V367" s="108"/>
      <c r="W367" s="108"/>
      <c r="X367" s="108"/>
      <c r="Y367" s="1"/>
      <c r="Z367" s="1"/>
      <c r="AA367" s="1"/>
      <c r="AB367" s="1"/>
      <c r="AC367" s="1"/>
      <c r="AD367" s="1"/>
      <c r="AE367" s="1"/>
      <c r="AF367" s="39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5" ht="15.75" x14ac:dyDescent="0.25">
      <c r="A368" s="1"/>
      <c r="B368" s="1"/>
      <c r="C368" s="1" t="s">
        <v>183</v>
      </c>
      <c r="D368" s="1"/>
      <c r="E368" s="1"/>
      <c r="F368" s="1"/>
      <c r="G368" s="1"/>
      <c r="H368" s="1"/>
      <c r="I368" s="4"/>
      <c r="J368" s="1"/>
      <c r="K368" s="1"/>
      <c r="L368" s="1"/>
      <c r="M368" s="1"/>
      <c r="N368" s="1"/>
      <c r="O368" s="1"/>
      <c r="P368" s="39"/>
      <c r="Q368" s="39" t="s">
        <v>8</v>
      </c>
      <c r="R368" s="1"/>
      <c r="S368" s="970">
        <v>0</v>
      </c>
      <c r="T368" s="971"/>
      <c r="U368" s="971"/>
      <c r="V368" s="971"/>
      <c r="W368" s="971"/>
      <c r="X368" s="972"/>
      <c r="Y368" s="108"/>
      <c r="Z368" s="1"/>
      <c r="AA368" s="1"/>
      <c r="AB368" s="1" t="s">
        <v>175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970">
        <v>0</v>
      </c>
      <c r="AV368" s="971"/>
      <c r="AW368" s="971"/>
      <c r="AX368" s="971"/>
      <c r="AY368" s="971"/>
      <c r="AZ368" s="972"/>
    </row>
    <row r="369" spans="1:62" ht="3" customHeight="1" x14ac:dyDescent="0.25">
      <c r="A369" s="1"/>
      <c r="B369" s="1"/>
      <c r="C369" s="1"/>
      <c r="D369" s="1"/>
      <c r="E369" s="1"/>
      <c r="F369" s="1"/>
      <c r="G369" s="1"/>
      <c r="H369" s="1"/>
      <c r="I369" s="4"/>
      <c r="J369" s="1"/>
      <c r="K369" s="1"/>
      <c r="L369" s="1"/>
      <c r="M369" s="1"/>
      <c r="N369" s="1"/>
      <c r="O369" s="4"/>
      <c r="P369" s="4"/>
      <c r="Q369" s="4"/>
      <c r="R369" s="1"/>
      <c r="S369" s="108"/>
      <c r="T369" s="108"/>
      <c r="U369" s="108"/>
      <c r="V369" s="108"/>
      <c r="W369" s="108"/>
      <c r="X369" s="108"/>
      <c r="Y369" s="108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62" ht="15.75" x14ac:dyDescent="0.25">
      <c r="A370" s="1"/>
      <c r="B370" s="1"/>
      <c r="C370" s="1" t="s">
        <v>187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39" t="s">
        <v>8</v>
      </c>
      <c r="R370" s="1"/>
      <c r="S370" s="970">
        <v>0</v>
      </c>
      <c r="T370" s="971"/>
      <c r="U370" s="971"/>
      <c r="V370" s="971"/>
      <c r="W370" s="971"/>
      <c r="X370" s="972"/>
      <c r="Y370" s="108"/>
      <c r="Z370" s="1"/>
      <c r="AA370" s="1"/>
      <c r="AB370" s="1" t="s">
        <v>200</v>
      </c>
      <c r="AC370" s="1"/>
      <c r="AD370" s="1"/>
      <c r="AE370" s="1"/>
      <c r="AF370" s="4"/>
      <c r="AG370" s="5" t="s">
        <v>19</v>
      </c>
      <c r="AH370" s="67"/>
      <c r="AI370" s="73"/>
      <c r="AJ370" s="990">
        <v>0</v>
      </c>
      <c r="AK370" s="991"/>
      <c r="AL370" s="16"/>
      <c r="AM370" s="72" t="s">
        <v>132</v>
      </c>
      <c r="AN370" s="67"/>
      <c r="AO370" s="74"/>
      <c r="AP370" s="990">
        <v>0</v>
      </c>
      <c r="AQ370" s="991"/>
      <c r="AR370" s="119"/>
      <c r="AS370" s="1"/>
      <c r="AT370" s="1" t="s">
        <v>8</v>
      </c>
      <c r="AU370" s="970">
        <v>0</v>
      </c>
      <c r="AV370" s="971"/>
      <c r="AW370" s="971"/>
      <c r="AX370" s="971"/>
      <c r="AY370" s="971"/>
      <c r="AZ370" s="972"/>
    </row>
    <row r="371" spans="1:62" ht="3" customHeight="1" x14ac:dyDescent="0.25">
      <c r="A371" s="1"/>
      <c r="B371" s="1"/>
      <c r="Y371" s="108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62" ht="15.75" x14ac:dyDescent="0.25">
      <c r="A372" s="1"/>
      <c r="B372" s="1"/>
      <c r="Y372" s="108"/>
      <c r="Z372" s="1"/>
      <c r="AA372" s="1"/>
      <c r="AB372" s="1" t="s">
        <v>171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983">
        <v>0.4</v>
      </c>
      <c r="AS372" s="983"/>
      <c r="AT372" s="1" t="s">
        <v>8</v>
      </c>
      <c r="AU372" s="970">
        <v>0</v>
      </c>
      <c r="AV372" s="971"/>
      <c r="AW372" s="971"/>
      <c r="AX372" s="971"/>
      <c r="AY372" s="971"/>
      <c r="AZ372" s="972"/>
    </row>
    <row r="373" spans="1:62" ht="3" customHeight="1" x14ac:dyDescent="0.25">
      <c r="A373" s="1"/>
      <c r="B373" s="1"/>
      <c r="Y373" s="108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62" ht="15.75" x14ac:dyDescent="0.25">
      <c r="A374" s="1"/>
      <c r="B374" s="1"/>
      <c r="Y374" s="108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 t="s">
        <v>8</v>
      </c>
      <c r="AU374" s="110"/>
      <c r="AV374" s="110"/>
      <c r="AW374" s="110"/>
      <c r="AX374" s="110"/>
      <c r="AY374" s="110"/>
      <c r="AZ374" s="110"/>
    </row>
    <row r="375" spans="1:62" ht="3" customHeight="1" x14ac:dyDescent="0.25">
      <c r="A375" s="1"/>
      <c r="B375" s="1"/>
      <c r="C375" s="1"/>
      <c r="D375" s="1"/>
      <c r="E375" s="1"/>
      <c r="F375" s="1"/>
      <c r="G375" s="1"/>
      <c r="H375" s="1"/>
      <c r="I375" s="4"/>
      <c r="J375" s="1"/>
      <c r="K375" s="1"/>
      <c r="L375" s="1"/>
      <c r="M375" s="1"/>
      <c r="N375" s="1"/>
      <c r="O375" s="4"/>
      <c r="P375" s="4"/>
      <c r="Q375" s="4"/>
      <c r="R375" s="1"/>
      <c r="S375" s="108"/>
      <c r="T375" s="108"/>
      <c r="U375" s="108"/>
      <c r="V375" s="108"/>
      <c r="W375" s="108"/>
      <c r="X375" s="108"/>
      <c r="Y375" s="108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62" ht="15.75" x14ac:dyDescent="0.25">
      <c r="A376" s="1"/>
      <c r="B376" s="1" t="s">
        <v>154</v>
      </c>
      <c r="C376" s="1" t="s">
        <v>126</v>
      </c>
      <c r="D376" s="1"/>
      <c r="E376" s="1"/>
      <c r="F376" s="1"/>
      <c r="G376" s="1"/>
      <c r="H376" s="1"/>
      <c r="I376" s="4"/>
      <c r="J376" s="1"/>
      <c r="K376" s="1"/>
      <c r="L376" s="1"/>
      <c r="M376" s="1"/>
      <c r="N376" s="1"/>
      <c r="O376" s="1"/>
      <c r="P376" s="4"/>
      <c r="Q376" s="4" t="s">
        <v>8</v>
      </c>
      <c r="R376" s="1"/>
      <c r="S376" s="970">
        <v>0</v>
      </c>
      <c r="T376" s="971"/>
      <c r="U376" s="971"/>
      <c r="V376" s="971"/>
      <c r="W376" s="971"/>
      <c r="X376" s="972"/>
      <c r="Y376" s="108"/>
      <c r="Z376" s="1"/>
      <c r="AA376" s="1" t="s">
        <v>169</v>
      </c>
      <c r="AB376" s="1" t="s">
        <v>129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 t="s">
        <v>8</v>
      </c>
      <c r="AU376" s="970">
        <v>0</v>
      </c>
      <c r="AV376" s="971"/>
      <c r="AW376" s="971"/>
      <c r="AX376" s="971"/>
      <c r="AY376" s="971"/>
      <c r="AZ376" s="972"/>
    </row>
    <row r="377" spans="1:62" ht="3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08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62" ht="15.7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62" ht="3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08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62" ht="15.75" x14ac:dyDescent="0.25">
      <c r="A380" s="1"/>
      <c r="B380" s="1"/>
      <c r="C380" s="9" t="s">
        <v>4</v>
      </c>
      <c r="D380" s="1"/>
      <c r="E380" s="1"/>
      <c r="F380" s="1"/>
      <c r="G380" s="1"/>
      <c r="H380" s="1"/>
      <c r="I380" s="4"/>
      <c r="J380" s="1"/>
      <c r="K380" s="1"/>
      <c r="L380" s="1"/>
      <c r="M380" s="1"/>
      <c r="N380" s="1"/>
      <c r="O380" s="4"/>
      <c r="P380" s="4"/>
      <c r="Q380" s="39" t="s">
        <v>8</v>
      </c>
      <c r="R380" s="1"/>
      <c r="S380" s="985">
        <f>SUM(S348:X379)</f>
        <v>0</v>
      </c>
      <c r="T380" s="986"/>
      <c r="U380" s="986"/>
      <c r="V380" s="986"/>
      <c r="W380" s="986"/>
      <c r="X380" s="987"/>
      <c r="Y380" s="89"/>
      <c r="Z380" s="1"/>
      <c r="AA380" s="9" t="s">
        <v>4</v>
      </c>
      <c r="AB380" s="1"/>
      <c r="AC380" s="1"/>
      <c r="AD380" s="1"/>
      <c r="AE380" s="1"/>
      <c r="AF380" s="4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 t="s">
        <v>8</v>
      </c>
      <c r="AU380" s="985">
        <f>SUM(AU350:AZ379)</f>
        <v>0</v>
      </c>
      <c r="AV380" s="986"/>
      <c r="AW380" s="986"/>
      <c r="AX380" s="986"/>
      <c r="AY380" s="986"/>
      <c r="AZ380" s="987"/>
      <c r="BC380" s="134">
        <f>AU380-AU360</f>
        <v>0</v>
      </c>
    </row>
    <row r="381" spans="1:62" ht="16.5" thickBot="1" x14ac:dyDescent="0.3">
      <c r="A381" s="1"/>
      <c r="B381" s="1"/>
      <c r="C381" s="1"/>
      <c r="D381" s="1"/>
      <c r="E381" s="1"/>
      <c r="F381" s="1"/>
      <c r="G381" s="1"/>
      <c r="H381" s="1"/>
      <c r="I381" s="39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39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62" ht="21" thickTop="1" x14ac:dyDescent="0.3">
      <c r="A382" s="19"/>
      <c r="B382" s="973"/>
      <c r="C382" s="974"/>
      <c r="D382" s="974"/>
      <c r="E382" s="974"/>
      <c r="F382" s="974"/>
      <c r="G382" s="1006" t="s">
        <v>130</v>
      </c>
      <c r="H382" s="1006"/>
      <c r="I382" s="1006"/>
      <c r="J382" s="1006"/>
      <c r="K382" s="1006"/>
      <c r="L382" s="1006"/>
      <c r="M382" s="1006"/>
      <c r="N382" s="1006"/>
      <c r="O382" s="1006"/>
      <c r="P382" s="1006"/>
      <c r="Q382" s="1006"/>
      <c r="R382" s="1006"/>
      <c r="S382" s="1006"/>
      <c r="T382" s="1006"/>
      <c r="U382" s="1006"/>
      <c r="V382" s="1006"/>
      <c r="W382" s="1006"/>
      <c r="X382" s="1008"/>
      <c r="Y382" s="126"/>
      <c r="Z382" s="1010" t="s">
        <v>8</v>
      </c>
      <c r="AA382" s="974"/>
      <c r="AB382" s="981">
        <f>S380-AU380</f>
        <v>0</v>
      </c>
      <c r="AC382" s="981"/>
      <c r="AD382" s="981"/>
      <c r="AE382" s="981"/>
      <c r="AF382" s="981"/>
      <c r="AG382" s="981"/>
      <c r="AH382" s="981"/>
      <c r="AI382" s="981"/>
      <c r="AJ382" s="981"/>
      <c r="AK382" s="981"/>
      <c r="AL382" s="981"/>
      <c r="AM382" s="981"/>
      <c r="AN382" s="981"/>
      <c r="AO382" s="981"/>
      <c r="AP382" s="112"/>
      <c r="AQ382" s="112"/>
      <c r="AR382" s="112"/>
      <c r="AS382" s="113"/>
      <c r="AT382" s="113"/>
      <c r="AU382" s="113"/>
      <c r="AV382" s="113"/>
      <c r="AW382" s="113"/>
      <c r="AX382" s="113"/>
      <c r="AY382" s="113"/>
      <c r="AZ382" s="114"/>
      <c r="BD382" s="1012"/>
      <c r="BE382" s="989"/>
      <c r="BF382" s="989"/>
      <c r="BG382" s="989"/>
      <c r="BH382" s="989"/>
      <c r="BI382" s="989"/>
      <c r="BJ382" s="989"/>
    </row>
    <row r="383" spans="1:62" ht="21" thickBot="1" x14ac:dyDescent="0.35">
      <c r="A383" s="34"/>
      <c r="B383" s="975"/>
      <c r="C383" s="976"/>
      <c r="D383" s="976"/>
      <c r="E383" s="976"/>
      <c r="F383" s="976"/>
      <c r="G383" s="1007"/>
      <c r="H383" s="1007"/>
      <c r="I383" s="1007"/>
      <c r="J383" s="1007"/>
      <c r="K383" s="1007"/>
      <c r="L383" s="1007"/>
      <c r="M383" s="1007"/>
      <c r="N383" s="1007"/>
      <c r="O383" s="1007"/>
      <c r="P383" s="1007"/>
      <c r="Q383" s="1007"/>
      <c r="R383" s="1007"/>
      <c r="S383" s="1007"/>
      <c r="T383" s="1007"/>
      <c r="U383" s="1007"/>
      <c r="V383" s="1007"/>
      <c r="W383" s="1007"/>
      <c r="X383" s="1009"/>
      <c r="Y383" s="128"/>
      <c r="Z383" s="1011"/>
      <c r="AA383" s="976"/>
      <c r="AB383" s="982"/>
      <c r="AC383" s="982"/>
      <c r="AD383" s="982"/>
      <c r="AE383" s="982"/>
      <c r="AF383" s="982"/>
      <c r="AG383" s="982"/>
      <c r="AH383" s="982"/>
      <c r="AI383" s="982"/>
      <c r="AJ383" s="982"/>
      <c r="AK383" s="982"/>
      <c r="AL383" s="982"/>
      <c r="AM383" s="982"/>
      <c r="AN383" s="982"/>
      <c r="AO383" s="982"/>
      <c r="AP383" s="116"/>
      <c r="AQ383" s="116"/>
      <c r="AR383" s="116"/>
      <c r="AS383" s="117"/>
      <c r="AT383" s="117"/>
      <c r="AU383" s="117"/>
      <c r="AV383" s="117"/>
      <c r="AW383" s="117"/>
      <c r="AX383" s="117"/>
      <c r="AY383" s="117"/>
      <c r="AZ383" s="118"/>
    </row>
    <row r="384" spans="1:62" ht="16.5" thickTop="1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2:52" ht="15.75" x14ac:dyDescent="0.25">
      <c r="B385" s="1" t="s">
        <v>170</v>
      </c>
      <c r="C385" s="1" t="s">
        <v>155</v>
      </c>
      <c r="D385" s="1"/>
      <c r="E385" s="1"/>
      <c r="F385" s="1"/>
      <c r="G385" s="1"/>
      <c r="H385" s="1"/>
      <c r="I385" s="4"/>
      <c r="J385" s="1"/>
      <c r="K385" s="1"/>
      <c r="L385" s="1"/>
      <c r="M385" s="1"/>
      <c r="N385" s="1"/>
      <c r="O385" s="4"/>
      <c r="P385" s="4"/>
      <c r="Q385" s="4"/>
      <c r="R385" s="1"/>
      <c r="S385" s="108"/>
      <c r="T385" s="108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2:52" ht="15.75" x14ac:dyDescent="0.25">
      <c r="B386" s="1">
        <v>1</v>
      </c>
      <c r="C386" s="1" t="s">
        <v>107</v>
      </c>
      <c r="D386" s="1"/>
      <c r="E386" s="1"/>
      <c r="F386" s="1"/>
      <c r="G386" s="1"/>
      <c r="H386" s="1"/>
      <c r="I386" s="4"/>
      <c r="J386" s="1"/>
      <c r="K386" s="1"/>
      <c r="L386" s="1"/>
      <c r="M386" s="1"/>
      <c r="N386" s="1"/>
      <c r="O386" s="4"/>
      <c r="P386" s="4"/>
      <c r="Q386" s="4"/>
      <c r="R386" s="1"/>
      <c r="S386" s="108"/>
      <c r="T386" s="108"/>
      <c r="U386" s="108"/>
      <c r="V386" s="108"/>
      <c r="W386" s="108"/>
      <c r="X386" s="108"/>
      <c r="Y386" s="1"/>
      <c r="Z386" s="1"/>
      <c r="AA386" s="1">
        <v>2</v>
      </c>
      <c r="AB386" s="1" t="s">
        <v>171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983">
        <v>0.6</v>
      </c>
      <c r="AS386" s="983"/>
      <c r="AT386" s="1" t="s">
        <v>8</v>
      </c>
      <c r="AU386" s="970" t="e">
        <f>#REF!</f>
        <v>#REF!</v>
      </c>
      <c r="AV386" s="971"/>
      <c r="AW386" s="971"/>
      <c r="AX386" s="971"/>
      <c r="AY386" s="971"/>
      <c r="AZ386" s="972"/>
    </row>
    <row r="387" spans="2:52" ht="3" customHeight="1" x14ac:dyDescent="0.25">
      <c r="B387" s="1"/>
      <c r="C387" s="1"/>
      <c r="D387" s="1"/>
      <c r="E387" s="1"/>
      <c r="F387" s="1"/>
      <c r="G387" s="1"/>
      <c r="H387" s="1"/>
      <c r="I387" s="4"/>
      <c r="J387" s="1"/>
      <c r="K387" s="1"/>
      <c r="L387" s="1"/>
      <c r="M387" s="1"/>
      <c r="N387" s="1"/>
      <c r="O387" s="4"/>
      <c r="P387" s="4"/>
      <c r="Q387" s="4"/>
      <c r="R387" s="1"/>
      <c r="S387" s="108"/>
      <c r="T387" s="108"/>
      <c r="U387" s="108"/>
      <c r="V387" s="108"/>
      <c r="W387" s="108"/>
      <c r="X387" s="108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2:52" ht="15.75" x14ac:dyDescent="0.25">
      <c r="B388" s="1"/>
      <c r="C388" s="1" t="s">
        <v>127</v>
      </c>
      <c r="D388" s="1"/>
      <c r="E388" s="1"/>
      <c r="F388" s="1"/>
      <c r="G388" s="1"/>
      <c r="H388" s="1"/>
      <c r="I388" s="4"/>
      <c r="J388" s="1"/>
      <c r="K388" s="1"/>
      <c r="L388" s="1"/>
      <c r="M388" s="1"/>
      <c r="N388" s="1"/>
      <c r="O388" s="969">
        <v>3.0000000000000001E-3</v>
      </c>
      <c r="P388" s="969"/>
      <c r="Q388" s="4" t="s">
        <v>8</v>
      </c>
      <c r="R388" s="1"/>
      <c r="S388" s="970">
        <v>0</v>
      </c>
      <c r="T388" s="971"/>
      <c r="U388" s="971"/>
      <c r="V388" s="971"/>
      <c r="W388" s="971"/>
      <c r="X388" s="972"/>
      <c r="Y388" s="1"/>
      <c r="Z388" s="1"/>
      <c r="AA388" s="1">
        <v>3</v>
      </c>
      <c r="AB388" s="1" t="s">
        <v>186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 t="s">
        <v>8</v>
      </c>
      <c r="AU388" s="970">
        <v>0</v>
      </c>
      <c r="AV388" s="971"/>
      <c r="AW388" s="971"/>
      <c r="AX388" s="971"/>
      <c r="AY388" s="971"/>
      <c r="AZ388" s="972"/>
    </row>
    <row r="389" spans="2:52" ht="3" customHeight="1" x14ac:dyDescent="0.25">
      <c r="B389" s="1"/>
      <c r="C389" s="1"/>
      <c r="D389" s="1"/>
      <c r="E389" s="1"/>
      <c r="F389" s="1"/>
      <c r="G389" s="1"/>
      <c r="H389" s="1"/>
      <c r="I389" s="4"/>
      <c r="J389" s="1"/>
      <c r="K389" s="1"/>
      <c r="L389" s="1"/>
      <c r="M389" s="1"/>
      <c r="N389" s="1"/>
      <c r="O389" s="109"/>
      <c r="P389" s="109"/>
      <c r="Q389" s="4"/>
      <c r="R389" s="1"/>
      <c r="S389" s="106"/>
      <c r="T389" s="106"/>
      <c r="U389" s="106"/>
      <c r="V389" s="106"/>
      <c r="W389" s="106"/>
      <c r="X389" s="106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2:52" ht="15.75" x14ac:dyDescent="0.25">
      <c r="B390" s="1"/>
      <c r="C390" s="1" t="s">
        <v>131</v>
      </c>
      <c r="D390" s="1"/>
      <c r="E390" s="1"/>
      <c r="F390" s="1"/>
      <c r="G390" s="1"/>
      <c r="H390" s="1"/>
      <c r="I390" s="4"/>
      <c r="J390" s="1"/>
      <c r="K390" s="1"/>
      <c r="L390" s="1"/>
      <c r="M390" s="1"/>
      <c r="N390" s="1"/>
      <c r="O390" s="969">
        <v>8.8999999999999999E-3</v>
      </c>
      <c r="P390" s="969"/>
      <c r="Q390" s="4" t="s">
        <v>8</v>
      </c>
      <c r="R390" s="1"/>
      <c r="S390" s="970">
        <v>0</v>
      </c>
      <c r="T390" s="971"/>
      <c r="U390" s="971"/>
      <c r="V390" s="971"/>
      <c r="W390" s="971"/>
      <c r="X390" s="972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2:52" ht="3" customHeight="1" x14ac:dyDescent="0.25">
      <c r="B391" s="1"/>
      <c r="C391" s="1"/>
      <c r="D391" s="1"/>
      <c r="E391" s="1"/>
      <c r="F391" s="1"/>
      <c r="G391" s="1"/>
      <c r="H391" s="1"/>
      <c r="I391" s="4"/>
      <c r="J391" s="1"/>
      <c r="K391" s="1"/>
      <c r="L391" s="1"/>
      <c r="M391" s="1"/>
      <c r="N391" s="1"/>
      <c r="O391" s="109"/>
      <c r="P391" s="109"/>
      <c r="Q391" s="4"/>
      <c r="R391" s="1"/>
      <c r="S391" s="106"/>
      <c r="T391" s="106"/>
      <c r="U391" s="106"/>
      <c r="V391" s="106"/>
      <c r="W391" s="106"/>
      <c r="X391" s="106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2:52" ht="15.75" x14ac:dyDescent="0.25">
      <c r="B392" s="1"/>
      <c r="C392" s="1" t="s">
        <v>156</v>
      </c>
      <c r="D392" s="1"/>
      <c r="E392" s="1"/>
      <c r="F392" s="1"/>
      <c r="G392" s="1"/>
      <c r="H392" s="1"/>
      <c r="I392" s="4"/>
      <c r="J392" s="1"/>
      <c r="K392" s="1"/>
      <c r="L392" s="1"/>
      <c r="M392" s="1"/>
      <c r="N392" s="1"/>
      <c r="O392" s="969">
        <v>3.6999999999999998E-2</v>
      </c>
      <c r="P392" s="969"/>
      <c r="Q392" s="4" t="s">
        <v>8</v>
      </c>
      <c r="R392" s="1"/>
      <c r="S392" s="970">
        <v>0</v>
      </c>
      <c r="T392" s="971"/>
      <c r="U392" s="971"/>
      <c r="V392" s="971"/>
      <c r="W392" s="971"/>
      <c r="X392" s="972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</sheetData>
  <mergeCells count="399">
    <mergeCell ref="AM95:AO95"/>
    <mergeCell ref="AU95:AZ95"/>
    <mergeCell ref="O136:P136"/>
    <mergeCell ref="S136:X136"/>
    <mergeCell ref="AM161:AO161"/>
    <mergeCell ref="AU161:AZ161"/>
    <mergeCell ref="AA255:AA256"/>
    <mergeCell ref="AJ239:AK239"/>
    <mergeCell ref="AJ173:AK173"/>
    <mergeCell ref="AN195:AO195"/>
    <mergeCell ref="S165:X165"/>
    <mergeCell ref="S169:X169"/>
    <mergeCell ref="Z189:Z190"/>
    <mergeCell ref="AA189:AA190"/>
    <mergeCell ref="S167:X167"/>
    <mergeCell ref="AU243:AZ243"/>
    <mergeCell ref="AR245:AS245"/>
    <mergeCell ref="AU253:AZ253"/>
    <mergeCell ref="AU239:AZ239"/>
    <mergeCell ref="AM229:AO229"/>
    <mergeCell ref="AP107:AQ107"/>
    <mergeCell ref="AR128:AS128"/>
    <mergeCell ref="S173:X173"/>
    <mergeCell ref="AR239:AS239"/>
    <mergeCell ref="S171:X171"/>
    <mergeCell ref="K293:L293"/>
    <mergeCell ref="K277:X277"/>
    <mergeCell ref="S291:X291"/>
    <mergeCell ref="K213:X213"/>
    <mergeCell ref="S183:X183"/>
    <mergeCell ref="O199:P199"/>
    <mergeCell ref="O197:P197"/>
    <mergeCell ref="S197:X197"/>
    <mergeCell ref="S187:X187"/>
    <mergeCell ref="X189:X190"/>
    <mergeCell ref="S195:X195"/>
    <mergeCell ref="K279:X279"/>
    <mergeCell ref="O195:P195"/>
    <mergeCell ref="K229:L229"/>
    <mergeCell ref="S231:X231"/>
    <mergeCell ref="G189:W190"/>
    <mergeCell ref="S239:X239"/>
    <mergeCell ref="K227:L227"/>
    <mergeCell ref="K215:X215"/>
    <mergeCell ref="S261:X261"/>
    <mergeCell ref="K281:X281"/>
    <mergeCell ref="K275:X275"/>
    <mergeCell ref="O261:P261"/>
    <mergeCell ref="K295:L295"/>
    <mergeCell ref="S303:X303"/>
    <mergeCell ref="S305:X305"/>
    <mergeCell ref="AA321:AA322"/>
    <mergeCell ref="Z321:Z322"/>
    <mergeCell ref="S331:X331"/>
    <mergeCell ref="O331:P331"/>
    <mergeCell ref="S315:X315"/>
    <mergeCell ref="S299:X299"/>
    <mergeCell ref="O329:P329"/>
    <mergeCell ref="S327:X327"/>
    <mergeCell ref="O327:P327"/>
    <mergeCell ref="S301:X301"/>
    <mergeCell ref="S295:X295"/>
    <mergeCell ref="B382:F383"/>
    <mergeCell ref="G382:W383"/>
    <mergeCell ref="X382:X383"/>
    <mergeCell ref="S366:X366"/>
    <mergeCell ref="BD321:BJ321"/>
    <mergeCell ref="BD255:BJ255"/>
    <mergeCell ref="AR259:AS259"/>
    <mergeCell ref="AU259:AZ259"/>
    <mergeCell ref="AH275:AY275"/>
    <mergeCell ref="AR311:AS311"/>
    <mergeCell ref="AU311:AZ311"/>
    <mergeCell ref="AU305:AZ305"/>
    <mergeCell ref="AJ305:AK305"/>
    <mergeCell ref="AP305:AQ305"/>
    <mergeCell ref="AH281:AM281"/>
    <mergeCell ref="AP287:AQ287"/>
    <mergeCell ref="AU287:AZ287"/>
    <mergeCell ref="AH279:AW279"/>
    <mergeCell ref="AO277:AS277"/>
    <mergeCell ref="AH277:AL277"/>
    <mergeCell ref="AU263:AZ263"/>
    <mergeCell ref="AH342:AL342"/>
    <mergeCell ref="AB321:AO322"/>
    <mergeCell ref="AH340:AY340"/>
    <mergeCell ref="S348:X348"/>
    <mergeCell ref="AU329:AZ329"/>
    <mergeCell ref="K358:L358"/>
    <mergeCell ref="K360:L360"/>
    <mergeCell ref="S354:X354"/>
    <mergeCell ref="S360:X360"/>
    <mergeCell ref="S362:X362"/>
    <mergeCell ref="S356:X356"/>
    <mergeCell ref="AU299:AZ299"/>
    <mergeCell ref="K340:X340"/>
    <mergeCell ref="AU325:AZ325"/>
    <mergeCell ref="AU301:AZ301"/>
    <mergeCell ref="AU319:AZ319"/>
    <mergeCell ref="AR305:AS305"/>
    <mergeCell ref="AU303:AZ303"/>
    <mergeCell ref="AM293:AO293"/>
    <mergeCell ref="AU293:AZ293"/>
    <mergeCell ref="O333:P333"/>
    <mergeCell ref="S333:X333"/>
    <mergeCell ref="AU291:AZ291"/>
    <mergeCell ref="AR307:AS307"/>
    <mergeCell ref="AU307:AZ307"/>
    <mergeCell ref="AP289:AQ289"/>
    <mergeCell ref="AU327:AZ327"/>
    <mergeCell ref="AR325:AS325"/>
    <mergeCell ref="S329:X329"/>
    <mergeCell ref="S319:X319"/>
    <mergeCell ref="S297:X297"/>
    <mergeCell ref="AU315:AZ315"/>
    <mergeCell ref="AU309:AZ309"/>
    <mergeCell ref="AM295:AO295"/>
    <mergeCell ref="AU295:AZ295"/>
    <mergeCell ref="AU297:AZ297"/>
    <mergeCell ref="BD382:BJ382"/>
    <mergeCell ref="AR386:AS386"/>
    <mergeCell ref="AU386:AZ386"/>
    <mergeCell ref="AU354:AZ354"/>
    <mergeCell ref="AR372:AS372"/>
    <mergeCell ref="AU372:AZ372"/>
    <mergeCell ref="AU370:AZ370"/>
    <mergeCell ref="AU364:AZ364"/>
    <mergeCell ref="AP354:AQ354"/>
    <mergeCell ref="Z382:Z383"/>
    <mergeCell ref="AA382:AA383"/>
    <mergeCell ref="AB382:AO383"/>
    <mergeCell ref="AJ370:AK370"/>
    <mergeCell ref="AM360:AO360"/>
    <mergeCell ref="O392:P392"/>
    <mergeCell ref="S392:X392"/>
    <mergeCell ref="S390:X390"/>
    <mergeCell ref="S388:X388"/>
    <mergeCell ref="O388:P388"/>
    <mergeCell ref="O390:P390"/>
    <mergeCell ref="S370:X370"/>
    <mergeCell ref="S376:X376"/>
    <mergeCell ref="S380:X380"/>
    <mergeCell ref="AU388:AZ388"/>
    <mergeCell ref="AU362:AZ362"/>
    <mergeCell ref="S368:X368"/>
    <mergeCell ref="S364:X364"/>
    <mergeCell ref="S358:X358"/>
    <mergeCell ref="AU356:AZ356"/>
    <mergeCell ref="AO342:AS342"/>
    <mergeCell ref="AH344:AW344"/>
    <mergeCell ref="AU350:AZ350"/>
    <mergeCell ref="AJ352:AK352"/>
    <mergeCell ref="AP352:AQ352"/>
    <mergeCell ref="AU352:AZ352"/>
    <mergeCell ref="AJ354:AK354"/>
    <mergeCell ref="AH346:AM346"/>
    <mergeCell ref="AU376:AZ376"/>
    <mergeCell ref="AU380:AZ380"/>
    <mergeCell ref="K342:X342"/>
    <mergeCell ref="AP370:AQ370"/>
    <mergeCell ref="AU366:AZ366"/>
    <mergeCell ref="AU368:AZ368"/>
    <mergeCell ref="AU360:AZ360"/>
    <mergeCell ref="S352:X352"/>
    <mergeCell ref="K344:X344"/>
    <mergeCell ref="K346:X346"/>
    <mergeCell ref="AU62:AZ62"/>
    <mergeCell ref="AU109:AZ109"/>
    <mergeCell ref="B321:F322"/>
    <mergeCell ref="G321:W322"/>
    <mergeCell ref="X321:X322"/>
    <mergeCell ref="S287:X287"/>
    <mergeCell ref="AH209:AY209"/>
    <mergeCell ref="AU229:AZ229"/>
    <mergeCell ref="AU221:AZ221"/>
    <mergeCell ref="S227:X227"/>
    <mergeCell ref="S229:X229"/>
    <mergeCell ref="AU237:AZ237"/>
    <mergeCell ref="S225:X225"/>
    <mergeCell ref="S223:X223"/>
    <mergeCell ref="S221:X221"/>
    <mergeCell ref="O265:P265"/>
    <mergeCell ref="S265:X265"/>
    <mergeCell ref="Z255:Z256"/>
    <mergeCell ref="S249:X249"/>
    <mergeCell ref="S237:X237"/>
    <mergeCell ref="AU261:AZ261"/>
    <mergeCell ref="AU249:AZ249"/>
    <mergeCell ref="AU245:AZ245"/>
    <mergeCell ref="AR241:AS241"/>
    <mergeCell ref="BD54:BJ54"/>
    <mergeCell ref="AR58:AS58"/>
    <mergeCell ref="AU58:AZ58"/>
    <mergeCell ref="BD189:BJ189"/>
    <mergeCell ref="BD124:BJ124"/>
    <mergeCell ref="AU165:AZ165"/>
    <mergeCell ref="AU167:AZ167"/>
    <mergeCell ref="AH75:AY75"/>
    <mergeCell ref="AM97:AO97"/>
    <mergeCell ref="AH81:AM81"/>
    <mergeCell ref="AP87:AQ87"/>
    <mergeCell ref="AP157:AQ157"/>
    <mergeCell ref="AO77:AS77"/>
    <mergeCell ref="AU183:AZ183"/>
    <mergeCell ref="AH149:AM149"/>
    <mergeCell ref="AU163:AZ163"/>
    <mergeCell ref="AP155:AQ155"/>
    <mergeCell ref="AU60:AZ60"/>
    <mergeCell ref="AN60:AO60"/>
    <mergeCell ref="AH147:AW147"/>
    <mergeCell ref="AP173:AQ173"/>
    <mergeCell ref="AU187:AZ187"/>
    <mergeCell ref="AU111:AZ111"/>
    <mergeCell ref="AU99:AZ99"/>
    <mergeCell ref="AU132:AZ132"/>
    <mergeCell ref="AU155:AZ155"/>
    <mergeCell ref="AU173:AZ173"/>
    <mergeCell ref="AM163:AO163"/>
    <mergeCell ref="AR193:AS193"/>
    <mergeCell ref="AO211:AS211"/>
    <mergeCell ref="AH215:AQ215"/>
    <mergeCell ref="AU179:AZ179"/>
    <mergeCell ref="AR181:AS181"/>
    <mergeCell ref="AH213:AW213"/>
    <mergeCell ref="AH211:AL211"/>
    <mergeCell ref="AU193:AZ193"/>
    <mergeCell ref="AU157:AZ157"/>
    <mergeCell ref="AU195:AZ195"/>
    <mergeCell ref="AR177:AS177"/>
    <mergeCell ref="AU177:AZ177"/>
    <mergeCell ref="AR175:AS175"/>
    <mergeCell ref="AU175:AZ175"/>
    <mergeCell ref="AU159:AZ159"/>
    <mergeCell ref="AU169:AZ169"/>
    <mergeCell ref="O134:P134"/>
    <mergeCell ref="AU233:AZ233"/>
    <mergeCell ref="O201:P201"/>
    <mergeCell ref="S201:X201"/>
    <mergeCell ref="AM227:AO227"/>
    <mergeCell ref="AP223:AQ223"/>
    <mergeCell ref="AU227:AZ227"/>
    <mergeCell ref="AU171:AZ171"/>
    <mergeCell ref="AH143:AY143"/>
    <mergeCell ref="AP221:AQ221"/>
    <mergeCell ref="S159:X159"/>
    <mergeCell ref="S233:X233"/>
    <mergeCell ref="K147:X147"/>
    <mergeCell ref="K149:X149"/>
    <mergeCell ref="S155:X155"/>
    <mergeCell ref="S151:X151"/>
    <mergeCell ref="S157:X157"/>
    <mergeCell ref="AU219:AZ219"/>
    <mergeCell ref="AU231:AZ231"/>
    <mergeCell ref="AU223:AZ223"/>
    <mergeCell ref="S161:X161"/>
    <mergeCell ref="S163:X163"/>
    <mergeCell ref="K161:L161"/>
    <mergeCell ref="K163:L163"/>
    <mergeCell ref="AU52:AZ52"/>
    <mergeCell ref="AU36:AZ36"/>
    <mergeCell ref="S52:X52"/>
    <mergeCell ref="Z54:Z55"/>
    <mergeCell ref="AA54:AA55"/>
    <mergeCell ref="AB54:AO55"/>
    <mergeCell ref="S89:X89"/>
    <mergeCell ref="K145:X145"/>
    <mergeCell ref="AH145:AL145"/>
    <mergeCell ref="AO145:AS145"/>
    <mergeCell ref="AP89:AQ89"/>
    <mergeCell ref="Z124:Z125"/>
    <mergeCell ref="AA124:AA125"/>
    <mergeCell ref="AB124:AO125"/>
    <mergeCell ref="S97:X97"/>
    <mergeCell ref="S130:X130"/>
    <mergeCell ref="AU103:AZ103"/>
    <mergeCell ref="AU113:AZ113"/>
    <mergeCell ref="K143:X143"/>
    <mergeCell ref="AU128:AZ128"/>
    <mergeCell ref="AU130:AZ130"/>
    <mergeCell ref="S132:X132"/>
    <mergeCell ref="S134:X134"/>
    <mergeCell ref="O132:P132"/>
    <mergeCell ref="AH77:AL77"/>
    <mergeCell ref="K79:X79"/>
    <mergeCell ref="AH79:AW79"/>
    <mergeCell ref="AU97:AZ97"/>
    <mergeCell ref="AU101:AZ101"/>
    <mergeCell ref="AU87:AZ87"/>
    <mergeCell ref="AU89:AZ89"/>
    <mergeCell ref="S20:X20"/>
    <mergeCell ref="AP20:AQ20"/>
    <mergeCell ref="AM28:AO28"/>
    <mergeCell ref="AU20:AZ20"/>
    <mergeCell ref="AU22:AZ22"/>
    <mergeCell ref="S38:X38"/>
    <mergeCell ref="S48:X48"/>
    <mergeCell ref="AU48:AZ48"/>
    <mergeCell ref="AJ38:AK38"/>
    <mergeCell ref="AP38:AQ38"/>
    <mergeCell ref="AU38:AZ38"/>
    <mergeCell ref="AR44:AS44"/>
    <mergeCell ref="AU44:AZ44"/>
    <mergeCell ref="AR40:AS40"/>
    <mergeCell ref="AU40:AZ40"/>
    <mergeCell ref="AU42:AZ42"/>
    <mergeCell ref="S36:X36"/>
    <mergeCell ref="S26:X26"/>
    <mergeCell ref="S22:X22"/>
    <mergeCell ref="AU28:AZ28"/>
    <mergeCell ref="K24:L24"/>
    <mergeCell ref="S24:X24"/>
    <mergeCell ref="S34:X34"/>
    <mergeCell ref="AU34:AZ34"/>
    <mergeCell ref="S28:X28"/>
    <mergeCell ref="S32:X32"/>
    <mergeCell ref="AU30:AZ30"/>
    <mergeCell ref="AU32:AZ32"/>
    <mergeCell ref="S30:X30"/>
    <mergeCell ref="AM26:AO26"/>
    <mergeCell ref="AU26:AZ26"/>
    <mergeCell ref="AU122:AZ122"/>
    <mergeCell ref="AU91:AZ91"/>
    <mergeCell ref="AU105:AZ105"/>
    <mergeCell ref="AU118:AZ118"/>
    <mergeCell ref="AU107:AZ107"/>
    <mergeCell ref="AU85:AZ85"/>
    <mergeCell ref="AJ107:AK107"/>
    <mergeCell ref="K6:X6"/>
    <mergeCell ref="AH6:AY6"/>
    <mergeCell ref="K8:X8"/>
    <mergeCell ref="AH8:AL8"/>
    <mergeCell ref="AO8:AS8"/>
    <mergeCell ref="K10:X10"/>
    <mergeCell ref="AH10:AW10"/>
    <mergeCell ref="AU18:AZ18"/>
    <mergeCell ref="K12:X12"/>
    <mergeCell ref="AH12:AM12"/>
    <mergeCell ref="S14:X14"/>
    <mergeCell ref="S18:X18"/>
    <mergeCell ref="AP18:AQ18"/>
    <mergeCell ref="K28:L28"/>
    <mergeCell ref="K26:L26"/>
    <mergeCell ref="K95:L95"/>
    <mergeCell ref="K97:L97"/>
    <mergeCell ref="B54:F55"/>
    <mergeCell ref="G54:W55"/>
    <mergeCell ref="X54:X55"/>
    <mergeCell ref="S87:X87"/>
    <mergeCell ref="S95:X95"/>
    <mergeCell ref="S64:X64"/>
    <mergeCell ref="O64:P64"/>
    <mergeCell ref="S60:X60"/>
    <mergeCell ref="O60:P60"/>
    <mergeCell ref="O66:P66"/>
    <mergeCell ref="S66:X66"/>
    <mergeCell ref="O130:P130"/>
    <mergeCell ref="G124:W125"/>
    <mergeCell ref="X124:X125"/>
    <mergeCell ref="K75:X75"/>
    <mergeCell ref="O62:P62"/>
    <mergeCell ref="S62:X62"/>
    <mergeCell ref="B124:F125"/>
    <mergeCell ref="K77:X77"/>
    <mergeCell ref="S122:X122"/>
    <mergeCell ref="K81:X81"/>
    <mergeCell ref="S101:X101"/>
    <mergeCell ref="S83:X83"/>
    <mergeCell ref="S91:X91"/>
    <mergeCell ref="K93:L93"/>
    <mergeCell ref="S93:X93"/>
    <mergeCell ref="S118:X118"/>
    <mergeCell ref="S105:X105"/>
    <mergeCell ref="S99:X99"/>
    <mergeCell ref="S107:X107"/>
    <mergeCell ref="S103:X103"/>
    <mergeCell ref="AU241:AZ241"/>
    <mergeCell ref="AU289:AZ289"/>
    <mergeCell ref="S293:X293"/>
    <mergeCell ref="S289:X289"/>
    <mergeCell ref="S283:X283"/>
    <mergeCell ref="B189:F190"/>
    <mergeCell ref="B255:F256"/>
    <mergeCell ref="G255:W256"/>
    <mergeCell ref="X255:X256"/>
    <mergeCell ref="K211:X211"/>
    <mergeCell ref="AU235:AZ235"/>
    <mergeCell ref="AU197:AZ197"/>
    <mergeCell ref="AB189:AO190"/>
    <mergeCell ref="K209:X209"/>
    <mergeCell ref="S199:X199"/>
    <mergeCell ref="S217:X217"/>
    <mergeCell ref="AP239:AQ239"/>
    <mergeCell ref="S253:X253"/>
    <mergeCell ref="AB255:AO256"/>
    <mergeCell ref="O263:P263"/>
    <mergeCell ref="S263:X263"/>
    <mergeCell ref="S235:X235"/>
    <mergeCell ref="O267:P267"/>
    <mergeCell ref="S267:X267"/>
  </mergeCells>
  <pageMargins left="0.19685039370078741" right="0.19685039370078741" top="0.23622047244094491" bottom="0.23622047244094491" header="0.31496062992125984" footer="0.31496062992125984"/>
  <pageSetup paperSize="9" scale="66" orientation="portrait" horizontalDpi="4294967293" verticalDpi="300" r:id="rId1"/>
  <headerFooter>
    <oddFooter>&amp;Rsdm.docx.</oddFooter>
  </headerFooter>
  <rowBreaks count="5" manualBreakCount="5">
    <brk id="68" max="51" man="1"/>
    <brk id="137" max="51" man="1"/>
    <brk id="202" max="51" man="1"/>
    <brk id="269" max="51" man="1"/>
    <brk id="334" max="5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B852"/>
  <sheetViews>
    <sheetView view="pageBreakPreview" topLeftCell="A18" zoomScale="70" zoomScaleSheetLayoutView="70" workbookViewId="0">
      <selection activeCell="BL44" sqref="BL44"/>
    </sheetView>
  </sheetViews>
  <sheetFormatPr defaultRowHeight="12.75" x14ac:dyDescent="0.2"/>
  <cols>
    <col min="1" max="1" width="3.7109375" customWidth="1"/>
    <col min="2" max="11" width="2.7109375" customWidth="1"/>
    <col min="12" max="12" width="3.7109375" customWidth="1"/>
    <col min="13" max="14" width="2.7109375" customWidth="1"/>
    <col min="15" max="15" width="3.85546875" customWidth="1"/>
    <col min="16" max="16" width="3.42578125" customWidth="1"/>
    <col min="17" max="17" width="2.7109375" customWidth="1"/>
    <col min="18" max="18" width="2.140625" customWidth="1"/>
    <col min="19" max="24" width="3.28515625" customWidth="1"/>
    <col min="25" max="40" width="2.7109375" customWidth="1"/>
    <col min="41" max="41" width="3.7109375" customWidth="1"/>
    <col min="42" max="42" width="2.5703125" customWidth="1"/>
    <col min="43" max="43" width="3.5703125" customWidth="1"/>
    <col min="44" max="46" width="2.7109375" customWidth="1"/>
    <col min="47" max="52" width="2.85546875" customWidth="1"/>
    <col min="53" max="54" width="2.7109375" customWidth="1"/>
    <col min="55" max="55" width="16" customWidth="1"/>
    <col min="56" max="112" width="2.7109375" customWidth="1"/>
    <col min="113" max="114" width="3.7109375" customWidth="1"/>
  </cols>
  <sheetData>
    <row r="1" spans="1:52" ht="15.7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2" ht="18.75" x14ac:dyDescent="0.3">
      <c r="A2" s="1"/>
      <c r="B2" s="1"/>
      <c r="C2" s="70"/>
      <c r="D2" s="70"/>
      <c r="E2" s="70"/>
      <c r="F2" s="70"/>
      <c r="G2" s="70"/>
      <c r="H2" s="70"/>
      <c r="I2" s="70"/>
      <c r="J2" s="70"/>
      <c r="K2" s="70"/>
      <c r="L2" s="70"/>
      <c r="M2" s="70" t="s">
        <v>350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1"/>
      <c r="AY2" s="1"/>
    </row>
    <row r="3" spans="1:52" ht="15.75" x14ac:dyDescent="0.25">
      <c r="A3" s="1"/>
      <c r="B3" s="1"/>
      <c r="C3" s="1"/>
      <c r="D3" s="1"/>
      <c r="E3" s="1"/>
      <c r="F3" s="1"/>
      <c r="G3" s="1"/>
      <c r="H3" s="1"/>
      <c r="I3" s="3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2" ht="22.5" x14ac:dyDescent="0.3">
      <c r="A4" s="1"/>
      <c r="B4" s="1"/>
      <c r="C4" s="70"/>
      <c r="D4" s="70"/>
      <c r="E4" s="70"/>
      <c r="F4" s="70"/>
      <c r="G4" s="70"/>
      <c r="H4" s="70"/>
      <c r="I4" s="70"/>
      <c r="J4" s="70"/>
      <c r="K4" s="70"/>
      <c r="L4" s="70"/>
      <c r="M4" s="71" t="s">
        <v>15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1"/>
      <c r="AY4" s="1"/>
    </row>
    <row r="5" spans="1:52" ht="15.75" x14ac:dyDescent="0.25">
      <c r="A5" s="1"/>
      <c r="B5" s="1"/>
      <c r="C5" s="1"/>
      <c r="D5" s="1"/>
      <c r="E5" s="1"/>
      <c r="F5" s="1"/>
      <c r="G5" s="1"/>
      <c r="H5" s="1"/>
      <c r="I5" s="3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2" ht="15.75" x14ac:dyDescent="0.25">
      <c r="A6" s="1"/>
      <c r="B6" s="5"/>
      <c r="C6" s="6" t="s">
        <v>7</v>
      </c>
      <c r="D6" s="7"/>
      <c r="E6" s="7"/>
      <c r="F6" s="7"/>
      <c r="G6" s="7"/>
      <c r="H6" s="7"/>
      <c r="I6" s="11" t="s">
        <v>8</v>
      </c>
      <c r="J6" s="7"/>
      <c r="K6" s="994" t="str">
        <f>'Rekap1 +tunjangan'!B25</f>
        <v>ARIFUZZAMAN, Amd</v>
      </c>
      <c r="L6" s="995"/>
      <c r="M6" s="995"/>
      <c r="N6" s="995"/>
      <c r="O6" s="995"/>
      <c r="P6" s="995"/>
      <c r="Q6" s="995"/>
      <c r="R6" s="995"/>
      <c r="S6" s="995"/>
      <c r="T6" s="995"/>
      <c r="U6" s="995"/>
      <c r="V6" s="995"/>
      <c r="W6" s="995"/>
      <c r="X6" s="996"/>
      <c r="Y6" s="90"/>
      <c r="Z6" s="1"/>
      <c r="AA6" s="8" t="s">
        <v>208</v>
      </c>
      <c r="AB6" s="7"/>
      <c r="AC6" s="7"/>
      <c r="AD6" s="7"/>
      <c r="AE6" s="7"/>
      <c r="AF6" s="11" t="s">
        <v>8</v>
      </c>
      <c r="AG6" s="7"/>
      <c r="AH6" s="994" t="s">
        <v>441</v>
      </c>
      <c r="AI6" s="994"/>
      <c r="AJ6" s="994"/>
      <c r="AK6" s="994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1004"/>
    </row>
    <row r="7" spans="1:52" ht="3" customHeight="1" x14ac:dyDescent="0.25">
      <c r="A7" s="1"/>
      <c r="B7" s="1"/>
      <c r="C7" s="1"/>
      <c r="D7" s="1"/>
      <c r="E7" s="1"/>
      <c r="F7" s="1"/>
      <c r="G7" s="1"/>
      <c r="H7" s="1"/>
      <c r="I7" s="10"/>
      <c r="J7" s="1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1"/>
      <c r="AA7" s="2"/>
      <c r="AB7" s="1"/>
      <c r="AC7" s="1"/>
      <c r="AD7" s="1"/>
      <c r="AE7" s="1"/>
      <c r="AF7" s="12"/>
      <c r="AG7" s="1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1"/>
      <c r="AY7" s="1"/>
    </row>
    <row r="8" spans="1:52" ht="15.75" x14ac:dyDescent="0.25">
      <c r="A8" s="1"/>
      <c r="B8" s="5"/>
      <c r="C8" s="6" t="s">
        <v>21</v>
      </c>
      <c r="D8" s="7"/>
      <c r="E8" s="7"/>
      <c r="F8" s="7"/>
      <c r="G8" s="7"/>
      <c r="H8" s="7"/>
      <c r="I8" s="11" t="s">
        <v>8</v>
      </c>
      <c r="J8" s="7"/>
      <c r="K8" s="994" t="s">
        <v>405</v>
      </c>
      <c r="L8" s="995"/>
      <c r="M8" s="995"/>
      <c r="N8" s="995"/>
      <c r="O8" s="995"/>
      <c r="P8" s="995"/>
      <c r="Q8" s="995"/>
      <c r="R8" s="995"/>
      <c r="S8" s="995"/>
      <c r="T8" s="995"/>
      <c r="U8" s="995"/>
      <c r="V8" s="995"/>
      <c r="W8" s="995"/>
      <c r="X8" s="996"/>
      <c r="Y8" s="90"/>
      <c r="Z8" s="1"/>
      <c r="AA8" s="8" t="s">
        <v>12</v>
      </c>
      <c r="AB8" s="7"/>
      <c r="AC8" s="7"/>
      <c r="AD8" s="7"/>
      <c r="AE8" s="7"/>
      <c r="AF8" s="11" t="s">
        <v>8</v>
      </c>
      <c r="AG8" s="7"/>
      <c r="AH8" s="997">
        <f>pandu!AH8</f>
        <v>42659</v>
      </c>
      <c r="AI8" s="997"/>
      <c r="AJ8" s="997"/>
      <c r="AK8" s="997"/>
      <c r="AL8" s="997"/>
      <c r="AM8" s="67" t="s">
        <v>18</v>
      </c>
      <c r="AN8" s="7"/>
      <c r="AO8" s="997">
        <f>pandu!AO8</f>
        <v>42689</v>
      </c>
      <c r="AP8" s="997"/>
      <c r="AQ8" s="997"/>
      <c r="AR8" s="997"/>
      <c r="AS8" s="997"/>
      <c r="AT8" s="68"/>
      <c r="AU8" s="68"/>
      <c r="AV8" s="68"/>
      <c r="AW8" s="68"/>
      <c r="AX8" s="7"/>
      <c r="AY8" s="74"/>
    </row>
    <row r="9" spans="1:52" ht="3" customHeight="1" x14ac:dyDescent="0.25">
      <c r="A9" s="1"/>
      <c r="B9" s="1"/>
      <c r="C9" s="1"/>
      <c r="D9" s="1"/>
      <c r="E9" s="1"/>
      <c r="F9" s="1"/>
      <c r="G9" s="1"/>
      <c r="H9" s="1"/>
      <c r="I9" s="10"/>
      <c r="J9" s="1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1"/>
      <c r="AA9" s="2"/>
      <c r="AB9" s="1"/>
      <c r="AC9" s="1"/>
      <c r="AD9" s="1"/>
      <c r="AE9" s="1"/>
      <c r="AF9" s="12"/>
      <c r="AG9" s="1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1"/>
      <c r="AY9" s="1"/>
    </row>
    <row r="10" spans="1:52" ht="15.75" x14ac:dyDescent="0.25">
      <c r="A10" s="1"/>
      <c r="B10" s="5"/>
      <c r="C10" s="6" t="s">
        <v>6</v>
      </c>
      <c r="D10" s="7"/>
      <c r="E10" s="7"/>
      <c r="F10" s="7"/>
      <c r="G10" s="7"/>
      <c r="H10" s="7"/>
      <c r="I10" s="11" t="s">
        <v>8</v>
      </c>
      <c r="J10" s="7"/>
      <c r="K10" s="999" t="s">
        <v>426</v>
      </c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1"/>
      <c r="Y10" s="91"/>
      <c r="Z10" s="1"/>
      <c r="AA10" s="8" t="s">
        <v>13</v>
      </c>
      <c r="AB10" s="7"/>
      <c r="AC10" s="7"/>
      <c r="AD10" s="7"/>
      <c r="AE10" s="7"/>
      <c r="AF10" s="11" t="s">
        <v>8</v>
      </c>
      <c r="AG10" s="7"/>
      <c r="AH10" s="1002">
        <f>'Rekap1 +tunjangan'!C25</f>
        <v>38666</v>
      </c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7"/>
      <c r="AY10" s="74"/>
    </row>
    <row r="11" spans="1:52" ht="3" customHeight="1" x14ac:dyDescent="0.25">
      <c r="A11" s="1"/>
      <c r="B11" s="1"/>
      <c r="C11" s="1"/>
      <c r="D11" s="1"/>
      <c r="E11" s="1"/>
      <c r="F11" s="1"/>
      <c r="G11" s="1"/>
      <c r="H11" s="1"/>
      <c r="I11" s="10"/>
      <c r="J11" s="1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1"/>
      <c r="AA11" s="2"/>
      <c r="AB11" s="1"/>
      <c r="AC11" s="1"/>
      <c r="AD11" s="1"/>
      <c r="AE11" s="1"/>
      <c r="AF11" s="12"/>
      <c r="AG11" s="1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1"/>
      <c r="AY11" s="1"/>
    </row>
    <row r="12" spans="1:52" ht="15.75" x14ac:dyDescent="0.25">
      <c r="A12" s="1"/>
      <c r="B12" s="5"/>
      <c r="C12" s="6" t="s">
        <v>104</v>
      </c>
      <c r="D12" s="7"/>
      <c r="E12" s="7"/>
      <c r="F12" s="7"/>
      <c r="G12" s="7"/>
      <c r="H12" s="7"/>
      <c r="I12" s="87" t="s">
        <v>8</v>
      </c>
      <c r="J12" s="7"/>
      <c r="K12" s="994" t="s">
        <v>116</v>
      </c>
      <c r="L12" s="995"/>
      <c r="M12" s="995"/>
      <c r="N12" s="995"/>
      <c r="O12" s="995"/>
      <c r="P12" s="995"/>
      <c r="Q12" s="995"/>
      <c r="R12" s="995"/>
      <c r="S12" s="995"/>
      <c r="T12" s="995"/>
      <c r="U12" s="995"/>
      <c r="V12" s="995"/>
      <c r="W12" s="995"/>
      <c r="X12" s="996"/>
      <c r="Y12" s="90"/>
      <c r="Z12" s="1"/>
      <c r="AA12" s="8" t="s">
        <v>14</v>
      </c>
      <c r="AB12" s="7"/>
      <c r="AC12" s="7"/>
      <c r="AD12" s="7"/>
      <c r="AE12" s="7"/>
      <c r="AF12" s="11" t="s">
        <v>8</v>
      </c>
      <c r="AG12" s="7"/>
      <c r="AH12" s="1014" t="s">
        <v>427</v>
      </c>
      <c r="AI12" s="994"/>
      <c r="AJ12" s="994"/>
      <c r="AK12" s="994"/>
      <c r="AL12" s="994"/>
      <c r="AM12" s="994"/>
      <c r="AN12" s="67" t="s">
        <v>161</v>
      </c>
      <c r="AO12" s="67"/>
      <c r="AP12" s="67"/>
      <c r="AQ12" s="67"/>
      <c r="AR12" s="67"/>
      <c r="AS12" s="67"/>
      <c r="AT12" s="67"/>
      <c r="AU12" s="67"/>
      <c r="AV12" s="67"/>
      <c r="AW12" s="67"/>
      <c r="AX12" s="7"/>
      <c r="AY12" s="74"/>
    </row>
    <row r="13" spans="1:52" ht="15.75" x14ac:dyDescent="0.25">
      <c r="A13" s="1"/>
      <c r="B13" s="1"/>
      <c r="C13" s="1"/>
      <c r="D13" s="1"/>
      <c r="E13" s="1"/>
      <c r="F13" s="1"/>
      <c r="G13" s="1"/>
      <c r="H13" s="1"/>
      <c r="I13" s="3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2" ht="15.75" x14ac:dyDescent="0.25">
      <c r="A14" s="1"/>
      <c r="B14" s="1" t="s">
        <v>167</v>
      </c>
      <c r="C14" s="1" t="s"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"/>
      <c r="Q14" s="4" t="s">
        <v>8</v>
      </c>
      <c r="R14" s="1"/>
      <c r="S14" s="970">
        <f>'Rekap1 +tunjangan'!E25</f>
        <v>3903721</v>
      </c>
      <c r="T14" s="971"/>
      <c r="U14" s="971"/>
      <c r="V14" s="971"/>
      <c r="W14" s="971"/>
      <c r="X14" s="972"/>
      <c r="Y14" s="108"/>
      <c r="Z14" s="1"/>
      <c r="AA14" s="1" t="s">
        <v>166</v>
      </c>
      <c r="AB14" s="1" t="s">
        <v>153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ht="3" customHeight="1" x14ac:dyDescent="0.25">
      <c r="A15" s="1"/>
      <c r="B15" s="1"/>
      <c r="C15" s="1"/>
      <c r="D15" s="1"/>
      <c r="E15" s="1"/>
      <c r="F15" s="1"/>
      <c r="G15" s="1"/>
      <c r="H15" s="1"/>
      <c r="I15" s="3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15.75" x14ac:dyDescent="0.25">
      <c r="A16" s="1"/>
      <c r="B16" s="1" t="s">
        <v>168</v>
      </c>
      <c r="C16" s="1" t="s">
        <v>125</v>
      </c>
      <c r="D16" s="1"/>
      <c r="E16" s="1"/>
      <c r="F16" s="1"/>
      <c r="G16" s="1"/>
      <c r="H16" s="1"/>
      <c r="I16" s="1"/>
      <c r="J16" s="1"/>
      <c r="K16" s="16"/>
      <c r="L16" s="16"/>
      <c r="M16" s="16"/>
      <c r="N16" s="16"/>
      <c r="O16" s="1"/>
      <c r="P16" s="4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  <c r="AB16" s="1" t="s">
        <v>108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5" ht="3" customHeight="1" x14ac:dyDescent="0.25">
      <c r="A17" s="1"/>
      <c r="B17" s="1"/>
      <c r="C17" s="1"/>
      <c r="D17" s="1"/>
      <c r="E17" s="1"/>
      <c r="F17" s="1"/>
      <c r="G17" s="1"/>
      <c r="H17" s="1"/>
      <c r="I17" s="4"/>
      <c r="J17" s="1"/>
      <c r="K17" s="39"/>
      <c r="L17" s="39"/>
      <c r="M17" s="39"/>
      <c r="N17" s="39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39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5" ht="15.75" x14ac:dyDescent="0.25">
      <c r="A18" s="1"/>
      <c r="B18" s="1"/>
      <c r="C18" s="1" t="s">
        <v>20</v>
      </c>
      <c r="D18" s="1"/>
      <c r="E18" s="1"/>
      <c r="F18" s="1"/>
      <c r="G18" s="1"/>
      <c r="H18" s="1"/>
      <c r="I18" s="4"/>
      <c r="J18" s="1"/>
      <c r="K18" s="1"/>
      <c r="L18" s="1"/>
      <c r="M18" s="1"/>
      <c r="N18" s="1"/>
      <c r="O18" s="1"/>
      <c r="P18" s="4"/>
      <c r="Q18" s="4" t="s">
        <v>8</v>
      </c>
      <c r="R18" s="1"/>
      <c r="S18" s="970">
        <f>'Rekap1 +tunjangan'!G25</f>
        <v>900000</v>
      </c>
      <c r="T18" s="971"/>
      <c r="U18" s="971"/>
      <c r="V18" s="971"/>
      <c r="W18" s="971"/>
      <c r="X18" s="972"/>
      <c r="Y18" s="108"/>
      <c r="Z18" s="1"/>
      <c r="AA18" s="1"/>
      <c r="AB18" s="1" t="s">
        <v>550</v>
      </c>
      <c r="AC18" s="1"/>
      <c r="AD18" s="1"/>
      <c r="AE18" s="1"/>
      <c r="AF18" s="4"/>
      <c r="AG18" s="15"/>
      <c r="AH18" s="16"/>
      <c r="AI18" s="16"/>
      <c r="AJ18" s="992"/>
      <c r="AK18" s="993"/>
      <c r="AL18" s="16"/>
      <c r="AM18" s="16"/>
      <c r="AN18" s="16"/>
      <c r="AO18" s="15"/>
      <c r="AP18" s="992"/>
      <c r="AQ18" s="993"/>
      <c r="AR18" s="107"/>
      <c r="AS18" s="1"/>
      <c r="AT18" s="1" t="s">
        <v>8</v>
      </c>
      <c r="AU18" s="970">
        <f>'Rekap1 +tunjangan'!AM25</f>
        <v>48037.21</v>
      </c>
      <c r="AV18" s="971"/>
      <c r="AW18" s="971"/>
      <c r="AX18" s="971"/>
      <c r="AY18" s="971"/>
      <c r="AZ18" s="972"/>
    </row>
    <row r="19" spans="1:55" ht="3" customHeight="1" x14ac:dyDescent="0.25">
      <c r="A19" s="1"/>
      <c r="B19" s="1"/>
      <c r="C19" s="1"/>
      <c r="D19" s="1"/>
      <c r="E19" s="1"/>
      <c r="F19" s="1"/>
      <c r="G19" s="1"/>
      <c r="H19" s="1"/>
      <c r="I19" s="4"/>
      <c r="J19" s="1"/>
      <c r="K19" s="1"/>
      <c r="L19" s="1"/>
      <c r="M19" s="15"/>
      <c r="N19" s="15"/>
      <c r="O19" s="1"/>
      <c r="P19" s="4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39"/>
      <c r="AG19" s="1"/>
      <c r="AH19" s="1"/>
      <c r="AI19" s="1"/>
      <c r="AJ19" s="1">
        <v>0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>
        <v>0</v>
      </c>
      <c r="AX19" s="1"/>
      <c r="AY19" s="1"/>
      <c r="AZ19" s="1"/>
    </row>
    <row r="20" spans="1:55" ht="15.75" x14ac:dyDescent="0.25">
      <c r="A20" s="1"/>
      <c r="B20" s="1"/>
      <c r="C20" s="1" t="s">
        <v>41</v>
      </c>
      <c r="D20" s="1"/>
      <c r="E20" s="1"/>
      <c r="F20" s="1"/>
      <c r="G20" s="1"/>
      <c r="H20" s="1"/>
      <c r="I20" s="4"/>
      <c r="J20" s="1"/>
      <c r="K20" s="1"/>
      <c r="L20" s="1"/>
      <c r="M20" s="1"/>
      <c r="N20" s="1"/>
      <c r="O20" s="1"/>
      <c r="P20" s="4"/>
      <c r="Q20" s="4" t="s">
        <v>8</v>
      </c>
      <c r="R20" s="1"/>
      <c r="S20" s="970">
        <f>'Rekap1 +tunjangan'!H25</f>
        <v>0</v>
      </c>
      <c r="T20" s="971"/>
      <c r="U20" s="971"/>
      <c r="V20" s="971"/>
      <c r="W20" s="971"/>
      <c r="X20" s="972"/>
      <c r="Y20" s="108"/>
      <c r="Z20" s="1"/>
      <c r="AA20" s="1"/>
      <c r="AB20" s="1" t="s">
        <v>88</v>
      </c>
      <c r="AC20" s="1"/>
      <c r="AD20" s="1"/>
      <c r="AE20" s="1"/>
      <c r="AF20" s="4"/>
      <c r="AG20" s="15"/>
      <c r="AH20" s="16"/>
      <c r="AI20" s="16"/>
      <c r="AJ20" s="992"/>
      <c r="AK20" s="992"/>
      <c r="AL20" s="16"/>
      <c r="AM20" s="16"/>
      <c r="AN20" s="16"/>
      <c r="AO20" s="15"/>
      <c r="AP20" s="992"/>
      <c r="AQ20" s="992"/>
      <c r="AR20" s="119"/>
      <c r="AS20" s="1"/>
      <c r="AT20" s="1" t="s">
        <v>8</v>
      </c>
      <c r="AU20" s="970">
        <f>'Rekap1 +tunjangan'!AF25</f>
        <v>97593.025000000009</v>
      </c>
      <c r="AV20" s="971"/>
      <c r="AW20" s="971"/>
      <c r="AX20" s="971"/>
      <c r="AY20" s="971"/>
      <c r="AZ20" s="972"/>
    </row>
    <row r="21" spans="1:55" ht="3" customHeight="1" x14ac:dyDescent="0.25">
      <c r="A21" s="1"/>
      <c r="B21" s="1"/>
      <c r="C21" s="1"/>
      <c r="D21" s="1"/>
      <c r="E21" s="1"/>
      <c r="F21" s="1"/>
      <c r="G21" s="1"/>
      <c r="H21" s="1"/>
      <c r="I21" s="4"/>
      <c r="J21" s="1"/>
      <c r="K21" s="1"/>
      <c r="L21" s="1"/>
      <c r="M21" s="1"/>
      <c r="N21" s="1"/>
      <c r="O21" s="1"/>
      <c r="P21" s="39"/>
      <c r="Q21" s="39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39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5" ht="15.75" x14ac:dyDescent="0.25">
      <c r="A22" s="1"/>
      <c r="B22" s="1"/>
      <c r="C22" s="1" t="s">
        <v>21</v>
      </c>
      <c r="D22" s="1"/>
      <c r="E22" s="1"/>
      <c r="F22" s="1"/>
      <c r="G22" s="1"/>
      <c r="H22" s="1"/>
      <c r="I22" s="4"/>
      <c r="J22" s="1"/>
      <c r="K22" s="1"/>
      <c r="L22" s="1"/>
      <c r="M22" s="1"/>
      <c r="N22" s="1"/>
      <c r="O22" s="1"/>
      <c r="P22" s="4"/>
      <c r="Q22" s="4" t="s">
        <v>8</v>
      </c>
      <c r="R22" s="1"/>
      <c r="S22" s="970">
        <f>'Rekap1 +tunjangan'!I25</f>
        <v>200000</v>
      </c>
      <c r="T22" s="971"/>
      <c r="U22" s="971"/>
      <c r="V22" s="971"/>
      <c r="W22" s="971"/>
      <c r="X22" s="972"/>
      <c r="Y22" s="108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5"/>
      <c r="AU22" s="1013"/>
      <c r="AV22" s="1013"/>
      <c r="AW22" s="1013"/>
      <c r="AX22" s="1013"/>
      <c r="AY22" s="1013"/>
      <c r="AZ22" s="1013"/>
    </row>
    <row r="23" spans="1:55" ht="3" customHeight="1" x14ac:dyDescent="0.25">
      <c r="A23" s="1"/>
      <c r="B23" s="1"/>
      <c r="C23" s="1"/>
      <c r="D23" s="1"/>
      <c r="E23" s="1"/>
      <c r="F23" s="1"/>
      <c r="G23" s="1"/>
      <c r="H23" s="1"/>
      <c r="I23" s="4"/>
      <c r="J23" s="1"/>
      <c r="K23" s="1"/>
      <c r="L23" s="1"/>
      <c r="M23" s="1"/>
      <c r="N23" s="1"/>
      <c r="O23" s="1"/>
      <c r="P23" s="39"/>
      <c r="Q23" s="39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39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5" ht="15.75" x14ac:dyDescent="0.25">
      <c r="A24" s="1"/>
      <c r="B24" s="1"/>
      <c r="C24" s="1" t="s">
        <v>508</v>
      </c>
      <c r="D24" s="1"/>
      <c r="E24" s="1"/>
      <c r="F24" s="1"/>
      <c r="G24" s="1"/>
      <c r="H24" s="1"/>
      <c r="I24" s="4"/>
      <c r="J24" s="1"/>
      <c r="K24" s="992"/>
      <c r="L24" s="992"/>
      <c r="M24" s="130"/>
      <c r="N24" s="107"/>
      <c r="O24" s="1"/>
      <c r="P24" s="4"/>
      <c r="Q24" s="4" t="s">
        <v>8</v>
      </c>
      <c r="R24" s="1"/>
      <c r="S24" s="970">
        <f>'Rekap1 +tunjangan'!L25</f>
        <v>160000</v>
      </c>
      <c r="T24" s="971"/>
      <c r="U24" s="971"/>
      <c r="V24" s="971"/>
      <c r="W24" s="971"/>
      <c r="X24" s="972"/>
      <c r="Y24" s="108"/>
      <c r="Z24" s="1"/>
      <c r="AA24" s="1"/>
      <c r="AB24" s="1" t="s">
        <v>551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5" ht="3" customHeight="1" x14ac:dyDescent="0.25">
      <c r="A25" s="1"/>
      <c r="B25" s="1"/>
      <c r="C25" s="1"/>
      <c r="D25" s="1"/>
      <c r="E25" s="1"/>
      <c r="F25" s="1"/>
      <c r="G25" s="1"/>
      <c r="H25" s="1"/>
      <c r="I25" s="4"/>
      <c r="J25" s="1"/>
      <c r="K25" s="1"/>
      <c r="L25" s="1"/>
      <c r="M25" s="1"/>
      <c r="N25" s="1"/>
      <c r="O25" s="1"/>
      <c r="P25" s="39"/>
      <c r="Q25" s="39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39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5" ht="15.75" x14ac:dyDescent="0.25">
      <c r="A26" s="1"/>
      <c r="B26" s="1"/>
      <c r="C26" s="1" t="s">
        <v>1</v>
      </c>
      <c r="D26" s="1"/>
      <c r="E26" s="1"/>
      <c r="F26" s="1"/>
      <c r="G26" s="1"/>
      <c r="H26" s="1"/>
      <c r="I26" s="4"/>
      <c r="J26" s="1"/>
      <c r="K26" s="990">
        <f>'Rekap1 +tunjangan'!D25</f>
        <v>22</v>
      </c>
      <c r="L26" s="991"/>
      <c r="M26" s="125" t="s">
        <v>31</v>
      </c>
      <c r="N26" s="107"/>
      <c r="O26" s="1"/>
      <c r="P26" s="4"/>
      <c r="Q26" s="4" t="s">
        <v>8</v>
      </c>
      <c r="R26" s="1"/>
      <c r="S26" s="970">
        <f>'Rekap1 +tunjangan'!N25</f>
        <v>880000</v>
      </c>
      <c r="T26" s="971"/>
      <c r="U26" s="971"/>
      <c r="V26" s="971"/>
      <c r="W26" s="971"/>
      <c r="X26" s="972"/>
      <c r="Y26" s="108"/>
      <c r="Z26" s="1"/>
      <c r="AA26" s="1"/>
      <c r="AB26" s="1" t="s">
        <v>128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969">
        <v>0.02</v>
      </c>
      <c r="AN26" s="969"/>
      <c r="AO26" s="969"/>
      <c r="AP26" s="1"/>
      <c r="AQ26" s="1"/>
      <c r="AR26" s="1"/>
      <c r="AS26" s="1"/>
      <c r="AT26" s="1" t="s">
        <v>8</v>
      </c>
      <c r="AU26" s="970">
        <f>'Rekap1 +tunjangan'!AK23</f>
        <v>0</v>
      </c>
      <c r="AV26" s="971"/>
      <c r="AW26" s="971"/>
      <c r="AX26" s="971"/>
      <c r="AY26" s="971"/>
      <c r="AZ26" s="972"/>
    </row>
    <row r="27" spans="1:55" ht="3" customHeight="1" x14ac:dyDescent="0.25">
      <c r="A27" s="1"/>
      <c r="B27" s="1"/>
      <c r="C27" s="1"/>
      <c r="D27" s="1"/>
      <c r="E27" s="1"/>
      <c r="F27" s="1"/>
      <c r="G27" s="1"/>
      <c r="H27" s="1"/>
      <c r="I27" s="4"/>
      <c r="J27" s="1"/>
      <c r="K27" s="1"/>
      <c r="L27" s="1"/>
      <c r="M27" s="3"/>
      <c r="N27" s="1"/>
      <c r="O27" s="1"/>
      <c r="P27" s="4"/>
      <c r="Q27" s="4"/>
      <c r="R27" s="1"/>
      <c r="S27" s="108"/>
      <c r="T27" s="108"/>
      <c r="U27" s="108"/>
      <c r="V27" s="108"/>
      <c r="W27" s="108"/>
      <c r="X27" s="108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5" ht="15.75" x14ac:dyDescent="0.25">
      <c r="A28" s="1"/>
      <c r="B28" s="1"/>
      <c r="C28" s="1" t="s">
        <v>2</v>
      </c>
      <c r="D28" s="1"/>
      <c r="E28" s="1"/>
      <c r="F28" s="1"/>
      <c r="G28" s="1"/>
      <c r="H28" s="1"/>
      <c r="I28" s="4"/>
      <c r="J28" s="1"/>
      <c r="K28" s="990">
        <f>K26</f>
        <v>22</v>
      </c>
      <c r="L28" s="991"/>
      <c r="M28" s="125" t="s">
        <v>31</v>
      </c>
      <c r="N28" s="107"/>
      <c r="O28" s="1"/>
      <c r="P28" s="4"/>
      <c r="Q28" s="4" t="s">
        <v>8</v>
      </c>
      <c r="R28" s="1"/>
      <c r="S28" s="970">
        <f>'Rekap1 +tunjangan'!P25</f>
        <v>1276000</v>
      </c>
      <c r="T28" s="971"/>
      <c r="U28" s="971"/>
      <c r="V28" s="971"/>
      <c r="W28" s="971"/>
      <c r="X28" s="972"/>
      <c r="Y28" s="108"/>
      <c r="Z28" s="1"/>
      <c r="AA28" s="1"/>
      <c r="AB28" s="1" t="s">
        <v>128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969">
        <v>0.01</v>
      </c>
      <c r="AN28" s="969"/>
      <c r="AO28" s="969"/>
      <c r="AP28" s="88"/>
      <c r="AQ28" s="1"/>
      <c r="AR28" s="1"/>
      <c r="AS28" s="1"/>
      <c r="AT28" s="1" t="s">
        <v>8</v>
      </c>
      <c r="AU28" s="970">
        <f>'Rekap1 +tunjangan'!AK25</f>
        <v>150111.63</v>
      </c>
      <c r="AV28" s="971"/>
      <c r="AW28" s="971"/>
      <c r="AX28" s="971"/>
      <c r="AY28" s="971"/>
      <c r="AZ28" s="972"/>
    </row>
    <row r="29" spans="1:55" ht="3" customHeight="1" x14ac:dyDescent="0.25">
      <c r="A29" s="1"/>
      <c r="B29" s="1"/>
      <c r="C29" s="1"/>
      <c r="D29" s="1"/>
      <c r="E29" s="1"/>
      <c r="F29" s="1"/>
      <c r="G29" s="1"/>
      <c r="H29" s="1"/>
      <c r="I29" s="4"/>
      <c r="J29" s="1"/>
      <c r="K29" s="1"/>
      <c r="L29" s="1"/>
      <c r="M29" s="1"/>
      <c r="N29" s="1"/>
      <c r="O29" s="1"/>
      <c r="P29" s="4"/>
      <c r="Q29" s="4"/>
      <c r="R29" s="1"/>
      <c r="S29" s="108"/>
      <c r="T29" s="108"/>
      <c r="U29" s="108"/>
      <c r="V29" s="108"/>
      <c r="W29" s="108"/>
      <c r="X29" s="108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5" ht="15.75" x14ac:dyDescent="0.25">
      <c r="A30" s="1"/>
      <c r="B30" s="1"/>
      <c r="C30" s="1" t="s">
        <v>3</v>
      </c>
      <c r="D30" s="1"/>
      <c r="E30" s="1"/>
      <c r="F30" s="1"/>
      <c r="G30" s="1"/>
      <c r="H30" s="1"/>
      <c r="I30" s="4"/>
      <c r="J30" s="1"/>
      <c r="K30" s="1"/>
      <c r="L30" s="1"/>
      <c r="M30" s="107"/>
      <c r="N30" s="107"/>
      <c r="O30" s="1"/>
      <c r="P30" s="39"/>
      <c r="Q30" s="39" t="s">
        <v>8</v>
      </c>
      <c r="R30" s="1"/>
      <c r="S30" s="970">
        <f>'Rekap1 +tunjangan'!Q25</f>
        <v>0</v>
      </c>
      <c r="T30" s="971"/>
      <c r="U30" s="971"/>
      <c r="V30" s="971"/>
      <c r="W30" s="971"/>
      <c r="X30" s="972"/>
      <c r="Y30" s="108"/>
      <c r="Z30" s="1"/>
      <c r="AA30" s="1"/>
      <c r="AB30" s="1" t="s">
        <v>172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013"/>
      <c r="AV30" s="1013"/>
      <c r="AW30" s="1013"/>
      <c r="AX30" s="1013"/>
      <c r="AY30" s="1013"/>
      <c r="AZ30" s="1013"/>
    </row>
    <row r="31" spans="1:55" ht="3" customHeight="1" x14ac:dyDescent="0.25">
      <c r="A31" s="1"/>
      <c r="B31" s="1"/>
      <c r="C31" s="1"/>
      <c r="D31" s="1"/>
      <c r="E31" s="1"/>
      <c r="F31" s="1"/>
      <c r="G31" s="1"/>
      <c r="H31" s="1"/>
      <c r="I31" s="4"/>
      <c r="J31" s="1"/>
      <c r="K31" s="1"/>
      <c r="L31" s="1"/>
      <c r="M31" s="1"/>
      <c r="N31" s="1"/>
      <c r="O31" s="1"/>
      <c r="P31" s="39"/>
      <c r="Q31" s="39"/>
      <c r="R31" s="1"/>
      <c r="S31" s="1"/>
      <c r="T31" s="1"/>
      <c r="U31" s="1"/>
      <c r="V31" s="1"/>
      <c r="W31" s="1"/>
      <c r="X31" s="1"/>
      <c r="Y31" s="108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5" ht="15.75" x14ac:dyDescent="0.25">
      <c r="A32" s="1"/>
      <c r="B32" s="1"/>
      <c r="C32" s="1" t="s">
        <v>105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39"/>
      <c r="Q32" s="39" t="s">
        <v>8</v>
      </c>
      <c r="R32" s="1"/>
      <c r="S32" s="970">
        <f>'Rekap1 +tunjangan'!R25</f>
        <v>0</v>
      </c>
      <c r="T32" s="971"/>
      <c r="U32" s="971"/>
      <c r="V32" s="971"/>
      <c r="W32" s="971"/>
      <c r="X32" s="972"/>
      <c r="Y32" s="108"/>
      <c r="Z32" s="1"/>
      <c r="AA32" s="1"/>
      <c r="AB32" s="1" t="s">
        <v>174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 t="s">
        <v>8</v>
      </c>
      <c r="AU32" s="970">
        <f>KOPERASI!C31</f>
        <v>0</v>
      </c>
      <c r="AV32" s="971"/>
      <c r="AW32" s="971"/>
      <c r="AX32" s="971"/>
      <c r="AY32" s="971"/>
      <c r="AZ32" s="972"/>
      <c r="BB32" s="1"/>
      <c r="BC32" s="1"/>
    </row>
    <row r="33" spans="1:52" ht="3" customHeight="1" x14ac:dyDescent="0.25">
      <c r="A33" s="1"/>
      <c r="B33" s="1"/>
      <c r="C33" s="1"/>
      <c r="D33" s="1"/>
      <c r="E33" s="1"/>
      <c r="F33" s="1"/>
      <c r="G33" s="1"/>
      <c r="H33" s="1"/>
      <c r="I33" s="4"/>
      <c r="J33" s="1"/>
      <c r="K33" s="1"/>
      <c r="L33" s="1"/>
      <c r="M33" s="1"/>
      <c r="N33" s="1"/>
      <c r="O33" s="1"/>
      <c r="P33" s="39"/>
      <c r="Q33" s="39"/>
      <c r="R33" s="1"/>
      <c r="S33" s="108"/>
      <c r="T33" s="108"/>
      <c r="U33" s="108"/>
      <c r="V33" s="108"/>
      <c r="W33" s="108"/>
      <c r="X33" s="108"/>
      <c r="Y33" s="108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x14ac:dyDescent="0.25">
      <c r="A34" s="1"/>
      <c r="B34" s="1"/>
      <c r="C34" s="1" t="s">
        <v>106</v>
      </c>
      <c r="D34" s="1"/>
      <c r="E34" s="1"/>
      <c r="F34" s="1"/>
      <c r="G34" s="1"/>
      <c r="H34" s="1"/>
      <c r="I34" s="4"/>
      <c r="J34" s="1"/>
      <c r="K34" s="1"/>
      <c r="L34" s="1"/>
      <c r="M34" s="1"/>
      <c r="N34" s="1"/>
      <c r="O34" s="1"/>
      <c r="P34" s="4"/>
      <c r="Q34" s="4" t="s">
        <v>8</v>
      </c>
      <c r="R34" s="1"/>
      <c r="S34" s="970">
        <f>'Rekap1 +tunjangan'!T25</f>
        <v>0</v>
      </c>
      <c r="T34" s="971"/>
      <c r="U34" s="971"/>
      <c r="V34" s="971"/>
      <c r="W34" s="971"/>
      <c r="X34" s="972"/>
      <c r="Y34" s="108"/>
      <c r="Z34" s="1"/>
      <c r="AA34" s="1"/>
      <c r="AB34" s="1" t="s">
        <v>173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 t="s">
        <v>8</v>
      </c>
      <c r="AU34" s="970">
        <f>KOPERASI!D31</f>
        <v>100000</v>
      </c>
      <c r="AV34" s="971"/>
      <c r="AW34" s="971"/>
      <c r="AX34" s="971"/>
      <c r="AY34" s="971"/>
      <c r="AZ34" s="972"/>
    </row>
    <row r="35" spans="1:52" ht="3" customHeight="1" x14ac:dyDescent="0.25">
      <c r="A35" s="1"/>
      <c r="B35" s="1"/>
      <c r="C35" s="1"/>
      <c r="D35" s="1"/>
      <c r="E35" s="1"/>
      <c r="F35" s="1"/>
      <c r="G35" s="1"/>
      <c r="H35" s="1"/>
      <c r="I35" s="4"/>
      <c r="J35" s="1"/>
      <c r="K35" s="1"/>
      <c r="L35" s="1"/>
      <c r="M35" s="1"/>
      <c r="N35" s="1"/>
      <c r="O35" s="1"/>
      <c r="P35" s="4"/>
      <c r="Q35" s="4"/>
      <c r="R35" s="1"/>
      <c r="S35" s="108"/>
      <c r="T35" s="108"/>
      <c r="U35" s="108"/>
      <c r="V35" s="108"/>
      <c r="W35" s="108"/>
      <c r="X35" s="108"/>
      <c r="Y35" s="1"/>
      <c r="Z35" s="1"/>
      <c r="AA35" s="1"/>
      <c r="AB35" s="1"/>
      <c r="AC35" s="1"/>
      <c r="AD35" s="1"/>
      <c r="AE35" s="1"/>
      <c r="AF35" s="39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x14ac:dyDescent="0.25">
      <c r="A36" s="1"/>
      <c r="B36" s="1"/>
      <c r="C36" s="1" t="s">
        <v>183</v>
      </c>
      <c r="D36" s="1"/>
      <c r="E36" s="1"/>
      <c r="F36" s="1"/>
      <c r="G36" s="1"/>
      <c r="H36" s="1"/>
      <c r="I36" s="4"/>
      <c r="J36" s="1"/>
      <c r="K36" s="1"/>
      <c r="L36" s="1"/>
      <c r="M36" s="1"/>
      <c r="N36" s="1"/>
      <c r="O36" s="1"/>
      <c r="P36" s="39"/>
      <c r="Q36" s="39" t="s">
        <v>8</v>
      </c>
      <c r="R36" s="1"/>
      <c r="S36" s="970">
        <f>'Rekap1 +tunjangan'!U25</f>
        <v>0</v>
      </c>
      <c r="T36" s="971"/>
      <c r="U36" s="971"/>
      <c r="V36" s="971"/>
      <c r="W36" s="971"/>
      <c r="X36" s="972"/>
      <c r="Y36" s="108"/>
      <c r="Z36" s="1"/>
      <c r="AA36" s="1"/>
      <c r="AB36" s="1" t="s">
        <v>175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 t="s">
        <v>8</v>
      </c>
      <c r="AU36" s="970">
        <f>KOPERASI!E31</f>
        <v>0</v>
      </c>
      <c r="AV36" s="971"/>
      <c r="AW36" s="971"/>
      <c r="AX36" s="971"/>
      <c r="AY36" s="971"/>
      <c r="AZ36" s="972"/>
    </row>
    <row r="37" spans="1:52" ht="3" customHeight="1" x14ac:dyDescent="0.25">
      <c r="A37" s="1"/>
      <c r="B37" s="1"/>
      <c r="C37" s="1"/>
      <c r="D37" s="1"/>
      <c r="E37" s="1"/>
      <c r="F37" s="1"/>
      <c r="G37" s="1"/>
      <c r="H37" s="1"/>
      <c r="I37" s="4"/>
      <c r="J37" s="1"/>
      <c r="K37" s="1"/>
      <c r="L37" s="1"/>
      <c r="M37" s="1"/>
      <c r="N37" s="1"/>
      <c r="O37" s="4"/>
      <c r="P37" s="4"/>
      <c r="Q37" s="4"/>
      <c r="R37" s="1"/>
      <c r="S37" s="108"/>
      <c r="T37" s="108"/>
      <c r="U37" s="108"/>
      <c r="V37" s="108"/>
      <c r="W37" s="108"/>
      <c r="X37" s="108"/>
      <c r="Y37" s="108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x14ac:dyDescent="0.25">
      <c r="A38" s="1"/>
      <c r="B38" s="1"/>
      <c r="C38" s="1" t="s">
        <v>187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39" t="s">
        <v>8</v>
      </c>
      <c r="R38" s="1"/>
      <c r="S38" s="970">
        <f>'Rekap1 +tunjangan'!W25</f>
        <v>0</v>
      </c>
      <c r="T38" s="971"/>
      <c r="U38" s="971"/>
      <c r="V38" s="971"/>
      <c r="W38" s="971"/>
      <c r="X38" s="972"/>
      <c r="Y38" s="108"/>
      <c r="Z38" s="1"/>
      <c r="AA38" s="1"/>
      <c r="AB38" s="1" t="s">
        <v>200</v>
      </c>
      <c r="AC38" s="1"/>
      <c r="AD38" s="1"/>
      <c r="AE38" s="1"/>
      <c r="AF38" s="1"/>
      <c r="AG38" s="5" t="s">
        <v>19</v>
      </c>
      <c r="AH38" s="67"/>
      <c r="AI38" s="73"/>
      <c r="AJ38" s="990">
        <f>KOPERASI!J31</f>
        <v>18</v>
      </c>
      <c r="AK38" s="991"/>
      <c r="AL38" s="16"/>
      <c r="AM38" s="72" t="s">
        <v>132</v>
      </c>
      <c r="AN38" s="67"/>
      <c r="AO38" s="74"/>
      <c r="AP38" s="990">
        <f>24-AJ38</f>
        <v>6</v>
      </c>
      <c r="AQ38" s="991"/>
      <c r="AR38" s="119"/>
      <c r="AS38" s="1"/>
      <c r="AT38" s="1" t="s">
        <v>8</v>
      </c>
      <c r="AU38" s="970">
        <f>KOPERASI!H31</f>
        <v>1535833</v>
      </c>
      <c r="AV38" s="971"/>
      <c r="AW38" s="971"/>
      <c r="AX38" s="971"/>
      <c r="AY38" s="971"/>
      <c r="AZ38" s="972"/>
    </row>
    <row r="39" spans="1:52" ht="3" customHeight="1" x14ac:dyDescent="0.25">
      <c r="A39" s="1"/>
      <c r="B39" s="1"/>
      <c r="Y39" s="108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x14ac:dyDescent="0.25">
      <c r="A40" s="1"/>
      <c r="B40" s="1"/>
      <c r="Y40" s="108"/>
      <c r="Z40" s="1"/>
      <c r="AA40" s="1"/>
      <c r="AB40" s="1" t="s">
        <v>471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983"/>
      <c r="AS40" s="983"/>
      <c r="AT40" s="1" t="s">
        <v>8</v>
      </c>
      <c r="AU40" s="970">
        <f>KOPERASI!G31</f>
        <v>510000</v>
      </c>
      <c r="AV40" s="971"/>
      <c r="AW40" s="971"/>
      <c r="AX40" s="971"/>
      <c r="AY40" s="971"/>
      <c r="AZ40" s="972"/>
    </row>
    <row r="41" spans="1:52" ht="3" customHeight="1" x14ac:dyDescent="0.25">
      <c r="A41" s="1"/>
      <c r="B41" s="1"/>
      <c r="Y41" s="108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x14ac:dyDescent="0.25">
      <c r="A42" s="1"/>
      <c r="B42" s="1"/>
      <c r="Y42" s="108"/>
      <c r="Z42" s="1"/>
      <c r="AA42" s="1"/>
      <c r="AB42" s="1" t="s">
        <v>476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970">
        <f>'Rekap1 +tunjangan'!AD25</f>
        <v>0</v>
      </c>
      <c r="AV42" s="971"/>
      <c r="AW42" s="971"/>
      <c r="AX42" s="971"/>
      <c r="AY42" s="971"/>
      <c r="AZ42" s="972"/>
    </row>
    <row r="43" spans="1:52" ht="3" customHeight="1" x14ac:dyDescent="0.25">
      <c r="A43" s="1"/>
      <c r="B43" s="1"/>
      <c r="Y43" s="108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x14ac:dyDescent="0.25">
      <c r="A44" s="1"/>
      <c r="B44" s="1"/>
      <c r="Y44" s="108"/>
      <c r="Z44" s="1"/>
      <c r="AA44" s="1"/>
      <c r="AB44" s="1" t="s">
        <v>171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983">
        <v>0.4</v>
      </c>
      <c r="AS44" s="983"/>
      <c r="AT44" s="1" t="s">
        <v>8</v>
      </c>
      <c r="AU44" s="970">
        <f>'Rekap1 +tunjangan'!AJ25</f>
        <v>234223.26</v>
      </c>
      <c r="AV44" s="971"/>
      <c r="AW44" s="971"/>
      <c r="AX44" s="971"/>
      <c r="AY44" s="971"/>
      <c r="AZ44" s="972"/>
    </row>
    <row r="45" spans="1:52" ht="3" customHeight="1" x14ac:dyDescent="0.25">
      <c r="A45" s="1"/>
      <c r="B45" s="1"/>
      <c r="Y45" s="108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x14ac:dyDescent="0.25">
      <c r="A46" s="1"/>
      <c r="B46" s="1"/>
      <c r="Y46" s="108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3" customHeight="1" x14ac:dyDescent="0.25">
      <c r="A47" s="1"/>
      <c r="B47" s="1"/>
      <c r="C47" s="1"/>
      <c r="D47" s="1"/>
      <c r="E47" s="1"/>
      <c r="F47" s="1"/>
      <c r="G47" s="1"/>
      <c r="H47" s="1"/>
      <c r="I47" s="4"/>
      <c r="J47" s="1"/>
      <c r="K47" s="1"/>
      <c r="L47" s="1"/>
      <c r="M47" s="1"/>
      <c r="N47" s="1"/>
      <c r="O47" s="4"/>
      <c r="P47" s="4"/>
      <c r="Q47" s="4"/>
      <c r="R47" s="1"/>
      <c r="S47" s="108"/>
      <c r="T47" s="108"/>
      <c r="U47" s="108"/>
      <c r="V47" s="108"/>
      <c r="W47" s="108"/>
      <c r="X47" s="108"/>
      <c r="Y47" s="108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x14ac:dyDescent="0.25">
      <c r="A48" s="1"/>
      <c r="B48" s="1" t="s">
        <v>154</v>
      </c>
      <c r="C48" s="1" t="s">
        <v>126</v>
      </c>
      <c r="D48" s="1"/>
      <c r="E48" s="1"/>
      <c r="F48" s="1"/>
      <c r="G48" s="1"/>
      <c r="H48" s="1"/>
      <c r="I48" s="4"/>
      <c r="J48" s="1"/>
      <c r="K48" s="1"/>
      <c r="L48" s="1"/>
      <c r="M48" s="1"/>
      <c r="N48" s="1"/>
      <c r="O48" s="1"/>
      <c r="P48" s="4"/>
      <c r="Q48" s="4" t="s">
        <v>8</v>
      </c>
      <c r="R48" s="1"/>
      <c r="S48" s="970">
        <f>'Rekap1 +tunjangan'!S25</f>
        <v>0</v>
      </c>
      <c r="T48" s="971"/>
      <c r="U48" s="971"/>
      <c r="V48" s="971"/>
      <c r="W48" s="971"/>
      <c r="X48" s="972"/>
      <c r="Y48" s="108"/>
      <c r="Z48" s="1"/>
      <c r="AA48" s="1" t="s">
        <v>169</v>
      </c>
      <c r="AB48" s="1" t="s">
        <v>129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 t="s">
        <v>8</v>
      </c>
      <c r="AU48" s="970">
        <f>'Rekap1 +tunjangan'!AG25</f>
        <v>0</v>
      </c>
      <c r="AV48" s="971"/>
      <c r="AW48" s="971"/>
      <c r="AX48" s="971"/>
      <c r="AY48" s="971"/>
      <c r="AZ48" s="972"/>
    </row>
    <row r="49" spans="1:62" ht="3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08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62" ht="15.7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62" ht="3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08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62" ht="15.75" x14ac:dyDescent="0.25">
      <c r="A52" s="1"/>
      <c r="B52" s="1"/>
      <c r="C52" s="9" t="s">
        <v>4</v>
      </c>
      <c r="D52" s="1"/>
      <c r="E52" s="1"/>
      <c r="F52" s="1"/>
      <c r="G52" s="1"/>
      <c r="H52" s="1"/>
      <c r="I52" s="4"/>
      <c r="J52" s="1"/>
      <c r="K52" s="1"/>
      <c r="L52" s="1"/>
      <c r="M52" s="1"/>
      <c r="N52" s="1"/>
      <c r="O52" s="4"/>
      <c r="P52" s="4"/>
      <c r="Q52" s="39" t="s">
        <v>8</v>
      </c>
      <c r="R52" s="1"/>
      <c r="S52" s="985">
        <f>SUM(S14:X51)</f>
        <v>7319721</v>
      </c>
      <c r="T52" s="986"/>
      <c r="U52" s="986"/>
      <c r="V52" s="986"/>
      <c r="W52" s="986"/>
      <c r="X52" s="987"/>
      <c r="Y52" s="89"/>
      <c r="Z52" s="1"/>
      <c r="AA52" s="9" t="s">
        <v>4</v>
      </c>
      <c r="AB52" s="1"/>
      <c r="AC52" s="1"/>
      <c r="AD52" s="1"/>
      <c r="AE52" s="1"/>
      <c r="AF52" s="4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 t="s">
        <v>8</v>
      </c>
      <c r="AU52" s="985">
        <f>SUM(AU14:AZ51)</f>
        <v>2675798.125</v>
      </c>
      <c r="AV52" s="986"/>
      <c r="AW52" s="986"/>
      <c r="AX52" s="986"/>
      <c r="AY52" s="986"/>
      <c r="AZ52" s="987"/>
      <c r="BC52" s="134">
        <f>AU52-AU28</f>
        <v>2525686.4950000001</v>
      </c>
    </row>
    <row r="53" spans="1:62" ht="16.5" thickBot="1" x14ac:dyDescent="0.3">
      <c r="A53" s="1"/>
      <c r="B53" s="1"/>
      <c r="C53" s="1"/>
      <c r="D53" s="1"/>
      <c r="E53" s="1"/>
      <c r="F53" s="1"/>
      <c r="G53" s="1"/>
      <c r="H53" s="1"/>
      <c r="I53" s="3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39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62" ht="21" thickTop="1" x14ac:dyDescent="0.3">
      <c r="A54" s="19"/>
      <c r="B54" s="973"/>
      <c r="C54" s="974"/>
      <c r="D54" s="974"/>
      <c r="E54" s="974"/>
      <c r="F54" s="974"/>
      <c r="G54" s="1006" t="s">
        <v>130</v>
      </c>
      <c r="H54" s="1006"/>
      <c r="I54" s="1006"/>
      <c r="J54" s="1006"/>
      <c r="K54" s="1006"/>
      <c r="L54" s="1006"/>
      <c r="M54" s="1006"/>
      <c r="N54" s="1006"/>
      <c r="O54" s="1006"/>
      <c r="P54" s="1006"/>
      <c r="Q54" s="1006"/>
      <c r="R54" s="1006"/>
      <c r="S54" s="1006"/>
      <c r="T54" s="1006"/>
      <c r="U54" s="1006"/>
      <c r="V54" s="1006"/>
      <c r="W54" s="1006"/>
      <c r="X54" s="1008"/>
      <c r="Y54" s="126"/>
      <c r="Z54" s="1010" t="s">
        <v>8</v>
      </c>
      <c r="AA54" s="1008"/>
      <c r="AB54" s="981">
        <f>S52-AU52</f>
        <v>4643922.875</v>
      </c>
      <c r="AC54" s="981"/>
      <c r="AD54" s="981"/>
      <c r="AE54" s="981"/>
      <c r="AF54" s="981"/>
      <c r="AG54" s="981"/>
      <c r="AH54" s="981"/>
      <c r="AI54" s="981"/>
      <c r="AJ54" s="981"/>
      <c r="AK54" s="981"/>
      <c r="AL54" s="981"/>
      <c r="AM54" s="981"/>
      <c r="AN54" s="981"/>
      <c r="AO54" s="981"/>
      <c r="AP54" s="112"/>
      <c r="AQ54" s="112"/>
      <c r="AR54" s="112"/>
      <c r="AS54" s="113"/>
      <c r="AT54" s="113"/>
      <c r="AU54" s="113"/>
      <c r="AV54" s="113"/>
      <c r="AW54" s="113"/>
      <c r="AX54" s="113"/>
      <c r="AY54" s="113"/>
      <c r="AZ54" s="114"/>
      <c r="BD54" s="1012"/>
      <c r="BE54" s="989"/>
      <c r="BF54" s="989"/>
      <c r="BG54" s="989"/>
      <c r="BH54" s="989"/>
      <c r="BI54" s="989"/>
      <c r="BJ54" s="989"/>
    </row>
    <row r="55" spans="1:62" ht="21" thickBot="1" x14ac:dyDescent="0.35">
      <c r="A55" s="34"/>
      <c r="B55" s="975"/>
      <c r="C55" s="976"/>
      <c r="D55" s="976"/>
      <c r="E55" s="976"/>
      <c r="F55" s="976"/>
      <c r="G55" s="1007"/>
      <c r="H55" s="1007"/>
      <c r="I55" s="1007"/>
      <c r="J55" s="1007"/>
      <c r="K55" s="1007"/>
      <c r="L55" s="1007"/>
      <c r="M55" s="1007"/>
      <c r="N55" s="1007"/>
      <c r="O55" s="1007"/>
      <c r="P55" s="1007"/>
      <c r="Q55" s="1007"/>
      <c r="R55" s="1007"/>
      <c r="S55" s="1007"/>
      <c r="T55" s="1007"/>
      <c r="U55" s="1007"/>
      <c r="V55" s="1007"/>
      <c r="W55" s="1007"/>
      <c r="X55" s="1009"/>
      <c r="Y55" s="128"/>
      <c r="Z55" s="1011"/>
      <c r="AA55" s="1009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116"/>
      <c r="AQ55" s="116"/>
      <c r="AR55" s="116"/>
      <c r="AS55" s="117"/>
      <c r="AT55" s="117"/>
      <c r="AU55" s="117"/>
      <c r="AV55" s="117"/>
      <c r="AW55" s="117"/>
      <c r="AX55" s="117"/>
      <c r="AY55" s="117"/>
      <c r="AZ55" s="118"/>
    </row>
    <row r="56" spans="1:62" ht="16.5" thickTop="1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62" ht="15.75" x14ac:dyDescent="0.25">
      <c r="B57" s="1" t="s">
        <v>170</v>
      </c>
      <c r="C57" s="1" t="s">
        <v>155</v>
      </c>
      <c r="D57" s="1"/>
      <c r="E57" s="1"/>
      <c r="F57" s="1"/>
      <c r="G57" s="1"/>
      <c r="H57" s="1"/>
      <c r="I57" s="4"/>
      <c r="J57" s="1"/>
      <c r="K57" s="1"/>
      <c r="L57" s="1"/>
      <c r="M57" s="1"/>
      <c r="N57" s="1"/>
      <c r="O57" s="4"/>
      <c r="P57" s="4"/>
      <c r="Q57" s="4"/>
      <c r="R57" s="1"/>
      <c r="S57" s="108"/>
      <c r="T57" s="108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62" ht="15.75" x14ac:dyDescent="0.25">
      <c r="B58" s="1">
        <v>1</v>
      </c>
      <c r="C58" s="1" t="s">
        <v>555</v>
      </c>
      <c r="D58" s="1"/>
      <c r="E58" s="1"/>
      <c r="F58" s="1"/>
      <c r="G58" s="1"/>
      <c r="H58" s="1"/>
      <c r="I58" s="4"/>
      <c r="J58" s="1"/>
      <c r="K58" s="1"/>
      <c r="L58" s="1"/>
      <c r="M58" s="1"/>
      <c r="N58" s="1"/>
      <c r="O58" s="4"/>
      <c r="P58" s="4"/>
      <c r="Q58" s="4"/>
      <c r="R58" s="1"/>
      <c r="S58" s="108"/>
      <c r="T58" s="108"/>
      <c r="U58" s="108"/>
      <c r="V58" s="108"/>
      <c r="W58" s="108"/>
      <c r="X58" s="108"/>
      <c r="Y58" s="1"/>
      <c r="Z58" s="1"/>
      <c r="AA58" s="1">
        <v>2</v>
      </c>
      <c r="AB58" s="1" t="s">
        <v>171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983">
        <v>0.6</v>
      </c>
      <c r="AS58" s="983"/>
      <c r="AT58" s="1" t="s">
        <v>8</v>
      </c>
      <c r="AU58" s="970">
        <f>'DPLK (urut)'!F30</f>
        <v>351334.89</v>
      </c>
      <c r="AV58" s="971"/>
      <c r="AW58" s="971"/>
      <c r="AX58" s="971"/>
      <c r="AY58" s="971"/>
      <c r="AZ58" s="972"/>
    </row>
    <row r="59" spans="1:62" ht="3" customHeight="1" x14ac:dyDescent="0.25">
      <c r="B59" s="1"/>
      <c r="C59" s="1"/>
      <c r="D59" s="1"/>
      <c r="E59" s="1"/>
      <c r="F59" s="1"/>
      <c r="G59" s="1"/>
      <c r="H59" s="1"/>
      <c r="I59" s="4"/>
      <c r="J59" s="1"/>
      <c r="K59" s="1"/>
      <c r="L59" s="1"/>
      <c r="M59" s="1"/>
      <c r="N59" s="1"/>
      <c r="O59" s="4"/>
      <c r="P59" s="4"/>
      <c r="Q59" s="4"/>
      <c r="R59" s="1"/>
      <c r="S59" s="108"/>
      <c r="T59" s="108"/>
      <c r="U59" s="108"/>
      <c r="V59" s="108"/>
      <c r="W59" s="108"/>
      <c r="X59" s="108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62" ht="15.75" x14ac:dyDescent="0.25">
      <c r="B60" s="1"/>
      <c r="C60" s="1" t="s">
        <v>127</v>
      </c>
      <c r="D60" s="1"/>
      <c r="E60" s="1"/>
      <c r="F60" s="1"/>
      <c r="G60" s="1"/>
      <c r="H60" s="1"/>
      <c r="I60" s="4"/>
      <c r="J60" s="1"/>
      <c r="K60" s="1"/>
      <c r="L60" s="1"/>
      <c r="M60" s="1"/>
      <c r="N60" s="1"/>
      <c r="O60" s="969">
        <v>3.0000000000000001E-3</v>
      </c>
      <c r="P60" s="969"/>
      <c r="Q60" s="4" t="s">
        <v>8</v>
      </c>
      <c r="R60" s="1"/>
      <c r="S60" s="970">
        <f>'BPJS Ketenagakerjaan'!F36</f>
        <v>15011.163</v>
      </c>
      <c r="T60" s="971"/>
      <c r="U60" s="971"/>
      <c r="V60" s="971"/>
      <c r="W60" s="971"/>
      <c r="X60" s="972"/>
      <c r="Y60" s="1"/>
      <c r="Z60" s="1"/>
      <c r="AA60" s="1">
        <v>3</v>
      </c>
      <c r="AB60" s="1" t="s">
        <v>186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983">
        <v>0.05</v>
      </c>
      <c r="AO60" s="984"/>
      <c r="AP60" s="1"/>
      <c r="AQ60" s="1"/>
      <c r="AR60" s="1"/>
      <c r="AS60" s="1"/>
      <c r="AT60" s="1" t="s">
        <v>8</v>
      </c>
      <c r="AU60" s="970">
        <f>'Rekap1 +tunjangan'!AE54</f>
        <v>0</v>
      </c>
      <c r="AV60" s="971"/>
      <c r="AW60" s="971"/>
      <c r="AX60" s="971"/>
      <c r="AY60" s="971"/>
      <c r="AZ60" s="972"/>
    </row>
    <row r="61" spans="1:62" ht="3" customHeight="1" x14ac:dyDescent="0.25">
      <c r="B61" s="1"/>
      <c r="C61" s="1"/>
      <c r="D61" s="1"/>
      <c r="E61" s="1"/>
      <c r="F61" s="1"/>
      <c r="G61" s="1"/>
      <c r="H61" s="1"/>
      <c r="I61" s="4"/>
      <c r="J61" s="1"/>
      <c r="K61" s="1"/>
      <c r="L61" s="1"/>
      <c r="M61" s="1"/>
      <c r="N61" s="1"/>
      <c r="O61" s="109"/>
      <c r="P61" s="109"/>
      <c r="Q61" s="4"/>
      <c r="R61" s="1"/>
      <c r="S61" s="106"/>
      <c r="T61" s="106"/>
      <c r="U61" s="106"/>
      <c r="V61" s="106"/>
      <c r="W61" s="106"/>
      <c r="X61" s="106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62" ht="15.75" x14ac:dyDescent="0.25">
      <c r="B62" s="1"/>
      <c r="C62" s="1" t="s">
        <v>131</v>
      </c>
      <c r="D62" s="1"/>
      <c r="E62" s="1"/>
      <c r="F62" s="1"/>
      <c r="G62" s="1"/>
      <c r="H62" s="1"/>
      <c r="I62" s="4"/>
      <c r="J62" s="1"/>
      <c r="K62" s="1"/>
      <c r="L62" s="1"/>
      <c r="M62" s="1"/>
      <c r="N62" s="1"/>
      <c r="O62" s="969">
        <v>8.8999999999999999E-3</v>
      </c>
      <c r="P62" s="969"/>
      <c r="Q62" s="4" t="s">
        <v>8</v>
      </c>
      <c r="R62" s="1"/>
      <c r="S62" s="970">
        <f>'BPJS Ketenagakerjaan'!H36</f>
        <v>44533.116900000001</v>
      </c>
      <c r="T62" s="971"/>
      <c r="U62" s="971"/>
      <c r="V62" s="971"/>
      <c r="W62" s="971"/>
      <c r="X62" s="972"/>
      <c r="Y62" s="1"/>
      <c r="Z62" s="1"/>
      <c r="AA62" s="1">
        <v>4</v>
      </c>
      <c r="AB62" s="1" t="s">
        <v>554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 t="s">
        <v>8</v>
      </c>
      <c r="AU62" s="970" t="e">
        <f>#REF!</f>
        <v>#REF!</v>
      </c>
      <c r="AV62" s="971"/>
      <c r="AW62" s="971"/>
      <c r="AX62" s="971"/>
      <c r="AY62" s="971"/>
      <c r="AZ62" s="972"/>
    </row>
    <row r="63" spans="1:62" ht="3" customHeight="1" x14ac:dyDescent="0.25">
      <c r="B63" s="1"/>
      <c r="C63" s="1"/>
      <c r="D63" s="1"/>
      <c r="E63" s="1"/>
      <c r="F63" s="1"/>
      <c r="G63" s="1"/>
      <c r="H63" s="1"/>
      <c r="I63" s="4"/>
      <c r="J63" s="1"/>
      <c r="K63" s="1"/>
      <c r="L63" s="1"/>
      <c r="M63" s="1"/>
      <c r="N63" s="1"/>
      <c r="O63" s="109"/>
      <c r="P63" s="109"/>
      <c r="Q63" s="4"/>
      <c r="R63" s="1"/>
      <c r="S63" s="106"/>
      <c r="T63" s="106"/>
      <c r="U63" s="106"/>
      <c r="V63" s="106"/>
      <c r="W63" s="106"/>
      <c r="X63" s="106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62" ht="15.75" x14ac:dyDescent="0.25">
      <c r="B64" s="1"/>
      <c r="C64" s="1" t="s">
        <v>156</v>
      </c>
      <c r="D64" s="1"/>
      <c r="E64" s="1"/>
      <c r="F64" s="1"/>
      <c r="G64" s="1"/>
      <c r="H64" s="1"/>
      <c r="I64" s="4"/>
      <c r="J64" s="1"/>
      <c r="K64" s="1"/>
      <c r="L64" s="1"/>
      <c r="M64" s="1"/>
      <c r="N64" s="1"/>
      <c r="O64" s="969">
        <v>3.6999999999999998E-2</v>
      </c>
      <c r="P64" s="969"/>
      <c r="Q64" s="4" t="s">
        <v>8</v>
      </c>
      <c r="R64" s="1"/>
      <c r="S64" s="970">
        <f>'BPJS Ketenagakerjaan'!R36</f>
        <v>100074.42</v>
      </c>
      <c r="T64" s="971"/>
      <c r="U64" s="971"/>
      <c r="V64" s="971"/>
      <c r="W64" s="971"/>
      <c r="X64" s="972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3" customHeight="1" x14ac:dyDescent="0.25">
      <c r="B65" s="1"/>
      <c r="C65" s="1"/>
      <c r="D65" s="1"/>
      <c r="E65" s="1"/>
      <c r="F65" s="1"/>
      <c r="G65" s="1"/>
      <c r="H65" s="1"/>
      <c r="I65" s="4"/>
      <c r="J65" s="1"/>
      <c r="K65" s="1"/>
      <c r="L65" s="1"/>
      <c r="M65" s="1"/>
      <c r="N65" s="1"/>
      <c r="O65" s="507"/>
      <c r="P65" s="507"/>
      <c r="Q65" s="4"/>
      <c r="R65" s="1"/>
      <c r="S65" s="508"/>
      <c r="T65" s="508"/>
      <c r="U65" s="508"/>
      <c r="V65" s="508"/>
      <c r="W65" s="508"/>
      <c r="X65" s="508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x14ac:dyDescent="0.25">
      <c r="B66" s="1"/>
      <c r="C66" s="1" t="s">
        <v>602</v>
      </c>
      <c r="D66" s="1"/>
      <c r="E66" s="1"/>
      <c r="F66" s="1"/>
      <c r="G66" s="1"/>
      <c r="H66" s="1"/>
      <c r="I66" s="4"/>
      <c r="J66" s="1"/>
      <c r="K66" s="1"/>
      <c r="L66" s="1"/>
      <c r="M66" s="1"/>
      <c r="N66" s="1"/>
      <c r="O66" s="969">
        <v>0.02</v>
      </c>
      <c r="P66" s="969"/>
      <c r="Q66" s="4" t="s">
        <v>8</v>
      </c>
      <c r="R66" s="1"/>
      <c r="S66" s="970" t="e">
        <f>'BPJS Ketenagakerjaan'!#REF!</f>
        <v>#REF!</v>
      </c>
      <c r="T66" s="971"/>
      <c r="U66" s="971"/>
      <c r="V66" s="971"/>
      <c r="W66" s="971"/>
      <c r="X66" s="972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2"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</row>
    <row r="70" spans="1:52" ht="15.7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2" ht="18.75" x14ac:dyDescent="0.3">
      <c r="A71" s="1"/>
      <c r="B71" s="1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 t="s">
        <v>350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1"/>
      <c r="AY71" s="1"/>
    </row>
    <row r="72" spans="1:52" ht="15.75" x14ac:dyDescent="0.25">
      <c r="A72" s="1"/>
      <c r="B72" s="1"/>
      <c r="C72" s="1"/>
      <c r="D72" s="1"/>
      <c r="E72" s="1"/>
      <c r="F72" s="1"/>
      <c r="G72" s="1"/>
      <c r="H72" s="1"/>
      <c r="I72" s="3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2" ht="22.5" x14ac:dyDescent="0.3">
      <c r="A73" s="1"/>
      <c r="B73" s="1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1" t="s">
        <v>15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1"/>
      <c r="AY73" s="1"/>
    </row>
    <row r="74" spans="1:52" ht="15.75" x14ac:dyDescent="0.25">
      <c r="A74" s="1"/>
      <c r="B74" s="1"/>
      <c r="C74" s="1"/>
      <c r="D74" s="1"/>
      <c r="E74" s="1"/>
      <c r="F74" s="1"/>
      <c r="G74" s="1"/>
      <c r="H74" s="1"/>
      <c r="I74" s="3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2" ht="15.75" x14ac:dyDescent="0.25">
      <c r="A75" s="1"/>
      <c r="B75" s="5"/>
      <c r="C75" s="6" t="s">
        <v>7</v>
      </c>
      <c r="D75" s="7"/>
      <c r="E75" s="7"/>
      <c r="F75" s="7"/>
      <c r="G75" s="7"/>
      <c r="H75" s="7"/>
      <c r="I75" s="11" t="s">
        <v>8</v>
      </c>
      <c r="J75" s="7"/>
      <c r="K75" s="994" t="str">
        <f>'Rekap1 +tunjangan'!B57</f>
        <v>SHAOMI SAFITRI, M.Kesos</v>
      </c>
      <c r="L75" s="995"/>
      <c r="M75" s="995"/>
      <c r="N75" s="995"/>
      <c r="O75" s="995"/>
      <c r="P75" s="995"/>
      <c r="Q75" s="995"/>
      <c r="R75" s="995"/>
      <c r="S75" s="995"/>
      <c r="T75" s="995"/>
      <c r="U75" s="995"/>
      <c r="V75" s="995"/>
      <c r="W75" s="995"/>
      <c r="X75" s="996"/>
      <c r="Y75" s="90"/>
      <c r="Z75" s="1"/>
      <c r="AA75" s="8" t="str">
        <f>AA6</f>
        <v>Divisi</v>
      </c>
      <c r="AB75" s="7"/>
      <c r="AC75" s="7"/>
      <c r="AD75" s="7"/>
      <c r="AE75" s="7"/>
      <c r="AF75" s="11" t="s">
        <v>8</v>
      </c>
      <c r="AG75" s="7"/>
      <c r="AH75" s="994" t="str">
        <f>AH6</f>
        <v>UMUM &amp; ASET</v>
      </c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1004"/>
    </row>
    <row r="76" spans="1:52" ht="3" customHeight="1" x14ac:dyDescent="0.25">
      <c r="A76" s="1"/>
      <c r="B76" s="1"/>
      <c r="C76" s="1"/>
      <c r="D76" s="1"/>
      <c r="E76" s="1"/>
      <c r="F76" s="1"/>
      <c r="G76" s="1"/>
      <c r="H76" s="1"/>
      <c r="I76" s="10"/>
      <c r="J76" s="1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1"/>
      <c r="AA76" s="2"/>
      <c r="AB76" s="1"/>
      <c r="AC76" s="1"/>
      <c r="AD76" s="1"/>
      <c r="AE76" s="1"/>
      <c r="AF76" s="12"/>
      <c r="AG76" s="1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1"/>
      <c r="AY76" s="1"/>
    </row>
    <row r="77" spans="1:52" ht="15.75" x14ac:dyDescent="0.25">
      <c r="A77" s="1"/>
      <c r="B77" s="5"/>
      <c r="C77" s="6" t="s">
        <v>21</v>
      </c>
      <c r="D77" s="7"/>
      <c r="E77" s="7"/>
      <c r="F77" s="7"/>
      <c r="G77" s="7"/>
      <c r="H77" s="7"/>
      <c r="I77" s="11" t="s">
        <v>8</v>
      </c>
      <c r="J77" s="7"/>
      <c r="K77" s="994" t="s">
        <v>469</v>
      </c>
      <c r="L77" s="995"/>
      <c r="M77" s="995"/>
      <c r="N77" s="995"/>
      <c r="O77" s="995"/>
      <c r="P77" s="995"/>
      <c r="Q77" s="995"/>
      <c r="R77" s="995"/>
      <c r="S77" s="995"/>
      <c r="T77" s="995"/>
      <c r="U77" s="995"/>
      <c r="V77" s="995"/>
      <c r="W77" s="995"/>
      <c r="X77" s="996"/>
      <c r="Y77" s="90"/>
      <c r="Z77" s="1"/>
      <c r="AA77" s="8" t="s">
        <v>12</v>
      </c>
      <c r="AB77" s="7"/>
      <c r="AC77" s="7"/>
      <c r="AD77" s="7"/>
      <c r="AE77" s="7"/>
      <c r="AF77" s="11" t="s">
        <v>8</v>
      </c>
      <c r="AG77" s="7"/>
      <c r="AH77" s="997">
        <f>pandu!AH8</f>
        <v>42659</v>
      </c>
      <c r="AI77" s="997"/>
      <c r="AJ77" s="997"/>
      <c r="AK77" s="997"/>
      <c r="AL77" s="997"/>
      <c r="AM77" s="67" t="s">
        <v>18</v>
      </c>
      <c r="AN77" s="7"/>
      <c r="AO77" s="997">
        <f>pandu!AO8</f>
        <v>42689</v>
      </c>
      <c r="AP77" s="997"/>
      <c r="AQ77" s="997"/>
      <c r="AR77" s="997"/>
      <c r="AS77" s="997"/>
      <c r="AT77" s="68"/>
      <c r="AU77" s="68"/>
      <c r="AV77" s="68"/>
      <c r="AW77" s="68"/>
      <c r="AX77" s="7"/>
      <c r="AY77" s="74"/>
    </row>
    <row r="78" spans="1:52" ht="3" customHeight="1" x14ac:dyDescent="0.25">
      <c r="A78" s="1"/>
      <c r="B78" s="1"/>
      <c r="C78" s="1"/>
      <c r="D78" s="1"/>
      <c r="E78" s="1"/>
      <c r="F78" s="1"/>
      <c r="G78" s="1"/>
      <c r="H78" s="1"/>
      <c r="I78" s="10"/>
      <c r="J78" s="1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1"/>
      <c r="AA78" s="2"/>
      <c r="AB78" s="1"/>
      <c r="AC78" s="1"/>
      <c r="AD78" s="1"/>
      <c r="AE78" s="1"/>
      <c r="AF78" s="12"/>
      <c r="AG78" s="1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1"/>
      <c r="AY78" s="1"/>
    </row>
    <row r="79" spans="1:52" ht="15.75" x14ac:dyDescent="0.25">
      <c r="A79" s="1"/>
      <c r="B79" s="5"/>
      <c r="C79" s="6" t="s">
        <v>6</v>
      </c>
      <c r="D79" s="7"/>
      <c r="E79" s="7"/>
      <c r="F79" s="7"/>
      <c r="G79" s="7"/>
      <c r="H79" s="7"/>
      <c r="I79" s="11" t="s">
        <v>8</v>
      </c>
      <c r="J79" s="7"/>
      <c r="K79" s="999" t="s">
        <v>564</v>
      </c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1"/>
      <c r="Y79" s="91"/>
      <c r="Z79" s="1"/>
      <c r="AA79" s="8" t="s">
        <v>13</v>
      </c>
      <c r="AB79" s="7"/>
      <c r="AC79" s="7"/>
      <c r="AD79" s="7"/>
      <c r="AE79" s="7"/>
      <c r="AF79" s="11" t="s">
        <v>8</v>
      </c>
      <c r="AG79" s="7"/>
      <c r="AH79" s="1002">
        <f>'Rekap1 +tunjangan'!C57</f>
        <v>41989</v>
      </c>
      <c r="AI79" s="997"/>
      <c r="AJ79" s="997"/>
      <c r="AK79" s="997"/>
      <c r="AL79" s="997"/>
      <c r="AM79" s="997"/>
      <c r="AN79" s="997"/>
      <c r="AO79" s="997"/>
      <c r="AP79" s="997"/>
      <c r="AQ79" s="997"/>
      <c r="AR79" s="997"/>
      <c r="AS79" s="997"/>
      <c r="AT79" s="997"/>
      <c r="AU79" s="997"/>
      <c r="AV79" s="997"/>
      <c r="AW79" s="997"/>
      <c r="AX79" s="7"/>
      <c r="AY79" s="74"/>
    </row>
    <row r="80" spans="1:52" ht="3" customHeight="1" x14ac:dyDescent="0.25">
      <c r="A80" s="1"/>
      <c r="B80" s="1"/>
      <c r="C80" s="1"/>
      <c r="D80" s="1"/>
      <c r="E80" s="1"/>
      <c r="F80" s="1"/>
      <c r="G80" s="1"/>
      <c r="H80" s="1"/>
      <c r="I80" s="10"/>
      <c r="J80" s="1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1"/>
      <c r="AA80" s="2"/>
      <c r="AB80" s="1"/>
      <c r="AC80" s="1"/>
      <c r="AD80" s="1"/>
      <c r="AE80" s="1"/>
      <c r="AF80" s="12"/>
      <c r="AG80" s="1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1"/>
      <c r="AY80" s="1"/>
    </row>
    <row r="81" spans="1:55" ht="15.75" x14ac:dyDescent="0.25">
      <c r="A81" s="1"/>
      <c r="B81" s="5"/>
      <c r="C81" s="6" t="s">
        <v>104</v>
      </c>
      <c r="D81" s="7"/>
      <c r="E81" s="7"/>
      <c r="F81" s="7"/>
      <c r="G81" s="7"/>
      <c r="H81" s="7"/>
      <c r="I81" s="87" t="s">
        <v>8</v>
      </c>
      <c r="J81" s="7"/>
      <c r="K81" s="994" t="s">
        <v>116</v>
      </c>
      <c r="L81" s="995"/>
      <c r="M81" s="995"/>
      <c r="N81" s="995"/>
      <c r="O81" s="995"/>
      <c r="P81" s="995"/>
      <c r="Q81" s="995"/>
      <c r="R81" s="995"/>
      <c r="S81" s="995"/>
      <c r="T81" s="995"/>
      <c r="U81" s="995"/>
      <c r="V81" s="995"/>
      <c r="W81" s="995"/>
      <c r="X81" s="996"/>
      <c r="Y81" s="90"/>
      <c r="Z81" s="1"/>
      <c r="AA81" s="8" t="s">
        <v>14</v>
      </c>
      <c r="AB81" s="7"/>
      <c r="AC81" s="7"/>
      <c r="AD81" s="7"/>
      <c r="AE81" s="7"/>
      <c r="AF81" s="11" t="s">
        <v>8</v>
      </c>
      <c r="AG81" s="7"/>
      <c r="AH81" s="1064" t="s">
        <v>563</v>
      </c>
      <c r="AI81" s="994"/>
      <c r="AJ81" s="994"/>
      <c r="AK81" s="994"/>
      <c r="AL81" s="994"/>
      <c r="AM81" s="994"/>
      <c r="AN81" s="67" t="s">
        <v>161</v>
      </c>
      <c r="AO81" s="67"/>
      <c r="AP81" s="67"/>
      <c r="AQ81" s="67"/>
      <c r="AR81" s="67"/>
      <c r="AS81" s="67"/>
      <c r="AT81" s="67"/>
      <c r="AU81" s="67"/>
      <c r="AV81" s="67"/>
      <c r="AW81" s="67"/>
      <c r="AX81" s="7"/>
      <c r="AY81" s="74"/>
    </row>
    <row r="82" spans="1:55" ht="15.75" x14ac:dyDescent="0.25">
      <c r="A82" s="1"/>
      <c r="B82" s="1"/>
      <c r="C82" s="1"/>
      <c r="D82" s="1"/>
      <c r="E82" s="1"/>
      <c r="F82" s="1"/>
      <c r="G82" s="1"/>
      <c r="H82" s="1"/>
      <c r="I82" s="3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5" ht="15.75" x14ac:dyDescent="0.25">
      <c r="A83" s="1"/>
      <c r="B83" s="1" t="s">
        <v>167</v>
      </c>
      <c r="C83" s="1" t="s">
        <v>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4"/>
      <c r="Q83" s="4" t="s">
        <v>8</v>
      </c>
      <c r="R83" s="1"/>
      <c r="S83" s="970">
        <f>'Rekap1 +tunjangan'!F57</f>
        <v>2308543</v>
      </c>
      <c r="T83" s="971"/>
      <c r="U83" s="971"/>
      <c r="V83" s="971"/>
      <c r="W83" s="971"/>
      <c r="X83" s="972"/>
      <c r="Y83" s="108"/>
      <c r="Z83" s="1"/>
      <c r="AA83" s="1" t="s">
        <v>166</v>
      </c>
      <c r="AB83" s="1" t="s">
        <v>153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C83" t="s">
        <v>563</v>
      </c>
    </row>
    <row r="84" spans="1:55" ht="3" customHeight="1" x14ac:dyDescent="0.25">
      <c r="A84" s="1"/>
      <c r="B84" s="1"/>
      <c r="C84" s="1"/>
      <c r="D84" s="1"/>
      <c r="E84" s="1"/>
      <c r="F84" s="1"/>
      <c r="G84" s="1"/>
      <c r="H84" s="1"/>
      <c r="I84" s="3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5" ht="15.75" x14ac:dyDescent="0.25">
      <c r="A85" s="1"/>
      <c r="B85" s="1" t="s">
        <v>168</v>
      </c>
      <c r="C85" s="1" t="s">
        <v>125</v>
      </c>
      <c r="D85" s="1"/>
      <c r="E85" s="1"/>
      <c r="F85" s="1"/>
      <c r="G85" s="1"/>
      <c r="H85" s="1"/>
      <c r="I85" s="1"/>
      <c r="J85" s="1"/>
      <c r="K85" s="16"/>
      <c r="L85" s="16"/>
      <c r="M85" s="16"/>
      <c r="N85" s="16"/>
      <c r="O85" s="1"/>
      <c r="P85" s="4"/>
      <c r="Q85" s="4"/>
      <c r="R85" s="1"/>
      <c r="S85" s="1"/>
      <c r="T85" s="1"/>
      <c r="U85" s="1"/>
      <c r="V85" s="1"/>
      <c r="W85" s="1"/>
      <c r="X85" s="1"/>
      <c r="Y85" s="1"/>
      <c r="Z85" s="1"/>
      <c r="AA85" s="1"/>
      <c r="AB85" s="1" t="s">
        <v>108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5" ht="3" customHeight="1" x14ac:dyDescent="0.25">
      <c r="A86" s="1"/>
      <c r="B86" s="1"/>
      <c r="C86" s="1"/>
      <c r="D86" s="1"/>
      <c r="E86" s="1"/>
      <c r="F86" s="1"/>
      <c r="G86" s="1"/>
      <c r="H86" s="1"/>
      <c r="I86" s="4"/>
      <c r="J86" s="1"/>
      <c r="K86" s="39"/>
      <c r="L86" s="39"/>
      <c r="M86" s="39"/>
      <c r="N86" s="39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39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5" ht="15.75" x14ac:dyDescent="0.25">
      <c r="A87" s="1"/>
      <c r="B87" s="1"/>
      <c r="C87" s="1" t="s">
        <v>20</v>
      </c>
      <c r="D87" s="1"/>
      <c r="E87" s="1"/>
      <c r="F87" s="1"/>
      <c r="G87" s="1"/>
      <c r="H87" s="1"/>
      <c r="I87" s="4"/>
      <c r="J87" s="1"/>
      <c r="K87" s="1"/>
      <c r="L87" s="1"/>
      <c r="M87" s="1"/>
      <c r="N87" s="1"/>
      <c r="O87" s="1"/>
      <c r="P87" s="4"/>
      <c r="Q87" s="4" t="s">
        <v>8</v>
      </c>
      <c r="R87" s="1"/>
      <c r="S87" s="970">
        <f>'Rekap1 +tunjangan'!G57</f>
        <v>0</v>
      </c>
      <c r="T87" s="971"/>
      <c r="U87" s="971"/>
      <c r="V87" s="971"/>
      <c r="W87" s="971"/>
      <c r="X87" s="972"/>
      <c r="Y87" s="108"/>
      <c r="Z87" s="1"/>
      <c r="AA87" s="1"/>
      <c r="AB87" s="1" t="s">
        <v>550</v>
      </c>
      <c r="AC87" s="1"/>
      <c r="AD87" s="1"/>
      <c r="AE87" s="1"/>
      <c r="AF87" s="4"/>
      <c r="AG87" s="15"/>
      <c r="AH87" s="16"/>
      <c r="AI87" s="16"/>
      <c r="AJ87" s="992"/>
      <c r="AK87" s="993"/>
      <c r="AL87" s="16"/>
      <c r="AM87" s="16"/>
      <c r="AN87" s="16"/>
      <c r="AO87" s="15"/>
      <c r="AP87" s="992"/>
      <c r="AQ87" s="993"/>
      <c r="AR87" s="107"/>
      <c r="AS87" s="1"/>
      <c r="AT87" s="1" t="s">
        <v>8</v>
      </c>
      <c r="AU87" s="970">
        <f>'Rekap1 +tunjangan'!AB56</f>
        <v>0</v>
      </c>
      <c r="AV87" s="971"/>
      <c r="AW87" s="971"/>
      <c r="AX87" s="971"/>
      <c r="AY87" s="971"/>
      <c r="AZ87" s="972"/>
    </row>
    <row r="88" spans="1:55" ht="3" customHeight="1" x14ac:dyDescent="0.25">
      <c r="A88" s="1"/>
      <c r="B88" s="1"/>
      <c r="C88" s="1"/>
      <c r="D88" s="1"/>
      <c r="E88" s="1"/>
      <c r="F88" s="1"/>
      <c r="G88" s="1"/>
      <c r="H88" s="1"/>
      <c r="I88" s="4"/>
      <c r="J88" s="1"/>
      <c r="K88" s="1"/>
      <c r="L88" s="1"/>
      <c r="M88" s="15"/>
      <c r="N88" s="15"/>
      <c r="O88" s="1"/>
      <c r="P88" s="4"/>
      <c r="Q88" s="4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39"/>
      <c r="AG88" s="1"/>
      <c r="AH88" s="1"/>
      <c r="AI88" s="1"/>
      <c r="AJ88" s="1">
        <v>0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>
        <v>0</v>
      </c>
      <c r="AX88" s="1"/>
      <c r="AY88" s="1"/>
      <c r="AZ88" s="1"/>
    </row>
    <row r="89" spans="1:55" ht="15.75" x14ac:dyDescent="0.25">
      <c r="A89" s="1"/>
      <c r="B89" s="1"/>
      <c r="C89" s="1" t="s">
        <v>41</v>
      </c>
      <c r="D89" s="1"/>
      <c r="E89" s="1"/>
      <c r="F89" s="1"/>
      <c r="G89" s="1"/>
      <c r="H89" s="1"/>
      <c r="I89" s="4"/>
      <c r="J89" s="1"/>
      <c r="K89" s="1"/>
      <c r="L89" s="1"/>
      <c r="M89" s="1"/>
      <c r="N89" s="1"/>
      <c r="O89" s="1"/>
      <c r="P89" s="4"/>
      <c r="Q89" s="4" t="s">
        <v>8</v>
      </c>
      <c r="R89" s="1"/>
      <c r="S89" s="970">
        <f>'Rekap1 +tunjangan'!H57</f>
        <v>0</v>
      </c>
      <c r="T89" s="971"/>
      <c r="U89" s="971"/>
      <c r="V89" s="971"/>
      <c r="W89" s="971"/>
      <c r="X89" s="972"/>
      <c r="Y89" s="108"/>
      <c r="Z89" s="1"/>
      <c r="AA89" s="1"/>
      <c r="AB89" s="1" t="s">
        <v>88</v>
      </c>
      <c r="AC89" s="1"/>
      <c r="AD89" s="1"/>
      <c r="AE89" s="1"/>
      <c r="AF89" s="4"/>
      <c r="AG89" s="15"/>
      <c r="AH89" s="16"/>
      <c r="AI89" s="16"/>
      <c r="AJ89" s="992"/>
      <c r="AK89" s="992"/>
      <c r="AL89" s="16"/>
      <c r="AM89" s="16"/>
      <c r="AN89" s="16"/>
      <c r="AO89" s="15"/>
      <c r="AP89" s="992"/>
      <c r="AQ89" s="992"/>
      <c r="AR89" s="119"/>
      <c r="AS89" s="1"/>
      <c r="AT89" s="1" t="s">
        <v>8</v>
      </c>
      <c r="AU89" s="970">
        <f>'Rekap1 +tunjangan'!AF57</f>
        <v>57713.575000000004</v>
      </c>
      <c r="AV89" s="971"/>
      <c r="AW89" s="971"/>
      <c r="AX89" s="971"/>
      <c r="AY89" s="971"/>
      <c r="AZ89" s="972"/>
    </row>
    <row r="90" spans="1:55" ht="3" customHeight="1" x14ac:dyDescent="0.25">
      <c r="A90" s="1"/>
      <c r="B90" s="1"/>
      <c r="C90" s="1"/>
      <c r="D90" s="1"/>
      <c r="E90" s="1"/>
      <c r="F90" s="1"/>
      <c r="G90" s="1"/>
      <c r="H90" s="1"/>
      <c r="I90" s="4"/>
      <c r="J90" s="1"/>
      <c r="K90" s="1"/>
      <c r="L90" s="1"/>
      <c r="M90" s="1"/>
      <c r="N90" s="1"/>
      <c r="O90" s="1"/>
      <c r="P90" s="39"/>
      <c r="Q90" s="39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39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5" ht="15.75" x14ac:dyDescent="0.25">
      <c r="A91" s="1"/>
      <c r="B91" s="1"/>
      <c r="C91" s="1" t="s">
        <v>21</v>
      </c>
      <c r="D91" s="1"/>
      <c r="E91" s="1"/>
      <c r="F91" s="1"/>
      <c r="G91" s="1"/>
      <c r="H91" s="1"/>
      <c r="I91" s="4"/>
      <c r="J91" s="1"/>
      <c r="K91" s="1"/>
      <c r="L91" s="1"/>
      <c r="M91" s="1"/>
      <c r="N91" s="1"/>
      <c r="O91" s="1"/>
      <c r="P91" s="4"/>
      <c r="Q91" s="4" t="s">
        <v>8</v>
      </c>
      <c r="R91" s="1"/>
      <c r="S91" s="970">
        <f>'Rekap1 +tunjangan'!I57</f>
        <v>0</v>
      </c>
      <c r="T91" s="971"/>
      <c r="U91" s="971"/>
      <c r="V91" s="971"/>
      <c r="W91" s="971"/>
      <c r="X91" s="972"/>
      <c r="Y91" s="108"/>
      <c r="Z91" s="1"/>
      <c r="AA91" s="1"/>
      <c r="AB91" s="1" t="s">
        <v>551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013"/>
      <c r="AV91" s="1013"/>
      <c r="AW91" s="1013"/>
      <c r="AX91" s="1013"/>
      <c r="AY91" s="1013"/>
      <c r="AZ91" s="1013"/>
    </row>
    <row r="92" spans="1:55" ht="3" customHeight="1" x14ac:dyDescent="0.25">
      <c r="A92" s="1"/>
      <c r="B92" s="1"/>
      <c r="C92" s="1"/>
      <c r="D92" s="1"/>
      <c r="E92" s="1"/>
      <c r="F92" s="1"/>
      <c r="G92" s="1"/>
      <c r="H92" s="1"/>
      <c r="I92" s="4"/>
      <c r="J92" s="1"/>
      <c r="K92" s="1"/>
      <c r="L92" s="1"/>
      <c r="M92" s="1"/>
      <c r="N92" s="1"/>
      <c r="O92" s="1"/>
      <c r="P92" s="39"/>
      <c r="Q92" s="39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39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5" ht="15.75" x14ac:dyDescent="0.25">
      <c r="A93" s="1"/>
      <c r="B93" s="1"/>
      <c r="C93" s="1" t="s">
        <v>1</v>
      </c>
      <c r="D93" s="1"/>
      <c r="E93" s="1"/>
      <c r="F93" s="1"/>
      <c r="G93" s="1"/>
      <c r="H93" s="1"/>
      <c r="I93" s="4"/>
      <c r="J93" s="1"/>
      <c r="K93" s="990">
        <f>'Rekap1 +tunjangan'!D57</f>
        <v>20</v>
      </c>
      <c r="L93" s="991"/>
      <c r="M93" s="125" t="s">
        <v>31</v>
      </c>
      <c r="N93" s="107"/>
      <c r="O93" s="1"/>
      <c r="P93" s="4"/>
      <c r="Q93" s="4" t="s">
        <v>8</v>
      </c>
      <c r="R93" s="1"/>
      <c r="S93" s="970">
        <f>'Rekap1 +tunjangan'!N57</f>
        <v>700000</v>
      </c>
      <c r="T93" s="971"/>
      <c r="U93" s="971"/>
      <c r="V93" s="971"/>
      <c r="W93" s="971"/>
      <c r="X93" s="972"/>
      <c r="Y93" s="108"/>
      <c r="Z93" s="1"/>
      <c r="AA93" s="1"/>
      <c r="AB93" s="1" t="s">
        <v>128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969">
        <v>0.02</v>
      </c>
      <c r="AN93" s="969"/>
      <c r="AO93" s="969"/>
      <c r="AP93" s="1"/>
      <c r="AQ93" s="1"/>
      <c r="AR93" s="1"/>
      <c r="AS93" s="1"/>
      <c r="AT93" s="1" t="s">
        <v>8</v>
      </c>
      <c r="AU93" s="970">
        <f>'BPJS Ketenagakerjaan'!K56</f>
        <v>46170.86</v>
      </c>
      <c r="AV93" s="971"/>
      <c r="AW93" s="971"/>
      <c r="AX93" s="971"/>
      <c r="AY93" s="971"/>
      <c r="AZ93" s="972"/>
    </row>
    <row r="94" spans="1:55" ht="3" customHeight="1" x14ac:dyDescent="0.25">
      <c r="A94" s="1"/>
      <c r="B94" s="1"/>
      <c r="C94" s="1"/>
      <c r="D94" s="1"/>
      <c r="E94" s="1"/>
      <c r="F94" s="1"/>
      <c r="G94" s="1"/>
      <c r="H94" s="1"/>
      <c r="I94" s="4"/>
      <c r="J94" s="1"/>
      <c r="K94" s="1"/>
      <c r="L94" s="1"/>
      <c r="M94" s="3"/>
      <c r="N94" s="1"/>
      <c r="O94" s="1"/>
      <c r="P94" s="4"/>
      <c r="Q94" s="4"/>
      <c r="R94" s="1"/>
      <c r="S94" s="108"/>
      <c r="T94" s="108"/>
      <c r="U94" s="108"/>
      <c r="V94" s="108"/>
      <c r="W94" s="108"/>
      <c r="X94" s="108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5" ht="15.75" x14ac:dyDescent="0.25">
      <c r="A95" s="1"/>
      <c r="B95" s="1"/>
      <c r="C95" s="1" t="s">
        <v>2</v>
      </c>
      <c r="D95" s="1"/>
      <c r="E95" s="1"/>
      <c r="F95" s="1"/>
      <c r="G95" s="1"/>
      <c r="H95" s="1"/>
      <c r="I95" s="4"/>
      <c r="J95" s="1"/>
      <c r="K95" s="990">
        <f>K93</f>
        <v>20</v>
      </c>
      <c r="L95" s="991"/>
      <c r="M95" s="125" t="s">
        <v>31</v>
      </c>
      <c r="N95" s="107"/>
      <c r="O95" s="1"/>
      <c r="P95" s="4"/>
      <c r="Q95" s="4" t="s">
        <v>8</v>
      </c>
      <c r="R95" s="1"/>
      <c r="S95" s="970">
        <f>'Rekap1 +tunjangan'!P57</f>
        <v>780000</v>
      </c>
      <c r="T95" s="971"/>
      <c r="U95" s="971"/>
      <c r="V95" s="971"/>
      <c r="W95" s="971"/>
      <c r="X95" s="972"/>
      <c r="Y95" s="108"/>
      <c r="Z95" s="1"/>
      <c r="AA95" s="1"/>
      <c r="AB95" s="1" t="s">
        <v>602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969">
        <v>0.01</v>
      </c>
      <c r="AN95" s="969"/>
      <c r="AO95" s="969"/>
      <c r="AP95" s="88"/>
      <c r="AQ95" s="1"/>
      <c r="AR95" s="1"/>
      <c r="AS95" s="1"/>
      <c r="AT95" s="1" t="s">
        <v>8</v>
      </c>
      <c r="AU95" s="970">
        <f>'BPJS Ketenagakerjaan'!P56</f>
        <v>23085.43</v>
      </c>
      <c r="AV95" s="971"/>
      <c r="AW95" s="971"/>
      <c r="AX95" s="971"/>
      <c r="AY95" s="971"/>
      <c r="AZ95" s="972"/>
    </row>
    <row r="96" spans="1:55" ht="3" customHeight="1" x14ac:dyDescent="0.25">
      <c r="A96" s="1"/>
      <c r="B96" s="1"/>
      <c r="C96" s="1"/>
      <c r="D96" s="1"/>
      <c r="E96" s="1"/>
      <c r="F96" s="1"/>
      <c r="G96" s="1"/>
      <c r="H96" s="1"/>
      <c r="I96" s="4"/>
      <c r="J96" s="1"/>
      <c r="K96" s="1"/>
      <c r="L96" s="1"/>
      <c r="M96" s="1"/>
      <c r="N96" s="1"/>
      <c r="O96" s="1"/>
      <c r="P96" s="4"/>
      <c r="Q96" s="4"/>
      <c r="R96" s="1"/>
      <c r="S96" s="108"/>
      <c r="T96" s="108"/>
      <c r="U96" s="108"/>
      <c r="V96" s="108"/>
      <c r="W96" s="108"/>
      <c r="X96" s="108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5" ht="15.75" x14ac:dyDescent="0.25">
      <c r="A97" s="1"/>
      <c r="B97" s="1"/>
      <c r="C97" s="1" t="s">
        <v>3</v>
      </c>
      <c r="D97" s="1"/>
      <c r="E97" s="1"/>
      <c r="F97" s="1"/>
      <c r="G97" s="1"/>
      <c r="H97" s="1"/>
      <c r="I97" s="4"/>
      <c r="J97" s="1"/>
      <c r="K97" s="1"/>
      <c r="L97" s="1"/>
      <c r="M97" s="107"/>
      <c r="N97" s="107"/>
      <c r="O97" s="1"/>
      <c r="P97" s="39"/>
      <c r="Q97" s="39" t="s">
        <v>8</v>
      </c>
      <c r="R97" s="1"/>
      <c r="S97" s="970">
        <f>'Rekap1 +tunjangan'!Q57</f>
        <v>0</v>
      </c>
      <c r="T97" s="971"/>
      <c r="U97" s="971"/>
      <c r="V97" s="971"/>
      <c r="W97" s="971"/>
      <c r="X97" s="972"/>
      <c r="Y97" s="108"/>
      <c r="Z97" s="1"/>
      <c r="AA97" s="1"/>
      <c r="AB97" s="1" t="s">
        <v>172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013"/>
      <c r="AV97" s="1013"/>
      <c r="AW97" s="1013"/>
      <c r="AX97" s="1013"/>
      <c r="AY97" s="1013"/>
      <c r="AZ97" s="1013"/>
    </row>
    <row r="98" spans="1:55" ht="3" customHeight="1" x14ac:dyDescent="0.25">
      <c r="A98" s="1"/>
      <c r="B98" s="1"/>
      <c r="C98" s="1"/>
      <c r="D98" s="1"/>
      <c r="E98" s="1"/>
      <c r="F98" s="1"/>
      <c r="G98" s="1"/>
      <c r="H98" s="1"/>
      <c r="I98" s="4"/>
      <c r="J98" s="1"/>
      <c r="K98" s="1"/>
      <c r="L98" s="1"/>
      <c r="M98" s="1"/>
      <c r="N98" s="1"/>
      <c r="O98" s="1"/>
      <c r="P98" s="39"/>
      <c r="Q98" s="39"/>
      <c r="R98" s="1"/>
      <c r="S98" s="1"/>
      <c r="T98" s="1"/>
      <c r="U98" s="1"/>
      <c r="V98" s="1"/>
      <c r="W98" s="1"/>
      <c r="X98" s="1"/>
      <c r="Y98" s="108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5" ht="15.75" x14ac:dyDescent="0.25">
      <c r="A99" s="1"/>
      <c r="B99" s="1"/>
      <c r="C99" s="1" t="s">
        <v>105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39"/>
      <c r="Q99" s="39" t="s">
        <v>8</v>
      </c>
      <c r="R99" s="1"/>
      <c r="S99" s="970">
        <f>'Rekap1 +tunjangan'!R57</f>
        <v>0</v>
      </c>
      <c r="T99" s="971"/>
      <c r="U99" s="971"/>
      <c r="V99" s="971"/>
      <c r="W99" s="971"/>
      <c r="X99" s="972"/>
      <c r="Y99" s="108"/>
      <c r="Z99" s="1"/>
      <c r="AA99" s="1"/>
      <c r="AB99" s="1" t="s">
        <v>174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970">
        <f>KOPERASI!C37</f>
        <v>0</v>
      </c>
      <c r="AV99" s="971"/>
      <c r="AW99" s="971"/>
      <c r="AX99" s="971"/>
      <c r="AY99" s="971"/>
      <c r="AZ99" s="972"/>
      <c r="BB99" s="1"/>
      <c r="BC99" s="1"/>
    </row>
    <row r="100" spans="1:55" ht="3" customHeight="1" x14ac:dyDescent="0.25">
      <c r="A100" s="1"/>
      <c r="B100" s="1"/>
      <c r="C100" s="1"/>
      <c r="D100" s="1"/>
      <c r="E100" s="1"/>
      <c r="F100" s="1"/>
      <c r="G100" s="1"/>
      <c r="H100" s="1"/>
      <c r="I100" s="4"/>
      <c r="J100" s="1"/>
      <c r="K100" s="1"/>
      <c r="L100" s="1"/>
      <c r="M100" s="1"/>
      <c r="N100" s="1"/>
      <c r="O100" s="1"/>
      <c r="P100" s="39"/>
      <c r="Q100" s="39"/>
      <c r="R100" s="1"/>
      <c r="S100" s="108"/>
      <c r="T100" s="108"/>
      <c r="U100" s="108"/>
      <c r="V100" s="108"/>
      <c r="W100" s="108"/>
      <c r="X100" s="108"/>
      <c r="Y100" s="108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5" ht="15.75" x14ac:dyDescent="0.25">
      <c r="A101" s="1"/>
      <c r="B101" s="1"/>
      <c r="C101" s="1" t="s">
        <v>106</v>
      </c>
      <c r="D101" s="1"/>
      <c r="E101" s="1"/>
      <c r="F101" s="1"/>
      <c r="G101" s="1"/>
      <c r="H101" s="1"/>
      <c r="I101" s="4"/>
      <c r="J101" s="1"/>
      <c r="K101" s="1"/>
      <c r="L101" s="1"/>
      <c r="M101" s="1"/>
      <c r="N101" s="1"/>
      <c r="O101" s="1"/>
      <c r="P101" s="4"/>
      <c r="Q101" s="4" t="s">
        <v>8</v>
      </c>
      <c r="R101" s="1"/>
      <c r="S101" s="970">
        <f>'Rekap1 +tunjangan'!T57</f>
        <v>0</v>
      </c>
      <c r="T101" s="971"/>
      <c r="U101" s="971"/>
      <c r="V101" s="971"/>
      <c r="W101" s="971"/>
      <c r="X101" s="972"/>
      <c r="Y101" s="108"/>
      <c r="Z101" s="1"/>
      <c r="AA101" s="1"/>
      <c r="AB101" s="1" t="s">
        <v>173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970">
        <f>KOPERASI!D58</f>
        <v>0</v>
      </c>
      <c r="AV101" s="971"/>
      <c r="AW101" s="971"/>
      <c r="AX101" s="971"/>
      <c r="AY101" s="971"/>
      <c r="AZ101" s="972"/>
    </row>
    <row r="102" spans="1:55" ht="3" customHeight="1" x14ac:dyDescent="0.25">
      <c r="A102" s="1"/>
      <c r="B102" s="1"/>
      <c r="C102" s="1"/>
      <c r="D102" s="1"/>
      <c r="E102" s="1"/>
      <c r="F102" s="1"/>
      <c r="G102" s="1"/>
      <c r="H102" s="1"/>
      <c r="I102" s="4"/>
      <c r="J102" s="1"/>
      <c r="K102" s="1"/>
      <c r="L102" s="1"/>
      <c r="M102" s="1"/>
      <c r="N102" s="1"/>
      <c r="O102" s="1"/>
      <c r="P102" s="4"/>
      <c r="Q102" s="4"/>
      <c r="R102" s="1"/>
      <c r="S102" s="108"/>
      <c r="T102" s="108"/>
      <c r="U102" s="108"/>
      <c r="V102" s="108"/>
      <c r="W102" s="108"/>
      <c r="X102" s="108"/>
      <c r="Y102" s="1"/>
      <c r="Z102" s="1"/>
      <c r="AA102" s="1"/>
      <c r="AB102" s="1"/>
      <c r="AC102" s="1"/>
      <c r="AD102" s="1"/>
      <c r="AE102" s="1"/>
      <c r="AF102" s="39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5" ht="15.75" x14ac:dyDescent="0.25">
      <c r="A103" s="1"/>
      <c r="B103" s="1"/>
      <c r="C103" s="1" t="s">
        <v>183</v>
      </c>
      <c r="D103" s="1"/>
      <c r="E103" s="1"/>
      <c r="F103" s="1"/>
      <c r="G103" s="1"/>
      <c r="H103" s="1"/>
      <c r="I103" s="4"/>
      <c r="J103" s="1"/>
      <c r="K103" s="1"/>
      <c r="L103" s="1"/>
      <c r="M103" s="1"/>
      <c r="N103" s="1"/>
      <c r="O103" s="1"/>
      <c r="P103" s="39"/>
      <c r="Q103" s="39" t="s">
        <v>8</v>
      </c>
      <c r="R103" s="1"/>
      <c r="S103" s="970">
        <f>'Rekap1 +tunjangan'!U57</f>
        <v>0</v>
      </c>
      <c r="T103" s="971"/>
      <c r="U103" s="971"/>
      <c r="V103" s="971"/>
      <c r="W103" s="971"/>
      <c r="X103" s="972"/>
      <c r="Y103" s="108"/>
      <c r="Z103" s="1"/>
      <c r="AA103" s="1"/>
      <c r="AB103" s="1" t="s">
        <v>175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970">
        <v>0</v>
      </c>
      <c r="AV103" s="971"/>
      <c r="AW103" s="971"/>
      <c r="AX103" s="971"/>
      <c r="AY103" s="971"/>
      <c r="AZ103" s="972"/>
    </row>
    <row r="104" spans="1:55" ht="3" customHeight="1" x14ac:dyDescent="0.25">
      <c r="A104" s="1"/>
      <c r="B104" s="1"/>
      <c r="C104" s="1"/>
      <c r="D104" s="1"/>
      <c r="E104" s="1"/>
      <c r="F104" s="1"/>
      <c r="G104" s="1"/>
      <c r="H104" s="1"/>
      <c r="I104" s="4"/>
      <c r="J104" s="1"/>
      <c r="K104" s="1"/>
      <c r="L104" s="1"/>
      <c r="M104" s="1"/>
      <c r="N104" s="1"/>
      <c r="O104" s="4"/>
      <c r="P104" s="4"/>
      <c r="Q104" s="4"/>
      <c r="R104" s="1"/>
      <c r="S104" s="108"/>
      <c r="T104" s="108"/>
      <c r="U104" s="108"/>
      <c r="V104" s="108"/>
      <c r="W104" s="108"/>
      <c r="X104" s="108"/>
      <c r="Y104" s="108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5" ht="15.75" x14ac:dyDescent="0.25">
      <c r="A105" s="1"/>
      <c r="B105" s="1"/>
      <c r="C105" s="1" t="s">
        <v>187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39" t="s">
        <v>8</v>
      </c>
      <c r="R105" s="1"/>
      <c r="S105" s="970">
        <f>'Rekap1 +tunjangan'!W57</f>
        <v>0</v>
      </c>
      <c r="T105" s="971"/>
      <c r="U105" s="971"/>
      <c r="V105" s="971"/>
      <c r="W105" s="971"/>
      <c r="X105" s="972"/>
      <c r="Y105" s="108"/>
      <c r="Z105" s="1"/>
      <c r="AA105" s="1"/>
      <c r="AB105" s="1" t="s">
        <v>200</v>
      </c>
      <c r="AC105" s="1"/>
      <c r="AD105" s="1"/>
      <c r="AE105" s="1"/>
      <c r="AF105" s="1"/>
      <c r="AG105" s="5" t="s">
        <v>19</v>
      </c>
      <c r="AH105" s="67"/>
      <c r="AI105" s="73"/>
      <c r="AJ105" s="990">
        <f>KOPERASI!J58</f>
        <v>0</v>
      </c>
      <c r="AK105" s="991"/>
      <c r="AL105" s="16"/>
      <c r="AM105" s="72" t="s">
        <v>132</v>
      </c>
      <c r="AN105" s="67"/>
      <c r="AO105" s="74"/>
      <c r="AP105" s="990">
        <v>0</v>
      </c>
      <c r="AQ105" s="991"/>
      <c r="AR105" s="119"/>
      <c r="AS105" s="1"/>
      <c r="AT105" s="1" t="s">
        <v>8</v>
      </c>
      <c r="AU105" s="970">
        <f>KOPERASI!H58</f>
        <v>0</v>
      </c>
      <c r="AV105" s="971"/>
      <c r="AW105" s="971"/>
      <c r="AX105" s="971"/>
      <c r="AY105" s="971"/>
      <c r="AZ105" s="972"/>
      <c r="BB105" s="134">
        <f>SUM(AU105+AU101)</f>
        <v>0</v>
      </c>
      <c r="BC105" s="134">
        <f>AU105+AU101</f>
        <v>0</v>
      </c>
    </row>
    <row r="106" spans="1:55" ht="3" customHeight="1" x14ac:dyDescent="0.25">
      <c r="A106" s="1"/>
      <c r="B106" s="1"/>
      <c r="Y106" s="108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5" ht="15.75" x14ac:dyDescent="0.25">
      <c r="A107" s="1"/>
      <c r="B107" s="1"/>
      <c r="Y107" s="108"/>
      <c r="Z107" s="1"/>
      <c r="AA107" s="1"/>
      <c r="AB107" s="1" t="s">
        <v>471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 t="s">
        <v>8</v>
      </c>
      <c r="AU107" s="970">
        <f>KOPERASI!G58</f>
        <v>0</v>
      </c>
      <c r="AV107" s="971"/>
      <c r="AW107" s="971"/>
      <c r="AX107" s="971"/>
      <c r="AY107" s="971"/>
      <c r="AZ107" s="972"/>
    </row>
    <row r="108" spans="1:55" ht="3" customHeight="1" x14ac:dyDescent="0.25">
      <c r="A108" s="1"/>
      <c r="B108" s="1"/>
      <c r="Y108" s="108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5" ht="15.75" x14ac:dyDescent="0.25">
      <c r="A109" s="1"/>
      <c r="B109" s="1"/>
      <c r="Y109" s="108"/>
      <c r="Z109" s="1"/>
      <c r="AA109" s="1"/>
      <c r="AB109" s="1" t="s">
        <v>476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 t="s">
        <v>8</v>
      </c>
      <c r="AU109" s="970">
        <f>'Rekap1 +tunjangan'!AD57</f>
        <v>7562</v>
      </c>
      <c r="AV109" s="971"/>
      <c r="AW109" s="971"/>
      <c r="AX109" s="971"/>
      <c r="AY109" s="971"/>
      <c r="AZ109" s="972"/>
    </row>
    <row r="110" spans="1:55" ht="3" customHeight="1" x14ac:dyDescent="0.25">
      <c r="A110" s="1"/>
      <c r="B110" s="1"/>
      <c r="Y110" s="108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5" ht="15.75" x14ac:dyDescent="0.25">
      <c r="A111" s="1"/>
      <c r="B111" s="1"/>
      <c r="Y111" s="108"/>
      <c r="Z111" s="1"/>
      <c r="AA111" s="1"/>
      <c r="AB111" s="1" t="s">
        <v>171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983">
        <v>0.4</v>
      </c>
      <c r="AS111" s="984"/>
      <c r="AT111" s="1" t="s">
        <v>8</v>
      </c>
      <c r="AU111" s="970">
        <f>'Rekap1 +tunjangan'!AJ57</f>
        <v>0</v>
      </c>
      <c r="AV111" s="971"/>
      <c r="AW111" s="971"/>
      <c r="AX111" s="971"/>
      <c r="AY111" s="971"/>
      <c r="AZ111" s="972"/>
    </row>
    <row r="112" spans="1:55" ht="3" customHeight="1" x14ac:dyDescent="0.25">
      <c r="A112" s="1"/>
      <c r="B112" s="1"/>
      <c r="Y112" s="108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62" ht="15.75" x14ac:dyDescent="0.25">
      <c r="A113" s="1"/>
      <c r="B113" s="1"/>
      <c r="Y113" s="108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62" ht="15.75" x14ac:dyDescent="0.25">
      <c r="A114" s="1"/>
      <c r="B114" s="1"/>
      <c r="Y114" s="108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62" ht="3" customHeight="1" x14ac:dyDescent="0.25">
      <c r="A115" s="1"/>
      <c r="B115" s="1"/>
      <c r="C115" s="1"/>
      <c r="D115" s="1"/>
      <c r="E115" s="1"/>
      <c r="F115" s="1"/>
      <c r="G115" s="1"/>
      <c r="H115" s="1"/>
      <c r="I115" s="4"/>
      <c r="J115" s="1"/>
      <c r="K115" s="1"/>
      <c r="L115" s="1"/>
      <c r="M115" s="1"/>
      <c r="N115" s="1"/>
      <c r="O115" s="4"/>
      <c r="P115" s="4"/>
      <c r="Q115" s="4"/>
      <c r="R115" s="1"/>
      <c r="S115" s="108"/>
      <c r="T115" s="108"/>
      <c r="U115" s="108"/>
      <c r="V115" s="108"/>
      <c r="W115" s="108"/>
      <c r="X115" s="108"/>
      <c r="Y115" s="108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62" ht="15.75" x14ac:dyDescent="0.25">
      <c r="A116" s="1"/>
      <c r="B116" s="1" t="s">
        <v>154</v>
      </c>
      <c r="C116" s="1" t="s">
        <v>126</v>
      </c>
      <c r="D116" s="1"/>
      <c r="E116" s="1"/>
      <c r="F116" s="1"/>
      <c r="G116" s="1"/>
      <c r="H116" s="1"/>
      <c r="I116" s="4"/>
      <c r="J116" s="1"/>
      <c r="K116" s="1"/>
      <c r="L116" s="1"/>
      <c r="M116" s="1"/>
      <c r="N116" s="1"/>
      <c r="O116" s="1"/>
      <c r="P116" s="4"/>
      <c r="Q116" s="4" t="s">
        <v>8</v>
      </c>
      <c r="R116" s="1"/>
      <c r="S116" s="970">
        <f>'Rekap1 +tunjangan'!S56</f>
        <v>0</v>
      </c>
      <c r="T116" s="971"/>
      <c r="U116" s="971"/>
      <c r="V116" s="971"/>
      <c r="W116" s="971"/>
      <c r="X116" s="972"/>
      <c r="Y116" s="108"/>
      <c r="Z116" s="1"/>
      <c r="AA116" s="1" t="s">
        <v>169</v>
      </c>
      <c r="AB116" s="1" t="s">
        <v>129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 t="s">
        <v>8</v>
      </c>
      <c r="AU116" s="970">
        <f>'Rekap1 +tunjangan'!AG55</f>
        <v>0</v>
      </c>
      <c r="AV116" s="971"/>
      <c r="AW116" s="971"/>
      <c r="AX116" s="971"/>
      <c r="AY116" s="971"/>
      <c r="AZ116" s="972"/>
    </row>
    <row r="117" spans="1:62" ht="3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08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62" ht="15.7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62" ht="3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08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62" ht="15.75" x14ac:dyDescent="0.25">
      <c r="A120" s="1"/>
      <c r="B120" s="1"/>
      <c r="C120" s="9" t="s">
        <v>4</v>
      </c>
      <c r="D120" s="1"/>
      <c r="E120" s="1"/>
      <c r="F120" s="1"/>
      <c r="G120" s="1"/>
      <c r="H120" s="1"/>
      <c r="I120" s="4"/>
      <c r="J120" s="1"/>
      <c r="K120" s="1"/>
      <c r="L120" s="1"/>
      <c r="M120" s="1"/>
      <c r="N120" s="1"/>
      <c r="O120" s="4"/>
      <c r="P120" s="4"/>
      <c r="Q120" s="39" t="s">
        <v>8</v>
      </c>
      <c r="R120" s="1"/>
      <c r="S120" s="985">
        <f>SUM(S83:X116)</f>
        <v>3788543</v>
      </c>
      <c r="T120" s="986"/>
      <c r="U120" s="986"/>
      <c r="V120" s="986"/>
      <c r="W120" s="986"/>
      <c r="X120" s="987"/>
      <c r="Y120" s="89"/>
      <c r="Z120" s="1"/>
      <c r="AA120" s="9" t="s">
        <v>4</v>
      </c>
      <c r="AB120" s="1"/>
      <c r="AC120" s="1"/>
      <c r="AD120" s="1"/>
      <c r="AE120" s="1"/>
      <c r="AF120" s="4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 t="s">
        <v>8</v>
      </c>
      <c r="AU120" s="985">
        <f>SUM(AU85:AZ116)</f>
        <v>134531.86499999999</v>
      </c>
      <c r="AV120" s="986"/>
      <c r="AW120" s="986"/>
      <c r="AX120" s="986"/>
      <c r="AY120" s="986"/>
      <c r="AZ120" s="987"/>
      <c r="BC120" s="134">
        <f>AU120-AU95</f>
        <v>111446.435</v>
      </c>
    </row>
    <row r="121" spans="1:62" ht="16.5" thickBot="1" x14ac:dyDescent="0.3">
      <c r="A121" s="1"/>
      <c r="B121" s="1"/>
      <c r="C121" s="1"/>
      <c r="D121" s="1"/>
      <c r="E121" s="1"/>
      <c r="F121" s="1"/>
      <c r="G121" s="1"/>
      <c r="H121" s="1"/>
      <c r="I121" s="3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39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62" ht="21" thickTop="1" x14ac:dyDescent="0.3">
      <c r="A122" s="19"/>
      <c r="B122" s="973"/>
      <c r="C122" s="974"/>
      <c r="D122" s="974"/>
      <c r="E122" s="974"/>
      <c r="F122" s="974"/>
      <c r="G122" s="1006" t="s">
        <v>130</v>
      </c>
      <c r="H122" s="1006"/>
      <c r="I122" s="1006"/>
      <c r="J122" s="1006"/>
      <c r="K122" s="1006"/>
      <c r="L122" s="1006"/>
      <c r="M122" s="1006"/>
      <c r="N122" s="1006"/>
      <c r="O122" s="1006"/>
      <c r="P122" s="1006"/>
      <c r="Q122" s="1006"/>
      <c r="R122" s="1006"/>
      <c r="S122" s="1006"/>
      <c r="T122" s="1006"/>
      <c r="U122" s="1006"/>
      <c r="V122" s="1006"/>
      <c r="W122" s="1006"/>
      <c r="X122" s="1008"/>
      <c r="Y122" s="126"/>
      <c r="Z122" s="1010" t="s">
        <v>8</v>
      </c>
      <c r="AA122" s="974"/>
      <c r="AB122" s="981">
        <f>S120-AU120</f>
        <v>3654011.1349999998</v>
      </c>
      <c r="AC122" s="981"/>
      <c r="AD122" s="981"/>
      <c r="AE122" s="981"/>
      <c r="AF122" s="981"/>
      <c r="AG122" s="981"/>
      <c r="AH122" s="981"/>
      <c r="AI122" s="981"/>
      <c r="AJ122" s="981"/>
      <c r="AK122" s="981"/>
      <c r="AL122" s="981"/>
      <c r="AM122" s="981"/>
      <c r="AN122" s="981"/>
      <c r="AO122" s="981"/>
      <c r="AP122" s="112"/>
      <c r="AQ122" s="112"/>
      <c r="AR122" s="112"/>
      <c r="AS122" s="113"/>
      <c r="AT122" s="113"/>
      <c r="AU122" s="113"/>
      <c r="AV122" s="113"/>
      <c r="AW122" s="113"/>
      <c r="AX122" s="113"/>
      <c r="AY122" s="113"/>
      <c r="AZ122" s="114"/>
      <c r="BD122" s="1012"/>
      <c r="BE122" s="989"/>
      <c r="BF122" s="989"/>
      <c r="BG122" s="989"/>
      <c r="BH122" s="989"/>
      <c r="BI122" s="989"/>
      <c r="BJ122" s="989"/>
    </row>
    <row r="123" spans="1:62" ht="21" thickBot="1" x14ac:dyDescent="0.35">
      <c r="A123" s="34"/>
      <c r="B123" s="975"/>
      <c r="C123" s="976"/>
      <c r="D123" s="976"/>
      <c r="E123" s="976"/>
      <c r="F123" s="976"/>
      <c r="G123" s="1007"/>
      <c r="H123" s="1007"/>
      <c r="I123" s="1007"/>
      <c r="J123" s="1007"/>
      <c r="K123" s="1007"/>
      <c r="L123" s="1007"/>
      <c r="M123" s="1007"/>
      <c r="N123" s="1007"/>
      <c r="O123" s="1007"/>
      <c r="P123" s="1007"/>
      <c r="Q123" s="1007"/>
      <c r="R123" s="1007"/>
      <c r="S123" s="1007"/>
      <c r="T123" s="1007"/>
      <c r="U123" s="1007"/>
      <c r="V123" s="1007"/>
      <c r="W123" s="1007"/>
      <c r="X123" s="1009"/>
      <c r="Y123" s="128"/>
      <c r="Z123" s="1011"/>
      <c r="AA123" s="976"/>
      <c r="AB123" s="982"/>
      <c r="AC123" s="982"/>
      <c r="AD123" s="982"/>
      <c r="AE123" s="982"/>
      <c r="AF123" s="982"/>
      <c r="AG123" s="982"/>
      <c r="AH123" s="982"/>
      <c r="AI123" s="982"/>
      <c r="AJ123" s="982"/>
      <c r="AK123" s="982"/>
      <c r="AL123" s="982"/>
      <c r="AM123" s="982"/>
      <c r="AN123" s="982"/>
      <c r="AO123" s="982"/>
      <c r="AP123" s="116"/>
      <c r="AQ123" s="116"/>
      <c r="AR123" s="116"/>
      <c r="AS123" s="117"/>
      <c r="AT123" s="117"/>
      <c r="AU123" s="117"/>
      <c r="AV123" s="117"/>
      <c r="AW123" s="117"/>
      <c r="AX123" s="117"/>
      <c r="AY123" s="117"/>
      <c r="AZ123" s="118"/>
    </row>
    <row r="124" spans="1:62" ht="16.5" thickTop="1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62" ht="15.75" x14ac:dyDescent="0.25">
      <c r="B125" s="1" t="s">
        <v>170</v>
      </c>
      <c r="C125" s="1" t="s">
        <v>155</v>
      </c>
      <c r="D125" s="1"/>
      <c r="E125" s="1"/>
      <c r="F125" s="1"/>
      <c r="G125" s="1"/>
      <c r="H125" s="1"/>
      <c r="I125" s="4"/>
      <c r="J125" s="1"/>
      <c r="K125" s="1"/>
      <c r="L125" s="1"/>
      <c r="M125" s="1"/>
      <c r="N125" s="1"/>
      <c r="O125" s="4"/>
      <c r="P125" s="4"/>
      <c r="Q125" s="4"/>
      <c r="R125" s="1"/>
      <c r="S125" s="108"/>
      <c r="T125" s="108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62" ht="15.75" x14ac:dyDescent="0.25">
      <c r="B126" s="1">
        <v>1</v>
      </c>
      <c r="C126" s="1" t="s">
        <v>555</v>
      </c>
      <c r="D126" s="1"/>
      <c r="E126" s="1"/>
      <c r="F126" s="1"/>
      <c r="G126" s="1"/>
      <c r="H126" s="1"/>
      <c r="I126" s="4"/>
      <c r="J126" s="1"/>
      <c r="K126" s="1"/>
      <c r="L126" s="1"/>
      <c r="M126" s="1"/>
      <c r="N126" s="1"/>
      <c r="O126" s="4"/>
      <c r="P126" s="4"/>
      <c r="Q126" s="4"/>
      <c r="R126" s="1"/>
      <c r="S126" s="108"/>
      <c r="T126" s="108"/>
      <c r="U126" s="108"/>
      <c r="V126" s="108"/>
      <c r="W126" s="108"/>
      <c r="X126" s="108"/>
      <c r="Y126" s="1"/>
      <c r="Z126" s="1"/>
      <c r="AA126" s="1">
        <v>2</v>
      </c>
      <c r="AB126" s="1" t="s">
        <v>171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983">
        <v>0.6</v>
      </c>
      <c r="AS126" s="983"/>
      <c r="AT126" s="1" t="s">
        <v>8</v>
      </c>
      <c r="AU126" s="970">
        <f>'DPLK (urut)'!F32</f>
        <v>305858.15999999997</v>
      </c>
      <c r="AV126" s="971"/>
      <c r="AW126" s="971"/>
      <c r="AX126" s="971"/>
      <c r="AY126" s="971"/>
      <c r="AZ126" s="972"/>
    </row>
    <row r="127" spans="1:62" ht="3" customHeight="1" x14ac:dyDescent="0.25">
      <c r="B127" s="1"/>
      <c r="C127" s="1"/>
      <c r="D127" s="1"/>
      <c r="E127" s="1"/>
      <c r="F127" s="1"/>
      <c r="G127" s="1"/>
      <c r="H127" s="1"/>
      <c r="I127" s="4"/>
      <c r="J127" s="1"/>
      <c r="K127" s="1"/>
      <c r="L127" s="1"/>
      <c r="M127" s="1"/>
      <c r="N127" s="1"/>
      <c r="O127" s="4"/>
      <c r="P127" s="4"/>
      <c r="Q127" s="4"/>
      <c r="R127" s="1"/>
      <c r="S127" s="108"/>
      <c r="T127" s="108"/>
      <c r="U127" s="108"/>
      <c r="V127" s="108"/>
      <c r="W127" s="108"/>
      <c r="X127" s="108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62" ht="15.75" x14ac:dyDescent="0.25">
      <c r="B128" s="1"/>
      <c r="C128" s="1" t="s">
        <v>127</v>
      </c>
      <c r="D128" s="1"/>
      <c r="E128" s="1"/>
      <c r="F128" s="1"/>
      <c r="G128" s="1"/>
      <c r="H128" s="1"/>
      <c r="I128" s="4"/>
      <c r="J128" s="1"/>
      <c r="K128" s="1"/>
      <c r="L128" s="1"/>
      <c r="M128" s="1"/>
      <c r="N128" s="1"/>
      <c r="O128" s="969">
        <v>3.0000000000000001E-3</v>
      </c>
      <c r="P128" s="969"/>
      <c r="Q128" s="4" t="s">
        <v>8</v>
      </c>
      <c r="R128" s="1"/>
      <c r="S128" s="970">
        <f>'BPJS Ketenagakerjaan'!F56</f>
        <v>6925.6289999999999</v>
      </c>
      <c r="T128" s="971"/>
      <c r="U128" s="971"/>
      <c r="V128" s="971"/>
      <c r="W128" s="971"/>
      <c r="X128" s="972"/>
      <c r="Y128" s="1"/>
      <c r="Z128" s="1"/>
      <c r="AA128" s="1">
        <v>3</v>
      </c>
      <c r="AB128" s="1" t="s">
        <v>186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983">
        <v>0.05</v>
      </c>
      <c r="AO128" s="984"/>
      <c r="AP128" s="1"/>
      <c r="AQ128" s="1"/>
      <c r="AR128" s="1"/>
      <c r="AS128" s="1"/>
      <c r="AT128" s="1" t="s">
        <v>8</v>
      </c>
      <c r="AU128" s="970">
        <f>'Rekap1 +tunjangan'!AE55</f>
        <v>0</v>
      </c>
      <c r="AV128" s="971"/>
      <c r="AW128" s="971"/>
      <c r="AX128" s="971"/>
      <c r="AY128" s="971"/>
      <c r="AZ128" s="972"/>
    </row>
    <row r="129" spans="1:52" ht="3" customHeight="1" x14ac:dyDescent="0.25">
      <c r="B129" s="1"/>
      <c r="C129" s="1"/>
      <c r="D129" s="1"/>
      <c r="E129" s="1"/>
      <c r="F129" s="1"/>
      <c r="G129" s="1"/>
      <c r="H129" s="1"/>
      <c r="I129" s="4"/>
      <c r="J129" s="1"/>
      <c r="K129" s="1"/>
      <c r="L129" s="1"/>
      <c r="M129" s="1"/>
      <c r="N129" s="1"/>
      <c r="O129" s="109"/>
      <c r="P129" s="109"/>
      <c r="Q129" s="4"/>
      <c r="R129" s="1"/>
      <c r="S129" s="106"/>
      <c r="T129" s="106"/>
      <c r="U129" s="106"/>
      <c r="V129" s="106"/>
      <c r="W129" s="106"/>
      <c r="X129" s="106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x14ac:dyDescent="0.25">
      <c r="B130" s="1"/>
      <c r="C130" s="1" t="s">
        <v>131</v>
      </c>
      <c r="D130" s="1"/>
      <c r="E130" s="1"/>
      <c r="F130" s="1"/>
      <c r="G130" s="1"/>
      <c r="H130" s="1"/>
      <c r="I130" s="4"/>
      <c r="J130" s="1"/>
      <c r="K130" s="1"/>
      <c r="L130" s="1"/>
      <c r="M130" s="1"/>
      <c r="N130" s="1"/>
      <c r="O130" s="969">
        <v>8.8999999999999999E-3</v>
      </c>
      <c r="P130" s="969"/>
      <c r="Q130" s="4" t="s">
        <v>8</v>
      </c>
      <c r="R130" s="1"/>
      <c r="S130" s="970">
        <f>'BPJS Ketenagakerjaan'!H56</f>
        <v>20546.0327</v>
      </c>
      <c r="T130" s="971"/>
      <c r="U130" s="971"/>
      <c r="V130" s="971"/>
      <c r="W130" s="971"/>
      <c r="X130" s="972"/>
      <c r="Y130" s="1"/>
      <c r="Z130" s="1"/>
      <c r="AA130" s="1">
        <v>4</v>
      </c>
      <c r="AB130" s="1" t="s">
        <v>554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 t="s">
        <v>8</v>
      </c>
      <c r="AU130" s="970">
        <v>0</v>
      </c>
      <c r="AV130" s="971"/>
      <c r="AW130" s="971"/>
      <c r="AX130" s="971"/>
      <c r="AY130" s="971"/>
      <c r="AZ130" s="972"/>
    </row>
    <row r="131" spans="1:52" ht="3" customHeight="1" x14ac:dyDescent="0.25">
      <c r="B131" s="1"/>
      <c r="C131" s="1"/>
      <c r="D131" s="1"/>
      <c r="E131" s="1"/>
      <c r="F131" s="1"/>
      <c r="G131" s="1"/>
      <c r="H131" s="1"/>
      <c r="I131" s="4"/>
      <c r="J131" s="1"/>
      <c r="K131" s="1"/>
      <c r="L131" s="1"/>
      <c r="M131" s="1"/>
      <c r="N131" s="1"/>
      <c r="O131" s="109"/>
      <c r="P131" s="109"/>
      <c r="Q131" s="4"/>
      <c r="R131" s="1"/>
      <c r="S131" s="106"/>
      <c r="T131" s="106"/>
      <c r="U131" s="106"/>
      <c r="V131" s="106"/>
      <c r="W131" s="106"/>
      <c r="X131" s="106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x14ac:dyDescent="0.25">
      <c r="B132" s="1"/>
      <c r="C132" s="1" t="s">
        <v>156</v>
      </c>
      <c r="D132" s="1"/>
      <c r="E132" s="1"/>
      <c r="F132" s="1"/>
      <c r="G132" s="1"/>
      <c r="H132" s="1"/>
      <c r="I132" s="4"/>
      <c r="J132" s="1"/>
      <c r="K132" s="1"/>
      <c r="L132" s="1"/>
      <c r="M132" s="1"/>
      <c r="N132" s="1"/>
      <c r="O132" s="969">
        <v>3.6999999999999998E-2</v>
      </c>
      <c r="P132" s="969"/>
      <c r="Q132" s="4" t="s">
        <v>8</v>
      </c>
      <c r="R132" s="1"/>
      <c r="S132" s="970">
        <f>'BPJS Ketenagakerjaan'!M56</f>
        <v>85416.091</v>
      </c>
      <c r="T132" s="971"/>
      <c r="U132" s="971"/>
      <c r="V132" s="971"/>
      <c r="W132" s="971"/>
      <c r="X132" s="972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x14ac:dyDescent="0.25">
      <c r="B133" s="1"/>
      <c r="C133" s="1" t="s">
        <v>602</v>
      </c>
      <c r="D133" s="1"/>
      <c r="E133" s="1"/>
      <c r="F133" s="1"/>
      <c r="G133" s="1"/>
      <c r="H133" s="1"/>
      <c r="I133" s="4"/>
      <c r="J133" s="1"/>
      <c r="K133" s="1"/>
      <c r="L133" s="1"/>
      <c r="M133" s="1"/>
      <c r="N133" s="1"/>
      <c r="O133" s="969">
        <v>0.02</v>
      </c>
      <c r="P133" s="969"/>
      <c r="Q133" s="4"/>
      <c r="R133" s="1"/>
      <c r="S133" s="970">
        <f>'BPJS Ketenagakerjaan'!R56</f>
        <v>46170.86</v>
      </c>
      <c r="T133" s="971"/>
      <c r="U133" s="971"/>
      <c r="V133" s="971"/>
      <c r="W133" s="971"/>
      <c r="X133" s="972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6" spans="1:52" ht="15.7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2" ht="18.75" x14ac:dyDescent="0.3">
      <c r="A137" s="1"/>
      <c r="B137" s="1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 t="s">
        <v>350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1"/>
      <c r="AY137" s="1"/>
    </row>
    <row r="138" spans="1:52" ht="15.75" x14ac:dyDescent="0.25">
      <c r="A138" s="1"/>
      <c r="B138" s="1"/>
      <c r="C138" s="1"/>
      <c r="D138" s="1"/>
      <c r="E138" s="1"/>
      <c r="F138" s="1"/>
      <c r="G138" s="1"/>
      <c r="H138" s="1"/>
      <c r="I138" s="3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2" ht="22.5" x14ac:dyDescent="0.3">
      <c r="A139" s="1"/>
      <c r="B139" s="1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1" t="s">
        <v>15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1"/>
      <c r="AY139" s="1"/>
    </row>
    <row r="140" spans="1:52" ht="15.75" x14ac:dyDescent="0.25">
      <c r="A140" s="1"/>
      <c r="B140" s="1"/>
      <c r="C140" s="1"/>
      <c r="D140" s="1"/>
      <c r="E140" s="1"/>
      <c r="F140" s="1"/>
      <c r="G140" s="1"/>
      <c r="H140" s="1"/>
      <c r="I140" s="3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2" ht="15.75" x14ac:dyDescent="0.25">
      <c r="A141" s="1"/>
      <c r="B141" s="5"/>
      <c r="C141" s="6" t="s">
        <v>7</v>
      </c>
      <c r="D141" s="7"/>
      <c r="E141" s="7"/>
      <c r="F141" s="7"/>
      <c r="G141" s="7"/>
      <c r="H141" s="7"/>
      <c r="I141" s="11" t="s">
        <v>8</v>
      </c>
      <c r="J141" s="7"/>
      <c r="K141" s="994" t="str">
        <f>'Rekap1 +tunjangan'!B59</f>
        <v>HAMBALI</v>
      </c>
      <c r="L141" s="995"/>
      <c r="M141" s="995"/>
      <c r="N141" s="995"/>
      <c r="O141" s="995"/>
      <c r="P141" s="995"/>
      <c r="Q141" s="995"/>
      <c r="R141" s="995"/>
      <c r="S141" s="995"/>
      <c r="T141" s="995"/>
      <c r="U141" s="995"/>
      <c r="V141" s="995"/>
      <c r="W141" s="995"/>
      <c r="X141" s="996"/>
      <c r="Y141" s="90"/>
      <c r="Z141" s="1"/>
      <c r="AA141" s="8" t="str">
        <f>AA6</f>
        <v>Divisi</v>
      </c>
      <c r="AB141" s="7"/>
      <c r="AC141" s="7"/>
      <c r="AD141" s="7"/>
      <c r="AE141" s="7"/>
      <c r="AF141" s="11" t="s">
        <v>8</v>
      </c>
      <c r="AG141" s="7"/>
      <c r="AH141" s="994" t="str">
        <f>AH75</f>
        <v>UMUM &amp; ASET</v>
      </c>
      <c r="AI141" s="994"/>
      <c r="AJ141" s="994"/>
      <c r="AK141" s="994"/>
      <c r="AL141" s="994"/>
      <c r="AM141" s="994"/>
      <c r="AN141" s="994"/>
      <c r="AO141" s="994"/>
      <c r="AP141" s="994"/>
      <c r="AQ141" s="994"/>
      <c r="AR141" s="994"/>
      <c r="AS141" s="994"/>
      <c r="AT141" s="994"/>
      <c r="AU141" s="994"/>
      <c r="AV141" s="994"/>
      <c r="AW141" s="994"/>
      <c r="AX141" s="994"/>
      <c r="AY141" s="1004"/>
    </row>
    <row r="142" spans="1:52" ht="3" customHeight="1" x14ac:dyDescent="0.25">
      <c r="A142" s="1"/>
      <c r="B142" s="1"/>
      <c r="C142" s="1"/>
      <c r="D142" s="1"/>
      <c r="E142" s="1"/>
      <c r="F142" s="1"/>
      <c r="G142" s="1"/>
      <c r="H142" s="1"/>
      <c r="I142" s="10"/>
      <c r="J142" s="1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1"/>
      <c r="AA142" s="2"/>
      <c r="AB142" s="1"/>
      <c r="AC142" s="1"/>
      <c r="AD142" s="1"/>
      <c r="AE142" s="1"/>
      <c r="AF142" s="12"/>
      <c r="AG142" s="1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1"/>
      <c r="AY142" s="1"/>
    </row>
    <row r="143" spans="1:52" ht="15.75" x14ac:dyDescent="0.25">
      <c r="A143" s="1"/>
      <c r="B143" s="5"/>
      <c r="C143" s="6" t="s">
        <v>21</v>
      </c>
      <c r="D143" s="7"/>
      <c r="E143" s="7"/>
      <c r="F143" s="7"/>
      <c r="G143" s="7"/>
      <c r="H143" s="7"/>
      <c r="I143" s="11" t="s">
        <v>8</v>
      </c>
      <c r="J143" s="7"/>
      <c r="K143" s="994" t="s">
        <v>135</v>
      </c>
      <c r="L143" s="995"/>
      <c r="M143" s="995"/>
      <c r="N143" s="995"/>
      <c r="O143" s="995"/>
      <c r="P143" s="995"/>
      <c r="Q143" s="995"/>
      <c r="R143" s="995"/>
      <c r="S143" s="995"/>
      <c r="T143" s="995"/>
      <c r="U143" s="995"/>
      <c r="V143" s="995"/>
      <c r="W143" s="995"/>
      <c r="X143" s="996"/>
      <c r="Y143" s="90"/>
      <c r="Z143" s="1"/>
      <c r="AA143" s="8" t="s">
        <v>12</v>
      </c>
      <c r="AB143" s="7"/>
      <c r="AC143" s="7"/>
      <c r="AD143" s="7"/>
      <c r="AE143" s="7"/>
      <c r="AF143" s="11" t="s">
        <v>8</v>
      </c>
      <c r="AG143" s="7"/>
      <c r="AH143" s="997">
        <f>pandu!AH8</f>
        <v>42659</v>
      </c>
      <c r="AI143" s="997"/>
      <c r="AJ143" s="997"/>
      <c r="AK143" s="997"/>
      <c r="AL143" s="997"/>
      <c r="AM143" s="67" t="s">
        <v>18</v>
      </c>
      <c r="AN143" s="7"/>
      <c r="AO143" s="997">
        <f>pandu!AO8</f>
        <v>42689</v>
      </c>
      <c r="AP143" s="997"/>
      <c r="AQ143" s="997"/>
      <c r="AR143" s="997"/>
      <c r="AS143" s="997"/>
      <c r="AT143" s="68"/>
      <c r="AU143" s="68"/>
      <c r="AV143" s="68"/>
      <c r="AW143" s="68"/>
      <c r="AX143" s="7"/>
      <c r="AY143" s="74"/>
    </row>
    <row r="144" spans="1:52" ht="3" customHeight="1" x14ac:dyDescent="0.25">
      <c r="A144" s="1"/>
      <c r="B144" s="1"/>
      <c r="C144" s="1"/>
      <c r="D144" s="1"/>
      <c r="E144" s="1"/>
      <c r="F144" s="1"/>
      <c r="G144" s="1"/>
      <c r="H144" s="1"/>
      <c r="I144" s="10"/>
      <c r="J144" s="1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1"/>
      <c r="AA144" s="2"/>
      <c r="AB144" s="1"/>
      <c r="AC144" s="1"/>
      <c r="AD144" s="1"/>
      <c r="AE144" s="1"/>
      <c r="AF144" s="12"/>
      <c r="AG144" s="1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1"/>
      <c r="AY144" s="1"/>
    </row>
    <row r="145" spans="1:52" ht="15.75" x14ac:dyDescent="0.25">
      <c r="A145" s="1"/>
      <c r="B145" s="5"/>
      <c r="C145" s="6" t="s">
        <v>6</v>
      </c>
      <c r="D145" s="7"/>
      <c r="E145" s="7"/>
      <c r="F145" s="7"/>
      <c r="G145" s="7"/>
      <c r="H145" s="7"/>
      <c r="I145" s="11" t="s">
        <v>8</v>
      </c>
      <c r="J145" s="7"/>
      <c r="K145" s="999" t="s">
        <v>447</v>
      </c>
      <c r="L145" s="1000"/>
      <c r="M145" s="1000"/>
      <c r="N145" s="1000"/>
      <c r="O145" s="1000"/>
      <c r="P145" s="1000"/>
      <c r="Q145" s="1000"/>
      <c r="R145" s="1000"/>
      <c r="S145" s="1000"/>
      <c r="T145" s="1000"/>
      <c r="U145" s="1000"/>
      <c r="V145" s="1000"/>
      <c r="W145" s="1000"/>
      <c r="X145" s="1001"/>
      <c r="Y145" s="91"/>
      <c r="Z145" s="1"/>
      <c r="AA145" s="8" t="s">
        <v>13</v>
      </c>
      <c r="AB145" s="7"/>
      <c r="AC145" s="7"/>
      <c r="AD145" s="7"/>
      <c r="AE145" s="7"/>
      <c r="AF145" s="11" t="s">
        <v>8</v>
      </c>
      <c r="AG145" s="7"/>
      <c r="AH145" s="1002">
        <f>'Rekap1 +tunjangan'!C59</f>
        <v>37228</v>
      </c>
      <c r="AI145" s="997"/>
      <c r="AJ145" s="997"/>
      <c r="AK145" s="997"/>
      <c r="AL145" s="997"/>
      <c r="AM145" s="997"/>
      <c r="AN145" s="997"/>
      <c r="AO145" s="997"/>
      <c r="AP145" s="997"/>
      <c r="AQ145" s="997"/>
      <c r="AR145" s="997"/>
      <c r="AS145" s="997"/>
      <c r="AT145" s="997"/>
      <c r="AU145" s="997"/>
      <c r="AV145" s="997"/>
      <c r="AW145" s="997"/>
      <c r="AX145" s="7"/>
      <c r="AY145" s="74"/>
    </row>
    <row r="146" spans="1:52" ht="3" customHeight="1" x14ac:dyDescent="0.25">
      <c r="A146" s="1"/>
      <c r="B146" s="1"/>
      <c r="C146" s="1"/>
      <c r="D146" s="1"/>
      <c r="E146" s="1"/>
      <c r="F146" s="1"/>
      <c r="G146" s="1"/>
      <c r="H146" s="1"/>
      <c r="I146" s="10"/>
      <c r="J146" s="1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1"/>
      <c r="AA146" s="2"/>
      <c r="AB146" s="1"/>
      <c r="AC146" s="1"/>
      <c r="AD146" s="1"/>
      <c r="AE146" s="1"/>
      <c r="AF146" s="12"/>
      <c r="AG146" s="1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1"/>
      <c r="AY146" s="1"/>
    </row>
    <row r="147" spans="1:52" ht="15.75" x14ac:dyDescent="0.25">
      <c r="A147" s="1"/>
      <c r="B147" s="5"/>
      <c r="C147" s="6" t="s">
        <v>104</v>
      </c>
      <c r="D147" s="7"/>
      <c r="E147" s="7"/>
      <c r="F147" s="7"/>
      <c r="G147" s="7"/>
      <c r="H147" s="7"/>
      <c r="I147" s="87" t="s">
        <v>8</v>
      </c>
      <c r="J147" s="7"/>
      <c r="K147" s="994" t="s">
        <v>158</v>
      </c>
      <c r="L147" s="995"/>
      <c r="M147" s="995"/>
      <c r="N147" s="995"/>
      <c r="O147" s="995"/>
      <c r="P147" s="995"/>
      <c r="Q147" s="995"/>
      <c r="R147" s="995"/>
      <c r="S147" s="995"/>
      <c r="T147" s="995"/>
      <c r="U147" s="995"/>
      <c r="V147" s="995"/>
      <c r="W147" s="995"/>
      <c r="X147" s="996"/>
      <c r="Y147" s="90"/>
      <c r="Z147" s="1"/>
      <c r="AA147" s="8" t="s">
        <v>14</v>
      </c>
      <c r="AB147" s="7"/>
      <c r="AC147" s="7"/>
      <c r="AD147" s="7"/>
      <c r="AE147" s="7"/>
      <c r="AF147" s="11" t="s">
        <v>8</v>
      </c>
      <c r="AG147" s="7"/>
      <c r="AH147" s="1014" t="s">
        <v>460</v>
      </c>
      <c r="AI147" s="994"/>
      <c r="AJ147" s="994"/>
      <c r="AK147" s="994"/>
      <c r="AL147" s="994"/>
      <c r="AM147" s="994"/>
      <c r="AN147" s="67" t="s">
        <v>161</v>
      </c>
      <c r="AO147" s="67"/>
      <c r="AP147" s="67"/>
      <c r="AQ147" s="67"/>
      <c r="AR147" s="67"/>
      <c r="AS147" s="67"/>
      <c r="AT147" s="67"/>
      <c r="AU147" s="67"/>
      <c r="AV147" s="67"/>
      <c r="AW147" s="67"/>
      <c r="AX147" s="7"/>
      <c r="AY147" s="74"/>
    </row>
    <row r="148" spans="1:52" ht="15.75" x14ac:dyDescent="0.25">
      <c r="A148" s="1"/>
      <c r="B148" s="1"/>
      <c r="C148" s="1"/>
      <c r="D148" s="1"/>
      <c r="E148" s="1"/>
      <c r="F148" s="1"/>
      <c r="G148" s="1"/>
      <c r="H148" s="1"/>
      <c r="I148" s="3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2" ht="15.75" x14ac:dyDescent="0.25">
      <c r="A149" s="1"/>
      <c r="B149" s="1" t="s">
        <v>167</v>
      </c>
      <c r="C149" s="1" t="s">
        <v>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4"/>
      <c r="Q149" s="4" t="s">
        <v>8</v>
      </c>
      <c r="R149" s="1"/>
      <c r="S149" s="970">
        <f>'Rekap1 +tunjangan'!E59</f>
        <v>4061431</v>
      </c>
      <c r="T149" s="971"/>
      <c r="U149" s="971"/>
      <c r="V149" s="971"/>
      <c r="W149" s="971"/>
      <c r="X149" s="972"/>
      <c r="Y149" s="108"/>
      <c r="Z149" s="1"/>
      <c r="AA149" s="1" t="s">
        <v>166</v>
      </c>
      <c r="AB149" s="1" t="s">
        <v>153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3" customHeight="1" x14ac:dyDescent="0.25">
      <c r="A150" s="1"/>
      <c r="B150" s="1"/>
      <c r="C150" s="1"/>
      <c r="D150" s="1"/>
      <c r="E150" s="1"/>
      <c r="F150" s="1"/>
      <c r="G150" s="1"/>
      <c r="H150" s="1"/>
      <c r="I150" s="3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x14ac:dyDescent="0.25">
      <c r="A151" s="1"/>
      <c r="B151" s="1" t="s">
        <v>168</v>
      </c>
      <c r="C151" s="1" t="s">
        <v>125</v>
      </c>
      <c r="D151" s="1"/>
      <c r="E151" s="1"/>
      <c r="F151" s="1"/>
      <c r="G151" s="1"/>
      <c r="H151" s="1"/>
      <c r="I151" s="1"/>
      <c r="J151" s="1"/>
      <c r="K151" s="16"/>
      <c r="L151" s="16"/>
      <c r="M151" s="16"/>
      <c r="N151" s="16"/>
      <c r="O151" s="1"/>
      <c r="P151" s="4"/>
      <c r="Q151" s="4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 t="s">
        <v>108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 t="s">
        <v>8</v>
      </c>
      <c r="AU151" s="970">
        <v>0</v>
      </c>
      <c r="AV151" s="971"/>
      <c r="AW151" s="971"/>
      <c r="AX151" s="971"/>
      <c r="AY151" s="971"/>
      <c r="AZ151" s="972"/>
    </row>
    <row r="152" spans="1:52" ht="3" customHeight="1" x14ac:dyDescent="0.25">
      <c r="A152" s="1"/>
      <c r="B152" s="1"/>
      <c r="C152" s="1"/>
      <c r="D152" s="1"/>
      <c r="E152" s="1"/>
      <c r="F152" s="1"/>
      <c r="G152" s="1"/>
      <c r="H152" s="1"/>
      <c r="I152" s="4"/>
      <c r="J152" s="1"/>
      <c r="K152" s="39"/>
      <c r="L152" s="39"/>
      <c r="M152" s="39"/>
      <c r="N152" s="39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39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x14ac:dyDescent="0.25">
      <c r="A153" s="1"/>
      <c r="B153" s="1"/>
      <c r="C153" s="1" t="s">
        <v>20</v>
      </c>
      <c r="D153" s="1"/>
      <c r="E153" s="1"/>
      <c r="F153" s="1"/>
      <c r="G153" s="1"/>
      <c r="H153" s="1"/>
      <c r="I153" s="4"/>
      <c r="J153" s="1"/>
      <c r="K153" s="1"/>
      <c r="L153" s="1"/>
      <c r="M153" s="1"/>
      <c r="N153" s="1"/>
      <c r="O153" s="1"/>
      <c r="P153" s="4"/>
      <c r="Q153" s="4" t="s">
        <v>8</v>
      </c>
      <c r="R153" s="1"/>
      <c r="S153" s="970">
        <f>'Rekap1 +tunjangan'!G59</f>
        <v>600000</v>
      </c>
      <c r="T153" s="971"/>
      <c r="U153" s="971"/>
      <c r="V153" s="971"/>
      <c r="W153" s="971"/>
      <c r="X153" s="972"/>
      <c r="Y153" s="108"/>
      <c r="Z153" s="1"/>
      <c r="AA153" s="1"/>
      <c r="AB153" s="1" t="s">
        <v>109</v>
      </c>
      <c r="AC153" s="1"/>
      <c r="AD153" s="1"/>
      <c r="AE153" s="1"/>
      <c r="AF153" s="4"/>
      <c r="AG153" s="5" t="s">
        <v>19</v>
      </c>
      <c r="AH153" s="67"/>
      <c r="AI153" s="73"/>
      <c r="AJ153" s="990" t="e">
        <f>JABAR!#REF!</f>
        <v>#REF!</v>
      </c>
      <c r="AK153" s="1005"/>
      <c r="AL153" s="16"/>
      <c r="AM153" s="72" t="s">
        <v>132</v>
      </c>
      <c r="AN153" s="67"/>
      <c r="AO153" s="74"/>
      <c r="AP153" s="990" t="e">
        <f>84-AJ153</f>
        <v>#REF!</v>
      </c>
      <c r="AQ153" s="1005"/>
      <c r="AR153" s="107"/>
      <c r="AS153" s="1"/>
      <c r="AT153" s="1" t="s">
        <v>8</v>
      </c>
      <c r="AU153" s="970">
        <f>'Rekap1 +tunjangan'!AB59</f>
        <v>0</v>
      </c>
      <c r="AV153" s="971"/>
      <c r="AW153" s="971"/>
      <c r="AX153" s="971"/>
      <c r="AY153" s="971"/>
      <c r="AZ153" s="972"/>
    </row>
    <row r="154" spans="1:52" ht="3" customHeight="1" x14ac:dyDescent="0.25">
      <c r="A154" s="1"/>
      <c r="B154" s="1"/>
      <c r="C154" s="1"/>
      <c r="D154" s="1"/>
      <c r="E154" s="1"/>
      <c r="F154" s="1"/>
      <c r="G154" s="1"/>
      <c r="H154" s="1"/>
      <c r="I154" s="4"/>
      <c r="J154" s="1"/>
      <c r="K154" s="1"/>
      <c r="L154" s="1"/>
      <c r="M154" s="15"/>
      <c r="N154" s="15"/>
      <c r="O154" s="1"/>
      <c r="P154" s="4"/>
      <c r="Q154" s="4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39"/>
      <c r="AG154" s="1"/>
      <c r="AH154" s="1"/>
      <c r="AI154" s="1"/>
      <c r="AJ154" s="1">
        <v>0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>
        <v>0</v>
      </c>
      <c r="AX154" s="1"/>
      <c r="AY154" s="1"/>
      <c r="AZ154" s="1"/>
    </row>
    <row r="155" spans="1:52" ht="15.75" x14ac:dyDescent="0.25">
      <c r="A155" s="1"/>
      <c r="B155" s="1"/>
      <c r="C155" s="1" t="s">
        <v>41</v>
      </c>
      <c r="D155" s="1"/>
      <c r="E155" s="1"/>
      <c r="F155" s="1"/>
      <c r="G155" s="1"/>
      <c r="H155" s="1"/>
      <c r="I155" s="4"/>
      <c r="J155" s="1"/>
      <c r="K155" s="1"/>
      <c r="L155" s="1"/>
      <c r="M155" s="1"/>
      <c r="N155" s="1"/>
      <c r="O155" s="1"/>
      <c r="P155" s="4"/>
      <c r="Q155" s="4" t="s">
        <v>8</v>
      </c>
      <c r="R155" s="1"/>
      <c r="S155" s="970">
        <f>'Rekap1 +tunjangan'!H59</f>
        <v>0</v>
      </c>
      <c r="T155" s="971"/>
      <c r="U155" s="971"/>
      <c r="V155" s="971"/>
      <c r="W155" s="971"/>
      <c r="X155" s="972"/>
      <c r="Y155" s="108"/>
      <c r="Z155" s="1"/>
      <c r="AA155" s="1"/>
      <c r="AB155" s="1" t="s">
        <v>550</v>
      </c>
      <c r="AC155" s="1"/>
      <c r="AD155" s="1"/>
      <c r="AE155" s="1"/>
      <c r="AF155" s="4"/>
      <c r="AG155" s="15"/>
      <c r="AH155" s="16"/>
      <c r="AI155" s="16"/>
      <c r="AJ155" s="992"/>
      <c r="AK155" s="992"/>
      <c r="AL155" s="16"/>
      <c r="AM155" s="16"/>
      <c r="AN155" s="16"/>
      <c r="AO155" s="15"/>
      <c r="AP155" s="992"/>
      <c r="AQ155" s="992"/>
      <c r="AR155" s="119"/>
      <c r="AS155" s="1"/>
      <c r="AT155" s="1" t="s">
        <v>8</v>
      </c>
      <c r="AU155" s="970">
        <f>'Rekap1 +tunjangan'!AM59</f>
        <v>46614.31</v>
      </c>
      <c r="AV155" s="971"/>
      <c r="AW155" s="971"/>
      <c r="AX155" s="971"/>
      <c r="AY155" s="971"/>
      <c r="AZ155" s="972"/>
    </row>
    <row r="156" spans="1:52" ht="3" customHeight="1" x14ac:dyDescent="0.25">
      <c r="A156" s="1"/>
      <c r="B156" s="1"/>
      <c r="C156" s="1"/>
      <c r="D156" s="1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1"/>
      <c r="P156" s="39"/>
      <c r="Q156" s="39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39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x14ac:dyDescent="0.25">
      <c r="A157" s="1"/>
      <c r="B157" s="1"/>
      <c r="C157" s="1" t="s">
        <v>21</v>
      </c>
      <c r="D157" s="1"/>
      <c r="E157" s="1"/>
      <c r="F157" s="1"/>
      <c r="G157" s="1"/>
      <c r="H157" s="1"/>
      <c r="I157" s="4"/>
      <c r="J157" s="1"/>
      <c r="K157" s="1"/>
      <c r="L157" s="1"/>
      <c r="M157" s="1"/>
      <c r="N157" s="1"/>
      <c r="O157" s="1"/>
      <c r="P157" s="4"/>
      <c r="Q157" s="4" t="s">
        <v>8</v>
      </c>
      <c r="R157" s="1"/>
      <c r="S157" s="970">
        <f>'Rekap1 +tunjangan'!I59</f>
        <v>0</v>
      </c>
      <c r="T157" s="971"/>
      <c r="U157" s="971"/>
      <c r="V157" s="971"/>
      <c r="W157" s="971"/>
      <c r="X157" s="972"/>
      <c r="Y157" s="108"/>
      <c r="Z157" s="1"/>
      <c r="AA157" s="1"/>
      <c r="AB157" s="1" t="s">
        <v>88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 t="s">
        <v>8</v>
      </c>
      <c r="AU157" s="970">
        <f>'Rekap1 +tunjangan'!AF59</f>
        <v>101535.77500000001</v>
      </c>
      <c r="AV157" s="971"/>
      <c r="AW157" s="971"/>
      <c r="AX157" s="971"/>
      <c r="AY157" s="971"/>
      <c r="AZ157" s="972"/>
    </row>
    <row r="158" spans="1:52" ht="3" customHeight="1" x14ac:dyDescent="0.25">
      <c r="A158" s="1"/>
      <c r="B158" s="1"/>
      <c r="C158" s="1"/>
      <c r="D158" s="1"/>
      <c r="E158" s="1"/>
      <c r="F158" s="1"/>
      <c r="G158" s="1"/>
      <c r="H158" s="1"/>
      <c r="I158" s="4"/>
      <c r="J158" s="1"/>
      <c r="K158" s="1"/>
      <c r="L158" s="1"/>
      <c r="M158" s="1"/>
      <c r="N158" s="1"/>
      <c r="O158" s="1"/>
      <c r="P158" s="39"/>
      <c r="Q158" s="39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39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x14ac:dyDescent="0.25">
      <c r="A159" s="1"/>
      <c r="B159" s="1"/>
      <c r="C159" s="1" t="s">
        <v>1</v>
      </c>
      <c r="D159" s="1"/>
      <c r="E159" s="1"/>
      <c r="F159" s="1"/>
      <c r="G159" s="1"/>
      <c r="H159" s="1"/>
      <c r="I159" s="4"/>
      <c r="J159" s="1"/>
      <c r="K159" s="990">
        <f>'Rekap1 +tunjangan'!D59</f>
        <v>20</v>
      </c>
      <c r="L159" s="991"/>
      <c r="M159" s="125" t="s">
        <v>31</v>
      </c>
      <c r="N159" s="107"/>
      <c r="O159" s="1"/>
      <c r="P159" s="4"/>
      <c r="Q159" s="4" t="s">
        <v>8</v>
      </c>
      <c r="R159" s="1"/>
      <c r="S159" s="970">
        <f>'Rekap1 +tunjangan'!N59</f>
        <v>600000</v>
      </c>
      <c r="T159" s="971"/>
      <c r="U159" s="971"/>
      <c r="V159" s="971"/>
      <c r="W159" s="971"/>
      <c r="X159" s="972"/>
      <c r="Y159" s="108"/>
      <c r="Z159" s="1"/>
      <c r="AA159" s="1"/>
      <c r="AB159" s="1" t="s">
        <v>551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3" customHeight="1" x14ac:dyDescent="0.25">
      <c r="A160" s="1"/>
      <c r="B160" s="1"/>
      <c r="C160" s="1"/>
      <c r="D160" s="1"/>
      <c r="E160" s="1"/>
      <c r="F160" s="1"/>
      <c r="G160" s="1"/>
      <c r="H160" s="1"/>
      <c r="I160" s="4"/>
      <c r="J160" s="1"/>
      <c r="K160" s="1"/>
      <c r="L160" s="1"/>
      <c r="M160" s="3"/>
      <c r="N160" s="1"/>
      <c r="O160" s="1"/>
      <c r="P160" s="4"/>
      <c r="Q160" s="4"/>
      <c r="R160" s="1"/>
      <c r="S160" s="108"/>
      <c r="T160" s="108"/>
      <c r="U160" s="108"/>
      <c r="V160" s="108"/>
      <c r="W160" s="108"/>
      <c r="X160" s="108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5" ht="15.75" x14ac:dyDescent="0.25">
      <c r="A161" s="1"/>
      <c r="B161" s="1"/>
      <c r="C161" s="1" t="s">
        <v>2</v>
      </c>
      <c r="D161" s="1"/>
      <c r="E161" s="1"/>
      <c r="F161" s="1"/>
      <c r="G161" s="1"/>
      <c r="H161" s="1"/>
      <c r="I161" s="4"/>
      <c r="J161" s="1"/>
      <c r="K161" s="990">
        <f>K159</f>
        <v>20</v>
      </c>
      <c r="L161" s="991"/>
      <c r="M161" s="125" t="s">
        <v>31</v>
      </c>
      <c r="N161" s="107"/>
      <c r="O161" s="1"/>
      <c r="P161" s="4"/>
      <c r="Q161" s="4" t="s">
        <v>8</v>
      </c>
      <c r="R161" s="1"/>
      <c r="S161" s="970">
        <f>'Rekap1 +tunjangan'!P59</f>
        <v>640000</v>
      </c>
      <c r="T161" s="971"/>
      <c r="U161" s="971"/>
      <c r="V161" s="971"/>
      <c r="W161" s="971"/>
      <c r="X161" s="972"/>
      <c r="Y161" s="108"/>
      <c r="Z161" s="1"/>
      <c r="AA161" s="1"/>
      <c r="AB161" s="1" t="s">
        <v>128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969">
        <v>0.02</v>
      </c>
      <c r="AN161" s="969"/>
      <c r="AO161" s="969"/>
      <c r="AP161" s="88"/>
      <c r="AQ161" s="1"/>
      <c r="AR161" s="1"/>
      <c r="AS161" s="1"/>
      <c r="AT161" s="1" t="s">
        <v>8</v>
      </c>
      <c r="AU161" s="970">
        <f>'BPJS Ketenagakerjaan'!K40</f>
        <v>93228.62</v>
      </c>
      <c r="AV161" s="971"/>
      <c r="AW161" s="971"/>
      <c r="AX161" s="971"/>
      <c r="AY161" s="971"/>
      <c r="AZ161" s="972"/>
    </row>
    <row r="162" spans="1:55" ht="3" customHeight="1" x14ac:dyDescent="0.25">
      <c r="A162" s="1"/>
      <c r="B162" s="1"/>
      <c r="C162" s="1"/>
      <c r="D162" s="1"/>
      <c r="E162" s="1"/>
      <c r="F162" s="1"/>
      <c r="G162" s="1"/>
      <c r="H162" s="1"/>
      <c r="I162" s="4"/>
      <c r="J162" s="1"/>
      <c r="K162" s="1"/>
      <c r="L162" s="1"/>
      <c r="M162" s="1"/>
      <c r="N162" s="1"/>
      <c r="O162" s="1"/>
      <c r="P162" s="4"/>
      <c r="Q162" s="4"/>
      <c r="R162" s="1"/>
      <c r="S162" s="108"/>
      <c r="T162" s="108"/>
      <c r="U162" s="108"/>
      <c r="V162" s="108"/>
      <c r="W162" s="108"/>
      <c r="X162" s="108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5" ht="15.75" x14ac:dyDescent="0.25">
      <c r="A163" s="1"/>
      <c r="B163" s="1"/>
      <c r="C163" s="1" t="s">
        <v>195</v>
      </c>
      <c r="D163" s="1"/>
      <c r="E163" s="1"/>
      <c r="F163" s="1"/>
      <c r="G163" s="1"/>
      <c r="H163" s="1"/>
      <c r="I163" s="4"/>
      <c r="J163" s="1"/>
      <c r="K163" s="1"/>
      <c r="L163" s="1"/>
      <c r="M163" s="107"/>
      <c r="N163" s="107"/>
      <c r="O163" s="1"/>
      <c r="P163" s="39"/>
      <c r="Q163" s="39" t="s">
        <v>8</v>
      </c>
      <c r="R163" s="1"/>
      <c r="S163" s="970">
        <f>'Rekap1 +tunjangan'!V59</f>
        <v>0</v>
      </c>
      <c r="T163" s="971"/>
      <c r="U163" s="971"/>
      <c r="V163" s="971"/>
      <c r="W163" s="971"/>
      <c r="X163" s="972"/>
      <c r="Y163" s="108"/>
      <c r="Z163" s="1"/>
      <c r="AA163" s="1"/>
      <c r="AB163" s="1" t="s">
        <v>605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969">
        <v>0.01</v>
      </c>
      <c r="AN163" s="969"/>
      <c r="AO163" s="969"/>
      <c r="AP163" s="1"/>
      <c r="AQ163" s="1"/>
      <c r="AR163" s="1"/>
      <c r="AS163" s="1"/>
      <c r="AT163" s="1" t="s">
        <v>8</v>
      </c>
      <c r="AU163" s="970">
        <f>'BPJS Ketenagakerjaan'!P40</f>
        <v>46614.31</v>
      </c>
      <c r="AV163" s="971"/>
      <c r="AW163" s="971"/>
      <c r="AX163" s="971"/>
      <c r="AY163" s="971"/>
      <c r="AZ163" s="972"/>
    </row>
    <row r="164" spans="1:55" ht="3" customHeight="1" x14ac:dyDescent="0.25">
      <c r="A164" s="1"/>
      <c r="B164" s="1"/>
      <c r="Y164" s="108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5" ht="15.75" x14ac:dyDescent="0.25">
      <c r="A165" s="1"/>
      <c r="B165" s="1"/>
      <c r="C165" s="1" t="s">
        <v>3</v>
      </c>
      <c r="D165" s="1"/>
      <c r="E165" s="1"/>
      <c r="F165" s="1"/>
      <c r="G165" s="1"/>
      <c r="H165" s="1"/>
      <c r="I165" s="4"/>
      <c r="J165" s="1"/>
      <c r="K165" s="1"/>
      <c r="L165" s="1"/>
      <c r="M165" s="107"/>
      <c r="N165" s="107"/>
      <c r="O165" s="1"/>
      <c r="P165" s="39"/>
      <c r="Q165" s="39" t="s">
        <v>8</v>
      </c>
      <c r="R165" s="1"/>
      <c r="S165" s="970">
        <f>'Rekap1 +tunjangan'!Q59</f>
        <v>0</v>
      </c>
      <c r="T165" s="971"/>
      <c r="U165" s="971"/>
      <c r="V165" s="971"/>
      <c r="W165" s="971"/>
      <c r="X165" s="972"/>
      <c r="Y165" s="108"/>
      <c r="Z165" s="1"/>
      <c r="AA165" s="1"/>
      <c r="AB165" s="1" t="s">
        <v>172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013"/>
      <c r="AV165" s="1013"/>
      <c r="AW165" s="1013"/>
      <c r="AX165" s="1013"/>
      <c r="AY165" s="1013"/>
      <c r="AZ165" s="1013"/>
      <c r="BB165" s="1"/>
      <c r="BC165" s="1"/>
    </row>
    <row r="166" spans="1:55" ht="3" customHeight="1" x14ac:dyDescent="0.25">
      <c r="A166" s="1"/>
      <c r="B166" s="1"/>
      <c r="C166" s="1"/>
      <c r="D166" s="1"/>
      <c r="E166" s="1"/>
      <c r="F166" s="1"/>
      <c r="G166" s="1"/>
      <c r="H166" s="1"/>
      <c r="I166" s="4"/>
      <c r="J166" s="1"/>
      <c r="K166" s="1"/>
      <c r="L166" s="1"/>
      <c r="M166" s="1"/>
      <c r="N166" s="1"/>
      <c r="O166" s="1"/>
      <c r="P166" s="39"/>
      <c r="Q166" s="39"/>
      <c r="R166" s="1"/>
      <c r="S166" s="1"/>
      <c r="T166" s="1"/>
      <c r="U166" s="1"/>
      <c r="V166" s="1"/>
      <c r="W166" s="1"/>
      <c r="X166" s="1"/>
      <c r="Y166" s="108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5" ht="15.75" x14ac:dyDescent="0.25">
      <c r="A167" s="1"/>
      <c r="B167" s="1"/>
      <c r="C167" s="1" t="s">
        <v>105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39"/>
      <c r="Q167" s="39" t="s">
        <v>8</v>
      </c>
      <c r="R167" s="1"/>
      <c r="S167" s="970">
        <f>'Rekap1 +tunjangan'!R59</f>
        <v>0</v>
      </c>
      <c r="T167" s="971"/>
      <c r="U167" s="971"/>
      <c r="V167" s="971"/>
      <c r="W167" s="971"/>
      <c r="X167" s="972"/>
      <c r="Y167" s="108"/>
      <c r="Z167" s="1"/>
      <c r="AA167" s="1"/>
      <c r="AB167" s="1" t="s">
        <v>174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 t="s">
        <v>8</v>
      </c>
      <c r="AU167" s="970">
        <f>KOPERASI!C35</f>
        <v>0</v>
      </c>
      <c r="AV167" s="971"/>
      <c r="AW167" s="971"/>
      <c r="AX167" s="971"/>
      <c r="AY167" s="971"/>
      <c r="AZ167" s="972"/>
    </row>
    <row r="168" spans="1:55" ht="3" customHeight="1" x14ac:dyDescent="0.25">
      <c r="A168" s="1"/>
      <c r="B168" s="1"/>
      <c r="C168" s="1"/>
      <c r="D168" s="1"/>
      <c r="E168" s="1"/>
      <c r="F168" s="1"/>
      <c r="G168" s="1"/>
      <c r="H168" s="1"/>
      <c r="I168" s="4"/>
      <c r="J168" s="1"/>
      <c r="K168" s="1"/>
      <c r="L168" s="1"/>
      <c r="M168" s="1"/>
      <c r="N168" s="1"/>
      <c r="O168" s="1"/>
      <c r="P168" s="39"/>
      <c r="Q168" s="39"/>
      <c r="R168" s="1"/>
      <c r="S168" s="108"/>
      <c r="T168" s="108"/>
      <c r="U168" s="108"/>
      <c r="V168" s="108"/>
      <c r="W168" s="108"/>
      <c r="X168" s="108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5" ht="15.75" x14ac:dyDescent="0.25">
      <c r="A169" s="1"/>
      <c r="B169" s="1"/>
      <c r="C169" s="1" t="s">
        <v>106</v>
      </c>
      <c r="D169" s="1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1"/>
      <c r="P169" s="4"/>
      <c r="Q169" s="4" t="s">
        <v>8</v>
      </c>
      <c r="R169" s="1"/>
      <c r="S169" s="970">
        <f>'Rekap1 +tunjangan'!T59</f>
        <v>0</v>
      </c>
      <c r="T169" s="971"/>
      <c r="U169" s="971"/>
      <c r="V169" s="971"/>
      <c r="W169" s="971"/>
      <c r="X169" s="972"/>
      <c r="Y169" s="108"/>
      <c r="Z169" s="1"/>
      <c r="AA169" s="1"/>
      <c r="AB169" s="1" t="s">
        <v>173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 t="s">
        <v>8</v>
      </c>
      <c r="AU169" s="970">
        <f>KOPERASI!D35</f>
        <v>100000</v>
      </c>
      <c r="AV169" s="971"/>
      <c r="AW169" s="971"/>
      <c r="AX169" s="971"/>
      <c r="AY169" s="971"/>
      <c r="AZ169" s="972"/>
    </row>
    <row r="170" spans="1:55" ht="3" customHeight="1" x14ac:dyDescent="0.25">
      <c r="A170" s="1"/>
      <c r="B170" s="1"/>
      <c r="C170" s="1"/>
      <c r="D170" s="1"/>
      <c r="E170" s="1"/>
      <c r="F170" s="1"/>
      <c r="G170" s="1"/>
      <c r="H170" s="1"/>
      <c r="I170" s="4"/>
      <c r="J170" s="1"/>
      <c r="K170" s="1"/>
      <c r="L170" s="1"/>
      <c r="M170" s="1"/>
      <c r="N170" s="1"/>
      <c r="O170" s="1"/>
      <c r="P170" s="4"/>
      <c r="Q170" s="4"/>
      <c r="R170" s="1"/>
      <c r="S170" s="108"/>
      <c r="T170" s="108"/>
      <c r="U170" s="108"/>
      <c r="V170" s="108"/>
      <c r="W170" s="108"/>
      <c r="X170" s="108"/>
      <c r="Y170" s="108"/>
      <c r="Z170" s="1"/>
      <c r="AA170" s="1"/>
      <c r="AB170" s="1"/>
      <c r="AC170" s="1"/>
      <c r="AD170" s="1"/>
      <c r="AE170" s="1"/>
      <c r="AF170" s="513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5" ht="15.75" x14ac:dyDescent="0.25">
      <c r="A171" s="1"/>
      <c r="B171" s="1"/>
      <c r="C171" s="1" t="s">
        <v>183</v>
      </c>
      <c r="D171" s="1"/>
      <c r="E171" s="1"/>
      <c r="F171" s="1"/>
      <c r="G171" s="1"/>
      <c r="H171" s="1"/>
      <c r="I171" s="4"/>
      <c r="J171" s="1"/>
      <c r="K171" s="1"/>
      <c r="L171" s="1"/>
      <c r="M171" s="1"/>
      <c r="N171" s="1"/>
      <c r="O171" s="1"/>
      <c r="P171" s="39"/>
      <c r="Q171" s="39" t="s">
        <v>8</v>
      </c>
      <c r="R171" s="1"/>
      <c r="S171" s="970">
        <f>'Rekap1 +tunjangan'!U59</f>
        <v>0</v>
      </c>
      <c r="T171" s="971"/>
      <c r="U171" s="971"/>
      <c r="V171" s="971"/>
      <c r="W171" s="971"/>
      <c r="X171" s="972"/>
      <c r="Y171" s="108"/>
      <c r="Z171" s="1"/>
      <c r="AA171" s="1"/>
      <c r="AB171" s="1" t="s">
        <v>175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 t="s">
        <v>8</v>
      </c>
      <c r="AU171" s="970">
        <f>KOPERASI!E35</f>
        <v>0</v>
      </c>
      <c r="AV171" s="971"/>
      <c r="AW171" s="971"/>
      <c r="AX171" s="971"/>
      <c r="AY171" s="971"/>
      <c r="AZ171" s="972"/>
    </row>
    <row r="172" spans="1:55" ht="3" customHeight="1" x14ac:dyDescent="0.25">
      <c r="A172" s="1"/>
      <c r="B172" s="1"/>
      <c r="C172" s="1"/>
      <c r="D172" s="1"/>
      <c r="E172" s="1"/>
      <c r="F172" s="1"/>
      <c r="G172" s="1"/>
      <c r="H172" s="1"/>
      <c r="I172" s="4"/>
      <c r="J172" s="1"/>
      <c r="K172" s="1"/>
      <c r="L172" s="1"/>
      <c r="M172" s="1"/>
      <c r="N172" s="1"/>
      <c r="O172" s="4"/>
      <c r="P172" s="4"/>
      <c r="Q172" s="4"/>
      <c r="R172" s="1"/>
      <c r="S172" s="108"/>
      <c r="T172" s="108"/>
      <c r="U172" s="108"/>
      <c r="V172" s="108"/>
      <c r="W172" s="108"/>
      <c r="X172" s="108"/>
      <c r="Y172" s="108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5" ht="15.75" x14ac:dyDescent="0.25">
      <c r="A173" s="1"/>
      <c r="B173" s="1"/>
      <c r="C173" s="1" t="s">
        <v>187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39" t="s">
        <v>8</v>
      </c>
      <c r="R173" s="1"/>
      <c r="S173" s="970">
        <f>'Rekap1 +tunjangan'!W59</f>
        <v>0</v>
      </c>
      <c r="T173" s="971"/>
      <c r="U173" s="971"/>
      <c r="V173" s="971"/>
      <c r="W173" s="971"/>
      <c r="X173" s="972"/>
      <c r="Y173" s="108"/>
      <c r="Z173" s="1"/>
      <c r="AA173" s="1"/>
      <c r="AB173" s="1" t="s">
        <v>200</v>
      </c>
      <c r="AC173" s="1"/>
      <c r="AD173" s="1"/>
      <c r="AE173" s="1"/>
      <c r="AF173" s="1"/>
      <c r="AG173" s="4"/>
      <c r="AH173" s="5" t="s">
        <v>19</v>
      </c>
      <c r="AI173" s="511"/>
      <c r="AJ173" s="512"/>
      <c r="AK173" s="990">
        <f>KOPERASI!J35</f>
        <v>0</v>
      </c>
      <c r="AL173" s="991"/>
      <c r="AM173" s="16"/>
      <c r="AN173" s="72" t="s">
        <v>132</v>
      </c>
      <c r="AO173" s="511"/>
      <c r="AP173" s="74"/>
      <c r="AQ173" s="990">
        <f>24-AK173</f>
        <v>24</v>
      </c>
      <c r="AR173" s="991"/>
      <c r="AS173" s="514"/>
      <c r="AT173" s="1" t="s">
        <v>8</v>
      </c>
      <c r="AU173" s="970">
        <f>KOPERASI!H35</f>
        <v>1583333</v>
      </c>
      <c r="AV173" s="971"/>
      <c r="AW173" s="971"/>
      <c r="AX173" s="971"/>
      <c r="AY173" s="971"/>
      <c r="AZ173" s="972"/>
    </row>
    <row r="174" spans="1:55" ht="3" customHeight="1" x14ac:dyDescent="0.25">
      <c r="A174" s="1"/>
      <c r="B174" s="1"/>
      <c r="Y174" s="108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5" ht="15.75" x14ac:dyDescent="0.25">
      <c r="A175" s="1"/>
      <c r="B175" s="1"/>
      <c r="Y175" s="108"/>
      <c r="Z175" s="1"/>
      <c r="AA175" s="1"/>
      <c r="AB175" s="1" t="s">
        <v>471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 t="s">
        <v>8</v>
      </c>
      <c r="AU175" s="970">
        <f>KOPERASI!G35</f>
        <v>0</v>
      </c>
      <c r="AV175" s="971"/>
      <c r="AW175" s="971"/>
      <c r="AX175" s="971"/>
      <c r="AY175" s="971"/>
      <c r="AZ175" s="972"/>
    </row>
    <row r="176" spans="1:55" ht="3" customHeight="1" x14ac:dyDescent="0.25">
      <c r="A176" s="1"/>
      <c r="B176" s="1"/>
      <c r="Y176" s="108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62" ht="15.75" x14ac:dyDescent="0.25">
      <c r="A177" s="1"/>
      <c r="B177" s="1"/>
      <c r="Y177" s="108"/>
      <c r="Z177" s="1"/>
      <c r="AA177" s="1"/>
      <c r="AB177" s="1" t="s">
        <v>474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509"/>
      <c r="AS177" s="509"/>
      <c r="AT177" s="1" t="s">
        <v>8</v>
      </c>
      <c r="AU177" s="970">
        <f>'Rekap1 +tunjangan'!AD59</f>
        <v>9195</v>
      </c>
      <c r="AV177" s="971"/>
      <c r="AW177" s="971"/>
      <c r="AX177" s="971"/>
      <c r="AY177" s="971"/>
      <c r="AZ177" s="972"/>
    </row>
    <row r="178" spans="1:62" ht="15.75" x14ac:dyDescent="0.25">
      <c r="A178" s="1"/>
      <c r="B178" s="1"/>
      <c r="Y178" s="510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62" ht="15.75" x14ac:dyDescent="0.25">
      <c r="A179" s="1"/>
      <c r="B179" s="1"/>
      <c r="Y179" s="510"/>
      <c r="Z179" s="1"/>
      <c r="AA179" s="1"/>
      <c r="AB179" s="1" t="s">
        <v>171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983">
        <v>0.4</v>
      </c>
      <c r="AS179" s="983"/>
      <c r="AT179" s="1" t="s">
        <v>8</v>
      </c>
      <c r="AU179" s="970">
        <f>'Rekap1 +tunjangan'!AJ59</f>
        <v>243685.86000000002</v>
      </c>
      <c r="AV179" s="971"/>
      <c r="AW179" s="971"/>
      <c r="AX179" s="971"/>
      <c r="AY179" s="971"/>
      <c r="AZ179" s="972"/>
    </row>
    <row r="180" spans="1:62" ht="3" customHeight="1" x14ac:dyDescent="0.25">
      <c r="A180" s="1"/>
      <c r="B180" s="1"/>
      <c r="C180" s="1"/>
      <c r="D180" s="1"/>
      <c r="E180" s="1"/>
      <c r="F180" s="1"/>
      <c r="G180" s="1"/>
      <c r="H180" s="1"/>
      <c r="I180" s="4"/>
      <c r="J180" s="1"/>
      <c r="K180" s="1"/>
      <c r="L180" s="1"/>
      <c r="M180" s="1"/>
      <c r="N180" s="1"/>
      <c r="O180" s="4"/>
      <c r="P180" s="4"/>
      <c r="Q180" s="4"/>
      <c r="R180" s="1"/>
      <c r="S180" s="108"/>
      <c r="T180" s="108"/>
      <c r="U180" s="108"/>
      <c r="V180" s="108"/>
      <c r="W180" s="108"/>
      <c r="X180" s="108"/>
      <c r="Y180" s="108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62" ht="15.75" x14ac:dyDescent="0.25">
      <c r="A181" s="1"/>
      <c r="B181" s="1" t="s">
        <v>154</v>
      </c>
      <c r="C181" s="1" t="s">
        <v>126</v>
      </c>
      <c r="D181" s="1"/>
      <c r="E181" s="1"/>
      <c r="F181" s="1"/>
      <c r="G181" s="1"/>
      <c r="H181" s="1"/>
      <c r="I181" s="4"/>
      <c r="J181" s="1"/>
      <c r="K181" s="1"/>
      <c r="L181" s="1"/>
      <c r="M181" s="1"/>
      <c r="N181" s="1"/>
      <c r="O181" s="1"/>
      <c r="P181" s="4"/>
      <c r="Q181" s="4" t="s">
        <v>8</v>
      </c>
      <c r="R181" s="1"/>
      <c r="S181" s="970">
        <f>'Rekap1 +tunjangan'!S59</f>
        <v>0</v>
      </c>
      <c r="T181" s="971"/>
      <c r="U181" s="971"/>
      <c r="V181" s="971"/>
      <c r="W181" s="971"/>
      <c r="X181" s="972"/>
      <c r="Y181" s="108"/>
      <c r="Z181" s="1"/>
      <c r="AA181" s="1" t="s">
        <v>169</v>
      </c>
      <c r="AB181" s="1" t="s">
        <v>129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 t="s">
        <v>8</v>
      </c>
      <c r="AU181" s="970">
        <f>'BPJS Ketenagakerjaan'!P60</f>
        <v>23085.43</v>
      </c>
      <c r="AV181" s="971"/>
      <c r="AW181" s="971"/>
      <c r="AX181" s="971"/>
      <c r="AY181" s="971"/>
      <c r="AZ181" s="972"/>
    </row>
    <row r="182" spans="1:62" ht="3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08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62" ht="15.7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62" ht="3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08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62" ht="15.75" x14ac:dyDescent="0.25">
      <c r="A185" s="1"/>
      <c r="B185" s="1"/>
      <c r="C185" s="9" t="s">
        <v>4</v>
      </c>
      <c r="D185" s="1"/>
      <c r="E185" s="1"/>
      <c r="F185" s="1"/>
      <c r="G185" s="1"/>
      <c r="H185" s="1"/>
      <c r="I185" s="4"/>
      <c r="J185" s="1"/>
      <c r="K185" s="1"/>
      <c r="L185" s="1"/>
      <c r="M185" s="1"/>
      <c r="N185" s="1"/>
      <c r="O185" s="4"/>
      <c r="P185" s="4"/>
      <c r="Q185" s="39" t="s">
        <v>8</v>
      </c>
      <c r="R185" s="1"/>
      <c r="S185" s="985">
        <f>SUM(S149:X184)</f>
        <v>5901431</v>
      </c>
      <c r="T185" s="986"/>
      <c r="U185" s="986"/>
      <c r="V185" s="986"/>
      <c r="W185" s="986"/>
      <c r="X185" s="987"/>
      <c r="Y185" s="89"/>
      <c r="Z185" s="1"/>
      <c r="AA185" s="9" t="s">
        <v>4</v>
      </c>
      <c r="AB185" s="1"/>
      <c r="AC185" s="1"/>
      <c r="AD185" s="1"/>
      <c r="AE185" s="1"/>
      <c r="AF185" s="4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 t="s">
        <v>8</v>
      </c>
      <c r="AU185" s="985">
        <f>SUM(AU151:AZ184)</f>
        <v>2247292.3050000002</v>
      </c>
      <c r="AV185" s="986"/>
      <c r="AW185" s="986"/>
      <c r="AX185" s="986"/>
      <c r="AY185" s="986"/>
      <c r="AZ185" s="987"/>
      <c r="BC185" s="134">
        <f>AU185-AU161</f>
        <v>2154063.6850000001</v>
      </c>
    </row>
    <row r="186" spans="1:62" ht="16.5" thickBot="1" x14ac:dyDescent="0.3">
      <c r="A186" s="1"/>
      <c r="B186" s="1"/>
      <c r="C186" s="1"/>
      <c r="D186" s="1"/>
      <c r="E186" s="1"/>
      <c r="F186" s="1"/>
      <c r="G186" s="1"/>
      <c r="H186" s="1"/>
      <c r="I186" s="3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39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62" ht="21" thickTop="1" x14ac:dyDescent="0.3">
      <c r="A187" s="19"/>
      <c r="B187" s="973"/>
      <c r="C187" s="974"/>
      <c r="D187" s="974"/>
      <c r="E187" s="974"/>
      <c r="F187" s="974"/>
      <c r="G187" s="1006" t="s">
        <v>130</v>
      </c>
      <c r="H187" s="1006"/>
      <c r="I187" s="1006"/>
      <c r="J187" s="1006"/>
      <c r="K187" s="1006"/>
      <c r="L187" s="1006"/>
      <c r="M187" s="1006"/>
      <c r="N187" s="1006"/>
      <c r="O187" s="1006"/>
      <c r="P187" s="1006"/>
      <c r="Q187" s="1006"/>
      <c r="R187" s="1006"/>
      <c r="S187" s="1006"/>
      <c r="T187" s="1006"/>
      <c r="U187" s="1006"/>
      <c r="V187" s="1006"/>
      <c r="W187" s="1006"/>
      <c r="X187" s="1008"/>
      <c r="Y187" s="126"/>
      <c r="Z187" s="1010" t="s">
        <v>8</v>
      </c>
      <c r="AA187" s="974"/>
      <c r="AB187" s="981">
        <f>S185-AU185</f>
        <v>3654138.6949999998</v>
      </c>
      <c r="AC187" s="981"/>
      <c r="AD187" s="981"/>
      <c r="AE187" s="981"/>
      <c r="AF187" s="981"/>
      <c r="AG187" s="981"/>
      <c r="AH187" s="981"/>
      <c r="AI187" s="981"/>
      <c r="AJ187" s="981"/>
      <c r="AK187" s="981"/>
      <c r="AL187" s="981"/>
      <c r="AM187" s="981"/>
      <c r="AN187" s="981"/>
      <c r="AO187" s="981"/>
      <c r="AP187" s="112"/>
      <c r="AQ187" s="112"/>
      <c r="AR187" s="112"/>
      <c r="AS187" s="113"/>
      <c r="AT187" s="113"/>
      <c r="AU187" s="113"/>
      <c r="AV187" s="113"/>
      <c r="AW187" s="113"/>
      <c r="AX187" s="113"/>
      <c r="AY187" s="113"/>
      <c r="AZ187" s="114"/>
      <c r="BD187" s="1012"/>
      <c r="BE187" s="989"/>
      <c r="BF187" s="989"/>
      <c r="BG187" s="989"/>
      <c r="BH187" s="989"/>
      <c r="BI187" s="989"/>
      <c r="BJ187" s="989"/>
    </row>
    <row r="188" spans="1:62" ht="21" thickBot="1" x14ac:dyDescent="0.35">
      <c r="A188" s="34"/>
      <c r="B188" s="975"/>
      <c r="C188" s="976"/>
      <c r="D188" s="976"/>
      <c r="E188" s="976"/>
      <c r="F188" s="976"/>
      <c r="G188" s="1007"/>
      <c r="H188" s="1007"/>
      <c r="I188" s="1007"/>
      <c r="J188" s="1007"/>
      <c r="K188" s="1007"/>
      <c r="L188" s="1007"/>
      <c r="M188" s="1007"/>
      <c r="N188" s="1007"/>
      <c r="O188" s="1007"/>
      <c r="P188" s="1007"/>
      <c r="Q188" s="1007"/>
      <c r="R188" s="1007"/>
      <c r="S188" s="1007"/>
      <c r="T188" s="1007"/>
      <c r="U188" s="1007"/>
      <c r="V188" s="1007"/>
      <c r="W188" s="1007"/>
      <c r="X188" s="1009"/>
      <c r="Y188" s="128"/>
      <c r="Z188" s="1011"/>
      <c r="AA188" s="976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116"/>
      <c r="AQ188" s="116"/>
      <c r="AR188" s="116"/>
      <c r="AS188" s="117"/>
      <c r="AT188" s="117"/>
      <c r="AU188" s="117"/>
      <c r="AV188" s="117"/>
      <c r="AW188" s="117"/>
      <c r="AX188" s="117"/>
      <c r="AY188" s="117"/>
      <c r="AZ188" s="118"/>
    </row>
    <row r="189" spans="1:62" ht="16.5" thickTop="1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62" ht="15.75" x14ac:dyDescent="0.25">
      <c r="B190" s="1" t="s">
        <v>170</v>
      </c>
      <c r="C190" s="1" t="s">
        <v>155</v>
      </c>
      <c r="D190" s="1"/>
      <c r="E190" s="1"/>
      <c r="F190" s="1"/>
      <c r="G190" s="1"/>
      <c r="H190" s="1"/>
      <c r="I190" s="4"/>
      <c r="J190" s="1"/>
      <c r="K190" s="1"/>
      <c r="L190" s="1"/>
      <c r="M190" s="1"/>
      <c r="N190" s="1"/>
      <c r="O190" s="4"/>
      <c r="P190" s="4"/>
      <c r="Q190" s="4"/>
      <c r="R190" s="1"/>
      <c r="S190" s="108"/>
      <c r="T190" s="108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62" ht="15.75" x14ac:dyDescent="0.25">
      <c r="B191" s="1">
        <v>1</v>
      </c>
      <c r="C191" s="1" t="s">
        <v>555</v>
      </c>
      <c r="D191" s="1"/>
      <c r="E191" s="1"/>
      <c r="F191" s="1"/>
      <c r="G191" s="1"/>
      <c r="H191" s="1"/>
      <c r="I191" s="4"/>
      <c r="J191" s="1"/>
      <c r="K191" s="1"/>
      <c r="L191" s="1"/>
      <c r="M191" s="1"/>
      <c r="N191" s="1"/>
      <c r="O191" s="4"/>
      <c r="P191" s="4"/>
      <c r="Q191" s="4"/>
      <c r="R191" s="1"/>
      <c r="S191" s="108"/>
      <c r="T191" s="108"/>
      <c r="U191" s="108"/>
      <c r="V191" s="108"/>
      <c r="W191" s="108"/>
      <c r="X191" s="108"/>
      <c r="Y191" s="1"/>
      <c r="Z191" s="1"/>
      <c r="AA191" s="1">
        <v>2</v>
      </c>
      <c r="AB191" s="1" t="s">
        <v>171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983">
        <v>0.6</v>
      </c>
      <c r="AS191" s="983"/>
      <c r="AT191" s="1" t="s">
        <v>8</v>
      </c>
      <c r="AU191" s="970">
        <f>'DPLK (urut)'!F34</f>
        <v>365528.79</v>
      </c>
      <c r="AV191" s="971"/>
      <c r="AW191" s="971"/>
      <c r="AX191" s="971"/>
      <c r="AY191" s="971"/>
      <c r="AZ191" s="972"/>
    </row>
    <row r="192" spans="1:62" ht="3" customHeight="1" x14ac:dyDescent="0.25">
      <c r="B192" s="1"/>
      <c r="C192" s="1"/>
      <c r="D192" s="1"/>
      <c r="E192" s="1"/>
      <c r="F192" s="1"/>
      <c r="G192" s="1"/>
      <c r="H192" s="1"/>
      <c r="I192" s="4"/>
      <c r="J192" s="1"/>
      <c r="K192" s="1"/>
      <c r="L192" s="1"/>
      <c r="M192" s="1"/>
      <c r="N192" s="1"/>
      <c r="O192" s="4"/>
      <c r="P192" s="4"/>
      <c r="Q192" s="4"/>
      <c r="R192" s="1"/>
      <c r="S192" s="108"/>
      <c r="T192" s="108"/>
      <c r="U192" s="108"/>
      <c r="V192" s="108"/>
      <c r="W192" s="108"/>
      <c r="X192" s="108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x14ac:dyDescent="0.25">
      <c r="B193" s="1"/>
      <c r="C193" s="1" t="s">
        <v>127</v>
      </c>
      <c r="D193" s="1"/>
      <c r="E193" s="1"/>
      <c r="F193" s="1"/>
      <c r="G193" s="1"/>
      <c r="H193" s="1"/>
      <c r="I193" s="4"/>
      <c r="J193" s="1"/>
      <c r="K193" s="1"/>
      <c r="L193" s="1"/>
      <c r="M193" s="1"/>
      <c r="N193" s="1"/>
      <c r="O193" s="969">
        <v>3.0000000000000001E-3</v>
      </c>
      <c r="P193" s="969"/>
      <c r="Q193" s="4" t="s">
        <v>8</v>
      </c>
      <c r="R193" s="1"/>
      <c r="S193" s="970">
        <f>'BPJS Ketenagakerjaan'!F40</f>
        <v>13984.293</v>
      </c>
      <c r="T193" s="971"/>
      <c r="U193" s="971"/>
      <c r="V193" s="971"/>
      <c r="W193" s="971"/>
      <c r="X193" s="972"/>
      <c r="Y193" s="1"/>
      <c r="Z193" s="1"/>
      <c r="AA193" s="1">
        <v>3</v>
      </c>
      <c r="AB193" s="1" t="s">
        <v>186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983">
        <v>0.05</v>
      </c>
      <c r="AO193" s="984"/>
      <c r="AP193" s="1"/>
      <c r="AQ193" s="1"/>
      <c r="AR193" s="1"/>
      <c r="AS193" s="1"/>
      <c r="AT193" s="1" t="s">
        <v>8</v>
      </c>
      <c r="AU193" s="970">
        <v>0</v>
      </c>
      <c r="AV193" s="971"/>
      <c r="AW193" s="971"/>
      <c r="AX193" s="971"/>
      <c r="AY193" s="971"/>
      <c r="AZ193" s="972"/>
    </row>
    <row r="194" spans="1:52" ht="3" customHeight="1" x14ac:dyDescent="0.25">
      <c r="B194" s="1"/>
      <c r="C194" s="1"/>
      <c r="D194" s="1"/>
      <c r="E194" s="1"/>
      <c r="F194" s="1"/>
      <c r="G194" s="1"/>
      <c r="H194" s="1"/>
      <c r="I194" s="4"/>
      <c r="J194" s="1"/>
      <c r="K194" s="1"/>
      <c r="L194" s="1"/>
      <c r="M194" s="1"/>
      <c r="N194" s="1"/>
      <c r="O194" s="109"/>
      <c r="P194" s="109"/>
      <c r="Q194" s="4"/>
      <c r="R194" s="1"/>
      <c r="S194" s="106"/>
      <c r="T194" s="106"/>
      <c r="U194" s="106"/>
      <c r="V194" s="106"/>
      <c r="W194" s="106"/>
      <c r="X194" s="106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x14ac:dyDescent="0.25">
      <c r="B195" s="1"/>
      <c r="C195" s="1" t="s">
        <v>131</v>
      </c>
      <c r="D195" s="1"/>
      <c r="E195" s="1"/>
      <c r="F195" s="1"/>
      <c r="G195" s="1"/>
      <c r="H195" s="1"/>
      <c r="I195" s="4"/>
      <c r="J195" s="1"/>
      <c r="K195" s="1"/>
      <c r="L195" s="1"/>
      <c r="M195" s="1"/>
      <c r="N195" s="1"/>
      <c r="O195" s="969">
        <v>8.8999999999999999E-3</v>
      </c>
      <c r="P195" s="969"/>
      <c r="Q195" s="4" t="s">
        <v>8</v>
      </c>
      <c r="R195" s="1"/>
      <c r="S195" s="970">
        <f>'BPJS Ketenagakerjaan'!H40</f>
        <v>41486.7359</v>
      </c>
      <c r="T195" s="971"/>
      <c r="U195" s="971"/>
      <c r="V195" s="971"/>
      <c r="W195" s="971"/>
      <c r="X195" s="972"/>
      <c r="Y195" s="1"/>
      <c r="Z195" s="1"/>
      <c r="AA195" s="1">
        <v>4</v>
      </c>
      <c r="AB195" s="1" t="s">
        <v>554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 t="s">
        <v>8</v>
      </c>
      <c r="AU195" s="970">
        <f>'BPJS Kesehatan'!G46</f>
        <v>186457.24</v>
      </c>
      <c r="AV195" s="971"/>
      <c r="AW195" s="971"/>
      <c r="AX195" s="971"/>
      <c r="AY195" s="971"/>
      <c r="AZ195" s="972"/>
    </row>
    <row r="196" spans="1:52" ht="3" customHeight="1" x14ac:dyDescent="0.25">
      <c r="B196" s="1"/>
      <c r="C196" s="1"/>
      <c r="D196" s="1"/>
      <c r="E196" s="1"/>
      <c r="F196" s="1"/>
      <c r="G196" s="1"/>
      <c r="H196" s="1"/>
      <c r="I196" s="4"/>
      <c r="J196" s="1"/>
      <c r="K196" s="1"/>
      <c r="L196" s="1"/>
      <c r="M196" s="1"/>
      <c r="N196" s="1"/>
      <c r="O196" s="109"/>
      <c r="P196" s="109"/>
      <c r="Q196" s="4"/>
      <c r="R196" s="1"/>
      <c r="S196" s="106"/>
      <c r="T196" s="106"/>
      <c r="U196" s="106"/>
      <c r="V196" s="106"/>
      <c r="W196" s="106"/>
      <c r="X196" s="106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x14ac:dyDescent="0.25">
      <c r="B197" s="1"/>
      <c r="C197" s="1" t="s">
        <v>156</v>
      </c>
      <c r="D197" s="1"/>
      <c r="E197" s="1"/>
      <c r="F197" s="1"/>
      <c r="G197" s="1"/>
      <c r="H197" s="1"/>
      <c r="I197" s="4"/>
      <c r="J197" s="1"/>
      <c r="K197" s="1"/>
      <c r="L197" s="1"/>
      <c r="M197" s="1"/>
      <c r="N197" s="1"/>
      <c r="O197" s="969">
        <v>3.6999999999999998E-2</v>
      </c>
      <c r="P197" s="969"/>
      <c r="Q197" s="4" t="s">
        <v>8</v>
      </c>
      <c r="R197" s="1"/>
      <c r="S197" s="970">
        <f>'BPJS Ketenagakerjaan'!M40</f>
        <v>172472.94699999999</v>
      </c>
      <c r="T197" s="971"/>
      <c r="U197" s="971"/>
      <c r="V197" s="971"/>
      <c r="W197" s="971"/>
      <c r="X197" s="972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3" customHeight="1" x14ac:dyDescent="0.25">
      <c r="B198" s="1"/>
      <c r="C198" s="1"/>
      <c r="D198" s="1"/>
      <c r="E198" s="1"/>
      <c r="F198" s="1"/>
      <c r="G198" s="1"/>
      <c r="H198" s="1"/>
      <c r="I198" s="4"/>
      <c r="J198" s="1"/>
      <c r="K198" s="1"/>
      <c r="L198" s="1"/>
      <c r="M198" s="1"/>
      <c r="N198" s="1"/>
      <c r="O198" s="507"/>
      <c r="P198" s="507"/>
      <c r="Q198" s="4"/>
      <c r="R198" s="1"/>
      <c r="S198" s="508"/>
      <c r="T198" s="508"/>
      <c r="U198" s="508"/>
      <c r="V198" s="508"/>
      <c r="W198" s="508"/>
      <c r="X198" s="508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x14ac:dyDescent="0.25">
      <c r="B199" s="1"/>
      <c r="C199" s="1" t="s">
        <v>602</v>
      </c>
      <c r="D199" s="1"/>
      <c r="E199" s="1"/>
      <c r="F199" s="1"/>
      <c r="G199" s="1"/>
      <c r="H199" s="1"/>
      <c r="I199" s="4"/>
      <c r="J199" s="1"/>
      <c r="K199" s="1"/>
      <c r="L199" s="1"/>
      <c r="M199" s="1"/>
      <c r="N199" s="1"/>
      <c r="O199" s="969">
        <v>0.02</v>
      </c>
      <c r="P199" s="969"/>
      <c r="Q199" s="4" t="s">
        <v>8</v>
      </c>
      <c r="R199" s="1"/>
      <c r="S199" s="970">
        <f>'BPJS Ketenagakerjaan'!R40</f>
        <v>93228.62</v>
      </c>
      <c r="T199" s="971"/>
      <c r="U199" s="971"/>
      <c r="V199" s="971"/>
      <c r="W199" s="971"/>
      <c r="X199" s="972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2" customHeight="1" x14ac:dyDescent="0.25">
      <c r="B200" s="1"/>
      <c r="C200" s="1"/>
      <c r="D200" s="1"/>
      <c r="E200" s="1"/>
      <c r="F200" s="1"/>
      <c r="G200" s="1"/>
      <c r="H200" s="1"/>
      <c r="I200" s="4"/>
      <c r="J200" s="1"/>
      <c r="K200" s="1"/>
      <c r="L200" s="1"/>
      <c r="M200" s="1"/>
      <c r="N200" s="1"/>
      <c r="O200" s="109"/>
      <c r="P200" s="109"/>
      <c r="Q200" s="4"/>
      <c r="R200" s="1"/>
      <c r="S200" s="108"/>
      <c r="T200" s="108"/>
      <c r="U200" s="108"/>
      <c r="V200" s="108"/>
      <c r="W200" s="108"/>
      <c r="X200" s="108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x14ac:dyDescent="0.25">
      <c r="B201" s="1"/>
      <c r="C201" s="1"/>
      <c r="D201" s="1"/>
      <c r="E201" s="1"/>
      <c r="F201" s="1"/>
      <c r="G201" s="1"/>
      <c r="H201" s="1"/>
      <c r="I201" s="4"/>
      <c r="J201" s="1"/>
      <c r="K201" s="1"/>
      <c r="L201" s="1"/>
      <c r="M201" s="1"/>
      <c r="N201" s="1"/>
      <c r="O201" s="109"/>
      <c r="P201" s="109"/>
      <c r="Q201" s="4"/>
      <c r="R201" s="1"/>
      <c r="S201" s="108"/>
      <c r="T201" s="108"/>
      <c r="U201" s="108"/>
      <c r="V201" s="108"/>
      <c r="W201" s="108"/>
      <c r="X201" s="108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8.75" x14ac:dyDescent="0.3">
      <c r="A202" s="1"/>
      <c r="B202" s="1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 t="s">
        <v>350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1"/>
      <c r="AY202" s="1"/>
    </row>
    <row r="203" spans="1:52" ht="15.75" x14ac:dyDescent="0.25">
      <c r="A203" s="1"/>
      <c r="B203" s="1"/>
      <c r="C203" s="1"/>
      <c r="D203" s="1"/>
      <c r="E203" s="1"/>
      <c r="F203" s="1"/>
      <c r="G203" s="1"/>
      <c r="H203" s="1"/>
      <c r="I203" s="3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2" ht="22.5" x14ac:dyDescent="0.3">
      <c r="A204" s="1"/>
      <c r="B204" s="1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1" t="s">
        <v>15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1"/>
      <c r="AY204" s="1"/>
    </row>
    <row r="205" spans="1:52" ht="15.75" x14ac:dyDescent="0.25">
      <c r="A205" s="1"/>
      <c r="B205" s="1"/>
      <c r="C205" s="1"/>
      <c r="D205" s="1"/>
      <c r="E205" s="1"/>
      <c r="F205" s="1"/>
      <c r="G205" s="1"/>
      <c r="H205" s="1"/>
      <c r="I205" s="3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2" ht="15.75" x14ac:dyDescent="0.25">
      <c r="A206" s="1"/>
      <c r="B206" s="5"/>
      <c r="C206" s="6" t="s">
        <v>7</v>
      </c>
      <c r="D206" s="7"/>
      <c r="E206" s="7"/>
      <c r="F206" s="7"/>
      <c r="G206" s="7"/>
      <c r="H206" s="7"/>
      <c r="I206" s="11" t="s">
        <v>8</v>
      </c>
      <c r="J206" s="7"/>
      <c r="K206" s="994" t="str">
        <f>'Rekap1 +tunjangan'!B60</f>
        <v>HUSNI B MAD TOHIR</v>
      </c>
      <c r="L206" s="995"/>
      <c r="M206" s="995"/>
      <c r="N206" s="995"/>
      <c r="O206" s="995"/>
      <c r="P206" s="995"/>
      <c r="Q206" s="995"/>
      <c r="R206" s="995"/>
      <c r="S206" s="995"/>
      <c r="T206" s="995"/>
      <c r="U206" s="995"/>
      <c r="V206" s="995"/>
      <c r="W206" s="995"/>
      <c r="X206" s="996"/>
      <c r="Y206" s="90"/>
      <c r="Z206" s="1"/>
      <c r="AA206" s="8" t="str">
        <f>AA6</f>
        <v>Divisi</v>
      </c>
      <c r="AB206" s="7"/>
      <c r="AC206" s="7"/>
      <c r="AD206" s="7"/>
      <c r="AE206" s="7"/>
      <c r="AF206" s="11" t="s">
        <v>8</v>
      </c>
      <c r="AG206" s="7"/>
      <c r="AH206" s="994" t="str">
        <f>AH6</f>
        <v>UMUM &amp; ASET</v>
      </c>
      <c r="AI206" s="994"/>
      <c r="AJ206" s="994"/>
      <c r="AK206" s="994"/>
      <c r="AL206" s="994"/>
      <c r="AM206" s="994"/>
      <c r="AN206" s="994"/>
      <c r="AO206" s="994"/>
      <c r="AP206" s="994"/>
      <c r="AQ206" s="994"/>
      <c r="AR206" s="994"/>
      <c r="AS206" s="994"/>
      <c r="AT206" s="994"/>
      <c r="AU206" s="994"/>
      <c r="AV206" s="994"/>
      <c r="AW206" s="994"/>
      <c r="AX206" s="994"/>
      <c r="AY206" s="1004"/>
    </row>
    <row r="207" spans="1:52" ht="3" customHeight="1" x14ac:dyDescent="0.25">
      <c r="A207" s="1"/>
      <c r="B207" s="1"/>
      <c r="C207" s="1"/>
      <c r="D207" s="1"/>
      <c r="E207" s="1"/>
      <c r="F207" s="1"/>
      <c r="G207" s="1"/>
      <c r="H207" s="1"/>
      <c r="I207" s="10"/>
      <c r="J207" s="1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1"/>
      <c r="AA207" s="2"/>
      <c r="AB207" s="1"/>
      <c r="AC207" s="1"/>
      <c r="AD207" s="1"/>
      <c r="AE207" s="1"/>
      <c r="AF207" s="12"/>
      <c r="AG207" s="1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1"/>
      <c r="AY207" s="1"/>
    </row>
    <row r="208" spans="1:52" ht="15.75" x14ac:dyDescent="0.25">
      <c r="A208" s="1"/>
      <c r="B208" s="5"/>
      <c r="C208" s="6" t="s">
        <v>21</v>
      </c>
      <c r="D208" s="7"/>
      <c r="E208" s="7"/>
      <c r="F208" s="7"/>
      <c r="G208" s="7"/>
      <c r="H208" s="7"/>
      <c r="I208" s="11" t="s">
        <v>8</v>
      </c>
      <c r="J208" s="7"/>
      <c r="K208" s="994" t="s">
        <v>135</v>
      </c>
      <c r="L208" s="995"/>
      <c r="M208" s="995"/>
      <c r="N208" s="995"/>
      <c r="O208" s="995"/>
      <c r="P208" s="995"/>
      <c r="Q208" s="995"/>
      <c r="R208" s="995"/>
      <c r="S208" s="995"/>
      <c r="T208" s="995"/>
      <c r="U208" s="995"/>
      <c r="V208" s="995"/>
      <c r="W208" s="995"/>
      <c r="X208" s="996"/>
      <c r="Y208" s="90"/>
      <c r="Z208" s="1"/>
      <c r="AA208" s="8" t="s">
        <v>12</v>
      </c>
      <c r="AB208" s="7"/>
      <c r="AC208" s="7"/>
      <c r="AD208" s="7"/>
      <c r="AE208" s="7"/>
      <c r="AF208" s="11" t="s">
        <v>8</v>
      </c>
      <c r="AG208" s="7"/>
      <c r="AH208" s="997">
        <f>pandu!AH8</f>
        <v>42659</v>
      </c>
      <c r="AI208" s="997"/>
      <c r="AJ208" s="997"/>
      <c r="AK208" s="997"/>
      <c r="AL208" s="997"/>
      <c r="AM208" s="67" t="s">
        <v>18</v>
      </c>
      <c r="AN208" s="7"/>
      <c r="AO208" s="997">
        <f>pandu!AO8</f>
        <v>42689</v>
      </c>
      <c r="AP208" s="997"/>
      <c r="AQ208" s="997"/>
      <c r="AR208" s="997"/>
      <c r="AS208" s="997"/>
      <c r="AT208" s="68"/>
      <c r="AU208" s="68"/>
      <c r="AV208" s="68"/>
      <c r="AW208" s="68"/>
      <c r="AX208" s="7"/>
      <c r="AY208" s="74"/>
    </row>
    <row r="209" spans="1:52" ht="3" customHeight="1" x14ac:dyDescent="0.25">
      <c r="A209" s="1"/>
      <c r="B209" s="1"/>
      <c r="C209" s="1"/>
      <c r="D209" s="1"/>
      <c r="E209" s="1"/>
      <c r="F209" s="1"/>
      <c r="G209" s="1"/>
      <c r="H209" s="1"/>
      <c r="I209" s="10"/>
      <c r="J209" s="1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1"/>
      <c r="AA209" s="2"/>
      <c r="AB209" s="1"/>
      <c r="AC209" s="1"/>
      <c r="AD209" s="1"/>
      <c r="AE209" s="1"/>
      <c r="AF209" s="12"/>
      <c r="AG209" s="1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1"/>
      <c r="AY209" s="1"/>
    </row>
    <row r="210" spans="1:52" ht="15.75" x14ac:dyDescent="0.25">
      <c r="A210" s="1"/>
      <c r="B210" s="5"/>
      <c r="C210" s="6" t="s">
        <v>6</v>
      </c>
      <c r="D210" s="7"/>
      <c r="E210" s="7"/>
      <c r="F210" s="7"/>
      <c r="G210" s="7"/>
      <c r="H210" s="7"/>
      <c r="I210" s="11" t="s">
        <v>8</v>
      </c>
      <c r="J210" s="7"/>
      <c r="K210" s="999" t="s">
        <v>448</v>
      </c>
      <c r="L210" s="1000"/>
      <c r="M210" s="1000"/>
      <c r="N210" s="1000"/>
      <c r="O210" s="1000"/>
      <c r="P210" s="1000"/>
      <c r="Q210" s="1000"/>
      <c r="R210" s="1000"/>
      <c r="S210" s="1000"/>
      <c r="T210" s="1000"/>
      <c r="U210" s="1000"/>
      <c r="V210" s="1000"/>
      <c r="W210" s="1000"/>
      <c r="X210" s="1001"/>
      <c r="Y210" s="91"/>
      <c r="Z210" s="1"/>
      <c r="AA210" s="8" t="s">
        <v>13</v>
      </c>
      <c r="AB210" s="7"/>
      <c r="AC210" s="7"/>
      <c r="AD210" s="7"/>
      <c r="AE210" s="7"/>
      <c r="AF210" s="11" t="s">
        <v>8</v>
      </c>
      <c r="AG210" s="7"/>
      <c r="AH210" s="1002">
        <f>'Rekap1 +tunjangan'!C60</f>
        <v>38176</v>
      </c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7"/>
      <c r="AY210" s="74"/>
    </row>
    <row r="211" spans="1:52" ht="3" customHeight="1" x14ac:dyDescent="0.25">
      <c r="A211" s="1"/>
      <c r="B211" s="1"/>
      <c r="C211" s="1"/>
      <c r="D211" s="1"/>
      <c r="E211" s="1"/>
      <c r="F211" s="1"/>
      <c r="G211" s="1"/>
      <c r="H211" s="1"/>
      <c r="I211" s="10"/>
      <c r="J211" s="1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1"/>
      <c r="AA211" s="2"/>
      <c r="AB211" s="1"/>
      <c r="AC211" s="1"/>
      <c r="AD211" s="1"/>
      <c r="AE211" s="1"/>
      <c r="AF211" s="12"/>
      <c r="AG211" s="1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1"/>
      <c r="AY211" s="1"/>
    </row>
    <row r="212" spans="1:52" ht="15.75" x14ac:dyDescent="0.25">
      <c r="A212" s="1"/>
      <c r="B212" s="5"/>
      <c r="C212" s="6" t="s">
        <v>104</v>
      </c>
      <c r="D212" s="7"/>
      <c r="E212" s="7"/>
      <c r="F212" s="7"/>
      <c r="G212" s="7"/>
      <c r="H212" s="7"/>
      <c r="I212" s="87" t="s">
        <v>8</v>
      </c>
      <c r="J212" s="7"/>
      <c r="K212" s="994" t="s">
        <v>158</v>
      </c>
      <c r="L212" s="995"/>
      <c r="M212" s="995"/>
      <c r="N212" s="995"/>
      <c r="O212" s="995"/>
      <c r="P212" s="995"/>
      <c r="Q212" s="995"/>
      <c r="R212" s="995"/>
      <c r="S212" s="995"/>
      <c r="T212" s="995"/>
      <c r="U212" s="995"/>
      <c r="V212" s="995"/>
      <c r="W212" s="995"/>
      <c r="X212" s="996"/>
      <c r="Y212" s="90"/>
      <c r="Z212" s="1"/>
      <c r="AA212" s="8" t="s">
        <v>14</v>
      </c>
      <c r="AB212" s="7"/>
      <c r="AC212" s="7"/>
      <c r="AD212" s="7"/>
      <c r="AE212" s="7"/>
      <c r="AF212" s="11" t="s">
        <v>8</v>
      </c>
      <c r="AG212" s="7"/>
      <c r="AH212" s="1014" t="s">
        <v>461</v>
      </c>
      <c r="AI212" s="994"/>
      <c r="AJ212" s="994"/>
      <c r="AK212" s="994"/>
      <c r="AL212" s="994"/>
      <c r="AM212" s="994"/>
      <c r="AN212" s="67" t="s">
        <v>161</v>
      </c>
      <c r="AO212" s="67"/>
      <c r="AP212" s="67"/>
      <c r="AQ212" s="67"/>
      <c r="AR212" s="67"/>
      <c r="AS212" s="67"/>
      <c r="AT212" s="67"/>
      <c r="AU212" s="67"/>
      <c r="AV212" s="67"/>
      <c r="AW212" s="67"/>
      <c r="AX212" s="7"/>
      <c r="AY212" s="74"/>
    </row>
    <row r="213" spans="1:52" ht="15.75" x14ac:dyDescent="0.25">
      <c r="A213" s="1"/>
      <c r="B213" s="1"/>
      <c r="C213" s="1"/>
      <c r="D213" s="1"/>
      <c r="E213" s="1"/>
      <c r="F213" s="1"/>
      <c r="G213" s="1"/>
      <c r="H213" s="1"/>
      <c r="I213" s="3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2" ht="15.75" x14ac:dyDescent="0.25">
      <c r="A214" s="1"/>
      <c r="B214" s="1" t="s">
        <v>167</v>
      </c>
      <c r="C214" s="1" t="s">
        <v>0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4"/>
      <c r="Q214" s="4" t="s">
        <v>8</v>
      </c>
      <c r="R214" s="1"/>
      <c r="S214" s="970">
        <f>'Rekap1 +tunjangan'!E60</f>
        <v>2870382.75</v>
      </c>
      <c r="T214" s="971"/>
      <c r="U214" s="971"/>
      <c r="V214" s="971"/>
      <c r="W214" s="971"/>
      <c r="X214" s="972"/>
      <c r="Y214" s="108"/>
      <c r="Z214" s="1"/>
      <c r="AA214" s="1" t="s">
        <v>166</v>
      </c>
      <c r="AB214" s="1" t="s">
        <v>153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3" customHeight="1" x14ac:dyDescent="0.25">
      <c r="A215" s="1"/>
      <c r="B215" s="1"/>
      <c r="C215" s="1"/>
      <c r="D215" s="1"/>
      <c r="E215" s="1"/>
      <c r="F215" s="1"/>
      <c r="G215" s="1"/>
      <c r="H215" s="1"/>
      <c r="I215" s="3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x14ac:dyDescent="0.25">
      <c r="A216" s="1"/>
      <c r="B216" s="1" t="s">
        <v>168</v>
      </c>
      <c r="C216" s="1" t="s">
        <v>125</v>
      </c>
      <c r="D216" s="1"/>
      <c r="E216" s="1"/>
      <c r="F216" s="1"/>
      <c r="G216" s="1"/>
      <c r="H216" s="1"/>
      <c r="I216" s="1"/>
      <c r="J216" s="1"/>
      <c r="K216" s="16"/>
      <c r="L216" s="16"/>
      <c r="M216" s="16"/>
      <c r="N216" s="16"/>
      <c r="O216" s="1"/>
      <c r="P216" s="4"/>
      <c r="Q216" s="4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 t="s">
        <v>108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 t="s">
        <v>8</v>
      </c>
      <c r="AU216" s="970">
        <v>0</v>
      </c>
      <c r="AV216" s="971"/>
      <c r="AW216" s="971"/>
      <c r="AX216" s="971"/>
      <c r="AY216" s="971"/>
      <c r="AZ216" s="972"/>
    </row>
    <row r="217" spans="1:52" ht="3" customHeight="1" x14ac:dyDescent="0.25">
      <c r="A217" s="1"/>
      <c r="B217" s="1"/>
      <c r="C217" s="1"/>
      <c r="D217" s="1"/>
      <c r="E217" s="1"/>
      <c r="F217" s="1"/>
      <c r="G217" s="1"/>
      <c r="H217" s="1"/>
      <c r="I217" s="4"/>
      <c r="J217" s="1"/>
      <c r="K217" s="39"/>
      <c r="L217" s="39"/>
      <c r="M217" s="39"/>
      <c r="N217" s="39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39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x14ac:dyDescent="0.25">
      <c r="A218" s="1"/>
      <c r="B218" s="1"/>
      <c r="C218" s="1" t="s">
        <v>20</v>
      </c>
      <c r="D218" s="1"/>
      <c r="E218" s="1"/>
      <c r="F218" s="1"/>
      <c r="G218" s="1"/>
      <c r="H218" s="1"/>
      <c r="I218" s="4"/>
      <c r="J218" s="1"/>
      <c r="K218" s="1"/>
      <c r="L218" s="1"/>
      <c r="M218" s="1"/>
      <c r="N218" s="1"/>
      <c r="O218" s="1"/>
      <c r="P218" s="4"/>
      <c r="Q218" s="4" t="s">
        <v>8</v>
      </c>
      <c r="R218" s="1"/>
      <c r="S218" s="970">
        <f>'Rekap1 +tunjangan'!G60</f>
        <v>450000</v>
      </c>
      <c r="T218" s="971"/>
      <c r="U218" s="971"/>
      <c r="V218" s="971"/>
      <c r="W218" s="971"/>
      <c r="X218" s="972"/>
      <c r="Y218" s="108"/>
      <c r="Z218" s="1"/>
      <c r="AA218" s="1"/>
      <c r="AB218" s="1" t="s">
        <v>550</v>
      </c>
      <c r="AC218" s="1"/>
      <c r="AD218" s="1"/>
      <c r="AE218" s="1"/>
      <c r="AF218" s="4"/>
      <c r="AG218" s="15"/>
      <c r="AH218" s="16"/>
      <c r="AI218" s="16"/>
      <c r="AJ218" s="514"/>
      <c r="AK218" s="514"/>
      <c r="AL218" s="16"/>
      <c r="AM218" s="16"/>
      <c r="AN218" s="16"/>
      <c r="AO218" s="15"/>
      <c r="AP218" s="990">
        <v>0</v>
      </c>
      <c r="AQ218" s="1005"/>
      <c r="AR218" s="107"/>
      <c r="AS218" s="1"/>
      <c r="AT218" s="1" t="s">
        <v>8</v>
      </c>
      <c r="AU218" s="970">
        <f>'Rekap1 +tunjangan'!AM60</f>
        <v>33203.827499999999</v>
      </c>
      <c r="AV218" s="971"/>
      <c r="AW218" s="971"/>
      <c r="AX218" s="971"/>
      <c r="AY218" s="971"/>
      <c r="AZ218" s="972"/>
    </row>
    <row r="219" spans="1:52" ht="3" customHeight="1" x14ac:dyDescent="0.25">
      <c r="A219" s="1"/>
      <c r="B219" s="1"/>
      <c r="C219" s="1"/>
      <c r="D219" s="1"/>
      <c r="E219" s="1"/>
      <c r="F219" s="1"/>
      <c r="G219" s="1"/>
      <c r="H219" s="1"/>
      <c r="I219" s="4"/>
      <c r="J219" s="1"/>
      <c r="K219" s="1"/>
      <c r="L219" s="1"/>
      <c r="M219" s="15"/>
      <c r="N219" s="15"/>
      <c r="O219" s="1"/>
      <c r="P219" s="4"/>
      <c r="Q219" s="4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513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>
        <v>0</v>
      </c>
      <c r="AX219" s="1"/>
      <c r="AY219" s="1"/>
      <c r="AZ219" s="1"/>
    </row>
    <row r="220" spans="1:52" ht="15.75" x14ac:dyDescent="0.25">
      <c r="A220" s="1"/>
      <c r="B220" s="1"/>
      <c r="C220" s="1" t="s">
        <v>41</v>
      </c>
      <c r="D220" s="1"/>
      <c r="E220" s="1"/>
      <c r="F220" s="1"/>
      <c r="G220" s="1"/>
      <c r="H220" s="1"/>
      <c r="I220" s="4"/>
      <c r="J220" s="1"/>
      <c r="K220" s="1"/>
      <c r="L220" s="1"/>
      <c r="M220" s="1"/>
      <c r="N220" s="1"/>
      <c r="O220" s="1"/>
      <c r="P220" s="4"/>
      <c r="Q220" s="4" t="s">
        <v>8</v>
      </c>
      <c r="R220" s="1"/>
      <c r="S220" s="970">
        <f>'Rekap1 +tunjangan'!H60</f>
        <v>0</v>
      </c>
      <c r="T220" s="971"/>
      <c r="U220" s="971"/>
      <c r="V220" s="971"/>
      <c r="W220" s="971"/>
      <c r="X220" s="972"/>
      <c r="Y220" s="108"/>
      <c r="Z220" s="1"/>
      <c r="AA220" s="1"/>
      <c r="AB220" s="1" t="s">
        <v>88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992"/>
      <c r="AQ220" s="992"/>
      <c r="AR220" s="119"/>
      <c r="AS220" s="1"/>
      <c r="AT220" s="1" t="s">
        <v>8</v>
      </c>
      <c r="AU220" s="970">
        <f>'Rekap1 +tunjangan'!AF60</f>
        <v>71759.568750000006</v>
      </c>
      <c r="AV220" s="971"/>
      <c r="AW220" s="971"/>
      <c r="AX220" s="971"/>
      <c r="AY220" s="971"/>
      <c r="AZ220" s="972"/>
    </row>
    <row r="221" spans="1:52" ht="3" customHeight="1" x14ac:dyDescent="0.25">
      <c r="A221" s="1"/>
      <c r="B221" s="1"/>
      <c r="C221" s="1"/>
      <c r="D221" s="1"/>
      <c r="E221" s="1"/>
      <c r="F221" s="1"/>
      <c r="G221" s="1"/>
      <c r="H221" s="1"/>
      <c r="I221" s="4"/>
      <c r="J221" s="1"/>
      <c r="K221" s="1"/>
      <c r="L221" s="1"/>
      <c r="M221" s="1"/>
      <c r="N221" s="1"/>
      <c r="O221" s="1"/>
      <c r="P221" s="39"/>
      <c r="Q221" s="39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513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x14ac:dyDescent="0.25">
      <c r="A222" s="1"/>
      <c r="B222" s="1"/>
      <c r="C222" s="1" t="s">
        <v>21</v>
      </c>
      <c r="D222" s="1"/>
      <c r="E222" s="1"/>
      <c r="F222" s="1"/>
      <c r="G222" s="1"/>
      <c r="H222" s="1"/>
      <c r="I222" s="4"/>
      <c r="J222" s="1"/>
      <c r="K222" s="1"/>
      <c r="L222" s="1"/>
      <c r="M222" s="1"/>
      <c r="N222" s="1"/>
      <c r="O222" s="1"/>
      <c r="P222" s="4"/>
      <c r="Q222" s="4" t="s">
        <v>8</v>
      </c>
      <c r="R222" s="1"/>
      <c r="S222" s="970">
        <f>'Rekap1 +tunjangan'!I60</f>
        <v>0</v>
      </c>
      <c r="T222" s="971"/>
      <c r="U222" s="971"/>
      <c r="V222" s="971"/>
      <c r="W222" s="971"/>
      <c r="X222" s="972"/>
      <c r="Y222" s="108"/>
      <c r="Z222" s="1"/>
      <c r="AA222" s="1"/>
      <c r="AB222" s="1" t="s">
        <v>551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013"/>
      <c r="AV222" s="1013"/>
      <c r="AW222" s="1013"/>
      <c r="AX222" s="1013"/>
      <c r="AY222" s="1013"/>
      <c r="AZ222" s="1013"/>
    </row>
    <row r="223" spans="1:52" ht="3" customHeight="1" x14ac:dyDescent="0.25">
      <c r="A223" s="1"/>
      <c r="B223" s="1"/>
      <c r="C223" s="1"/>
      <c r="D223" s="1"/>
      <c r="E223" s="1"/>
      <c r="F223" s="1"/>
      <c r="G223" s="1"/>
      <c r="H223" s="1"/>
      <c r="I223" s="4"/>
      <c r="J223" s="1"/>
      <c r="K223" s="1"/>
      <c r="L223" s="1"/>
      <c r="M223" s="1"/>
      <c r="N223" s="1"/>
      <c r="O223" s="1"/>
      <c r="P223" s="39"/>
      <c r="Q223" s="39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x14ac:dyDescent="0.25">
      <c r="A224" s="1"/>
      <c r="B224" s="1"/>
      <c r="C224" s="1" t="s">
        <v>1</v>
      </c>
      <c r="D224" s="1"/>
      <c r="E224" s="1"/>
      <c r="F224" s="1"/>
      <c r="G224" s="1"/>
      <c r="H224" s="1"/>
      <c r="I224" s="4"/>
      <c r="J224" s="1"/>
      <c r="K224" s="990">
        <f>'Rekap1 +tunjangan'!D60</f>
        <v>0</v>
      </c>
      <c r="L224" s="991"/>
      <c r="M224" s="130" t="s">
        <v>31</v>
      </c>
      <c r="N224" s="107"/>
      <c r="O224" s="1"/>
      <c r="P224" s="4"/>
      <c r="Q224" s="4" t="s">
        <v>8</v>
      </c>
      <c r="R224" s="1"/>
      <c r="S224" s="970">
        <f>'Rekap1 +tunjangan'!N60</f>
        <v>0</v>
      </c>
      <c r="T224" s="971"/>
      <c r="U224" s="971"/>
      <c r="V224" s="971"/>
      <c r="W224" s="971"/>
      <c r="X224" s="972"/>
      <c r="Y224" s="108"/>
      <c r="Z224" s="1"/>
      <c r="AA224" s="1"/>
      <c r="AB224" s="1" t="s">
        <v>128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969">
        <v>0.02</v>
      </c>
      <c r="AN224" s="969"/>
      <c r="AO224" s="969"/>
      <c r="AP224" s="1"/>
      <c r="AQ224" s="1"/>
      <c r="AR224" s="1"/>
      <c r="AS224" s="1"/>
      <c r="AT224" s="1" t="s">
        <v>8</v>
      </c>
      <c r="AU224" s="970">
        <f>'BPJS Ketenagakerjaan'!K41</f>
        <v>66407.654999999999</v>
      </c>
      <c r="AV224" s="971"/>
      <c r="AW224" s="971"/>
      <c r="AX224" s="971"/>
      <c r="AY224" s="971"/>
      <c r="AZ224" s="972"/>
    </row>
    <row r="225" spans="1:55" ht="3" customHeight="1" x14ac:dyDescent="0.25">
      <c r="A225" s="1"/>
      <c r="B225" s="1"/>
      <c r="C225" s="1"/>
      <c r="D225" s="1"/>
      <c r="E225" s="1"/>
      <c r="F225" s="1"/>
      <c r="G225" s="1"/>
      <c r="H225" s="1"/>
      <c r="I225" s="4"/>
      <c r="J225" s="1"/>
      <c r="K225" s="1"/>
      <c r="L225" s="1"/>
      <c r="M225" s="37"/>
      <c r="N225" s="1"/>
      <c r="O225" s="1"/>
      <c r="P225" s="4"/>
      <c r="Q225" s="4"/>
      <c r="R225" s="1"/>
      <c r="S225" s="108"/>
      <c r="T225" s="108"/>
      <c r="U225" s="108"/>
      <c r="V225" s="108"/>
      <c r="W225" s="108"/>
      <c r="X225" s="108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5" ht="15.75" x14ac:dyDescent="0.25">
      <c r="A226" s="1"/>
      <c r="B226" s="1"/>
      <c r="C226" s="1" t="s">
        <v>2</v>
      </c>
      <c r="D226" s="1"/>
      <c r="E226" s="1"/>
      <c r="F226" s="1"/>
      <c r="G226" s="1"/>
      <c r="H226" s="1"/>
      <c r="I226" s="4"/>
      <c r="J226" s="1"/>
      <c r="K226" s="990">
        <f>K224</f>
        <v>0</v>
      </c>
      <c r="L226" s="991"/>
      <c r="M226" s="130" t="s">
        <v>31</v>
      </c>
      <c r="N226" s="107"/>
      <c r="O226" s="1"/>
      <c r="P226" s="4"/>
      <c r="Q226" s="4" t="s">
        <v>8</v>
      </c>
      <c r="R226" s="1"/>
      <c r="S226" s="970">
        <f>'Rekap1 +tunjangan'!P60</f>
        <v>0</v>
      </c>
      <c r="T226" s="971"/>
      <c r="U226" s="971"/>
      <c r="V226" s="971"/>
      <c r="W226" s="971"/>
      <c r="X226" s="972"/>
      <c r="Y226" s="108"/>
      <c r="Z226" s="1"/>
      <c r="AA226" s="1"/>
      <c r="AB226" s="1" t="s">
        <v>606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969">
        <v>0.01</v>
      </c>
      <c r="AN226" s="969"/>
      <c r="AO226" s="969"/>
      <c r="AP226" s="88"/>
      <c r="AQ226" s="1"/>
      <c r="AR226" s="1"/>
      <c r="AS226" s="1"/>
      <c r="AT226" s="1" t="s">
        <v>8</v>
      </c>
      <c r="AU226" s="970">
        <f>'BPJS Ketenagakerjaan'!P41</f>
        <v>33203.827499999999</v>
      </c>
      <c r="AV226" s="971"/>
      <c r="AW226" s="971"/>
      <c r="AX226" s="971"/>
      <c r="AY226" s="971"/>
      <c r="AZ226" s="972"/>
    </row>
    <row r="227" spans="1:55" ht="3" customHeight="1" x14ac:dyDescent="0.25">
      <c r="A227" s="1"/>
      <c r="B227" s="1"/>
      <c r="C227" s="1"/>
      <c r="D227" s="1"/>
      <c r="E227" s="1"/>
      <c r="F227" s="1"/>
      <c r="G227" s="1"/>
      <c r="H227" s="1"/>
      <c r="I227" s="4"/>
      <c r="J227" s="1"/>
      <c r="K227" s="1"/>
      <c r="L227" s="1"/>
      <c r="M227" s="1"/>
      <c r="N227" s="1"/>
      <c r="O227" s="1"/>
      <c r="P227" s="4"/>
      <c r="Q227" s="4"/>
      <c r="R227" s="1"/>
      <c r="S227" s="108"/>
      <c r="T227" s="108"/>
      <c r="U227" s="108"/>
      <c r="V227" s="108"/>
      <c r="W227" s="108"/>
      <c r="X227" s="108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5" ht="15.75" x14ac:dyDescent="0.25">
      <c r="A228" s="1"/>
      <c r="B228" s="1"/>
      <c r="C228" s="1" t="s">
        <v>3</v>
      </c>
      <c r="D228" s="1"/>
      <c r="E228" s="1"/>
      <c r="F228" s="1"/>
      <c r="G228" s="1"/>
      <c r="H228" s="1"/>
      <c r="I228" s="4"/>
      <c r="J228" s="1"/>
      <c r="K228" s="1"/>
      <c r="L228" s="1"/>
      <c r="M228" s="107"/>
      <c r="N228" s="107"/>
      <c r="O228" s="1"/>
      <c r="P228" s="39"/>
      <c r="Q228" s="39" t="s">
        <v>8</v>
      </c>
      <c r="R228" s="1"/>
      <c r="S228" s="970">
        <f>'Rekap1 +tunjangan'!Q60</f>
        <v>0</v>
      </c>
      <c r="T228" s="971"/>
      <c r="U228" s="971"/>
      <c r="V228" s="971"/>
      <c r="W228" s="971"/>
      <c r="X228" s="972"/>
      <c r="Y228" s="108"/>
      <c r="Z228" s="1"/>
      <c r="AA228" s="1"/>
      <c r="AB228" s="1" t="s">
        <v>172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013"/>
      <c r="AV228" s="1013"/>
      <c r="AW228" s="1013"/>
      <c r="AX228" s="1013"/>
      <c r="AY228" s="1013"/>
      <c r="AZ228" s="1013"/>
    </row>
    <row r="229" spans="1:55" ht="3" customHeight="1" x14ac:dyDescent="0.25">
      <c r="A229" s="1"/>
      <c r="B229" s="1"/>
      <c r="C229" s="1"/>
      <c r="D229" s="1"/>
      <c r="E229" s="1"/>
      <c r="F229" s="1"/>
      <c r="G229" s="1"/>
      <c r="H229" s="1"/>
      <c r="I229" s="4"/>
      <c r="J229" s="1"/>
      <c r="K229" s="1"/>
      <c r="L229" s="1"/>
      <c r="M229" s="1"/>
      <c r="N229" s="1"/>
      <c r="O229" s="1"/>
      <c r="P229" s="39"/>
      <c r="Q229" s="39"/>
      <c r="R229" s="1"/>
      <c r="S229" s="1"/>
      <c r="T229" s="1"/>
      <c r="U229" s="1"/>
      <c r="V229" s="1"/>
      <c r="W229" s="1"/>
      <c r="X229" s="1"/>
      <c r="Y229" s="108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5" ht="15.75" x14ac:dyDescent="0.25">
      <c r="A230" s="1"/>
      <c r="B230" s="1"/>
      <c r="C230" s="1" t="s">
        <v>105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39"/>
      <c r="Q230" s="39" t="s">
        <v>8</v>
      </c>
      <c r="R230" s="1"/>
      <c r="S230" s="970">
        <f>'Rekap1 +tunjangan'!R60</f>
        <v>0</v>
      </c>
      <c r="T230" s="971"/>
      <c r="U230" s="971"/>
      <c r="V230" s="971"/>
      <c r="W230" s="971"/>
      <c r="X230" s="972"/>
      <c r="Y230" s="108"/>
      <c r="Z230" s="1"/>
      <c r="AA230" s="1"/>
      <c r="AB230" s="1" t="s">
        <v>174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 t="s">
        <v>8</v>
      </c>
      <c r="AU230" s="970">
        <f>KOPERASI!C37</f>
        <v>0</v>
      </c>
      <c r="AV230" s="971"/>
      <c r="AW230" s="971"/>
      <c r="AX230" s="971"/>
      <c r="AY230" s="971"/>
      <c r="AZ230" s="972"/>
      <c r="BB230" s="1"/>
      <c r="BC230" s="1"/>
    </row>
    <row r="231" spans="1:55" ht="3" customHeight="1" x14ac:dyDescent="0.25">
      <c r="A231" s="1"/>
      <c r="B231" s="1"/>
      <c r="C231" s="1"/>
      <c r="D231" s="1"/>
      <c r="E231" s="1"/>
      <c r="F231" s="1"/>
      <c r="G231" s="1"/>
      <c r="H231" s="1"/>
      <c r="I231" s="4"/>
      <c r="J231" s="1"/>
      <c r="K231" s="1"/>
      <c r="L231" s="1"/>
      <c r="M231" s="1"/>
      <c r="N231" s="1"/>
      <c r="O231" s="1"/>
      <c r="P231" s="39"/>
      <c r="Q231" s="39"/>
      <c r="R231" s="1"/>
      <c r="S231" s="108"/>
      <c r="T231" s="108"/>
      <c r="U231" s="108"/>
      <c r="V231" s="108"/>
      <c r="W231" s="108"/>
      <c r="X231" s="108"/>
      <c r="Y231" s="108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5" ht="15.75" x14ac:dyDescent="0.25">
      <c r="A232" s="1"/>
      <c r="B232" s="1"/>
      <c r="C232" s="1" t="s">
        <v>106</v>
      </c>
      <c r="D232" s="1"/>
      <c r="E232" s="1"/>
      <c r="F232" s="1"/>
      <c r="G232" s="1"/>
      <c r="H232" s="1"/>
      <c r="I232" s="4"/>
      <c r="J232" s="1"/>
      <c r="K232" s="1"/>
      <c r="L232" s="1"/>
      <c r="M232" s="1"/>
      <c r="N232" s="1"/>
      <c r="O232" s="1"/>
      <c r="P232" s="4"/>
      <c r="Q232" s="4" t="s">
        <v>8</v>
      </c>
      <c r="R232" s="1"/>
      <c r="S232" s="970">
        <f>'Rekap1 +tunjangan'!T60</f>
        <v>0</v>
      </c>
      <c r="T232" s="971"/>
      <c r="U232" s="971"/>
      <c r="V232" s="971"/>
      <c r="W232" s="971"/>
      <c r="X232" s="972"/>
      <c r="Y232" s="108"/>
      <c r="Z232" s="1"/>
      <c r="AA232" s="1"/>
      <c r="AB232" s="1" t="s">
        <v>173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 t="s">
        <v>8</v>
      </c>
      <c r="AU232" s="970">
        <f>KOPERASI!D37</f>
        <v>100000</v>
      </c>
      <c r="AV232" s="971"/>
      <c r="AW232" s="971"/>
      <c r="AX232" s="971"/>
      <c r="AY232" s="971"/>
      <c r="AZ232" s="972"/>
    </row>
    <row r="233" spans="1:55" ht="3" customHeight="1" x14ac:dyDescent="0.25">
      <c r="A233" s="1"/>
      <c r="B233" s="1"/>
      <c r="C233" s="1"/>
      <c r="D233" s="1"/>
      <c r="E233" s="1"/>
      <c r="F233" s="1"/>
      <c r="G233" s="1"/>
      <c r="H233" s="1"/>
      <c r="I233" s="4"/>
      <c r="J233" s="1"/>
      <c r="K233" s="1"/>
      <c r="L233" s="1"/>
      <c r="M233" s="1"/>
      <c r="N233" s="1"/>
      <c r="O233" s="1"/>
      <c r="P233" s="4"/>
      <c r="Q233" s="4"/>
      <c r="R233" s="1"/>
      <c r="S233" s="108"/>
      <c r="T233" s="108"/>
      <c r="U233" s="108"/>
      <c r="V233" s="108"/>
      <c r="W233" s="108"/>
      <c r="X233" s="108"/>
      <c r="Y233" s="1"/>
      <c r="Z233" s="1"/>
      <c r="AA233" s="1"/>
      <c r="AB233" s="1"/>
      <c r="AC233" s="1"/>
      <c r="AD233" s="1"/>
      <c r="AE233" s="1"/>
      <c r="AF233" s="39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5" ht="15.75" x14ac:dyDescent="0.25">
      <c r="A234" s="1"/>
      <c r="B234" s="1"/>
      <c r="C234" s="1" t="s">
        <v>183</v>
      </c>
      <c r="D234" s="1"/>
      <c r="E234" s="1"/>
      <c r="F234" s="1"/>
      <c r="G234" s="1"/>
      <c r="H234" s="1"/>
      <c r="I234" s="4"/>
      <c r="J234" s="1"/>
      <c r="K234" s="1"/>
      <c r="L234" s="1"/>
      <c r="M234" s="1"/>
      <c r="N234" s="1"/>
      <c r="O234" s="1"/>
      <c r="P234" s="39"/>
      <c r="Q234" s="39" t="s">
        <v>8</v>
      </c>
      <c r="R234" s="1"/>
      <c r="S234" s="970">
        <f>'Rekap1 +tunjangan'!U60</f>
        <v>0</v>
      </c>
      <c r="T234" s="971"/>
      <c r="U234" s="971"/>
      <c r="V234" s="971"/>
      <c r="W234" s="971"/>
      <c r="X234" s="972"/>
      <c r="Y234" s="108"/>
      <c r="Z234" s="1"/>
      <c r="AA234" s="1"/>
      <c r="AB234" s="1" t="s">
        <v>175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 t="s">
        <v>8</v>
      </c>
      <c r="AU234" s="970">
        <f>KOPERASI!E37</f>
        <v>0</v>
      </c>
      <c r="AV234" s="971"/>
      <c r="AW234" s="971"/>
      <c r="AX234" s="971"/>
      <c r="AY234" s="971"/>
      <c r="AZ234" s="972"/>
    </row>
    <row r="235" spans="1:55" ht="3" customHeight="1" x14ac:dyDescent="0.25">
      <c r="A235" s="1"/>
      <c r="B235" s="1"/>
      <c r="C235" s="1"/>
      <c r="D235" s="1"/>
      <c r="E235" s="1"/>
      <c r="F235" s="1"/>
      <c r="G235" s="1"/>
      <c r="H235" s="1"/>
      <c r="I235" s="4"/>
      <c r="J235" s="1"/>
      <c r="K235" s="1"/>
      <c r="L235" s="1"/>
      <c r="M235" s="1"/>
      <c r="N235" s="1"/>
      <c r="O235" s="4"/>
      <c r="P235" s="4"/>
      <c r="Q235" s="4"/>
      <c r="R235" s="1"/>
      <c r="S235" s="108"/>
      <c r="T235" s="108"/>
      <c r="U235" s="108"/>
      <c r="V235" s="108"/>
      <c r="W235" s="108"/>
      <c r="X235" s="108"/>
      <c r="Y235" s="108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5" ht="15.75" x14ac:dyDescent="0.25">
      <c r="A236" s="1"/>
      <c r="B236" s="1"/>
      <c r="C236" s="1" t="s">
        <v>187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39" t="s">
        <v>8</v>
      </c>
      <c r="R236" s="1"/>
      <c r="S236" s="970">
        <f>'Rekap1 +tunjangan'!W60</f>
        <v>0</v>
      </c>
      <c r="T236" s="971"/>
      <c r="U236" s="971"/>
      <c r="V236" s="971"/>
      <c r="W236" s="971"/>
      <c r="X236" s="972"/>
      <c r="Y236" s="108"/>
      <c r="Z236" s="1"/>
      <c r="AA236" s="1"/>
      <c r="AB236" s="1" t="s">
        <v>200</v>
      </c>
      <c r="AC236" s="1"/>
      <c r="AD236" s="1"/>
      <c r="AE236" s="1"/>
      <c r="AF236" s="1"/>
      <c r="AG236" s="5" t="s">
        <v>19</v>
      </c>
      <c r="AH236" s="67"/>
      <c r="AI236" s="73"/>
      <c r="AJ236" s="990">
        <f>KOPERASI!J36</f>
        <v>11</v>
      </c>
      <c r="AK236" s="991"/>
      <c r="AL236" s="16"/>
      <c r="AM236" s="72" t="s">
        <v>132</v>
      </c>
      <c r="AN236" s="67"/>
      <c r="AO236" s="74"/>
      <c r="AP236" s="990">
        <f>24-AJ236</f>
        <v>13</v>
      </c>
      <c r="AQ236" s="991"/>
      <c r="AR236" s="119"/>
      <c r="AS236" s="1"/>
      <c r="AT236" s="1" t="s">
        <v>8</v>
      </c>
      <c r="AU236" s="970">
        <f>KOPERASI!H36</f>
        <v>1400000</v>
      </c>
      <c r="AV236" s="971"/>
      <c r="AW236" s="971"/>
      <c r="AX236" s="971"/>
      <c r="AY236" s="971"/>
      <c r="AZ236" s="972"/>
    </row>
    <row r="237" spans="1:55" ht="3" customHeight="1" x14ac:dyDescent="0.25">
      <c r="A237" s="1"/>
      <c r="B237" s="1"/>
      <c r="Y237" s="108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5" ht="15.75" x14ac:dyDescent="0.25">
      <c r="A238" s="1"/>
      <c r="B238" s="1"/>
      <c r="Y238" s="108"/>
      <c r="Z238" s="1"/>
      <c r="AA238" s="1"/>
      <c r="AB238" s="1" t="s">
        <v>471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983"/>
      <c r="AS238" s="983"/>
      <c r="AT238" s="1" t="s">
        <v>8</v>
      </c>
      <c r="AU238" s="970">
        <f>KOPERASI!G36</f>
        <v>0</v>
      </c>
      <c r="AV238" s="971"/>
      <c r="AW238" s="971"/>
      <c r="AX238" s="971"/>
      <c r="AY238" s="971"/>
      <c r="AZ238" s="972"/>
    </row>
    <row r="239" spans="1:55" ht="3" customHeight="1" x14ac:dyDescent="0.25">
      <c r="A239" s="1"/>
      <c r="B239" s="1"/>
      <c r="Y239" s="108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5" ht="15.75" x14ac:dyDescent="0.25">
      <c r="A240" s="1"/>
      <c r="B240" s="1"/>
      <c r="Y240" s="108"/>
      <c r="Z240" s="1"/>
      <c r="AA240" s="1"/>
      <c r="AB240" s="1" t="s">
        <v>474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970">
        <f>'Rekap1 +tunjangan'!AD60</f>
        <v>0</v>
      </c>
      <c r="AV240" s="971"/>
      <c r="AW240" s="971"/>
      <c r="AX240" s="971"/>
      <c r="AY240" s="971"/>
      <c r="AZ240" s="972"/>
    </row>
    <row r="241" spans="1:62" ht="3" customHeight="1" x14ac:dyDescent="0.25">
      <c r="A241" s="1"/>
      <c r="B241" s="1"/>
      <c r="Y241" s="108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62" ht="15.75" x14ac:dyDescent="0.25">
      <c r="A242" s="1"/>
      <c r="B242" s="1"/>
      <c r="Y242" s="108"/>
      <c r="Z242" s="1"/>
      <c r="AA242" s="1"/>
      <c r="AB242" s="1" t="s">
        <v>171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983">
        <v>0.4</v>
      </c>
      <c r="AS242" s="983"/>
      <c r="AT242" s="1" t="s">
        <v>8</v>
      </c>
      <c r="AU242" s="970">
        <f>'Rekap1 +tunjangan'!AJ60</f>
        <v>172222.965</v>
      </c>
      <c r="AV242" s="971"/>
      <c r="AW242" s="971"/>
      <c r="AX242" s="971"/>
      <c r="AY242" s="971"/>
      <c r="AZ242" s="972"/>
    </row>
    <row r="243" spans="1:62" ht="3" customHeight="1" x14ac:dyDescent="0.25">
      <c r="A243" s="1"/>
      <c r="B243" s="1"/>
      <c r="Y243" s="108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62" ht="15.75" x14ac:dyDescent="0.25">
      <c r="A244" s="1"/>
      <c r="B244" s="1"/>
      <c r="Y244" s="108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62" ht="3" customHeight="1" x14ac:dyDescent="0.25">
      <c r="A245" s="1"/>
      <c r="B245" s="1"/>
      <c r="C245" s="1"/>
      <c r="D245" s="1"/>
      <c r="E245" s="1"/>
      <c r="F245" s="1"/>
      <c r="G245" s="1"/>
      <c r="H245" s="1"/>
      <c r="I245" s="4"/>
      <c r="J245" s="1"/>
      <c r="K245" s="1"/>
      <c r="L245" s="1"/>
      <c r="M245" s="1"/>
      <c r="N245" s="1"/>
      <c r="O245" s="4"/>
      <c r="P245" s="4"/>
      <c r="Q245" s="4"/>
      <c r="R245" s="1"/>
      <c r="S245" s="108"/>
      <c r="T245" s="108"/>
      <c r="U245" s="108"/>
      <c r="V245" s="108"/>
      <c r="W245" s="108"/>
      <c r="X245" s="108"/>
      <c r="Y245" s="108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62" ht="15.75" x14ac:dyDescent="0.25">
      <c r="A246" s="1"/>
      <c r="B246" s="1" t="s">
        <v>154</v>
      </c>
      <c r="C246" s="1" t="s">
        <v>126</v>
      </c>
      <c r="D246" s="1"/>
      <c r="E246" s="1"/>
      <c r="F246" s="1"/>
      <c r="G246" s="1"/>
      <c r="H246" s="1"/>
      <c r="I246" s="4"/>
      <c r="J246" s="1"/>
      <c r="K246" s="1"/>
      <c r="L246" s="1"/>
      <c r="M246" s="1"/>
      <c r="N246" s="1"/>
      <c r="O246" s="1"/>
      <c r="P246" s="4"/>
      <c r="Q246" s="4" t="s">
        <v>8</v>
      </c>
      <c r="R246" s="1"/>
      <c r="S246" s="970">
        <f>'Rekap1 +tunjangan'!S60</f>
        <v>0</v>
      </c>
      <c r="T246" s="971"/>
      <c r="U246" s="971"/>
      <c r="V246" s="971"/>
      <c r="W246" s="971"/>
      <c r="X246" s="972"/>
      <c r="Y246" s="108"/>
      <c r="Z246" s="1"/>
      <c r="AA246" s="1" t="s">
        <v>169</v>
      </c>
      <c r="AB246" s="1" t="s">
        <v>129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 t="s">
        <v>8</v>
      </c>
      <c r="AU246" s="970">
        <f>'Rekap1 +tunjangan'!AG60</f>
        <v>0</v>
      </c>
      <c r="AV246" s="971"/>
      <c r="AW246" s="971"/>
      <c r="AX246" s="971"/>
      <c r="AY246" s="971"/>
      <c r="AZ246" s="972"/>
    </row>
    <row r="247" spans="1:62" ht="3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08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62" ht="15.7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62" ht="3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08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62" ht="15.75" x14ac:dyDescent="0.25">
      <c r="A250" s="1"/>
      <c r="B250" s="1"/>
      <c r="C250" s="9" t="s">
        <v>4</v>
      </c>
      <c r="D250" s="1"/>
      <c r="E250" s="1"/>
      <c r="F250" s="1"/>
      <c r="G250" s="1"/>
      <c r="H250" s="1"/>
      <c r="I250" s="4"/>
      <c r="J250" s="1"/>
      <c r="K250" s="1"/>
      <c r="L250" s="1"/>
      <c r="M250" s="1"/>
      <c r="N250" s="1"/>
      <c r="O250" s="4"/>
      <c r="P250" s="4"/>
      <c r="Q250" s="39" t="s">
        <v>8</v>
      </c>
      <c r="R250" s="1"/>
      <c r="S250" s="985">
        <f>SUM(S214:X249)</f>
        <v>3320382.75</v>
      </c>
      <c r="T250" s="986"/>
      <c r="U250" s="986"/>
      <c r="V250" s="986"/>
      <c r="W250" s="986"/>
      <c r="X250" s="987"/>
      <c r="Y250" s="89"/>
      <c r="Z250" s="1"/>
      <c r="AA250" s="9" t="s">
        <v>4</v>
      </c>
      <c r="AB250" s="1"/>
      <c r="AC250" s="1"/>
      <c r="AD250" s="1"/>
      <c r="AE250" s="1"/>
      <c r="AF250" s="4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8</v>
      </c>
      <c r="AU250" s="985">
        <f>SUM(AU216:AZ249)</f>
        <v>1876797.8437500002</v>
      </c>
      <c r="AV250" s="986"/>
      <c r="AW250" s="986"/>
      <c r="AX250" s="986"/>
      <c r="AY250" s="986"/>
      <c r="AZ250" s="987"/>
      <c r="BC250" s="134">
        <f>AU250-AU226</f>
        <v>1843594.0162500003</v>
      </c>
    </row>
    <row r="251" spans="1:62" ht="16.5" thickBot="1" x14ac:dyDescent="0.3">
      <c r="A251" s="1"/>
      <c r="B251" s="1"/>
      <c r="C251" s="1"/>
      <c r="D251" s="1"/>
      <c r="E251" s="1"/>
      <c r="F251" s="1"/>
      <c r="G251" s="1"/>
      <c r="H251" s="1"/>
      <c r="I251" s="3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39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62" ht="21" thickTop="1" x14ac:dyDescent="0.3">
      <c r="A252" s="19"/>
      <c r="B252" s="973"/>
      <c r="C252" s="974"/>
      <c r="D252" s="974"/>
      <c r="E252" s="974"/>
      <c r="F252" s="974"/>
      <c r="G252" s="1006" t="s">
        <v>130</v>
      </c>
      <c r="H252" s="1006"/>
      <c r="I252" s="1006"/>
      <c r="J252" s="1006"/>
      <c r="K252" s="1006"/>
      <c r="L252" s="1006"/>
      <c r="M252" s="1006"/>
      <c r="N252" s="1006"/>
      <c r="O252" s="1006"/>
      <c r="P252" s="1006"/>
      <c r="Q252" s="1006"/>
      <c r="R252" s="1006"/>
      <c r="S252" s="1006"/>
      <c r="T252" s="1006"/>
      <c r="U252" s="1006"/>
      <c r="V252" s="1006"/>
      <c r="W252" s="1006"/>
      <c r="X252" s="1008"/>
      <c r="Y252" s="126"/>
      <c r="Z252" s="1010" t="s">
        <v>8</v>
      </c>
      <c r="AA252" s="974"/>
      <c r="AB252" s="981">
        <f>S250-AU250</f>
        <v>1443584.9062499998</v>
      </c>
      <c r="AC252" s="981"/>
      <c r="AD252" s="981"/>
      <c r="AE252" s="981"/>
      <c r="AF252" s="981"/>
      <c r="AG252" s="981"/>
      <c r="AH252" s="981"/>
      <c r="AI252" s="981"/>
      <c r="AJ252" s="981"/>
      <c r="AK252" s="981"/>
      <c r="AL252" s="981"/>
      <c r="AM252" s="981"/>
      <c r="AN252" s="981"/>
      <c r="AO252" s="981"/>
      <c r="AP252" s="112"/>
      <c r="AQ252" s="112"/>
      <c r="AR252" s="112"/>
      <c r="AS252" s="113"/>
      <c r="AT252" s="113"/>
      <c r="AU252" s="113"/>
      <c r="AV252" s="113"/>
      <c r="AW252" s="113"/>
      <c r="AX252" s="113"/>
      <c r="AY252" s="113"/>
      <c r="AZ252" s="114"/>
      <c r="BD252" s="1012"/>
      <c r="BE252" s="989"/>
      <c r="BF252" s="989"/>
      <c r="BG252" s="989"/>
      <c r="BH252" s="989"/>
      <c r="BI252" s="989"/>
      <c r="BJ252" s="989"/>
    </row>
    <row r="253" spans="1:62" ht="21" thickBot="1" x14ac:dyDescent="0.35">
      <c r="A253" s="34"/>
      <c r="B253" s="975"/>
      <c r="C253" s="976"/>
      <c r="D253" s="976"/>
      <c r="E253" s="976"/>
      <c r="F253" s="976"/>
      <c r="G253" s="1007"/>
      <c r="H253" s="1007"/>
      <c r="I253" s="1007"/>
      <c r="J253" s="1007"/>
      <c r="K253" s="1007"/>
      <c r="L253" s="1007"/>
      <c r="M253" s="1007"/>
      <c r="N253" s="1007"/>
      <c r="O253" s="1007"/>
      <c r="P253" s="1007"/>
      <c r="Q253" s="1007"/>
      <c r="R253" s="1007"/>
      <c r="S253" s="1007"/>
      <c r="T253" s="1007"/>
      <c r="U253" s="1007"/>
      <c r="V253" s="1007"/>
      <c r="W253" s="1007"/>
      <c r="X253" s="1009"/>
      <c r="Y253" s="128"/>
      <c r="Z253" s="1011"/>
      <c r="AA253" s="976"/>
      <c r="AB253" s="982"/>
      <c r="AC253" s="982"/>
      <c r="AD253" s="982"/>
      <c r="AE253" s="982"/>
      <c r="AF253" s="982"/>
      <c r="AG253" s="982"/>
      <c r="AH253" s="982"/>
      <c r="AI253" s="982"/>
      <c r="AJ253" s="982"/>
      <c r="AK253" s="982"/>
      <c r="AL253" s="982"/>
      <c r="AM253" s="982"/>
      <c r="AN253" s="982"/>
      <c r="AO253" s="982"/>
      <c r="AP253" s="116"/>
      <c r="AQ253" s="116"/>
      <c r="AR253" s="116"/>
      <c r="AS253" s="117"/>
      <c r="AT253" s="117"/>
      <c r="AU253" s="117"/>
      <c r="AV253" s="117"/>
      <c r="AW253" s="117"/>
      <c r="AX253" s="117"/>
      <c r="AY253" s="117"/>
      <c r="AZ253" s="118"/>
    </row>
    <row r="254" spans="1:62" ht="16.5" thickTop="1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62" ht="15.75" x14ac:dyDescent="0.25">
      <c r="B255" s="1" t="s">
        <v>170</v>
      </c>
      <c r="C255" s="1" t="s">
        <v>155</v>
      </c>
      <c r="D255" s="1"/>
      <c r="E255" s="1"/>
      <c r="F255" s="1"/>
      <c r="G255" s="1"/>
      <c r="H255" s="1"/>
      <c r="I255" s="4"/>
      <c r="J255" s="1"/>
      <c r="K255" s="1"/>
      <c r="L255" s="1"/>
      <c r="M255" s="1"/>
      <c r="N255" s="1"/>
      <c r="O255" s="4"/>
      <c r="P255" s="4"/>
      <c r="Q255" s="4"/>
      <c r="R255" s="1"/>
      <c r="S255" s="108"/>
      <c r="T255" s="108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62" ht="15.75" x14ac:dyDescent="0.25">
      <c r="B256" s="1">
        <v>1</v>
      </c>
      <c r="C256" s="1" t="s">
        <v>555</v>
      </c>
      <c r="D256" s="1"/>
      <c r="E256" s="1"/>
      <c r="F256" s="1"/>
      <c r="G256" s="1"/>
      <c r="H256" s="1"/>
      <c r="I256" s="4"/>
      <c r="J256" s="1"/>
      <c r="K256" s="1"/>
      <c r="L256" s="1"/>
      <c r="M256" s="1"/>
      <c r="N256" s="1"/>
      <c r="O256" s="4"/>
      <c r="P256" s="4"/>
      <c r="Q256" s="4"/>
      <c r="R256" s="1"/>
      <c r="S256" s="108"/>
      <c r="T256" s="108"/>
      <c r="U256" s="108"/>
      <c r="V256" s="108"/>
      <c r="W256" s="108"/>
      <c r="X256" s="108"/>
      <c r="Y256" s="1"/>
      <c r="Z256" s="1"/>
      <c r="AA256" s="1">
        <v>2</v>
      </c>
      <c r="AB256" s="1" t="s">
        <v>171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983">
        <v>0.6</v>
      </c>
      <c r="AS256" s="983"/>
      <c r="AT256" s="1" t="s">
        <v>8</v>
      </c>
      <c r="AU256" s="970">
        <f>'DPLK (urut)'!F35</f>
        <v>258334.44749999998</v>
      </c>
      <c r="AV256" s="971"/>
      <c r="AW256" s="971"/>
      <c r="AX256" s="971"/>
      <c r="AY256" s="971"/>
      <c r="AZ256" s="972"/>
    </row>
    <row r="257" spans="1:52" ht="3" customHeight="1" x14ac:dyDescent="0.25">
      <c r="B257" s="1"/>
      <c r="C257" s="1"/>
      <c r="D257" s="1"/>
      <c r="E257" s="1"/>
      <c r="F257" s="1"/>
      <c r="G257" s="1"/>
      <c r="H257" s="1"/>
      <c r="I257" s="4"/>
      <c r="J257" s="1"/>
      <c r="K257" s="1"/>
      <c r="L257" s="1"/>
      <c r="M257" s="1"/>
      <c r="N257" s="1"/>
      <c r="O257" s="4"/>
      <c r="P257" s="4"/>
      <c r="Q257" s="4"/>
      <c r="R257" s="1"/>
      <c r="S257" s="108"/>
      <c r="T257" s="108"/>
      <c r="U257" s="108"/>
      <c r="V257" s="108"/>
      <c r="W257" s="108"/>
      <c r="X257" s="108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x14ac:dyDescent="0.25">
      <c r="B258" s="1"/>
      <c r="C258" s="1" t="s">
        <v>127</v>
      </c>
      <c r="D258" s="1"/>
      <c r="E258" s="1"/>
      <c r="F258" s="1"/>
      <c r="G258" s="1"/>
      <c r="H258" s="1"/>
      <c r="I258" s="4"/>
      <c r="J258" s="1"/>
      <c r="K258" s="1"/>
      <c r="L258" s="1"/>
      <c r="M258" s="1"/>
      <c r="N258" s="1"/>
      <c r="O258" s="969">
        <v>3.0000000000000001E-3</v>
      </c>
      <c r="P258" s="969"/>
      <c r="Q258" s="4" t="s">
        <v>8</v>
      </c>
      <c r="R258" s="1"/>
      <c r="S258" s="970">
        <f>'BPJS Ketenagakerjaan'!F41</f>
        <v>9961.1482500000002</v>
      </c>
      <c r="T258" s="971"/>
      <c r="U258" s="971"/>
      <c r="V258" s="971"/>
      <c r="W258" s="971"/>
      <c r="X258" s="972"/>
      <c r="Y258" s="1"/>
      <c r="Z258" s="1"/>
      <c r="AA258" s="1">
        <v>3</v>
      </c>
      <c r="AB258" s="1" t="s">
        <v>186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983">
        <v>0.05</v>
      </c>
      <c r="AO258" s="984"/>
      <c r="AP258" s="1"/>
      <c r="AQ258" s="1"/>
      <c r="AR258" s="1"/>
      <c r="AS258" s="1"/>
      <c r="AT258" s="1" t="s">
        <v>8</v>
      </c>
      <c r="AU258" s="970">
        <v>0</v>
      </c>
      <c r="AV258" s="971"/>
      <c r="AW258" s="971"/>
      <c r="AX258" s="971"/>
      <c r="AY258" s="971"/>
      <c r="AZ258" s="972"/>
    </row>
    <row r="259" spans="1:52" ht="3" customHeight="1" x14ac:dyDescent="0.25">
      <c r="B259" s="1"/>
      <c r="C259" s="1"/>
      <c r="D259" s="1"/>
      <c r="E259" s="1"/>
      <c r="F259" s="1"/>
      <c r="G259" s="1"/>
      <c r="H259" s="1"/>
      <c r="I259" s="4"/>
      <c r="J259" s="1"/>
      <c r="K259" s="1"/>
      <c r="L259" s="1"/>
      <c r="M259" s="1"/>
      <c r="N259" s="1"/>
      <c r="O259" s="109"/>
      <c r="P259" s="109"/>
      <c r="Q259" s="4"/>
      <c r="R259" s="1"/>
      <c r="S259" s="106"/>
      <c r="T259" s="106"/>
      <c r="U259" s="106"/>
      <c r="V259" s="106"/>
      <c r="W259" s="106"/>
      <c r="X259" s="106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x14ac:dyDescent="0.25">
      <c r="B260" s="1"/>
      <c r="C260" s="1" t="s">
        <v>131</v>
      </c>
      <c r="D260" s="1"/>
      <c r="E260" s="1"/>
      <c r="F260" s="1"/>
      <c r="G260" s="1"/>
      <c r="H260" s="1"/>
      <c r="I260" s="4"/>
      <c r="J260" s="1"/>
      <c r="K260" s="1"/>
      <c r="L260" s="1"/>
      <c r="M260" s="1"/>
      <c r="N260" s="1"/>
      <c r="O260" s="969">
        <v>8.8999999999999999E-3</v>
      </c>
      <c r="P260" s="969"/>
      <c r="Q260" s="4" t="s">
        <v>8</v>
      </c>
      <c r="R260" s="1"/>
      <c r="S260" s="970">
        <f>'BPJS Ketenagakerjaan'!H41</f>
        <v>29551.406475</v>
      </c>
      <c r="T260" s="971"/>
      <c r="U260" s="971"/>
      <c r="V260" s="971"/>
      <c r="W260" s="971"/>
      <c r="X260" s="972"/>
      <c r="Y260" s="1"/>
      <c r="Z260" s="1"/>
      <c r="AA260" s="1">
        <v>4</v>
      </c>
      <c r="AB260" s="1" t="s">
        <v>554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 t="s">
        <v>8</v>
      </c>
      <c r="AU260" s="970">
        <f>'BPJS Kesehatan'!G47</f>
        <v>132815.31</v>
      </c>
      <c r="AV260" s="971"/>
      <c r="AW260" s="971"/>
      <c r="AX260" s="971"/>
      <c r="AY260" s="971"/>
      <c r="AZ260" s="972"/>
    </row>
    <row r="261" spans="1:52" ht="3" customHeight="1" x14ac:dyDescent="0.25">
      <c r="B261" s="1"/>
      <c r="C261" s="1"/>
      <c r="D261" s="1"/>
      <c r="E261" s="1"/>
      <c r="F261" s="1"/>
      <c r="G261" s="1"/>
      <c r="H261" s="1"/>
      <c r="I261" s="4"/>
      <c r="J261" s="1"/>
      <c r="K261" s="1"/>
      <c r="L261" s="1"/>
      <c r="M261" s="1"/>
      <c r="N261" s="1"/>
      <c r="O261" s="109"/>
      <c r="P261" s="109"/>
      <c r="Q261" s="4"/>
      <c r="R261" s="1"/>
      <c r="S261" s="106"/>
      <c r="T261" s="106"/>
      <c r="U261" s="106"/>
      <c r="V261" s="106"/>
      <c r="W261" s="106"/>
      <c r="X261" s="106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x14ac:dyDescent="0.25">
      <c r="B262" s="1"/>
      <c r="C262" s="1" t="s">
        <v>156</v>
      </c>
      <c r="D262" s="1"/>
      <c r="E262" s="1"/>
      <c r="F262" s="1"/>
      <c r="G262" s="1"/>
      <c r="H262" s="1"/>
      <c r="I262" s="4"/>
      <c r="J262" s="1"/>
      <c r="K262" s="1"/>
      <c r="L262" s="1"/>
      <c r="M262" s="1"/>
      <c r="N262" s="1"/>
      <c r="O262" s="969">
        <v>3.6999999999999998E-2</v>
      </c>
      <c r="P262" s="969"/>
      <c r="Q262" s="4" t="s">
        <v>8</v>
      </c>
      <c r="R262" s="1"/>
      <c r="S262" s="970">
        <f>'BPJS Ketenagakerjaan'!M41</f>
        <v>122854.16175</v>
      </c>
      <c r="T262" s="971"/>
      <c r="U262" s="971"/>
      <c r="V262" s="971"/>
      <c r="W262" s="971"/>
      <c r="X262" s="972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3" customHeight="1" x14ac:dyDescent="0.25">
      <c r="B263" s="1"/>
      <c r="C263" s="1"/>
      <c r="D263" s="1"/>
      <c r="E263" s="1"/>
      <c r="F263" s="1"/>
      <c r="G263" s="1"/>
      <c r="H263" s="1"/>
      <c r="I263" s="4"/>
      <c r="J263" s="1"/>
      <c r="K263" s="1"/>
      <c r="L263" s="1"/>
      <c r="M263" s="1"/>
      <c r="N263" s="1"/>
      <c r="O263" s="507"/>
      <c r="P263" s="507"/>
      <c r="Q263" s="4"/>
      <c r="R263" s="1"/>
      <c r="S263" s="508"/>
      <c r="T263" s="508"/>
      <c r="U263" s="508"/>
      <c r="V263" s="508"/>
      <c r="W263" s="508"/>
      <c r="X263" s="508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x14ac:dyDescent="0.25">
      <c r="B264" s="1"/>
      <c r="C264" s="1" t="s">
        <v>602</v>
      </c>
      <c r="D264" s="1"/>
      <c r="E264" s="1"/>
      <c r="F264" s="1"/>
      <c r="G264" s="1"/>
      <c r="H264" s="1"/>
      <c r="I264" s="4"/>
      <c r="J264" s="1"/>
      <c r="K264" s="1"/>
      <c r="L264" s="1"/>
      <c r="M264" s="1"/>
      <c r="N264" s="1"/>
      <c r="O264" s="969">
        <v>3.6999999999999998E-2</v>
      </c>
      <c r="P264" s="969"/>
      <c r="Q264" s="4" t="s">
        <v>8</v>
      </c>
      <c r="R264" s="1"/>
      <c r="S264" s="970">
        <f>'BPJS Ketenagakerjaan'!R41</f>
        <v>66407.654999999999</v>
      </c>
      <c r="T264" s="971"/>
      <c r="U264" s="971"/>
      <c r="V264" s="971"/>
      <c r="W264" s="971"/>
      <c r="X264" s="972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x14ac:dyDescent="0.25">
      <c r="B265" s="1"/>
      <c r="C265" s="1"/>
      <c r="D265" s="1"/>
      <c r="E265" s="1"/>
      <c r="F265" s="1"/>
      <c r="G265" s="1"/>
      <c r="H265" s="1"/>
      <c r="I265" s="4"/>
      <c r="J265" s="1"/>
      <c r="K265" s="1"/>
      <c r="L265" s="1"/>
      <c r="M265" s="1"/>
      <c r="N265" s="1"/>
      <c r="O265" s="109"/>
      <c r="P265" s="109"/>
      <c r="Q265" s="4"/>
      <c r="R265" s="1"/>
      <c r="S265" s="108"/>
      <c r="T265" s="108"/>
      <c r="U265" s="108"/>
      <c r="V265" s="108"/>
      <c r="W265" s="108"/>
      <c r="X265" s="108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8" spans="1:52" ht="15.7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2" ht="18.75" x14ac:dyDescent="0.3">
      <c r="A269" s="1"/>
      <c r="B269" s="1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 t="s">
        <v>350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1"/>
      <c r="AY269" s="1"/>
    </row>
    <row r="270" spans="1:52" ht="15.75" x14ac:dyDescent="0.25">
      <c r="A270" s="1"/>
      <c r="B270" s="1"/>
      <c r="C270" s="1"/>
      <c r="D270" s="1"/>
      <c r="E270" s="1"/>
      <c r="F270" s="1"/>
      <c r="G270" s="1"/>
      <c r="H270" s="1"/>
      <c r="I270" s="3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2" ht="22.5" x14ac:dyDescent="0.3">
      <c r="A271" s="1"/>
      <c r="B271" s="1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1" t="s">
        <v>15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1"/>
      <c r="AY271" s="1"/>
    </row>
    <row r="272" spans="1:52" ht="15.75" x14ac:dyDescent="0.25">
      <c r="A272" s="1"/>
      <c r="B272" s="1"/>
      <c r="C272" s="1"/>
      <c r="D272" s="1"/>
      <c r="E272" s="1"/>
      <c r="F272" s="1"/>
      <c r="G272" s="1"/>
      <c r="H272" s="1"/>
      <c r="I272" s="3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2" ht="15.75" x14ac:dyDescent="0.25">
      <c r="A273" s="1"/>
      <c r="B273" s="5"/>
      <c r="C273" s="6" t="s">
        <v>7</v>
      </c>
      <c r="D273" s="7"/>
      <c r="E273" s="7"/>
      <c r="F273" s="7"/>
      <c r="G273" s="7"/>
      <c r="H273" s="7"/>
      <c r="I273" s="11" t="s">
        <v>8</v>
      </c>
      <c r="J273" s="7"/>
      <c r="K273" s="994" t="str">
        <f>'Rekap1 +tunjangan'!B61</f>
        <v>OYO SUTARYO</v>
      </c>
      <c r="L273" s="995"/>
      <c r="M273" s="995"/>
      <c r="N273" s="995"/>
      <c r="O273" s="995"/>
      <c r="P273" s="995"/>
      <c r="Q273" s="995"/>
      <c r="R273" s="995"/>
      <c r="S273" s="995"/>
      <c r="T273" s="995"/>
      <c r="U273" s="995"/>
      <c r="V273" s="995"/>
      <c r="W273" s="995"/>
      <c r="X273" s="996"/>
      <c r="Y273" s="90"/>
      <c r="Z273" s="1"/>
      <c r="AA273" s="8" t="str">
        <f>AA6</f>
        <v>Divisi</v>
      </c>
      <c r="AB273" s="7"/>
      <c r="AC273" s="7"/>
      <c r="AD273" s="7"/>
      <c r="AE273" s="7"/>
      <c r="AF273" s="11" t="s">
        <v>8</v>
      </c>
      <c r="AG273" s="7"/>
      <c r="AH273" s="994" t="str">
        <f>AH6</f>
        <v>UMUM &amp; ASET</v>
      </c>
      <c r="AI273" s="994"/>
      <c r="AJ273" s="994"/>
      <c r="AK273" s="994"/>
      <c r="AL273" s="994"/>
      <c r="AM273" s="994"/>
      <c r="AN273" s="994"/>
      <c r="AO273" s="994"/>
      <c r="AP273" s="994"/>
      <c r="AQ273" s="994"/>
      <c r="AR273" s="994"/>
      <c r="AS273" s="994"/>
      <c r="AT273" s="994"/>
      <c r="AU273" s="994"/>
      <c r="AV273" s="994"/>
      <c r="AW273" s="994"/>
      <c r="AX273" s="994"/>
      <c r="AY273" s="1004"/>
    </row>
    <row r="274" spans="1:52" ht="3" customHeight="1" x14ac:dyDescent="0.25">
      <c r="A274" s="1"/>
      <c r="B274" s="1"/>
      <c r="C274" s="1"/>
      <c r="D274" s="1"/>
      <c r="E274" s="1"/>
      <c r="F274" s="1"/>
      <c r="G274" s="1"/>
      <c r="H274" s="1"/>
      <c r="I274" s="10"/>
      <c r="J274" s="1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1"/>
      <c r="AA274" s="2"/>
      <c r="AB274" s="1"/>
      <c r="AC274" s="1"/>
      <c r="AD274" s="1"/>
      <c r="AE274" s="1"/>
      <c r="AF274" s="12"/>
      <c r="AG274" s="1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1"/>
      <c r="AY274" s="1"/>
    </row>
    <row r="275" spans="1:52" ht="15.75" x14ac:dyDescent="0.25">
      <c r="A275" s="1"/>
      <c r="B275" s="5"/>
      <c r="C275" s="6" t="s">
        <v>21</v>
      </c>
      <c r="D275" s="7"/>
      <c r="E275" s="7"/>
      <c r="F275" s="7"/>
      <c r="G275" s="7"/>
      <c r="H275" s="7"/>
      <c r="I275" s="11" t="s">
        <v>8</v>
      </c>
      <c r="J275" s="7"/>
      <c r="K275" s="994" t="s">
        <v>135</v>
      </c>
      <c r="L275" s="995"/>
      <c r="M275" s="995"/>
      <c r="N275" s="995"/>
      <c r="O275" s="995"/>
      <c r="P275" s="995"/>
      <c r="Q275" s="995"/>
      <c r="R275" s="995"/>
      <c r="S275" s="995"/>
      <c r="T275" s="995"/>
      <c r="U275" s="995"/>
      <c r="V275" s="995"/>
      <c r="W275" s="995"/>
      <c r="X275" s="996"/>
      <c r="Y275" s="90"/>
      <c r="Z275" s="1"/>
      <c r="AA275" s="8" t="s">
        <v>12</v>
      </c>
      <c r="AB275" s="7"/>
      <c r="AC275" s="7"/>
      <c r="AD275" s="7"/>
      <c r="AE275" s="7"/>
      <c r="AF275" s="11" t="s">
        <v>8</v>
      </c>
      <c r="AG275" s="7"/>
      <c r="AH275" s="997">
        <f>pandu!AH8</f>
        <v>42659</v>
      </c>
      <c r="AI275" s="997"/>
      <c r="AJ275" s="997"/>
      <c r="AK275" s="997"/>
      <c r="AL275" s="997"/>
      <c r="AM275" s="67" t="s">
        <v>18</v>
      </c>
      <c r="AN275" s="7"/>
      <c r="AO275" s="997">
        <f>pandu!AO8</f>
        <v>42689</v>
      </c>
      <c r="AP275" s="997"/>
      <c r="AQ275" s="997"/>
      <c r="AR275" s="997"/>
      <c r="AS275" s="997"/>
      <c r="AT275" s="68"/>
      <c r="AU275" s="68"/>
      <c r="AV275" s="68"/>
      <c r="AW275" s="68"/>
      <c r="AX275" s="7"/>
      <c r="AY275" s="74"/>
    </row>
    <row r="276" spans="1:52" ht="3" customHeight="1" x14ac:dyDescent="0.25">
      <c r="A276" s="1"/>
      <c r="B276" s="1"/>
      <c r="C276" s="1"/>
      <c r="D276" s="1"/>
      <c r="E276" s="1"/>
      <c r="F276" s="1"/>
      <c r="G276" s="1"/>
      <c r="H276" s="1"/>
      <c r="I276" s="10"/>
      <c r="J276" s="1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1"/>
      <c r="AA276" s="2"/>
      <c r="AB276" s="1"/>
      <c r="AC276" s="1"/>
      <c r="AD276" s="1"/>
      <c r="AE276" s="1"/>
      <c r="AF276" s="12"/>
      <c r="AG276" s="1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1"/>
      <c r="AY276" s="1"/>
    </row>
    <row r="277" spans="1:52" ht="15.75" x14ac:dyDescent="0.25">
      <c r="A277" s="1"/>
      <c r="B277" s="5"/>
      <c r="C277" s="6" t="s">
        <v>6</v>
      </c>
      <c r="D277" s="7"/>
      <c r="E277" s="7"/>
      <c r="F277" s="7"/>
      <c r="G277" s="7"/>
      <c r="H277" s="7"/>
      <c r="I277" s="11" t="s">
        <v>8</v>
      </c>
      <c r="J277" s="7"/>
      <c r="K277" s="999" t="s">
        <v>449</v>
      </c>
      <c r="L277" s="1000"/>
      <c r="M277" s="1000"/>
      <c r="N277" s="1000"/>
      <c r="O277" s="1000"/>
      <c r="P277" s="1000"/>
      <c r="Q277" s="1000"/>
      <c r="R277" s="1000"/>
      <c r="S277" s="1000"/>
      <c r="T277" s="1000"/>
      <c r="U277" s="1000"/>
      <c r="V277" s="1000"/>
      <c r="W277" s="1000"/>
      <c r="X277" s="1001"/>
      <c r="Y277" s="91"/>
      <c r="Z277" s="1"/>
      <c r="AA277" s="8" t="s">
        <v>13</v>
      </c>
      <c r="AB277" s="7"/>
      <c r="AC277" s="7"/>
      <c r="AD277" s="7"/>
      <c r="AE277" s="7"/>
      <c r="AF277" s="11" t="s">
        <v>8</v>
      </c>
      <c r="AG277" s="7"/>
      <c r="AH277" s="1002">
        <f>'Rekap1 +tunjangan'!C61</f>
        <v>38176</v>
      </c>
      <c r="AI277" s="997"/>
      <c r="AJ277" s="997"/>
      <c r="AK277" s="997"/>
      <c r="AL277" s="997"/>
      <c r="AM277" s="997"/>
      <c r="AN277" s="997"/>
      <c r="AO277" s="997"/>
      <c r="AP277" s="997"/>
      <c r="AQ277" s="997"/>
      <c r="AR277" s="997"/>
      <c r="AS277" s="997"/>
      <c r="AT277" s="997"/>
      <c r="AU277" s="997"/>
      <c r="AV277" s="997"/>
      <c r="AW277" s="997"/>
      <c r="AX277" s="7"/>
      <c r="AY277" s="74"/>
    </row>
    <row r="278" spans="1:52" ht="3" customHeight="1" x14ac:dyDescent="0.25">
      <c r="A278" s="1"/>
      <c r="B278" s="1"/>
      <c r="C278" s="1"/>
      <c r="D278" s="1"/>
      <c r="E278" s="1"/>
      <c r="F278" s="1"/>
      <c r="G278" s="1"/>
      <c r="H278" s="1"/>
      <c r="I278" s="10"/>
      <c r="J278" s="1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1"/>
      <c r="AA278" s="2"/>
      <c r="AB278" s="1"/>
      <c r="AC278" s="1"/>
      <c r="AD278" s="1"/>
      <c r="AE278" s="1"/>
      <c r="AF278" s="12"/>
      <c r="AG278" s="1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1"/>
      <c r="AY278" s="1"/>
    </row>
    <row r="279" spans="1:52" ht="15.75" x14ac:dyDescent="0.25">
      <c r="A279" s="1"/>
      <c r="B279" s="5"/>
      <c r="C279" s="6" t="s">
        <v>104</v>
      </c>
      <c r="D279" s="7"/>
      <c r="E279" s="7"/>
      <c r="F279" s="7"/>
      <c r="G279" s="7"/>
      <c r="H279" s="7"/>
      <c r="I279" s="87" t="s">
        <v>8</v>
      </c>
      <c r="J279" s="7"/>
      <c r="K279" s="994" t="s">
        <v>158</v>
      </c>
      <c r="L279" s="995"/>
      <c r="M279" s="995"/>
      <c r="N279" s="995"/>
      <c r="O279" s="995"/>
      <c r="P279" s="995"/>
      <c r="Q279" s="995"/>
      <c r="R279" s="995"/>
      <c r="S279" s="995"/>
      <c r="T279" s="995"/>
      <c r="U279" s="995"/>
      <c r="V279" s="995"/>
      <c r="W279" s="995"/>
      <c r="X279" s="996"/>
      <c r="Y279" s="90"/>
      <c r="Z279" s="1"/>
      <c r="AA279" s="8" t="s">
        <v>14</v>
      </c>
      <c r="AB279" s="7"/>
      <c r="AC279" s="7"/>
      <c r="AD279" s="7"/>
      <c r="AE279" s="7"/>
      <c r="AF279" s="11" t="s">
        <v>8</v>
      </c>
      <c r="AG279" s="7"/>
      <c r="AH279" s="1014" t="s">
        <v>462</v>
      </c>
      <c r="AI279" s="994"/>
      <c r="AJ279" s="994"/>
      <c r="AK279" s="994"/>
      <c r="AL279" s="994"/>
      <c r="AM279" s="994"/>
      <c r="AN279" s="67" t="s">
        <v>161</v>
      </c>
      <c r="AO279" s="67"/>
      <c r="AP279" s="67"/>
      <c r="AQ279" s="67"/>
      <c r="AR279" s="67"/>
      <c r="AS279" s="67"/>
      <c r="AT279" s="67"/>
      <c r="AU279" s="67"/>
      <c r="AV279" s="67"/>
      <c r="AW279" s="67"/>
      <c r="AX279" s="7"/>
      <c r="AY279" s="74"/>
    </row>
    <row r="280" spans="1:52" ht="15.75" x14ac:dyDescent="0.25">
      <c r="A280" s="1"/>
      <c r="B280" s="1"/>
      <c r="C280" s="1"/>
      <c r="D280" s="1"/>
      <c r="E280" s="1"/>
      <c r="F280" s="1"/>
      <c r="G280" s="1"/>
      <c r="H280" s="1"/>
      <c r="I280" s="3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2" ht="15.75" x14ac:dyDescent="0.25">
      <c r="A281" s="1"/>
      <c r="B281" s="1" t="s">
        <v>167</v>
      </c>
      <c r="C281" s="1" t="s">
        <v>0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4"/>
      <c r="Q281" s="4" t="s">
        <v>8</v>
      </c>
      <c r="R281" s="1"/>
      <c r="S281" s="970">
        <f>'Rekap1 +tunjangan'!E61</f>
        <v>3827177</v>
      </c>
      <c r="T281" s="971"/>
      <c r="U281" s="971"/>
      <c r="V281" s="971"/>
      <c r="W281" s="971"/>
      <c r="X281" s="972"/>
      <c r="Y281" s="108"/>
      <c r="Z281" s="1"/>
      <c r="AA281" s="1" t="s">
        <v>166</v>
      </c>
      <c r="AB281" s="1" t="s">
        <v>153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3" customHeight="1" x14ac:dyDescent="0.25">
      <c r="A282" s="1"/>
      <c r="B282" s="1"/>
      <c r="C282" s="1"/>
      <c r="D282" s="1"/>
      <c r="E282" s="1"/>
      <c r="F282" s="1"/>
      <c r="G282" s="1"/>
      <c r="H282" s="1"/>
      <c r="I282" s="3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x14ac:dyDescent="0.25">
      <c r="A283" s="1"/>
      <c r="B283" s="1" t="s">
        <v>168</v>
      </c>
      <c r="C283" s="1" t="s">
        <v>125</v>
      </c>
      <c r="D283" s="1"/>
      <c r="E283" s="1"/>
      <c r="F283" s="1"/>
      <c r="G283" s="1"/>
      <c r="H283" s="1"/>
      <c r="I283" s="1"/>
      <c r="J283" s="1"/>
      <c r="K283" s="16"/>
      <c r="L283" s="16"/>
      <c r="M283" s="16"/>
      <c r="N283" s="16"/>
      <c r="O283" s="1"/>
      <c r="P283" s="4"/>
      <c r="Q283" s="4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 t="s">
        <v>108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 t="s">
        <v>8</v>
      </c>
      <c r="AU283" s="970">
        <v>0</v>
      </c>
      <c r="AV283" s="971"/>
      <c r="AW283" s="971"/>
      <c r="AX283" s="971"/>
      <c r="AY283" s="971"/>
      <c r="AZ283" s="972"/>
    </row>
    <row r="284" spans="1:52" ht="3" customHeight="1" x14ac:dyDescent="0.25">
      <c r="A284" s="1"/>
      <c r="B284" s="1"/>
      <c r="C284" s="1"/>
      <c r="D284" s="1"/>
      <c r="E284" s="1"/>
      <c r="F284" s="1"/>
      <c r="G284" s="1"/>
      <c r="H284" s="1"/>
      <c r="I284" s="4"/>
      <c r="J284" s="1"/>
      <c r="K284" s="39"/>
      <c r="L284" s="39"/>
      <c r="M284" s="39"/>
      <c r="N284" s="39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39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x14ac:dyDescent="0.25">
      <c r="A285" s="1"/>
      <c r="B285" s="1"/>
      <c r="C285" s="1" t="s">
        <v>20</v>
      </c>
      <c r="D285" s="1"/>
      <c r="E285" s="1"/>
      <c r="F285" s="1"/>
      <c r="G285" s="1"/>
      <c r="H285" s="1"/>
      <c r="I285" s="4"/>
      <c r="J285" s="1"/>
      <c r="K285" s="1"/>
      <c r="L285" s="1"/>
      <c r="M285" s="1"/>
      <c r="N285" s="1"/>
      <c r="O285" s="1"/>
      <c r="P285" s="4"/>
      <c r="Q285" s="4" t="s">
        <v>8</v>
      </c>
      <c r="R285" s="1"/>
      <c r="S285" s="970">
        <f>'Rekap1 +tunjangan'!G61</f>
        <v>600000</v>
      </c>
      <c r="T285" s="971"/>
      <c r="U285" s="971"/>
      <c r="V285" s="971"/>
      <c r="W285" s="971"/>
      <c r="X285" s="972"/>
      <c r="Y285" s="108"/>
      <c r="Z285" s="1"/>
      <c r="AA285" s="1"/>
      <c r="AB285" s="1" t="s">
        <v>550</v>
      </c>
      <c r="AC285" s="1"/>
      <c r="AD285" s="1"/>
      <c r="AE285" s="1"/>
      <c r="AF285" s="4"/>
      <c r="AG285" s="15"/>
      <c r="AH285" s="16"/>
      <c r="AI285" s="16"/>
      <c r="AJ285" s="514"/>
      <c r="AK285" s="514"/>
      <c r="AL285" s="16"/>
      <c r="AM285" s="16"/>
      <c r="AN285" s="16"/>
      <c r="AO285" s="15"/>
      <c r="AP285" s="992"/>
      <c r="AQ285" s="993"/>
      <c r="AR285" s="107"/>
      <c r="AS285" s="1"/>
      <c r="AT285" s="1" t="s">
        <v>8</v>
      </c>
      <c r="AU285" s="970">
        <f>'Rekap1 +tunjangan'!AM61</f>
        <v>44271.770000000004</v>
      </c>
      <c r="AV285" s="971"/>
      <c r="AW285" s="971"/>
      <c r="AX285" s="971"/>
      <c r="AY285" s="971"/>
      <c r="AZ285" s="972"/>
    </row>
    <row r="286" spans="1:52" ht="3" customHeight="1" x14ac:dyDescent="0.25">
      <c r="A286" s="1"/>
      <c r="B286" s="1"/>
      <c r="C286" s="1"/>
      <c r="D286" s="1"/>
      <c r="E286" s="1"/>
      <c r="F286" s="1"/>
      <c r="G286" s="1"/>
      <c r="H286" s="1"/>
      <c r="I286" s="4"/>
      <c r="J286" s="1"/>
      <c r="K286" s="1"/>
      <c r="L286" s="1"/>
      <c r="M286" s="15"/>
      <c r="N286" s="15"/>
      <c r="O286" s="1"/>
      <c r="P286" s="4"/>
      <c r="Q286" s="4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513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>
        <v>0</v>
      </c>
      <c r="AX286" s="1"/>
      <c r="AY286" s="1"/>
      <c r="AZ286" s="1"/>
    </row>
    <row r="287" spans="1:52" ht="15.75" x14ac:dyDescent="0.25">
      <c r="A287" s="1"/>
      <c r="B287" s="1"/>
      <c r="C287" s="1" t="s">
        <v>41</v>
      </c>
      <c r="D287" s="1"/>
      <c r="E287" s="1"/>
      <c r="F287" s="1"/>
      <c r="G287" s="1"/>
      <c r="H287" s="1"/>
      <c r="I287" s="4"/>
      <c r="J287" s="1"/>
      <c r="K287" s="1"/>
      <c r="L287" s="1"/>
      <c r="M287" s="1"/>
      <c r="N287" s="1"/>
      <c r="O287" s="1"/>
      <c r="P287" s="4"/>
      <c r="Q287" s="4" t="s">
        <v>8</v>
      </c>
      <c r="R287" s="1"/>
      <c r="S287" s="970">
        <f>'Rekap1 +tunjangan'!H61</f>
        <v>155000</v>
      </c>
      <c r="T287" s="971"/>
      <c r="U287" s="971"/>
      <c r="V287" s="971"/>
      <c r="W287" s="971"/>
      <c r="X287" s="972"/>
      <c r="Y287" s="108"/>
      <c r="Z287" s="1"/>
      <c r="AA287" s="1"/>
      <c r="AB287" s="1" t="s">
        <v>88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992"/>
      <c r="AQ287" s="992"/>
      <c r="AR287" s="119"/>
      <c r="AS287" s="1"/>
      <c r="AT287" s="1" t="s">
        <v>8</v>
      </c>
      <c r="AU287" s="970">
        <f>'Rekap1 +tunjangan'!AF61</f>
        <v>95679.425000000003</v>
      </c>
      <c r="AV287" s="971"/>
      <c r="AW287" s="971"/>
      <c r="AX287" s="971"/>
      <c r="AY287" s="971"/>
      <c r="AZ287" s="972"/>
    </row>
    <row r="288" spans="1:52" ht="3" customHeight="1" x14ac:dyDescent="0.25">
      <c r="A288" s="1"/>
      <c r="B288" s="1"/>
      <c r="C288" s="1"/>
      <c r="D288" s="1"/>
      <c r="E288" s="1"/>
      <c r="F288" s="1"/>
      <c r="G288" s="1"/>
      <c r="H288" s="1"/>
      <c r="I288" s="4"/>
      <c r="J288" s="1"/>
      <c r="K288" s="1"/>
      <c r="L288" s="1"/>
      <c r="M288" s="1"/>
      <c r="N288" s="1"/>
      <c r="O288" s="1"/>
      <c r="P288" s="39"/>
      <c r="Q288" s="39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513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5" ht="15.75" x14ac:dyDescent="0.25">
      <c r="A289" s="1"/>
      <c r="B289" s="1"/>
      <c r="C289" s="1" t="s">
        <v>21</v>
      </c>
      <c r="D289" s="1"/>
      <c r="E289" s="1"/>
      <c r="F289" s="1"/>
      <c r="G289" s="1"/>
      <c r="H289" s="1"/>
      <c r="I289" s="4"/>
      <c r="J289" s="1"/>
      <c r="K289" s="1"/>
      <c r="L289" s="1"/>
      <c r="M289" s="1"/>
      <c r="N289" s="1"/>
      <c r="O289" s="1"/>
      <c r="P289" s="4"/>
      <c r="Q289" s="4" t="s">
        <v>8</v>
      </c>
      <c r="R289" s="1"/>
      <c r="S289" s="970">
        <f>'Rekap1 +tunjangan'!I61</f>
        <v>0</v>
      </c>
      <c r="T289" s="971"/>
      <c r="U289" s="971"/>
      <c r="V289" s="971"/>
      <c r="W289" s="971"/>
      <c r="X289" s="972"/>
      <c r="Y289" s="108"/>
      <c r="Z289" s="1"/>
      <c r="AA289" s="1"/>
      <c r="AB289" s="1" t="s">
        <v>551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5"/>
      <c r="AU289" s="1013"/>
      <c r="AV289" s="1013"/>
      <c r="AW289" s="1013"/>
      <c r="AX289" s="1013"/>
      <c r="AY289" s="1013"/>
      <c r="AZ289" s="1013"/>
    </row>
    <row r="290" spans="1:55" ht="3" customHeight="1" x14ac:dyDescent="0.25">
      <c r="A290" s="1"/>
      <c r="B290" s="1"/>
      <c r="C290" s="1"/>
      <c r="D290" s="1"/>
      <c r="E290" s="1"/>
      <c r="F290" s="1"/>
      <c r="G290" s="1"/>
      <c r="H290" s="1"/>
      <c r="I290" s="4"/>
      <c r="J290" s="1"/>
      <c r="K290" s="1"/>
      <c r="L290" s="1"/>
      <c r="M290" s="1"/>
      <c r="N290" s="1"/>
      <c r="O290" s="1"/>
      <c r="P290" s="39"/>
      <c r="Q290" s="39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5" ht="15.75" x14ac:dyDescent="0.25">
      <c r="A291" s="1"/>
      <c r="B291" s="1"/>
      <c r="C291" s="1" t="s">
        <v>1</v>
      </c>
      <c r="D291" s="1"/>
      <c r="E291" s="1"/>
      <c r="F291" s="1"/>
      <c r="G291" s="1"/>
      <c r="H291" s="1"/>
      <c r="I291" s="4"/>
      <c r="J291" s="1"/>
      <c r="K291" s="990">
        <f>'Rekap1 +tunjangan'!D61</f>
        <v>22</v>
      </c>
      <c r="L291" s="991"/>
      <c r="M291" s="130" t="s">
        <v>31</v>
      </c>
      <c r="N291" s="107"/>
      <c r="O291" s="1"/>
      <c r="P291" s="4"/>
      <c r="Q291" s="4" t="s">
        <v>8</v>
      </c>
      <c r="R291" s="1"/>
      <c r="S291" s="970">
        <f>'Rekap1 +tunjangan'!N61</f>
        <v>660000</v>
      </c>
      <c r="T291" s="971"/>
      <c r="U291" s="971"/>
      <c r="V291" s="971"/>
      <c r="W291" s="971"/>
      <c r="X291" s="972"/>
      <c r="Y291" s="108"/>
      <c r="Z291" s="1"/>
      <c r="AA291" s="1"/>
      <c r="AB291" s="1" t="s">
        <v>128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969">
        <v>0.02</v>
      </c>
      <c r="AN291" s="969"/>
      <c r="AO291" s="969"/>
      <c r="AP291" s="1"/>
      <c r="AQ291" s="1"/>
      <c r="AR291" s="1"/>
      <c r="AS291" s="1"/>
      <c r="AT291" s="1" t="s">
        <v>8</v>
      </c>
      <c r="AU291" s="970">
        <f>'BPJS Ketenagakerjaan'!K42</f>
        <v>88543.540000000008</v>
      </c>
      <c r="AV291" s="971"/>
      <c r="AW291" s="971"/>
      <c r="AX291" s="971"/>
      <c r="AY291" s="971"/>
      <c r="AZ291" s="972"/>
    </row>
    <row r="292" spans="1:55" ht="3" customHeight="1" x14ac:dyDescent="0.25">
      <c r="A292" s="1"/>
      <c r="B292" s="1"/>
      <c r="C292" s="1"/>
      <c r="D292" s="1"/>
      <c r="E292" s="1"/>
      <c r="F292" s="1"/>
      <c r="G292" s="1"/>
      <c r="H292" s="1"/>
      <c r="I292" s="4"/>
      <c r="J292" s="1"/>
      <c r="K292" s="1"/>
      <c r="L292" s="1"/>
      <c r="M292" s="37"/>
      <c r="N292" s="1"/>
      <c r="O292" s="1"/>
      <c r="P292" s="4"/>
      <c r="Q292" s="4"/>
      <c r="R292" s="1"/>
      <c r="S292" s="108"/>
      <c r="T292" s="108"/>
      <c r="U292" s="108"/>
      <c r="V292" s="108"/>
      <c r="W292" s="108"/>
      <c r="X292" s="108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5" ht="15.75" x14ac:dyDescent="0.25">
      <c r="A293" s="1"/>
      <c r="B293" s="1"/>
      <c r="C293" s="1" t="s">
        <v>2</v>
      </c>
      <c r="D293" s="1"/>
      <c r="E293" s="1"/>
      <c r="F293" s="1"/>
      <c r="G293" s="1"/>
      <c r="H293" s="1"/>
      <c r="I293" s="4"/>
      <c r="J293" s="1"/>
      <c r="K293" s="990">
        <f>K291</f>
        <v>22</v>
      </c>
      <c r="L293" s="991"/>
      <c r="M293" s="130" t="s">
        <v>31</v>
      </c>
      <c r="N293" s="107"/>
      <c r="O293" s="1"/>
      <c r="P293" s="4"/>
      <c r="Q293" s="4" t="s">
        <v>8</v>
      </c>
      <c r="R293" s="1"/>
      <c r="S293" s="970">
        <f>'Rekap1 +tunjangan'!P61</f>
        <v>704000</v>
      </c>
      <c r="T293" s="971"/>
      <c r="U293" s="971"/>
      <c r="V293" s="971"/>
      <c r="W293" s="971"/>
      <c r="X293" s="972"/>
      <c r="Y293" s="108"/>
      <c r="Z293" s="1"/>
      <c r="AA293" s="1"/>
      <c r="AB293" s="1" t="s">
        <v>602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969">
        <v>0.01</v>
      </c>
      <c r="AN293" s="969"/>
      <c r="AO293" s="969"/>
      <c r="AP293" s="88"/>
      <c r="AQ293" s="1"/>
      <c r="AR293" s="1"/>
      <c r="AS293" s="1"/>
      <c r="AT293" s="1" t="s">
        <v>8</v>
      </c>
      <c r="AU293" s="970">
        <f>'BPJS Ketenagakerjaan'!P42</f>
        <v>44271.770000000004</v>
      </c>
      <c r="AV293" s="971"/>
      <c r="AW293" s="971"/>
      <c r="AX293" s="971"/>
      <c r="AY293" s="971"/>
      <c r="AZ293" s="972"/>
    </row>
    <row r="294" spans="1:55" ht="3" customHeight="1" x14ac:dyDescent="0.25">
      <c r="A294" s="1"/>
      <c r="B294" s="1"/>
      <c r="C294" s="1"/>
      <c r="D294" s="1"/>
      <c r="E294" s="1"/>
      <c r="F294" s="1"/>
      <c r="G294" s="1"/>
      <c r="H294" s="1"/>
      <c r="I294" s="4"/>
      <c r="J294" s="1"/>
      <c r="K294" s="1"/>
      <c r="L294" s="1"/>
      <c r="M294" s="1"/>
      <c r="N294" s="1"/>
      <c r="O294" s="1"/>
      <c r="P294" s="4"/>
      <c r="Q294" s="4"/>
      <c r="R294" s="1"/>
      <c r="S294" s="108"/>
      <c r="T294" s="108"/>
      <c r="U294" s="108"/>
      <c r="V294" s="108"/>
      <c r="W294" s="108"/>
      <c r="X294" s="108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5" ht="15.75" x14ac:dyDescent="0.25">
      <c r="A295" s="1"/>
      <c r="B295" s="1"/>
      <c r="C295" s="1" t="s">
        <v>3</v>
      </c>
      <c r="D295" s="1"/>
      <c r="E295" s="1"/>
      <c r="F295" s="1"/>
      <c r="G295" s="1"/>
      <c r="H295" s="1"/>
      <c r="I295" s="4"/>
      <c r="J295" s="1"/>
      <c r="K295" s="1"/>
      <c r="L295" s="1"/>
      <c r="M295" s="107"/>
      <c r="N295" s="107"/>
      <c r="O295" s="1"/>
      <c r="P295" s="39"/>
      <c r="Q295" s="39" t="s">
        <v>8</v>
      </c>
      <c r="R295" s="1"/>
      <c r="S295" s="970">
        <f>'Rekap1 +tunjangan'!Q61</f>
        <v>0</v>
      </c>
      <c r="T295" s="971"/>
      <c r="U295" s="971"/>
      <c r="V295" s="971"/>
      <c r="W295" s="971"/>
      <c r="X295" s="972"/>
      <c r="Y295" s="108"/>
      <c r="Z295" s="1"/>
      <c r="AA295" s="1"/>
      <c r="AB295" s="1" t="s">
        <v>172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013"/>
      <c r="AV295" s="1013"/>
      <c r="AW295" s="1013"/>
      <c r="AX295" s="1013"/>
      <c r="AY295" s="1013"/>
      <c r="AZ295" s="1013"/>
    </row>
    <row r="296" spans="1:55" ht="3" customHeight="1" x14ac:dyDescent="0.25">
      <c r="A296" s="1"/>
      <c r="B296" s="1"/>
      <c r="C296" s="1"/>
      <c r="D296" s="1"/>
      <c r="E296" s="1"/>
      <c r="F296" s="1"/>
      <c r="G296" s="1"/>
      <c r="H296" s="1"/>
      <c r="I296" s="4"/>
      <c r="J296" s="1"/>
      <c r="K296" s="1"/>
      <c r="L296" s="1"/>
      <c r="M296" s="1"/>
      <c r="N296" s="1"/>
      <c r="O296" s="1"/>
      <c r="P296" s="39"/>
      <c r="Q296" s="39"/>
      <c r="R296" s="1"/>
      <c r="S296" s="1"/>
      <c r="T296" s="1"/>
      <c r="U296" s="1"/>
      <c r="V296" s="1"/>
      <c r="W296" s="1"/>
      <c r="X296" s="1"/>
      <c r="Y296" s="108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5" ht="15.75" x14ac:dyDescent="0.25">
      <c r="A297" s="1"/>
      <c r="B297" s="1"/>
      <c r="C297" s="1" t="s">
        <v>105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39"/>
      <c r="Q297" s="39" t="s">
        <v>8</v>
      </c>
      <c r="R297" s="1"/>
      <c r="S297" s="970">
        <f>'Rekap1 +tunjangan'!R61</f>
        <v>0</v>
      </c>
      <c r="T297" s="971"/>
      <c r="U297" s="971"/>
      <c r="V297" s="971"/>
      <c r="W297" s="971"/>
      <c r="X297" s="972"/>
      <c r="Y297" s="108"/>
      <c r="Z297" s="1"/>
      <c r="AA297" s="1"/>
      <c r="AB297" s="1" t="s">
        <v>174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970">
        <f>KOPERASI!C37</f>
        <v>0</v>
      </c>
      <c r="AV297" s="971"/>
      <c r="AW297" s="971"/>
      <c r="AX297" s="971"/>
      <c r="AY297" s="971"/>
      <c r="AZ297" s="972"/>
      <c r="BB297" s="1"/>
      <c r="BC297" s="1"/>
    </row>
    <row r="298" spans="1:55" ht="3" customHeight="1" x14ac:dyDescent="0.25">
      <c r="A298" s="1"/>
      <c r="B298" s="1"/>
      <c r="C298" s="1"/>
      <c r="D298" s="1"/>
      <c r="E298" s="1"/>
      <c r="F298" s="1"/>
      <c r="G298" s="1"/>
      <c r="H298" s="1"/>
      <c r="I298" s="4"/>
      <c r="J298" s="1"/>
      <c r="K298" s="1"/>
      <c r="L298" s="1"/>
      <c r="M298" s="1"/>
      <c r="N298" s="1"/>
      <c r="O298" s="1"/>
      <c r="P298" s="39"/>
      <c r="Q298" s="39"/>
      <c r="R298" s="1"/>
      <c r="S298" s="108"/>
      <c r="T298" s="108"/>
      <c r="U298" s="108"/>
      <c r="V298" s="108"/>
      <c r="W298" s="108"/>
      <c r="X298" s="108"/>
      <c r="Y298" s="108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5" ht="15.75" x14ac:dyDescent="0.25">
      <c r="A299" s="1"/>
      <c r="B299" s="1"/>
      <c r="C299" s="1" t="s">
        <v>106</v>
      </c>
      <c r="D299" s="1"/>
      <c r="E299" s="1"/>
      <c r="F299" s="1"/>
      <c r="G299" s="1"/>
      <c r="H299" s="1"/>
      <c r="I299" s="4"/>
      <c r="J299" s="1"/>
      <c r="K299" s="1"/>
      <c r="L299" s="1"/>
      <c r="M299" s="1"/>
      <c r="N299" s="1"/>
      <c r="O299" s="1"/>
      <c r="P299" s="4"/>
      <c r="Q299" s="4" t="s">
        <v>8</v>
      </c>
      <c r="R299" s="1"/>
      <c r="S299" s="970">
        <f>'Rekap1 +tunjangan'!T61</f>
        <v>0</v>
      </c>
      <c r="T299" s="971"/>
      <c r="U299" s="971"/>
      <c r="V299" s="971"/>
      <c r="W299" s="971"/>
      <c r="X299" s="972"/>
      <c r="Y299" s="108"/>
      <c r="Z299" s="1"/>
      <c r="AA299" s="1"/>
      <c r="AB299" s="1" t="s">
        <v>173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970">
        <f>KOPERASI!D37</f>
        <v>100000</v>
      </c>
      <c r="AV299" s="971"/>
      <c r="AW299" s="971"/>
      <c r="AX299" s="971"/>
      <c r="AY299" s="971"/>
      <c r="AZ299" s="972"/>
    </row>
    <row r="300" spans="1:55" ht="3" customHeight="1" x14ac:dyDescent="0.25">
      <c r="A300" s="1"/>
      <c r="B300" s="1"/>
      <c r="C300" s="1"/>
      <c r="D300" s="1"/>
      <c r="E300" s="1"/>
      <c r="F300" s="1"/>
      <c r="G300" s="1"/>
      <c r="H300" s="1"/>
      <c r="I300" s="4"/>
      <c r="J300" s="1"/>
      <c r="K300" s="1"/>
      <c r="L300" s="1"/>
      <c r="M300" s="1"/>
      <c r="N300" s="1"/>
      <c r="O300" s="1"/>
      <c r="P300" s="4"/>
      <c r="Q300" s="4"/>
      <c r="R300" s="1"/>
      <c r="S300" s="108"/>
      <c r="T300" s="108"/>
      <c r="U300" s="108"/>
      <c r="V300" s="108"/>
      <c r="W300" s="108"/>
      <c r="X300" s="108"/>
      <c r="Y300" s="1"/>
      <c r="Z300" s="1"/>
      <c r="AA300" s="1"/>
      <c r="AB300" s="1"/>
      <c r="AC300" s="1"/>
      <c r="AD300" s="1"/>
      <c r="AE300" s="1"/>
      <c r="AF300" s="39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5" ht="15.75" x14ac:dyDescent="0.25">
      <c r="A301" s="1"/>
      <c r="B301" s="1"/>
      <c r="C301" s="1" t="s">
        <v>183</v>
      </c>
      <c r="D301" s="1"/>
      <c r="E301" s="1"/>
      <c r="F301" s="1"/>
      <c r="G301" s="1"/>
      <c r="H301" s="1"/>
      <c r="I301" s="4"/>
      <c r="J301" s="1"/>
      <c r="K301" s="1"/>
      <c r="L301" s="1"/>
      <c r="M301" s="1"/>
      <c r="N301" s="1"/>
      <c r="O301" s="1"/>
      <c r="P301" s="39"/>
      <c r="Q301" s="39" t="s">
        <v>8</v>
      </c>
      <c r="R301" s="1"/>
      <c r="S301" s="970">
        <f>'Rekap1 +tunjangan'!U61</f>
        <v>0</v>
      </c>
      <c r="T301" s="971"/>
      <c r="U301" s="971"/>
      <c r="V301" s="971"/>
      <c r="W301" s="971"/>
      <c r="X301" s="972"/>
      <c r="Y301" s="108"/>
      <c r="Z301" s="1"/>
      <c r="AA301" s="1"/>
      <c r="AB301" s="1" t="s">
        <v>175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970">
        <f>KOPERASI!E37</f>
        <v>0</v>
      </c>
      <c r="AV301" s="971"/>
      <c r="AW301" s="971"/>
      <c r="AX301" s="971"/>
      <c r="AY301" s="971"/>
      <c r="AZ301" s="972"/>
    </row>
    <row r="302" spans="1:55" ht="3" customHeight="1" x14ac:dyDescent="0.25">
      <c r="A302" s="1"/>
      <c r="B302" s="1"/>
      <c r="C302" s="1"/>
      <c r="D302" s="1"/>
      <c r="E302" s="1"/>
      <c r="F302" s="1"/>
      <c r="G302" s="1"/>
      <c r="H302" s="1"/>
      <c r="I302" s="4"/>
      <c r="J302" s="1"/>
      <c r="K302" s="1"/>
      <c r="L302" s="1"/>
      <c r="M302" s="1"/>
      <c r="N302" s="1"/>
      <c r="O302" s="4"/>
      <c r="P302" s="4"/>
      <c r="Q302" s="4"/>
      <c r="R302" s="1"/>
      <c r="S302" s="108"/>
      <c r="T302" s="108"/>
      <c r="U302" s="108"/>
      <c r="V302" s="108"/>
      <c r="W302" s="108"/>
      <c r="X302" s="108"/>
      <c r="Y302" s="108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5" ht="15.75" x14ac:dyDescent="0.25">
      <c r="A303" s="1"/>
      <c r="B303" s="1"/>
      <c r="C303" s="1" t="s">
        <v>187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39" t="s">
        <v>8</v>
      </c>
      <c r="R303" s="1"/>
      <c r="S303" s="970">
        <f>'Rekap1 +tunjangan'!W61</f>
        <v>0</v>
      </c>
      <c r="T303" s="971"/>
      <c r="U303" s="971"/>
      <c r="V303" s="971"/>
      <c r="W303" s="971"/>
      <c r="X303" s="972"/>
      <c r="Y303" s="108"/>
      <c r="Z303" s="1"/>
      <c r="AA303" s="1"/>
      <c r="AB303" s="1" t="s">
        <v>200</v>
      </c>
      <c r="AC303" s="1"/>
      <c r="AD303" s="1"/>
      <c r="AE303" s="1"/>
      <c r="AF303" s="1"/>
      <c r="AG303" s="5" t="s">
        <v>19</v>
      </c>
      <c r="AH303" s="67"/>
      <c r="AI303" s="73"/>
      <c r="AJ303" s="990">
        <f>KOPERASI!J37</f>
        <v>1</v>
      </c>
      <c r="AK303" s="991"/>
      <c r="AL303" s="16"/>
      <c r="AM303" s="72" t="s">
        <v>132</v>
      </c>
      <c r="AN303" s="67"/>
      <c r="AO303" s="74"/>
      <c r="AP303" s="990">
        <f>24-AJ303</f>
        <v>23</v>
      </c>
      <c r="AQ303" s="991"/>
      <c r="AR303" s="119"/>
      <c r="AS303" s="1"/>
      <c r="AT303" s="1" t="s">
        <v>8</v>
      </c>
      <c r="AU303" s="970">
        <f>KOPERASI!H37</f>
        <v>1493333</v>
      </c>
      <c r="AV303" s="971"/>
      <c r="AW303" s="971"/>
      <c r="AX303" s="971"/>
      <c r="AY303" s="971"/>
      <c r="AZ303" s="972"/>
    </row>
    <row r="304" spans="1:55" ht="3" customHeight="1" x14ac:dyDescent="0.25">
      <c r="A304" s="1"/>
      <c r="B304" s="1"/>
      <c r="Y304" s="108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62" ht="15.75" x14ac:dyDescent="0.25">
      <c r="A305" s="1"/>
      <c r="B305" s="1"/>
      <c r="Y305" s="108"/>
      <c r="Z305" s="1"/>
      <c r="AA305" s="1"/>
      <c r="AB305" s="1" t="s">
        <v>471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983"/>
      <c r="AS305" s="983"/>
      <c r="AT305" s="1" t="s">
        <v>8</v>
      </c>
      <c r="AU305" s="970">
        <f>KOPERASI!G37</f>
        <v>510000</v>
      </c>
      <c r="AV305" s="971"/>
      <c r="AW305" s="971"/>
      <c r="AX305" s="971"/>
      <c r="AY305" s="971"/>
      <c r="AZ305" s="972"/>
    </row>
    <row r="306" spans="1:62" ht="3" customHeight="1" x14ac:dyDescent="0.25">
      <c r="A306" s="1"/>
      <c r="B306" s="1"/>
      <c r="Y306" s="108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62" ht="15.75" x14ac:dyDescent="0.25">
      <c r="A307" s="1"/>
      <c r="B307" s="1"/>
      <c r="Y307" s="108"/>
      <c r="Z307" s="1"/>
      <c r="AA307" s="1"/>
      <c r="AB307" s="1" t="s">
        <v>474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 t="s">
        <v>8</v>
      </c>
      <c r="AU307" s="970">
        <f>'Rekap1 +tunjangan'!AD61</f>
        <v>0</v>
      </c>
      <c r="AV307" s="971"/>
      <c r="AW307" s="971"/>
      <c r="AX307" s="971"/>
      <c r="AY307" s="971"/>
      <c r="AZ307" s="972"/>
    </row>
    <row r="308" spans="1:62" ht="3" customHeight="1" x14ac:dyDescent="0.25">
      <c r="A308" s="1"/>
      <c r="B308" s="1"/>
      <c r="Y308" s="108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62" ht="15.75" x14ac:dyDescent="0.25">
      <c r="A309" s="1"/>
      <c r="B309" s="1"/>
      <c r="Y309" s="108"/>
      <c r="Z309" s="1"/>
      <c r="AA309" s="1"/>
      <c r="AB309" s="1" t="s">
        <v>171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983">
        <v>0.4</v>
      </c>
      <c r="AS309" s="983"/>
      <c r="AT309" s="1" t="s">
        <v>8</v>
      </c>
      <c r="AU309" s="970">
        <f>'DPLK (urut)'!E36</f>
        <v>229630.62</v>
      </c>
      <c r="AV309" s="971"/>
      <c r="AW309" s="971"/>
      <c r="AX309" s="971"/>
      <c r="AY309" s="971"/>
      <c r="AZ309" s="972"/>
    </row>
    <row r="310" spans="1:62" ht="3" customHeight="1" x14ac:dyDescent="0.25">
      <c r="A310" s="1"/>
      <c r="B310" s="1"/>
      <c r="Y310" s="108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62" ht="15.75" x14ac:dyDescent="0.25">
      <c r="A311" s="1"/>
      <c r="B311" s="1"/>
      <c r="Y311" s="108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62" ht="3" customHeight="1" x14ac:dyDescent="0.25">
      <c r="A312" s="1"/>
      <c r="B312" s="1"/>
      <c r="C312" s="1"/>
      <c r="D312" s="1"/>
      <c r="E312" s="1"/>
      <c r="F312" s="1"/>
      <c r="G312" s="1"/>
      <c r="H312" s="1"/>
      <c r="I312" s="4"/>
      <c r="J312" s="1"/>
      <c r="K312" s="1"/>
      <c r="L312" s="1"/>
      <c r="M312" s="1"/>
      <c r="N312" s="1"/>
      <c r="O312" s="4"/>
      <c r="P312" s="4"/>
      <c r="Q312" s="4"/>
      <c r="R312" s="1"/>
      <c r="S312" s="108"/>
      <c r="T312" s="108"/>
      <c r="U312" s="108"/>
      <c r="V312" s="108"/>
      <c r="W312" s="108"/>
      <c r="X312" s="108"/>
      <c r="Y312" s="108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62" ht="15.75" x14ac:dyDescent="0.25">
      <c r="A313" s="1"/>
      <c r="B313" s="1" t="s">
        <v>154</v>
      </c>
      <c r="C313" s="1" t="s">
        <v>126</v>
      </c>
      <c r="D313" s="1"/>
      <c r="E313" s="1"/>
      <c r="F313" s="1"/>
      <c r="G313" s="1"/>
      <c r="H313" s="1"/>
      <c r="I313" s="4"/>
      <c r="J313" s="1"/>
      <c r="K313" s="1"/>
      <c r="L313" s="1"/>
      <c r="M313" s="1"/>
      <c r="N313" s="1"/>
      <c r="O313" s="1"/>
      <c r="P313" s="4"/>
      <c r="Q313" s="4" t="s">
        <v>8</v>
      </c>
      <c r="R313" s="1"/>
      <c r="S313" s="970">
        <f>'Rekap1 +tunjangan'!S61</f>
        <v>0</v>
      </c>
      <c r="T313" s="971"/>
      <c r="U313" s="971"/>
      <c r="V313" s="971"/>
      <c r="W313" s="971"/>
      <c r="X313" s="972"/>
      <c r="Y313" s="108"/>
      <c r="Z313" s="1"/>
      <c r="AA313" s="1" t="s">
        <v>169</v>
      </c>
      <c r="AB313" s="1" t="s">
        <v>129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 t="s">
        <v>8</v>
      </c>
      <c r="AU313" s="970">
        <f>'Rekap1 +tunjangan'!AG61</f>
        <v>0</v>
      </c>
      <c r="AV313" s="971"/>
      <c r="AW313" s="971"/>
      <c r="AX313" s="971"/>
      <c r="AY313" s="971"/>
      <c r="AZ313" s="972"/>
    </row>
    <row r="314" spans="1:62" ht="3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08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62" ht="15.7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62" ht="3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08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62" ht="15.75" x14ac:dyDescent="0.25">
      <c r="A317" s="1"/>
      <c r="B317" s="1"/>
      <c r="C317" s="9" t="s">
        <v>4</v>
      </c>
      <c r="D317" s="1"/>
      <c r="E317" s="1"/>
      <c r="F317" s="1"/>
      <c r="G317" s="1"/>
      <c r="H317" s="1"/>
      <c r="I317" s="4"/>
      <c r="J317" s="1"/>
      <c r="K317" s="1"/>
      <c r="L317" s="1"/>
      <c r="M317" s="1"/>
      <c r="N317" s="1"/>
      <c r="O317" s="4"/>
      <c r="P317" s="4"/>
      <c r="Q317" s="39" t="s">
        <v>8</v>
      </c>
      <c r="R317" s="1"/>
      <c r="S317" s="985">
        <f>SUM(S281:X316)</f>
        <v>5946177</v>
      </c>
      <c r="T317" s="986"/>
      <c r="U317" s="986"/>
      <c r="V317" s="986"/>
      <c r="W317" s="986"/>
      <c r="X317" s="987"/>
      <c r="Y317" s="89"/>
      <c r="Z317" s="1"/>
      <c r="AA317" s="9" t="s">
        <v>4</v>
      </c>
      <c r="AB317" s="1"/>
      <c r="AC317" s="1"/>
      <c r="AD317" s="1"/>
      <c r="AE317" s="1"/>
      <c r="AF317" s="4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 t="s">
        <v>8</v>
      </c>
      <c r="AU317" s="985">
        <f>SUM(AU283:AZ316)</f>
        <v>2605730.125</v>
      </c>
      <c r="AV317" s="986"/>
      <c r="AW317" s="986"/>
      <c r="AX317" s="986"/>
      <c r="AY317" s="986"/>
      <c r="AZ317" s="987"/>
      <c r="BC317" s="134">
        <f>AU317-AU293</f>
        <v>2561458.355</v>
      </c>
    </row>
    <row r="318" spans="1:62" ht="16.5" thickBot="1" x14ac:dyDescent="0.3">
      <c r="A318" s="1"/>
      <c r="B318" s="1"/>
      <c r="C318" s="1"/>
      <c r="D318" s="1"/>
      <c r="E318" s="1"/>
      <c r="F318" s="1"/>
      <c r="G318" s="1"/>
      <c r="H318" s="1"/>
      <c r="I318" s="39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39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62" ht="21" thickTop="1" x14ac:dyDescent="0.3">
      <c r="A319" s="19"/>
      <c r="B319" s="973"/>
      <c r="C319" s="974"/>
      <c r="D319" s="974"/>
      <c r="E319" s="974"/>
      <c r="F319" s="974"/>
      <c r="G319" s="1006" t="s">
        <v>130</v>
      </c>
      <c r="H319" s="1006"/>
      <c r="I319" s="1006"/>
      <c r="J319" s="1006"/>
      <c r="K319" s="1006"/>
      <c r="L319" s="1006"/>
      <c r="M319" s="1006"/>
      <c r="N319" s="1006"/>
      <c r="O319" s="1006"/>
      <c r="P319" s="1006"/>
      <c r="Q319" s="1006"/>
      <c r="R319" s="1006"/>
      <c r="S319" s="1006"/>
      <c r="T319" s="1006"/>
      <c r="U319" s="1006"/>
      <c r="V319" s="1006"/>
      <c r="W319" s="1006"/>
      <c r="X319" s="1008"/>
      <c r="Y319" s="126"/>
      <c r="Z319" s="1010" t="s">
        <v>8</v>
      </c>
      <c r="AA319" s="974"/>
      <c r="AB319" s="981">
        <f>S317-AU317</f>
        <v>3340446.875</v>
      </c>
      <c r="AC319" s="981"/>
      <c r="AD319" s="981"/>
      <c r="AE319" s="981"/>
      <c r="AF319" s="981"/>
      <c r="AG319" s="981"/>
      <c r="AH319" s="981"/>
      <c r="AI319" s="981"/>
      <c r="AJ319" s="981"/>
      <c r="AK319" s="981"/>
      <c r="AL319" s="981"/>
      <c r="AM319" s="981"/>
      <c r="AN319" s="981"/>
      <c r="AO319" s="981"/>
      <c r="AP319" s="112"/>
      <c r="AQ319" s="112"/>
      <c r="AR319" s="112"/>
      <c r="AS319" s="113"/>
      <c r="AT319" s="113"/>
      <c r="AU319" s="113"/>
      <c r="AV319" s="113"/>
      <c r="AW319" s="113"/>
      <c r="AX319" s="113"/>
      <c r="AY319" s="113"/>
      <c r="AZ319" s="114"/>
      <c r="BD319" s="1012"/>
      <c r="BE319" s="989"/>
      <c r="BF319" s="989"/>
      <c r="BG319" s="989"/>
      <c r="BH319" s="989"/>
      <c r="BI319" s="989"/>
      <c r="BJ319" s="989"/>
    </row>
    <row r="320" spans="1:62" ht="21" thickBot="1" x14ac:dyDescent="0.35">
      <c r="A320" s="34"/>
      <c r="B320" s="975"/>
      <c r="C320" s="976"/>
      <c r="D320" s="976"/>
      <c r="E320" s="976"/>
      <c r="F320" s="976"/>
      <c r="G320" s="1007"/>
      <c r="H320" s="1007"/>
      <c r="I320" s="1007"/>
      <c r="J320" s="1007"/>
      <c r="K320" s="1007"/>
      <c r="L320" s="1007"/>
      <c r="M320" s="1007"/>
      <c r="N320" s="1007"/>
      <c r="O320" s="1007"/>
      <c r="P320" s="1007"/>
      <c r="Q320" s="1007"/>
      <c r="R320" s="1007"/>
      <c r="S320" s="1007"/>
      <c r="T320" s="1007"/>
      <c r="U320" s="1007"/>
      <c r="V320" s="1007"/>
      <c r="W320" s="1007"/>
      <c r="X320" s="1009"/>
      <c r="Y320" s="128"/>
      <c r="Z320" s="1011"/>
      <c r="AA320" s="976"/>
      <c r="AB320" s="982"/>
      <c r="AC320" s="982"/>
      <c r="AD320" s="982"/>
      <c r="AE320" s="982"/>
      <c r="AF320" s="982"/>
      <c r="AG320" s="982"/>
      <c r="AH320" s="982"/>
      <c r="AI320" s="982"/>
      <c r="AJ320" s="982"/>
      <c r="AK320" s="982"/>
      <c r="AL320" s="982"/>
      <c r="AM320" s="982"/>
      <c r="AN320" s="982"/>
      <c r="AO320" s="982"/>
      <c r="AP320" s="116"/>
      <c r="AQ320" s="116"/>
      <c r="AR320" s="116"/>
      <c r="AS320" s="117"/>
      <c r="AT320" s="117"/>
      <c r="AU320" s="117"/>
      <c r="AV320" s="117"/>
      <c r="AW320" s="117"/>
      <c r="AX320" s="117"/>
      <c r="AY320" s="117"/>
      <c r="AZ320" s="118"/>
      <c r="BC320" s="376"/>
    </row>
    <row r="321" spans="1:52" ht="16.5" thickTop="1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x14ac:dyDescent="0.25">
      <c r="B322" s="1" t="s">
        <v>170</v>
      </c>
      <c r="C322" s="1" t="s">
        <v>155</v>
      </c>
      <c r="D322" s="1"/>
      <c r="E322" s="1"/>
      <c r="F322" s="1"/>
      <c r="G322" s="1"/>
      <c r="H322" s="1"/>
      <c r="I322" s="4"/>
      <c r="J322" s="1"/>
      <c r="K322" s="1"/>
      <c r="L322" s="1"/>
      <c r="M322" s="1"/>
      <c r="N322" s="1"/>
      <c r="O322" s="4"/>
      <c r="P322" s="4"/>
      <c r="Q322" s="4"/>
      <c r="R322" s="1"/>
      <c r="S322" s="108"/>
      <c r="T322" s="108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x14ac:dyDescent="0.25">
      <c r="B323" s="1">
        <v>1</v>
      </c>
      <c r="C323" s="1" t="s">
        <v>555</v>
      </c>
      <c r="D323" s="1"/>
      <c r="E323" s="1"/>
      <c r="F323" s="1"/>
      <c r="G323" s="1"/>
      <c r="H323" s="1"/>
      <c r="I323" s="4"/>
      <c r="J323" s="1"/>
      <c r="K323" s="1"/>
      <c r="L323" s="1"/>
      <c r="M323" s="1"/>
      <c r="N323" s="1"/>
      <c r="O323" s="4"/>
      <c r="P323" s="4"/>
      <c r="Q323" s="4"/>
      <c r="R323" s="1"/>
      <c r="S323" s="108"/>
      <c r="T323" s="108"/>
      <c r="U323" s="108"/>
      <c r="V323" s="108"/>
      <c r="W323" s="108"/>
      <c r="X323" s="108"/>
      <c r="Y323" s="1"/>
      <c r="Z323" s="1"/>
      <c r="AA323" s="1">
        <v>2</v>
      </c>
      <c r="AB323" s="1" t="s">
        <v>171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983">
        <v>0.6</v>
      </c>
      <c r="AS323" s="983"/>
      <c r="AT323" s="1" t="s">
        <v>8</v>
      </c>
      <c r="AU323" s="970">
        <f>'DPLK (urut)'!F36</f>
        <v>344445.92999999993</v>
      </c>
      <c r="AV323" s="971"/>
      <c r="AW323" s="971"/>
      <c r="AX323" s="971"/>
      <c r="AY323" s="971"/>
      <c r="AZ323" s="972"/>
    </row>
    <row r="324" spans="1:52" ht="3" customHeight="1" x14ac:dyDescent="0.25">
      <c r="B324" s="1"/>
      <c r="C324" s="1"/>
      <c r="D324" s="1"/>
      <c r="E324" s="1"/>
      <c r="F324" s="1"/>
      <c r="G324" s="1"/>
      <c r="H324" s="1"/>
      <c r="I324" s="4"/>
      <c r="J324" s="1"/>
      <c r="K324" s="1"/>
      <c r="L324" s="1"/>
      <c r="M324" s="1"/>
      <c r="N324" s="1"/>
      <c r="O324" s="4"/>
      <c r="P324" s="4"/>
      <c r="Q324" s="4"/>
      <c r="R324" s="1"/>
      <c r="S324" s="108"/>
      <c r="T324" s="108"/>
      <c r="U324" s="108"/>
      <c r="V324" s="108"/>
      <c r="W324" s="108"/>
      <c r="X324" s="108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x14ac:dyDescent="0.25">
      <c r="B325" s="1"/>
      <c r="C325" s="1" t="s">
        <v>127</v>
      </c>
      <c r="D325" s="1"/>
      <c r="E325" s="1"/>
      <c r="F325" s="1"/>
      <c r="G325" s="1"/>
      <c r="H325" s="1"/>
      <c r="I325" s="4"/>
      <c r="J325" s="1"/>
      <c r="K325" s="1"/>
      <c r="L325" s="1"/>
      <c r="M325" s="1"/>
      <c r="N325" s="1"/>
      <c r="O325" s="969">
        <v>3.0000000000000001E-3</v>
      </c>
      <c r="P325" s="969"/>
      <c r="Q325" s="4" t="s">
        <v>8</v>
      </c>
      <c r="R325" s="1"/>
      <c r="S325" s="970">
        <f>'BPJS Ketenagakerjaan'!F42</f>
        <v>13281.531000000001</v>
      </c>
      <c r="T325" s="971"/>
      <c r="U325" s="971"/>
      <c r="V325" s="971"/>
      <c r="W325" s="971"/>
      <c r="X325" s="972"/>
      <c r="Y325" s="1"/>
      <c r="Z325" s="1"/>
      <c r="AA325" s="1">
        <v>3</v>
      </c>
      <c r="AB325" s="1" t="s">
        <v>186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983">
        <v>0.05</v>
      </c>
      <c r="AO325" s="984"/>
      <c r="AP325" s="1"/>
      <c r="AQ325" s="1"/>
      <c r="AR325" s="1"/>
      <c r="AS325" s="1"/>
      <c r="AT325" s="1" t="s">
        <v>8</v>
      </c>
      <c r="AU325" s="970">
        <v>0</v>
      </c>
      <c r="AV325" s="971"/>
      <c r="AW325" s="971"/>
      <c r="AX325" s="971"/>
      <c r="AY325" s="971"/>
      <c r="AZ325" s="972"/>
    </row>
    <row r="326" spans="1:52" ht="3" customHeight="1" x14ac:dyDescent="0.25">
      <c r="B326" s="1"/>
      <c r="C326" s="1"/>
      <c r="D326" s="1"/>
      <c r="E326" s="1"/>
      <c r="F326" s="1"/>
      <c r="G326" s="1"/>
      <c r="H326" s="1"/>
      <c r="I326" s="4"/>
      <c r="J326" s="1"/>
      <c r="K326" s="1"/>
      <c r="L326" s="1"/>
      <c r="M326" s="1"/>
      <c r="N326" s="1"/>
      <c r="O326" s="109"/>
      <c r="P326" s="109"/>
      <c r="Q326" s="4"/>
      <c r="R326" s="1"/>
      <c r="S326" s="106"/>
      <c r="T326" s="106"/>
      <c r="U326" s="106"/>
      <c r="V326" s="106"/>
      <c r="W326" s="106"/>
      <c r="X326" s="106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x14ac:dyDescent="0.25">
      <c r="B327" s="1"/>
      <c r="C327" s="1" t="s">
        <v>131</v>
      </c>
      <c r="D327" s="1"/>
      <c r="E327" s="1"/>
      <c r="F327" s="1"/>
      <c r="G327" s="1"/>
      <c r="H327" s="1"/>
      <c r="I327" s="4"/>
      <c r="J327" s="1"/>
      <c r="K327" s="1"/>
      <c r="L327" s="1"/>
      <c r="M327" s="1"/>
      <c r="N327" s="1"/>
      <c r="O327" s="969">
        <v>8.8999999999999999E-3</v>
      </c>
      <c r="P327" s="969"/>
      <c r="Q327" s="4" t="s">
        <v>8</v>
      </c>
      <c r="R327" s="1"/>
      <c r="S327" s="970">
        <f>'BPJS Ketenagakerjaan'!H42</f>
        <v>39401.8753</v>
      </c>
      <c r="T327" s="971"/>
      <c r="U327" s="971"/>
      <c r="V327" s="971"/>
      <c r="W327" s="971"/>
      <c r="X327" s="972"/>
      <c r="Y327" s="1"/>
      <c r="Z327" s="1"/>
      <c r="AA327" s="1">
        <v>4</v>
      </c>
      <c r="AB327" s="1" t="s">
        <v>554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 t="s">
        <v>8</v>
      </c>
      <c r="AU327" s="970">
        <f>'BPJS Kesehatan'!G48</f>
        <v>177087.08000000002</v>
      </c>
      <c r="AV327" s="971"/>
      <c r="AW327" s="971"/>
      <c r="AX327" s="971"/>
      <c r="AY327" s="971"/>
      <c r="AZ327" s="972"/>
    </row>
    <row r="328" spans="1:52" ht="3" customHeight="1" x14ac:dyDescent="0.25">
      <c r="B328" s="1"/>
      <c r="C328" s="1"/>
      <c r="D328" s="1"/>
      <c r="E328" s="1"/>
      <c r="F328" s="1"/>
      <c r="G328" s="1"/>
      <c r="H328" s="1"/>
      <c r="I328" s="4"/>
      <c r="J328" s="1"/>
      <c r="K328" s="1"/>
      <c r="L328" s="1"/>
      <c r="M328" s="1"/>
      <c r="N328" s="1"/>
      <c r="O328" s="109"/>
      <c r="P328" s="109"/>
      <c r="Q328" s="4"/>
      <c r="R328" s="1"/>
      <c r="S328" s="106"/>
      <c r="T328" s="106"/>
      <c r="U328" s="106"/>
      <c r="V328" s="106"/>
      <c r="W328" s="106"/>
      <c r="X328" s="106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x14ac:dyDescent="0.25">
      <c r="B329" s="1"/>
      <c r="C329" s="1" t="s">
        <v>156</v>
      </c>
      <c r="D329" s="1"/>
      <c r="E329" s="1"/>
      <c r="F329" s="1"/>
      <c r="G329" s="1"/>
      <c r="H329" s="1"/>
      <c r="I329" s="4"/>
      <c r="J329" s="1"/>
      <c r="K329" s="1"/>
      <c r="L329" s="1"/>
      <c r="M329" s="1"/>
      <c r="N329" s="1"/>
      <c r="O329" s="969">
        <v>3.6999999999999998E-2</v>
      </c>
      <c r="P329" s="969"/>
      <c r="Q329" s="4" t="s">
        <v>8</v>
      </c>
      <c r="R329" s="1"/>
      <c r="S329" s="970">
        <f>'BPJS Ketenagakerjaan'!M42</f>
        <v>163805.549</v>
      </c>
      <c r="T329" s="971"/>
      <c r="U329" s="971"/>
      <c r="V329" s="971"/>
      <c r="W329" s="971"/>
      <c r="X329" s="972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3" customHeight="1" x14ac:dyDescent="0.25">
      <c r="B330" s="1"/>
      <c r="C330" s="1"/>
      <c r="D330" s="1"/>
      <c r="E330" s="1"/>
      <c r="F330" s="1"/>
      <c r="G330" s="1"/>
      <c r="H330" s="1"/>
      <c r="I330" s="4"/>
      <c r="J330" s="1"/>
      <c r="K330" s="1"/>
      <c r="L330" s="1"/>
      <c r="M330" s="1"/>
      <c r="N330" s="1"/>
      <c r="O330" s="507"/>
      <c r="P330" s="507"/>
      <c r="Q330" s="4"/>
      <c r="R330" s="1"/>
      <c r="S330" s="508"/>
      <c r="T330" s="508"/>
      <c r="U330" s="508"/>
      <c r="V330" s="508"/>
      <c r="W330" s="508"/>
      <c r="X330" s="508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x14ac:dyDescent="0.25">
      <c r="B331" s="1"/>
      <c r="C331" s="1" t="s">
        <v>602</v>
      </c>
      <c r="D331" s="1"/>
      <c r="E331" s="1"/>
      <c r="F331" s="1"/>
      <c r="G331" s="1"/>
      <c r="H331" s="1"/>
      <c r="I331" s="4"/>
      <c r="J331" s="1"/>
      <c r="K331" s="1"/>
      <c r="L331" s="1"/>
      <c r="M331" s="1"/>
      <c r="N331" s="1"/>
      <c r="O331" s="969">
        <v>0.02</v>
      </c>
      <c r="P331" s="969"/>
      <c r="Q331" s="4" t="s">
        <v>8</v>
      </c>
      <c r="R331" s="1"/>
      <c r="S331" s="970">
        <f>'BPJS Ketenagakerjaan'!R42</f>
        <v>88543.540000000008</v>
      </c>
      <c r="T331" s="971"/>
      <c r="U331" s="971"/>
      <c r="V331" s="971"/>
      <c r="W331" s="971"/>
      <c r="X331" s="972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x14ac:dyDescent="0.25">
      <c r="B332" s="1"/>
      <c r="C332" s="1"/>
      <c r="D332" s="1"/>
      <c r="E332" s="1"/>
      <c r="F332" s="1"/>
      <c r="G332" s="1"/>
      <c r="H332" s="1"/>
      <c r="I332" s="4"/>
      <c r="J332" s="1"/>
      <c r="K332" s="1"/>
      <c r="L332" s="1"/>
      <c r="M332" s="1"/>
      <c r="N332" s="1"/>
      <c r="O332" s="109"/>
      <c r="P332" s="109"/>
      <c r="Q332" s="4"/>
      <c r="R332" s="1"/>
      <c r="S332" s="108"/>
      <c r="T332" s="108"/>
      <c r="U332" s="108"/>
      <c r="V332" s="108"/>
      <c r="W332" s="108"/>
      <c r="X332" s="108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5" spans="1:52" ht="15.7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2" ht="18.75" x14ac:dyDescent="0.3">
      <c r="A336" s="1"/>
      <c r="B336" s="1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 t="s">
        <v>350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1"/>
      <c r="AY336" s="1"/>
    </row>
    <row r="337" spans="1:52" ht="15.75" x14ac:dyDescent="0.25">
      <c r="A337" s="1"/>
      <c r="B337" s="1"/>
      <c r="C337" s="1"/>
      <c r="D337" s="1"/>
      <c r="E337" s="1"/>
      <c r="F337" s="1"/>
      <c r="G337" s="1"/>
      <c r="H337" s="1"/>
      <c r="I337" s="3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2" ht="22.5" x14ac:dyDescent="0.3">
      <c r="A338" s="1"/>
      <c r="B338" s="1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1" t="s">
        <v>15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1"/>
      <c r="AY338" s="1"/>
    </row>
    <row r="339" spans="1:52" ht="15.75" x14ac:dyDescent="0.25">
      <c r="A339" s="1"/>
      <c r="B339" s="1"/>
      <c r="C339" s="1"/>
      <c r="D339" s="1"/>
      <c r="E339" s="1"/>
      <c r="F339" s="1"/>
      <c r="G339" s="1"/>
      <c r="H339" s="1"/>
      <c r="I339" s="3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2" ht="15.75" x14ac:dyDescent="0.25">
      <c r="A340" s="1"/>
      <c r="B340" s="5"/>
      <c r="C340" s="6" t="s">
        <v>7</v>
      </c>
      <c r="D340" s="7"/>
      <c r="E340" s="7"/>
      <c r="F340" s="7"/>
      <c r="G340" s="7"/>
      <c r="H340" s="7"/>
      <c r="I340" s="11" t="s">
        <v>8</v>
      </c>
      <c r="J340" s="7"/>
      <c r="K340" s="994" t="str">
        <f>'Rekap1 +tunjangan'!B62</f>
        <v>SUNTANI</v>
      </c>
      <c r="L340" s="995"/>
      <c r="M340" s="995"/>
      <c r="N340" s="995"/>
      <c r="O340" s="995"/>
      <c r="P340" s="995"/>
      <c r="Q340" s="995"/>
      <c r="R340" s="995"/>
      <c r="S340" s="995"/>
      <c r="T340" s="995"/>
      <c r="U340" s="995"/>
      <c r="V340" s="995"/>
      <c r="W340" s="995"/>
      <c r="X340" s="996"/>
      <c r="Y340" s="90"/>
      <c r="Z340" s="1"/>
      <c r="AA340" s="8" t="str">
        <f>AA6</f>
        <v>Divisi</v>
      </c>
      <c r="AB340" s="7"/>
      <c r="AC340" s="7"/>
      <c r="AD340" s="7"/>
      <c r="AE340" s="7"/>
      <c r="AF340" s="11" t="s">
        <v>8</v>
      </c>
      <c r="AG340" s="7"/>
      <c r="AH340" s="994" t="str">
        <f>AH6</f>
        <v>UMUM &amp; ASET</v>
      </c>
      <c r="AI340" s="994"/>
      <c r="AJ340" s="994"/>
      <c r="AK340" s="994"/>
      <c r="AL340" s="994"/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994"/>
      <c r="AX340" s="994"/>
      <c r="AY340" s="1004"/>
    </row>
    <row r="341" spans="1:52" ht="3" customHeight="1" x14ac:dyDescent="0.25">
      <c r="A341" s="1"/>
      <c r="B341" s="1"/>
      <c r="C341" s="1"/>
      <c r="D341" s="1"/>
      <c r="E341" s="1"/>
      <c r="F341" s="1"/>
      <c r="G341" s="1"/>
      <c r="H341" s="1"/>
      <c r="I341" s="10"/>
      <c r="J341" s="1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1"/>
      <c r="AA341" s="2"/>
      <c r="AB341" s="1"/>
      <c r="AC341" s="1"/>
      <c r="AD341" s="1"/>
      <c r="AE341" s="1"/>
      <c r="AF341" s="12"/>
      <c r="AG341" s="1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1"/>
      <c r="AY341" s="1"/>
    </row>
    <row r="342" spans="1:52" ht="15.75" x14ac:dyDescent="0.25">
      <c r="A342" s="1"/>
      <c r="B342" s="5"/>
      <c r="C342" s="6" t="s">
        <v>21</v>
      </c>
      <c r="D342" s="7"/>
      <c r="E342" s="7"/>
      <c r="F342" s="7"/>
      <c r="G342" s="7"/>
      <c r="H342" s="7"/>
      <c r="I342" s="11" t="s">
        <v>8</v>
      </c>
      <c r="J342" s="7"/>
      <c r="K342" s="994" t="s">
        <v>135</v>
      </c>
      <c r="L342" s="995"/>
      <c r="M342" s="995"/>
      <c r="N342" s="995"/>
      <c r="O342" s="995"/>
      <c r="P342" s="995"/>
      <c r="Q342" s="995"/>
      <c r="R342" s="995"/>
      <c r="S342" s="995"/>
      <c r="T342" s="995"/>
      <c r="U342" s="995"/>
      <c r="V342" s="995"/>
      <c r="W342" s="995"/>
      <c r="X342" s="996"/>
      <c r="Y342" s="90"/>
      <c r="Z342" s="1"/>
      <c r="AA342" s="8" t="s">
        <v>12</v>
      </c>
      <c r="AB342" s="7"/>
      <c r="AC342" s="7"/>
      <c r="AD342" s="7"/>
      <c r="AE342" s="7"/>
      <c r="AF342" s="11" t="s">
        <v>8</v>
      </c>
      <c r="AG342" s="7"/>
      <c r="AH342" s="997">
        <f>pandu!AH8</f>
        <v>42659</v>
      </c>
      <c r="AI342" s="997"/>
      <c r="AJ342" s="997"/>
      <c r="AK342" s="997"/>
      <c r="AL342" s="997"/>
      <c r="AM342" s="67" t="s">
        <v>18</v>
      </c>
      <c r="AN342" s="7"/>
      <c r="AO342" s="997">
        <f>pandu!AO8</f>
        <v>42689</v>
      </c>
      <c r="AP342" s="997"/>
      <c r="AQ342" s="997"/>
      <c r="AR342" s="997"/>
      <c r="AS342" s="997"/>
      <c r="AT342" s="68"/>
      <c r="AU342" s="68"/>
      <c r="AV342" s="68"/>
      <c r="AW342" s="68"/>
      <c r="AX342" s="7"/>
      <c r="AY342" s="74"/>
    </row>
    <row r="343" spans="1:52" ht="3" customHeight="1" x14ac:dyDescent="0.25">
      <c r="A343" s="1"/>
      <c r="B343" s="1"/>
      <c r="C343" s="1"/>
      <c r="D343" s="1"/>
      <c r="E343" s="1"/>
      <c r="F343" s="1"/>
      <c r="G343" s="1"/>
      <c r="H343" s="1"/>
      <c r="I343" s="10"/>
      <c r="J343" s="1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1"/>
      <c r="AA343" s="2"/>
      <c r="AB343" s="1"/>
      <c r="AC343" s="1"/>
      <c r="AD343" s="1"/>
      <c r="AE343" s="1"/>
      <c r="AF343" s="12"/>
      <c r="AG343" s="1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1"/>
      <c r="AY343" s="1"/>
    </row>
    <row r="344" spans="1:52" ht="15.75" x14ac:dyDescent="0.25">
      <c r="A344" s="1"/>
      <c r="B344" s="5"/>
      <c r="C344" s="6" t="s">
        <v>6</v>
      </c>
      <c r="D344" s="7"/>
      <c r="E344" s="7"/>
      <c r="F344" s="7"/>
      <c r="G344" s="7"/>
      <c r="H344" s="7"/>
      <c r="I344" s="11" t="s">
        <v>8</v>
      </c>
      <c r="J344" s="7"/>
      <c r="K344" s="999" t="s">
        <v>450</v>
      </c>
      <c r="L344" s="1000"/>
      <c r="M344" s="1000"/>
      <c r="N344" s="1000"/>
      <c r="O344" s="1000"/>
      <c r="P344" s="1000"/>
      <c r="Q344" s="1000"/>
      <c r="R344" s="1000"/>
      <c r="S344" s="1000"/>
      <c r="T344" s="1000"/>
      <c r="U344" s="1000"/>
      <c r="V344" s="1000"/>
      <c r="W344" s="1000"/>
      <c r="X344" s="1001"/>
      <c r="Y344" s="91"/>
      <c r="Z344" s="1"/>
      <c r="AA344" s="8" t="s">
        <v>13</v>
      </c>
      <c r="AB344" s="7"/>
      <c r="AC344" s="7"/>
      <c r="AD344" s="7"/>
      <c r="AE344" s="7"/>
      <c r="AF344" s="11" t="s">
        <v>8</v>
      </c>
      <c r="AG344" s="7"/>
      <c r="AH344" s="1002">
        <f>'Rekap1 +tunjangan'!C62</f>
        <v>38176</v>
      </c>
      <c r="AI344" s="997"/>
      <c r="AJ344" s="997"/>
      <c r="AK344" s="997"/>
      <c r="AL344" s="997"/>
      <c r="AM344" s="997"/>
      <c r="AN344" s="997"/>
      <c r="AO344" s="997"/>
      <c r="AP344" s="997"/>
      <c r="AQ344" s="997"/>
      <c r="AR344" s="997"/>
      <c r="AS344" s="997"/>
      <c r="AT344" s="997"/>
      <c r="AU344" s="997"/>
      <c r="AV344" s="997"/>
      <c r="AW344" s="997"/>
      <c r="AX344" s="7"/>
      <c r="AY344" s="74"/>
    </row>
    <row r="345" spans="1:52" ht="3" customHeight="1" x14ac:dyDescent="0.25">
      <c r="A345" s="1"/>
      <c r="B345" s="1"/>
      <c r="C345" s="1"/>
      <c r="D345" s="1"/>
      <c r="E345" s="1"/>
      <c r="F345" s="1"/>
      <c r="G345" s="1"/>
      <c r="H345" s="1"/>
      <c r="I345" s="10"/>
      <c r="J345" s="1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1"/>
      <c r="AA345" s="2"/>
      <c r="AB345" s="1"/>
      <c r="AC345" s="1"/>
      <c r="AD345" s="1"/>
      <c r="AE345" s="1"/>
      <c r="AF345" s="12"/>
      <c r="AG345" s="1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1"/>
      <c r="AY345" s="1"/>
    </row>
    <row r="346" spans="1:52" ht="15.75" x14ac:dyDescent="0.25">
      <c r="A346" s="1"/>
      <c r="B346" s="5"/>
      <c r="C346" s="6" t="s">
        <v>104</v>
      </c>
      <c r="D346" s="7"/>
      <c r="E346" s="7"/>
      <c r="F346" s="7"/>
      <c r="G346" s="7"/>
      <c r="H346" s="7"/>
      <c r="I346" s="87" t="s">
        <v>8</v>
      </c>
      <c r="J346" s="7"/>
      <c r="K346" s="994" t="s">
        <v>158</v>
      </c>
      <c r="L346" s="995"/>
      <c r="M346" s="995"/>
      <c r="N346" s="995"/>
      <c r="O346" s="995"/>
      <c r="P346" s="995"/>
      <c r="Q346" s="995"/>
      <c r="R346" s="995"/>
      <c r="S346" s="995"/>
      <c r="T346" s="995"/>
      <c r="U346" s="995"/>
      <c r="V346" s="995"/>
      <c r="W346" s="995"/>
      <c r="X346" s="996"/>
      <c r="Y346" s="90"/>
      <c r="Z346" s="1"/>
      <c r="AA346" s="8" t="s">
        <v>14</v>
      </c>
      <c r="AB346" s="7"/>
      <c r="AC346" s="7"/>
      <c r="AD346" s="7"/>
      <c r="AE346" s="7"/>
      <c r="AF346" s="11" t="s">
        <v>8</v>
      </c>
      <c r="AG346" s="7"/>
      <c r="AH346" s="1014" t="s">
        <v>463</v>
      </c>
      <c r="AI346" s="994"/>
      <c r="AJ346" s="994"/>
      <c r="AK346" s="994"/>
      <c r="AL346" s="994"/>
      <c r="AM346" s="994"/>
      <c r="AN346" s="67" t="s">
        <v>161</v>
      </c>
      <c r="AO346" s="67"/>
      <c r="AP346" s="67"/>
      <c r="AQ346" s="67"/>
      <c r="AR346" s="67"/>
      <c r="AS346" s="67"/>
      <c r="AT346" s="67"/>
      <c r="AU346" s="67"/>
      <c r="AV346" s="67"/>
      <c r="AW346" s="67"/>
      <c r="AX346" s="7"/>
      <c r="AY346" s="74"/>
    </row>
    <row r="347" spans="1:52" ht="15.75" x14ac:dyDescent="0.25">
      <c r="A347" s="1"/>
      <c r="B347" s="1"/>
      <c r="C347" s="1"/>
      <c r="D347" s="1"/>
      <c r="E347" s="1"/>
      <c r="F347" s="1"/>
      <c r="G347" s="1"/>
      <c r="H347" s="1"/>
      <c r="I347" s="3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2" ht="15.75" x14ac:dyDescent="0.25">
      <c r="A348" s="1"/>
      <c r="B348" s="1" t="s">
        <v>167</v>
      </c>
      <c r="C348" s="1" t="s">
        <v>0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4"/>
      <c r="Q348" s="4" t="s">
        <v>8</v>
      </c>
      <c r="R348" s="1"/>
      <c r="S348" s="970">
        <f>'Rekap1 +tunjangan'!E62</f>
        <v>3827177</v>
      </c>
      <c r="T348" s="971"/>
      <c r="U348" s="971"/>
      <c r="V348" s="971"/>
      <c r="W348" s="971"/>
      <c r="X348" s="972"/>
      <c r="Y348" s="108"/>
      <c r="Z348" s="1"/>
      <c r="AA348" s="1" t="s">
        <v>166</v>
      </c>
      <c r="AB348" s="1" t="s">
        <v>153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3" customHeight="1" x14ac:dyDescent="0.25">
      <c r="A349" s="1"/>
      <c r="B349" s="1"/>
      <c r="C349" s="1"/>
      <c r="D349" s="1"/>
      <c r="E349" s="1"/>
      <c r="F349" s="1"/>
      <c r="G349" s="1"/>
      <c r="H349" s="1"/>
      <c r="I349" s="3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x14ac:dyDescent="0.25">
      <c r="A350" s="1"/>
      <c r="B350" s="1" t="s">
        <v>168</v>
      </c>
      <c r="C350" s="1" t="s">
        <v>125</v>
      </c>
      <c r="D350" s="1"/>
      <c r="E350" s="1"/>
      <c r="F350" s="1"/>
      <c r="G350" s="1"/>
      <c r="H350" s="1"/>
      <c r="I350" s="1"/>
      <c r="J350" s="1"/>
      <c r="K350" s="16"/>
      <c r="L350" s="16"/>
      <c r="M350" s="16"/>
      <c r="N350" s="16"/>
      <c r="O350" s="1"/>
      <c r="P350" s="4"/>
      <c r="Q350" s="4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 t="s">
        <v>108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 t="s">
        <v>8</v>
      </c>
      <c r="AU350" s="970">
        <v>0</v>
      </c>
      <c r="AV350" s="971"/>
      <c r="AW350" s="971"/>
      <c r="AX350" s="971"/>
      <c r="AY350" s="971"/>
      <c r="AZ350" s="972"/>
    </row>
    <row r="351" spans="1:52" ht="3" customHeight="1" x14ac:dyDescent="0.25">
      <c r="A351" s="1"/>
      <c r="B351" s="1"/>
      <c r="C351" s="1"/>
      <c r="D351" s="1"/>
      <c r="E351" s="1"/>
      <c r="F351" s="1"/>
      <c r="G351" s="1"/>
      <c r="H351" s="1"/>
      <c r="I351" s="4"/>
      <c r="J351" s="1"/>
      <c r="K351" s="39"/>
      <c r="L351" s="39"/>
      <c r="M351" s="39"/>
      <c r="N351" s="39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39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x14ac:dyDescent="0.25">
      <c r="A352" s="1"/>
      <c r="B352" s="1"/>
      <c r="C352" s="1" t="s">
        <v>20</v>
      </c>
      <c r="D352" s="1"/>
      <c r="E352" s="1"/>
      <c r="F352" s="1"/>
      <c r="G352" s="1"/>
      <c r="H352" s="1"/>
      <c r="I352" s="4"/>
      <c r="J352" s="1"/>
      <c r="K352" s="1"/>
      <c r="L352" s="1"/>
      <c r="M352" s="1"/>
      <c r="N352" s="1"/>
      <c r="O352" s="1"/>
      <c r="P352" s="4"/>
      <c r="Q352" s="4" t="s">
        <v>8</v>
      </c>
      <c r="R352" s="1"/>
      <c r="S352" s="970">
        <f>'Rekap1 +tunjangan'!G62</f>
        <v>600000</v>
      </c>
      <c r="T352" s="971"/>
      <c r="U352" s="971"/>
      <c r="V352" s="971"/>
      <c r="W352" s="971"/>
      <c r="X352" s="972"/>
      <c r="Y352" s="108"/>
      <c r="Z352" s="1"/>
      <c r="AA352" s="1"/>
      <c r="AB352" s="1" t="s">
        <v>550</v>
      </c>
      <c r="AC352" s="1"/>
      <c r="AD352" s="1"/>
      <c r="AE352" s="1"/>
      <c r="AF352" s="4"/>
      <c r="AG352" s="15"/>
      <c r="AH352" s="16"/>
      <c r="AI352" s="16"/>
      <c r="AJ352" s="992"/>
      <c r="AK352" s="993"/>
      <c r="AL352" s="16"/>
      <c r="AM352" s="16"/>
      <c r="AN352" s="16"/>
      <c r="AO352" s="15"/>
      <c r="AP352" s="992"/>
      <c r="AQ352" s="993"/>
      <c r="AR352" s="107"/>
      <c r="AS352" s="1"/>
      <c r="AT352" s="1" t="s">
        <v>8</v>
      </c>
      <c r="AU352" s="970">
        <f>'Rekap1 +tunjangan'!AM62</f>
        <v>44271.770000000004</v>
      </c>
      <c r="AV352" s="971"/>
      <c r="AW352" s="971"/>
      <c r="AX352" s="971"/>
      <c r="AY352" s="971"/>
      <c r="AZ352" s="972"/>
    </row>
    <row r="353" spans="1:55" ht="3" customHeight="1" x14ac:dyDescent="0.25">
      <c r="A353" s="1"/>
      <c r="B353" s="1"/>
      <c r="C353" s="1"/>
      <c r="D353" s="1"/>
      <c r="E353" s="1"/>
      <c r="F353" s="1"/>
      <c r="G353" s="1"/>
      <c r="H353" s="1"/>
      <c r="I353" s="4"/>
      <c r="J353" s="1"/>
      <c r="K353" s="1"/>
      <c r="L353" s="1"/>
      <c r="M353" s="15"/>
      <c r="N353" s="15"/>
      <c r="O353" s="1"/>
      <c r="P353" s="4"/>
      <c r="Q353" s="4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39"/>
      <c r="AG353" s="1"/>
      <c r="AH353" s="1"/>
      <c r="AI353" s="1"/>
      <c r="AJ353" s="1">
        <v>0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>
        <v>0</v>
      </c>
      <c r="AX353" s="1"/>
      <c r="AY353" s="1"/>
      <c r="AZ353" s="1"/>
    </row>
    <row r="354" spans="1:55" ht="15.75" x14ac:dyDescent="0.25">
      <c r="A354" s="1"/>
      <c r="B354" s="1"/>
      <c r="C354" s="1" t="s">
        <v>41</v>
      </c>
      <c r="D354" s="1"/>
      <c r="E354" s="1"/>
      <c r="F354" s="1"/>
      <c r="G354" s="1"/>
      <c r="H354" s="1"/>
      <c r="I354" s="4"/>
      <c r="J354" s="1"/>
      <c r="K354" s="1"/>
      <c r="L354" s="1"/>
      <c r="M354" s="1"/>
      <c r="N354" s="1"/>
      <c r="O354" s="1"/>
      <c r="P354" s="4"/>
      <c r="Q354" s="4" t="s">
        <v>8</v>
      </c>
      <c r="R354" s="1"/>
      <c r="S354" s="970">
        <f>'Rekap1 +tunjangan'!H62</f>
        <v>200000</v>
      </c>
      <c r="T354" s="971"/>
      <c r="U354" s="971"/>
      <c r="V354" s="971"/>
      <c r="W354" s="971"/>
      <c r="X354" s="972"/>
      <c r="Y354" s="108"/>
      <c r="Z354" s="1"/>
      <c r="AA354" s="1"/>
      <c r="AB354" s="1" t="s">
        <v>88</v>
      </c>
      <c r="AC354" s="1"/>
      <c r="AD354" s="1"/>
      <c r="AE354" s="1"/>
      <c r="AF354" s="4"/>
      <c r="AG354" s="15"/>
      <c r="AH354" s="16"/>
      <c r="AI354" s="16"/>
      <c r="AJ354" s="992"/>
      <c r="AK354" s="992"/>
      <c r="AL354" s="16"/>
      <c r="AM354" s="16"/>
      <c r="AN354" s="16"/>
      <c r="AO354" s="15"/>
      <c r="AP354" s="992"/>
      <c r="AQ354" s="992"/>
      <c r="AR354" s="119"/>
      <c r="AS354" s="1"/>
      <c r="AT354" s="1" t="s">
        <v>8</v>
      </c>
      <c r="AU354" s="970">
        <f>'Rekap1 +tunjangan'!AF62</f>
        <v>95679.425000000003</v>
      </c>
      <c r="AV354" s="971"/>
      <c r="AW354" s="971"/>
      <c r="AX354" s="971"/>
      <c r="AY354" s="971"/>
      <c r="AZ354" s="972"/>
    </row>
    <row r="355" spans="1:55" ht="3" customHeight="1" x14ac:dyDescent="0.25">
      <c r="A355" s="1"/>
      <c r="B355" s="1"/>
      <c r="C355" s="1"/>
      <c r="D355" s="1"/>
      <c r="E355" s="1"/>
      <c r="F355" s="1"/>
      <c r="G355" s="1"/>
      <c r="H355" s="1"/>
      <c r="I355" s="4"/>
      <c r="J355" s="1"/>
      <c r="K355" s="1"/>
      <c r="L355" s="1"/>
      <c r="M355" s="1"/>
      <c r="N355" s="1"/>
      <c r="O355" s="1"/>
      <c r="P355" s="39"/>
      <c r="Q355" s="39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39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5" ht="15.75" x14ac:dyDescent="0.25">
      <c r="A356" s="1"/>
      <c r="B356" s="1"/>
      <c r="C356" s="1" t="s">
        <v>21</v>
      </c>
      <c r="D356" s="1"/>
      <c r="E356" s="1"/>
      <c r="F356" s="1"/>
      <c r="G356" s="1"/>
      <c r="H356" s="1"/>
      <c r="I356" s="4"/>
      <c r="J356" s="1"/>
      <c r="K356" s="1"/>
      <c r="L356" s="1"/>
      <c r="M356" s="1"/>
      <c r="N356" s="1"/>
      <c r="O356" s="1"/>
      <c r="P356" s="4"/>
      <c r="Q356" s="4" t="s">
        <v>8</v>
      </c>
      <c r="R356" s="1"/>
      <c r="S356" s="970">
        <f>'Rekap1 +tunjangan'!I62</f>
        <v>0</v>
      </c>
      <c r="T356" s="971"/>
      <c r="U356" s="971"/>
      <c r="V356" s="971"/>
      <c r="W356" s="971"/>
      <c r="X356" s="972"/>
      <c r="Y356" s="108"/>
      <c r="Z356" s="1"/>
      <c r="AA356" s="1"/>
      <c r="AB356" s="1" t="s">
        <v>551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 t="s">
        <v>8</v>
      </c>
      <c r="AU356" s="1013"/>
      <c r="AV356" s="1013"/>
      <c r="AW356" s="1013"/>
      <c r="AX356" s="1013"/>
      <c r="AY356" s="1013"/>
      <c r="AZ356" s="1013"/>
    </row>
    <row r="357" spans="1:55" ht="3" customHeight="1" x14ac:dyDescent="0.25">
      <c r="A357" s="1"/>
      <c r="B357" s="1"/>
      <c r="C357" s="1"/>
      <c r="D357" s="1"/>
      <c r="E357" s="1"/>
      <c r="F357" s="1"/>
      <c r="G357" s="1"/>
      <c r="H357" s="1"/>
      <c r="I357" s="4"/>
      <c r="J357" s="1"/>
      <c r="K357" s="1"/>
      <c r="L357" s="1"/>
      <c r="M357" s="1"/>
      <c r="N357" s="1"/>
      <c r="O357" s="1"/>
      <c r="P357" s="39"/>
      <c r="Q357" s="39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39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5" ht="15.75" x14ac:dyDescent="0.25">
      <c r="A358" s="1"/>
      <c r="B358" s="1"/>
      <c r="C358" s="1" t="s">
        <v>1</v>
      </c>
      <c r="D358" s="1"/>
      <c r="E358" s="1"/>
      <c r="F358" s="1"/>
      <c r="G358" s="1"/>
      <c r="H358" s="1"/>
      <c r="I358" s="4"/>
      <c r="J358" s="1"/>
      <c r="K358" s="990">
        <f>'Rekap1 +tunjangan'!D62</f>
        <v>23</v>
      </c>
      <c r="L358" s="991"/>
      <c r="M358" s="130" t="s">
        <v>31</v>
      </c>
      <c r="N358" s="107"/>
      <c r="O358" s="1"/>
      <c r="P358" s="4"/>
      <c r="Q358" s="4" t="s">
        <v>8</v>
      </c>
      <c r="R358" s="1"/>
      <c r="S358" s="970">
        <f>'Rekap1 +tunjangan'!N62</f>
        <v>690000</v>
      </c>
      <c r="T358" s="971"/>
      <c r="U358" s="971"/>
      <c r="V358" s="971"/>
      <c r="W358" s="971"/>
      <c r="X358" s="972"/>
      <c r="Y358" s="108"/>
      <c r="Z358" s="1"/>
      <c r="AA358" s="1"/>
      <c r="AB358" s="1" t="s">
        <v>128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969">
        <v>0.02</v>
      </c>
      <c r="AN358" s="969"/>
      <c r="AO358" s="969"/>
      <c r="AP358" s="1"/>
      <c r="AQ358" s="1"/>
      <c r="AR358" s="1"/>
      <c r="AS358" s="1"/>
      <c r="AT358" s="1" t="s">
        <v>8</v>
      </c>
      <c r="AU358" s="970">
        <f>'BPJS Ketenagakerjaan'!K43</f>
        <v>88543.540000000008</v>
      </c>
      <c r="AV358" s="971"/>
      <c r="AW358" s="971"/>
      <c r="AX358" s="971"/>
      <c r="AY358" s="971"/>
      <c r="AZ358" s="972"/>
    </row>
    <row r="359" spans="1:55" ht="3" customHeight="1" x14ac:dyDescent="0.25">
      <c r="A359" s="1"/>
      <c r="B359" s="1"/>
      <c r="C359" s="1"/>
      <c r="D359" s="1"/>
      <c r="E359" s="1"/>
      <c r="F359" s="1"/>
      <c r="G359" s="1"/>
      <c r="H359" s="1"/>
      <c r="I359" s="4"/>
      <c r="J359" s="1"/>
      <c r="K359" s="1"/>
      <c r="L359" s="1"/>
      <c r="M359" s="37"/>
      <c r="N359" s="1"/>
      <c r="O359" s="1"/>
      <c r="P359" s="4"/>
      <c r="Q359" s="4"/>
      <c r="R359" s="1"/>
      <c r="S359" s="108"/>
      <c r="T359" s="108"/>
      <c r="U359" s="108"/>
      <c r="V359" s="108"/>
      <c r="W359" s="108"/>
      <c r="X359" s="108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5" ht="15.75" x14ac:dyDescent="0.25">
      <c r="A360" s="1"/>
      <c r="B360" s="1"/>
      <c r="C360" s="1" t="s">
        <v>2</v>
      </c>
      <c r="D360" s="1"/>
      <c r="E360" s="1"/>
      <c r="F360" s="1"/>
      <c r="G360" s="1"/>
      <c r="H360" s="1"/>
      <c r="I360" s="4"/>
      <c r="J360" s="1"/>
      <c r="K360" s="990">
        <f>K358</f>
        <v>23</v>
      </c>
      <c r="L360" s="991"/>
      <c r="M360" s="130" t="s">
        <v>31</v>
      </c>
      <c r="N360" s="107"/>
      <c r="O360" s="1"/>
      <c r="P360" s="4"/>
      <c r="Q360" s="4" t="s">
        <v>8</v>
      </c>
      <c r="R360" s="1"/>
      <c r="S360" s="970">
        <f>'Rekap1 +tunjangan'!P62</f>
        <v>736000</v>
      </c>
      <c r="T360" s="971"/>
      <c r="U360" s="971"/>
      <c r="V360" s="971"/>
      <c r="W360" s="971"/>
      <c r="X360" s="972"/>
      <c r="Y360" s="108"/>
      <c r="Z360" s="1"/>
      <c r="AA360" s="1"/>
      <c r="AB360" s="1" t="s">
        <v>602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969">
        <v>0.01</v>
      </c>
      <c r="AN360" s="969"/>
      <c r="AO360" s="969"/>
      <c r="AP360" s="88"/>
      <c r="AQ360" s="1"/>
      <c r="AR360" s="1"/>
      <c r="AS360" s="1"/>
      <c r="AT360" s="1" t="s">
        <v>8</v>
      </c>
      <c r="AU360" s="970">
        <f>'BPJS Ketenagakerjaan'!P43</f>
        <v>44271.770000000004</v>
      </c>
      <c r="AV360" s="971"/>
      <c r="AW360" s="971"/>
      <c r="AX360" s="971"/>
      <c r="AY360" s="971"/>
      <c r="AZ360" s="972"/>
    </row>
    <row r="361" spans="1:55" ht="3" customHeight="1" x14ac:dyDescent="0.25">
      <c r="A361" s="1"/>
      <c r="B361" s="1"/>
      <c r="C361" s="1"/>
      <c r="D361" s="1"/>
      <c r="E361" s="1"/>
      <c r="F361" s="1"/>
      <c r="G361" s="1"/>
      <c r="H361" s="1"/>
      <c r="I361" s="4"/>
      <c r="J361" s="1"/>
      <c r="K361" s="1"/>
      <c r="L361" s="1"/>
      <c r="M361" s="1"/>
      <c r="N361" s="1"/>
      <c r="O361" s="1"/>
      <c r="P361" s="4"/>
      <c r="Q361" s="4"/>
      <c r="R361" s="1"/>
      <c r="S361" s="108"/>
      <c r="T361" s="108"/>
      <c r="U361" s="108"/>
      <c r="V361" s="108"/>
      <c r="W361" s="108"/>
      <c r="X361" s="108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5" ht="15.75" x14ac:dyDescent="0.25">
      <c r="A362" s="1"/>
      <c r="B362" s="1"/>
      <c r="C362" s="1" t="s">
        <v>3</v>
      </c>
      <c r="D362" s="1"/>
      <c r="E362" s="1"/>
      <c r="F362" s="1"/>
      <c r="G362" s="1"/>
      <c r="H362" s="1"/>
      <c r="I362" s="4"/>
      <c r="J362" s="1"/>
      <c r="K362" s="1"/>
      <c r="L362" s="1"/>
      <c r="M362" s="107"/>
      <c r="N362" s="107"/>
      <c r="O362" s="1"/>
      <c r="P362" s="39"/>
      <c r="Q362" s="39" t="s">
        <v>8</v>
      </c>
      <c r="R362" s="1"/>
      <c r="S362" s="970">
        <f>'Rekap1 +tunjangan'!Q62</f>
        <v>0</v>
      </c>
      <c r="T362" s="971"/>
      <c r="U362" s="971"/>
      <c r="V362" s="971"/>
      <c r="W362" s="971"/>
      <c r="X362" s="972"/>
      <c r="Y362" s="108"/>
      <c r="Z362" s="1"/>
      <c r="AA362" s="1"/>
      <c r="AB362" s="1" t="s">
        <v>172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013"/>
      <c r="AV362" s="1013"/>
      <c r="AW362" s="1013"/>
      <c r="AX362" s="1013"/>
      <c r="AY362" s="1013"/>
      <c r="AZ362" s="1013"/>
    </row>
    <row r="363" spans="1:55" ht="3" customHeight="1" x14ac:dyDescent="0.25">
      <c r="A363" s="1"/>
      <c r="B363" s="1"/>
      <c r="C363" s="1"/>
      <c r="D363" s="1"/>
      <c r="E363" s="1"/>
      <c r="F363" s="1"/>
      <c r="G363" s="1"/>
      <c r="H363" s="1"/>
      <c r="I363" s="4"/>
      <c r="J363" s="1"/>
      <c r="K363" s="1"/>
      <c r="L363" s="1"/>
      <c r="M363" s="1"/>
      <c r="N363" s="1"/>
      <c r="O363" s="1"/>
      <c r="P363" s="39"/>
      <c r="Q363" s="39"/>
      <c r="R363" s="1"/>
      <c r="S363" s="1"/>
      <c r="T363" s="1"/>
      <c r="U363" s="1"/>
      <c r="V363" s="1"/>
      <c r="W363" s="1"/>
      <c r="X363" s="1"/>
      <c r="Y363" s="108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5" ht="15.75" x14ac:dyDescent="0.25">
      <c r="A364" s="1"/>
      <c r="B364" s="1"/>
      <c r="C364" s="1" t="s">
        <v>105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39"/>
      <c r="Q364" s="39" t="s">
        <v>8</v>
      </c>
      <c r="R364" s="1"/>
      <c r="S364" s="970">
        <f>'Rekap1 +tunjangan'!R62</f>
        <v>0</v>
      </c>
      <c r="T364" s="971"/>
      <c r="U364" s="971"/>
      <c r="V364" s="971"/>
      <c r="W364" s="971"/>
      <c r="X364" s="972"/>
      <c r="Y364" s="108"/>
      <c r="Z364" s="1"/>
      <c r="AA364" s="1"/>
      <c r="AB364" s="1" t="s">
        <v>174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970">
        <f>KOPERASI!C38</f>
        <v>0</v>
      </c>
      <c r="AV364" s="971"/>
      <c r="AW364" s="971"/>
      <c r="AX364" s="971"/>
      <c r="AY364" s="971"/>
      <c r="AZ364" s="972"/>
      <c r="BB364" s="1"/>
      <c r="BC364" s="1"/>
    </row>
    <row r="365" spans="1:55" ht="3" customHeight="1" x14ac:dyDescent="0.25">
      <c r="A365" s="1"/>
      <c r="B365" s="1"/>
      <c r="C365" s="1"/>
      <c r="D365" s="1"/>
      <c r="E365" s="1"/>
      <c r="F365" s="1"/>
      <c r="G365" s="1"/>
      <c r="H365" s="1"/>
      <c r="I365" s="4"/>
      <c r="J365" s="1"/>
      <c r="K365" s="1"/>
      <c r="L365" s="1"/>
      <c r="M365" s="1"/>
      <c r="N365" s="1"/>
      <c r="O365" s="1"/>
      <c r="P365" s="39"/>
      <c r="Q365" s="39"/>
      <c r="R365" s="1"/>
      <c r="S365" s="108"/>
      <c r="T365" s="108"/>
      <c r="U365" s="108"/>
      <c r="V365" s="108"/>
      <c r="W365" s="108"/>
      <c r="X365" s="108"/>
      <c r="Y365" s="108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5" ht="15.75" x14ac:dyDescent="0.25">
      <c r="A366" s="1"/>
      <c r="B366" s="1"/>
      <c r="C366" s="1" t="s">
        <v>106</v>
      </c>
      <c r="D366" s="1"/>
      <c r="E366" s="1"/>
      <c r="F366" s="1"/>
      <c r="G366" s="1"/>
      <c r="H366" s="1"/>
      <c r="I366" s="4"/>
      <c r="J366" s="1"/>
      <c r="K366" s="1"/>
      <c r="L366" s="1"/>
      <c r="M366" s="1"/>
      <c r="N366" s="1"/>
      <c r="O366" s="1"/>
      <c r="P366" s="4"/>
      <c r="Q366" s="4" t="s">
        <v>8</v>
      </c>
      <c r="R366" s="1"/>
      <c r="S366" s="970">
        <f>'Rekap1 +tunjangan'!T62</f>
        <v>0</v>
      </c>
      <c r="T366" s="971"/>
      <c r="U366" s="971"/>
      <c r="V366" s="971"/>
      <c r="W366" s="971"/>
      <c r="X366" s="972"/>
      <c r="Y366" s="108"/>
      <c r="Z366" s="1"/>
      <c r="AA366" s="1"/>
      <c r="AB366" s="1" t="s">
        <v>173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970">
        <f>KOPERASI!D38</f>
        <v>100000</v>
      </c>
      <c r="AV366" s="971"/>
      <c r="AW366" s="971"/>
      <c r="AX366" s="971"/>
      <c r="AY366" s="971"/>
      <c r="AZ366" s="972"/>
    </row>
    <row r="367" spans="1:55" ht="3" customHeight="1" x14ac:dyDescent="0.25">
      <c r="A367" s="1"/>
      <c r="B367" s="1"/>
      <c r="C367" s="1"/>
      <c r="D367" s="1"/>
      <c r="E367" s="1"/>
      <c r="F367" s="1"/>
      <c r="G367" s="1"/>
      <c r="H367" s="1"/>
      <c r="I367" s="4"/>
      <c r="J367" s="1"/>
      <c r="K367" s="1"/>
      <c r="L367" s="1"/>
      <c r="M367" s="1"/>
      <c r="N367" s="1"/>
      <c r="O367" s="1"/>
      <c r="P367" s="4"/>
      <c r="Q367" s="4"/>
      <c r="R367" s="1"/>
      <c r="S367" s="108"/>
      <c r="T367" s="108"/>
      <c r="U367" s="108"/>
      <c r="V367" s="108"/>
      <c r="W367" s="108"/>
      <c r="X367" s="108"/>
      <c r="Y367" s="1"/>
      <c r="Z367" s="1"/>
      <c r="AA367" s="1"/>
      <c r="AB367" s="1"/>
      <c r="AC367" s="1"/>
      <c r="AD367" s="1"/>
      <c r="AE367" s="1"/>
      <c r="AF367" s="39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5" ht="15.75" x14ac:dyDescent="0.25">
      <c r="A368" s="1"/>
      <c r="B368" s="1"/>
      <c r="C368" s="1" t="s">
        <v>183</v>
      </c>
      <c r="D368" s="1"/>
      <c r="E368" s="1"/>
      <c r="F368" s="1"/>
      <c r="G368" s="1"/>
      <c r="H368" s="1"/>
      <c r="I368" s="4"/>
      <c r="J368" s="1"/>
      <c r="K368" s="1"/>
      <c r="L368" s="1"/>
      <c r="M368" s="1"/>
      <c r="N368" s="1"/>
      <c r="O368" s="1"/>
      <c r="P368" s="39"/>
      <c r="Q368" s="39" t="s">
        <v>8</v>
      </c>
      <c r="R368" s="1"/>
      <c r="S368" s="970">
        <f>'Rekap1 +tunjangan'!U62</f>
        <v>0</v>
      </c>
      <c r="T368" s="971"/>
      <c r="U368" s="971"/>
      <c r="V368" s="971"/>
      <c r="W368" s="971"/>
      <c r="X368" s="972"/>
      <c r="Y368" s="108"/>
      <c r="Z368" s="1"/>
      <c r="AA368" s="1"/>
      <c r="AB368" s="1" t="s">
        <v>175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970">
        <f>KOPERASI!E38</f>
        <v>0</v>
      </c>
      <c r="AV368" s="971"/>
      <c r="AW368" s="971"/>
      <c r="AX368" s="971"/>
      <c r="AY368" s="971"/>
      <c r="AZ368" s="972"/>
    </row>
    <row r="369" spans="1:55" ht="3" customHeight="1" x14ac:dyDescent="0.25">
      <c r="A369" s="1"/>
      <c r="B369" s="1"/>
      <c r="C369" s="1"/>
      <c r="D369" s="1"/>
      <c r="E369" s="1"/>
      <c r="F369" s="1"/>
      <c r="G369" s="1"/>
      <c r="H369" s="1"/>
      <c r="I369" s="4"/>
      <c r="J369" s="1"/>
      <c r="K369" s="1"/>
      <c r="L369" s="1"/>
      <c r="M369" s="1"/>
      <c r="N369" s="1"/>
      <c r="O369" s="4"/>
      <c r="P369" s="4"/>
      <c r="Q369" s="4"/>
      <c r="R369" s="1"/>
      <c r="S369" s="108"/>
      <c r="T369" s="108"/>
      <c r="U369" s="108"/>
      <c r="V369" s="108"/>
      <c r="W369" s="108"/>
      <c r="X369" s="108"/>
      <c r="Y369" s="108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5" ht="15.75" x14ac:dyDescent="0.25">
      <c r="A370" s="1"/>
      <c r="B370" s="1"/>
      <c r="C370" s="1" t="s">
        <v>187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39" t="s">
        <v>8</v>
      </c>
      <c r="R370" s="1"/>
      <c r="S370" s="970">
        <f>'Rekap1 +tunjangan'!W62</f>
        <v>0</v>
      </c>
      <c r="T370" s="971"/>
      <c r="U370" s="971"/>
      <c r="V370" s="971"/>
      <c r="W370" s="971"/>
      <c r="X370" s="972"/>
      <c r="Y370" s="108"/>
      <c r="Z370" s="1"/>
      <c r="AA370" s="1"/>
      <c r="AB370" s="1" t="s">
        <v>200</v>
      </c>
      <c r="AC370" s="1"/>
      <c r="AD370" s="1"/>
      <c r="AE370" s="1"/>
      <c r="AF370" s="1"/>
      <c r="AG370" s="5" t="s">
        <v>19</v>
      </c>
      <c r="AH370" s="67"/>
      <c r="AI370" s="73"/>
      <c r="AJ370" s="990">
        <f>KOPERASI!J38</f>
        <v>19</v>
      </c>
      <c r="AK370" s="991"/>
      <c r="AL370" s="16"/>
      <c r="AM370" s="72" t="s">
        <v>132</v>
      </c>
      <c r="AN370" s="67"/>
      <c r="AO370" s="74"/>
      <c r="AP370" s="990">
        <f>36-AJ370</f>
        <v>17</v>
      </c>
      <c r="AQ370" s="991"/>
      <c r="AR370" s="119"/>
      <c r="AS370" s="1"/>
      <c r="AT370" s="1" t="s">
        <v>8</v>
      </c>
      <c r="AU370" s="970">
        <f>KOPERASI!H38</f>
        <v>950000</v>
      </c>
      <c r="AV370" s="971"/>
      <c r="AW370" s="971"/>
      <c r="AX370" s="971"/>
      <c r="AY370" s="971"/>
      <c r="AZ370" s="972"/>
    </row>
    <row r="371" spans="1:55" ht="3" customHeight="1" x14ac:dyDescent="0.25">
      <c r="A371" s="1"/>
      <c r="B371" s="1"/>
      <c r="Y371" s="108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5" ht="15.75" x14ac:dyDescent="0.25">
      <c r="A372" s="1"/>
      <c r="B372" s="1"/>
      <c r="Y372" s="108"/>
      <c r="Z372" s="1"/>
      <c r="AA372" s="1"/>
      <c r="AB372" s="1" t="s">
        <v>471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983"/>
      <c r="AS372" s="983"/>
      <c r="AT372" s="1" t="s">
        <v>8</v>
      </c>
      <c r="AU372" s="970">
        <f>KOPERASI!G38</f>
        <v>510000</v>
      </c>
      <c r="AV372" s="971"/>
      <c r="AW372" s="971"/>
      <c r="AX372" s="971"/>
      <c r="AY372" s="971"/>
      <c r="AZ372" s="972"/>
    </row>
    <row r="373" spans="1:55" ht="3" customHeight="1" x14ac:dyDescent="0.25">
      <c r="A373" s="1"/>
      <c r="B373" s="1"/>
      <c r="Y373" s="108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5" ht="15.75" x14ac:dyDescent="0.25">
      <c r="A374" s="1"/>
      <c r="B374" s="1"/>
      <c r="Y374" s="108"/>
      <c r="Z374" s="1"/>
      <c r="AA374" s="1"/>
      <c r="AB374" s="1" t="s">
        <v>474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970">
        <f>'Rekap1 +tunjangan'!AD62</f>
        <v>0</v>
      </c>
      <c r="AV374" s="971"/>
      <c r="AW374" s="971"/>
      <c r="AX374" s="971"/>
      <c r="AY374" s="971"/>
      <c r="AZ374" s="972"/>
    </row>
    <row r="375" spans="1:55" ht="3" customHeight="1" x14ac:dyDescent="0.25">
      <c r="A375" s="1"/>
      <c r="B375" s="1"/>
      <c r="Y375" s="108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5" ht="15.75" x14ac:dyDescent="0.25">
      <c r="A376" s="1"/>
      <c r="B376" s="1"/>
      <c r="Y376" s="108"/>
      <c r="Z376" s="1"/>
      <c r="AA376" s="1"/>
      <c r="AB376" s="1" t="s">
        <v>171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983">
        <v>0.4</v>
      </c>
      <c r="AS376" s="983"/>
      <c r="AT376" s="1" t="s">
        <v>8</v>
      </c>
      <c r="AU376" s="970">
        <f>'Rekap1 +tunjangan'!AJ62</f>
        <v>229630.62</v>
      </c>
      <c r="AV376" s="971"/>
      <c r="AW376" s="971"/>
      <c r="AX376" s="971"/>
      <c r="AY376" s="971"/>
      <c r="AZ376" s="972"/>
    </row>
    <row r="377" spans="1:55" ht="3" customHeight="1" x14ac:dyDescent="0.25">
      <c r="A377" s="1"/>
      <c r="B377" s="1"/>
      <c r="Y377" s="108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5" ht="15.75" x14ac:dyDescent="0.25">
      <c r="A378" s="1"/>
      <c r="B378" s="1"/>
      <c r="Y378" s="108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5" ht="3" customHeight="1" x14ac:dyDescent="0.25">
      <c r="A379" s="1"/>
      <c r="B379" s="1"/>
      <c r="C379" s="1"/>
      <c r="D379" s="1"/>
      <c r="E379" s="1"/>
      <c r="F379" s="1"/>
      <c r="G379" s="1"/>
      <c r="H379" s="1"/>
      <c r="I379" s="4"/>
      <c r="J379" s="1"/>
      <c r="K379" s="1"/>
      <c r="L379" s="1"/>
      <c r="M379" s="1"/>
      <c r="N379" s="1"/>
      <c r="O379" s="4"/>
      <c r="P379" s="4"/>
      <c r="Q379" s="4"/>
      <c r="R379" s="1"/>
      <c r="S379" s="108"/>
      <c r="T379" s="108"/>
      <c r="U379" s="108"/>
      <c r="V379" s="108"/>
      <c r="W379" s="108"/>
      <c r="X379" s="108"/>
      <c r="Y379" s="108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5" ht="15.75" x14ac:dyDescent="0.25">
      <c r="A380" s="1"/>
      <c r="B380" s="1" t="s">
        <v>154</v>
      </c>
      <c r="C380" s="1" t="s">
        <v>126</v>
      </c>
      <c r="D380" s="1"/>
      <c r="E380" s="1"/>
      <c r="F380" s="1"/>
      <c r="G380" s="1"/>
      <c r="H380" s="1"/>
      <c r="I380" s="4"/>
      <c r="J380" s="1"/>
      <c r="K380" s="1"/>
      <c r="L380" s="1"/>
      <c r="M380" s="1"/>
      <c r="N380" s="1"/>
      <c r="O380" s="1"/>
      <c r="P380" s="4"/>
      <c r="Q380" s="4" t="s">
        <v>8</v>
      </c>
      <c r="R380" s="1"/>
      <c r="S380" s="970">
        <f>'Rekap1 +tunjangan'!S62</f>
        <v>0</v>
      </c>
      <c r="T380" s="971"/>
      <c r="U380" s="971"/>
      <c r="V380" s="971"/>
      <c r="W380" s="971"/>
      <c r="X380" s="972"/>
      <c r="Y380" s="108"/>
      <c r="Z380" s="1"/>
      <c r="AA380" s="1" t="s">
        <v>169</v>
      </c>
      <c r="AB380" s="1" t="s">
        <v>129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 t="s">
        <v>8</v>
      </c>
      <c r="AU380" s="970">
        <f>'Rekap1 +tunjangan'!AG62</f>
        <v>0</v>
      </c>
      <c r="AV380" s="971"/>
      <c r="AW380" s="971"/>
      <c r="AX380" s="971"/>
      <c r="AY380" s="971"/>
      <c r="AZ380" s="972"/>
    </row>
    <row r="381" spans="1:55" ht="3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08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5" ht="15.7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5" ht="3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08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5" ht="15.75" x14ac:dyDescent="0.25">
      <c r="A384" s="1"/>
      <c r="B384" s="1"/>
      <c r="C384" s="9" t="s">
        <v>4</v>
      </c>
      <c r="D384" s="1"/>
      <c r="E384" s="1"/>
      <c r="F384" s="1"/>
      <c r="G384" s="1"/>
      <c r="H384" s="1"/>
      <c r="I384" s="4"/>
      <c r="J384" s="1"/>
      <c r="K384" s="1"/>
      <c r="L384" s="1"/>
      <c r="M384" s="1"/>
      <c r="N384" s="1"/>
      <c r="O384" s="4"/>
      <c r="P384" s="4"/>
      <c r="Q384" s="39" t="s">
        <v>8</v>
      </c>
      <c r="R384" s="1"/>
      <c r="S384" s="985">
        <f>SUM(S348:X383)</f>
        <v>6053177</v>
      </c>
      <c r="T384" s="986"/>
      <c r="U384" s="986"/>
      <c r="V384" s="986"/>
      <c r="W384" s="986"/>
      <c r="X384" s="987"/>
      <c r="Y384" s="89"/>
      <c r="Z384" s="1"/>
      <c r="AA384" s="9" t="s">
        <v>4</v>
      </c>
      <c r="AB384" s="1"/>
      <c r="AC384" s="1"/>
      <c r="AD384" s="1"/>
      <c r="AE384" s="1"/>
      <c r="AF384" s="4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 t="s">
        <v>8</v>
      </c>
      <c r="AU384" s="985">
        <f>SUM(AU350:AZ383)</f>
        <v>2062397.125</v>
      </c>
      <c r="AV384" s="986"/>
      <c r="AW384" s="986"/>
      <c r="AX384" s="986"/>
      <c r="AY384" s="986"/>
      <c r="AZ384" s="987"/>
      <c r="BC384" s="134">
        <f>AU384-AU360</f>
        <v>2018125.355</v>
      </c>
    </row>
    <row r="385" spans="1:62" ht="16.5" thickBot="1" x14ac:dyDescent="0.3">
      <c r="A385" s="1"/>
      <c r="B385" s="1"/>
      <c r="C385" s="1"/>
      <c r="D385" s="1"/>
      <c r="E385" s="1"/>
      <c r="F385" s="1"/>
      <c r="G385" s="1"/>
      <c r="H385" s="1"/>
      <c r="I385" s="39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39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62" ht="21" thickTop="1" x14ac:dyDescent="0.3">
      <c r="A386" s="19"/>
      <c r="B386" s="973"/>
      <c r="C386" s="974"/>
      <c r="D386" s="974"/>
      <c r="E386" s="974"/>
      <c r="F386" s="974"/>
      <c r="G386" s="1006" t="s">
        <v>130</v>
      </c>
      <c r="H386" s="1006"/>
      <c r="I386" s="1006"/>
      <c r="J386" s="1006"/>
      <c r="K386" s="1006"/>
      <c r="L386" s="1006"/>
      <c r="M386" s="1006"/>
      <c r="N386" s="1006"/>
      <c r="O386" s="1006"/>
      <c r="P386" s="1006"/>
      <c r="Q386" s="1006"/>
      <c r="R386" s="1006"/>
      <c r="S386" s="1006"/>
      <c r="T386" s="1006"/>
      <c r="U386" s="1006"/>
      <c r="V386" s="1006"/>
      <c r="W386" s="1006"/>
      <c r="X386" s="1008"/>
      <c r="Y386" s="126"/>
      <c r="Z386" s="1010" t="s">
        <v>8</v>
      </c>
      <c r="AA386" s="974"/>
      <c r="AB386" s="981">
        <f>S384-AU384</f>
        <v>3990779.875</v>
      </c>
      <c r="AC386" s="981"/>
      <c r="AD386" s="981"/>
      <c r="AE386" s="981"/>
      <c r="AF386" s="981"/>
      <c r="AG386" s="981"/>
      <c r="AH386" s="981"/>
      <c r="AI386" s="981"/>
      <c r="AJ386" s="981"/>
      <c r="AK386" s="981"/>
      <c r="AL386" s="981"/>
      <c r="AM386" s="981"/>
      <c r="AN386" s="981"/>
      <c r="AO386" s="981"/>
      <c r="AP386" s="112"/>
      <c r="AQ386" s="112"/>
      <c r="AR386" s="112"/>
      <c r="AS386" s="113"/>
      <c r="AT386" s="113"/>
      <c r="AU386" s="113"/>
      <c r="AV386" s="113"/>
      <c r="AW386" s="113"/>
      <c r="AX386" s="113"/>
      <c r="AY386" s="113"/>
      <c r="AZ386" s="114"/>
      <c r="BD386" s="1012"/>
      <c r="BE386" s="989"/>
      <c r="BF386" s="989"/>
      <c r="BG386" s="989"/>
      <c r="BH386" s="989"/>
      <c r="BI386" s="989"/>
      <c r="BJ386" s="989"/>
    </row>
    <row r="387" spans="1:62" ht="21" thickBot="1" x14ac:dyDescent="0.35">
      <c r="A387" s="34"/>
      <c r="B387" s="975"/>
      <c r="C387" s="976"/>
      <c r="D387" s="976"/>
      <c r="E387" s="976"/>
      <c r="F387" s="976"/>
      <c r="G387" s="1007"/>
      <c r="H387" s="1007"/>
      <c r="I387" s="1007"/>
      <c r="J387" s="1007"/>
      <c r="K387" s="1007"/>
      <c r="L387" s="1007"/>
      <c r="M387" s="1007"/>
      <c r="N387" s="1007"/>
      <c r="O387" s="1007"/>
      <c r="P387" s="1007"/>
      <c r="Q387" s="1007"/>
      <c r="R387" s="1007"/>
      <c r="S387" s="1007"/>
      <c r="T387" s="1007"/>
      <c r="U387" s="1007"/>
      <c r="V387" s="1007"/>
      <c r="W387" s="1007"/>
      <c r="X387" s="1009"/>
      <c r="Y387" s="128"/>
      <c r="Z387" s="1011"/>
      <c r="AA387" s="976"/>
      <c r="AB387" s="982"/>
      <c r="AC387" s="982"/>
      <c r="AD387" s="982"/>
      <c r="AE387" s="982"/>
      <c r="AF387" s="982"/>
      <c r="AG387" s="982"/>
      <c r="AH387" s="982"/>
      <c r="AI387" s="982"/>
      <c r="AJ387" s="982"/>
      <c r="AK387" s="982"/>
      <c r="AL387" s="982"/>
      <c r="AM387" s="982"/>
      <c r="AN387" s="982"/>
      <c r="AO387" s="982"/>
      <c r="AP387" s="116"/>
      <c r="AQ387" s="116"/>
      <c r="AR387" s="116"/>
      <c r="AS387" s="117"/>
      <c r="AT387" s="117"/>
      <c r="AU387" s="117"/>
      <c r="AV387" s="117"/>
      <c r="AW387" s="117"/>
      <c r="AX387" s="117"/>
      <c r="AY387" s="117"/>
      <c r="AZ387" s="118"/>
    </row>
    <row r="388" spans="1:62" ht="16.5" thickTop="1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62" ht="15.75" x14ac:dyDescent="0.25">
      <c r="B389" s="1" t="s">
        <v>170</v>
      </c>
      <c r="C389" s="1" t="s">
        <v>155</v>
      </c>
      <c r="D389" s="1"/>
      <c r="E389" s="1"/>
      <c r="F389" s="1"/>
      <c r="G389" s="1"/>
      <c r="H389" s="1"/>
      <c r="I389" s="4"/>
      <c r="J389" s="1"/>
      <c r="K389" s="1"/>
      <c r="L389" s="1"/>
      <c r="M389" s="1"/>
      <c r="N389" s="1"/>
      <c r="O389" s="4"/>
      <c r="P389" s="4"/>
      <c r="Q389" s="4"/>
      <c r="R389" s="1"/>
      <c r="S389" s="108"/>
      <c r="T389" s="108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62" ht="15.75" x14ac:dyDescent="0.25">
      <c r="B390" s="1">
        <v>1</v>
      </c>
      <c r="C390" s="1" t="s">
        <v>555</v>
      </c>
      <c r="D390" s="1"/>
      <c r="E390" s="1"/>
      <c r="F390" s="1"/>
      <c r="G390" s="1"/>
      <c r="H390" s="1"/>
      <c r="I390" s="4"/>
      <c r="J390" s="1"/>
      <c r="K390" s="1"/>
      <c r="L390" s="1"/>
      <c r="M390" s="1"/>
      <c r="N390" s="1"/>
      <c r="O390" s="4"/>
      <c r="P390" s="4"/>
      <c r="Q390" s="4"/>
      <c r="R390" s="1"/>
      <c r="S390" s="108"/>
      <c r="T390" s="108"/>
      <c r="U390" s="108"/>
      <c r="V390" s="108"/>
      <c r="W390" s="108"/>
      <c r="X390" s="108"/>
      <c r="Y390" s="1"/>
      <c r="Z390" s="1"/>
      <c r="AA390" s="1">
        <v>2</v>
      </c>
      <c r="AB390" s="1" t="s">
        <v>171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983">
        <v>0.6</v>
      </c>
      <c r="AS390" s="983"/>
      <c r="AT390" s="1" t="s">
        <v>8</v>
      </c>
      <c r="AU390" s="970">
        <f>'DPLK (urut)'!F37</f>
        <v>344445.92999999993</v>
      </c>
      <c r="AV390" s="971"/>
      <c r="AW390" s="971"/>
      <c r="AX390" s="971"/>
      <c r="AY390" s="971"/>
      <c r="AZ390" s="972"/>
    </row>
    <row r="391" spans="1:62" ht="3" customHeight="1" x14ac:dyDescent="0.25">
      <c r="B391" s="1"/>
      <c r="C391" s="1"/>
      <c r="D391" s="1"/>
      <c r="E391" s="1"/>
      <c r="F391" s="1"/>
      <c r="G391" s="1"/>
      <c r="H391" s="1"/>
      <c r="I391" s="4"/>
      <c r="J391" s="1"/>
      <c r="K391" s="1"/>
      <c r="L391" s="1"/>
      <c r="M391" s="1"/>
      <c r="N391" s="1"/>
      <c r="O391" s="4"/>
      <c r="P391" s="4"/>
      <c r="Q391" s="4"/>
      <c r="R391" s="1"/>
      <c r="S391" s="108"/>
      <c r="T391" s="108"/>
      <c r="U391" s="108"/>
      <c r="V391" s="108"/>
      <c r="W391" s="108"/>
      <c r="X391" s="108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62" ht="15.75" x14ac:dyDescent="0.25">
      <c r="B392" s="1"/>
      <c r="C392" s="1" t="s">
        <v>127</v>
      </c>
      <c r="D392" s="1"/>
      <c r="E392" s="1"/>
      <c r="F392" s="1"/>
      <c r="G392" s="1"/>
      <c r="H392" s="1"/>
      <c r="I392" s="4"/>
      <c r="J392" s="1"/>
      <c r="K392" s="1"/>
      <c r="L392" s="1"/>
      <c r="M392" s="1"/>
      <c r="N392" s="1"/>
      <c r="O392" s="969">
        <v>3.0000000000000001E-3</v>
      </c>
      <c r="P392" s="969"/>
      <c r="Q392" s="4" t="s">
        <v>8</v>
      </c>
      <c r="R392" s="1"/>
      <c r="S392" s="970">
        <f>'BPJS Ketenagakerjaan'!F43</f>
        <v>13281.531000000001</v>
      </c>
      <c r="T392" s="971"/>
      <c r="U392" s="971"/>
      <c r="V392" s="971"/>
      <c r="W392" s="971"/>
      <c r="X392" s="972"/>
      <c r="Y392" s="1"/>
      <c r="Z392" s="1"/>
      <c r="AA392" s="1">
        <v>3</v>
      </c>
      <c r="AB392" s="1" t="s">
        <v>186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983">
        <v>0.05</v>
      </c>
      <c r="AO392" s="984"/>
      <c r="AP392" s="1"/>
      <c r="AQ392" s="1"/>
      <c r="AR392" s="1"/>
      <c r="AS392" s="1"/>
      <c r="AT392" s="1" t="s">
        <v>8</v>
      </c>
      <c r="AU392" s="970">
        <v>0</v>
      </c>
      <c r="AV392" s="971"/>
      <c r="AW392" s="971"/>
      <c r="AX392" s="971"/>
      <c r="AY392" s="971"/>
      <c r="AZ392" s="972"/>
    </row>
    <row r="393" spans="1:62" ht="3" customHeight="1" x14ac:dyDescent="0.25">
      <c r="B393" s="1"/>
      <c r="C393" s="1"/>
      <c r="D393" s="1"/>
      <c r="E393" s="1"/>
      <c r="F393" s="1"/>
      <c r="G393" s="1"/>
      <c r="H393" s="1"/>
      <c r="I393" s="4"/>
      <c r="J393" s="1"/>
      <c r="K393" s="1"/>
      <c r="L393" s="1"/>
      <c r="M393" s="1"/>
      <c r="N393" s="1"/>
      <c r="O393" s="109"/>
      <c r="P393" s="109"/>
      <c r="Q393" s="4"/>
      <c r="R393" s="1"/>
      <c r="S393" s="106"/>
      <c r="T393" s="106"/>
      <c r="U393" s="106"/>
      <c r="V393" s="106"/>
      <c r="W393" s="106"/>
      <c r="X393" s="106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62" ht="15.75" x14ac:dyDescent="0.25">
      <c r="B394" s="1"/>
      <c r="C394" s="1" t="s">
        <v>131</v>
      </c>
      <c r="D394" s="1"/>
      <c r="E394" s="1"/>
      <c r="F394" s="1"/>
      <c r="G394" s="1"/>
      <c r="H394" s="1"/>
      <c r="I394" s="4"/>
      <c r="J394" s="1"/>
      <c r="K394" s="1"/>
      <c r="L394" s="1"/>
      <c r="M394" s="1"/>
      <c r="N394" s="1"/>
      <c r="O394" s="969">
        <v>8.8999999999999999E-3</v>
      </c>
      <c r="P394" s="969"/>
      <c r="Q394" s="4" t="s">
        <v>8</v>
      </c>
      <c r="R394" s="1"/>
      <c r="S394" s="970">
        <f>'BPJS Ketenagakerjaan'!H43</f>
        <v>39401.8753</v>
      </c>
      <c r="T394" s="971"/>
      <c r="U394" s="971"/>
      <c r="V394" s="971"/>
      <c r="W394" s="971"/>
      <c r="X394" s="972"/>
      <c r="Y394" s="1"/>
      <c r="Z394" s="1"/>
      <c r="AA394" s="1">
        <v>4</v>
      </c>
      <c r="AB394" s="1" t="s">
        <v>554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 t="s">
        <v>8</v>
      </c>
      <c r="AU394" s="970">
        <f>'BPJS Kesehatan'!G49</f>
        <v>177087.08000000002</v>
      </c>
      <c r="AV394" s="971"/>
      <c r="AW394" s="971"/>
      <c r="AX394" s="971"/>
      <c r="AY394" s="971"/>
      <c r="AZ394" s="972"/>
    </row>
    <row r="395" spans="1:62" ht="3" customHeight="1" x14ac:dyDescent="0.25">
      <c r="B395" s="1"/>
      <c r="C395" s="1"/>
      <c r="D395" s="1"/>
      <c r="E395" s="1"/>
      <c r="F395" s="1"/>
      <c r="G395" s="1"/>
      <c r="H395" s="1"/>
      <c r="I395" s="4"/>
      <c r="J395" s="1"/>
      <c r="K395" s="1"/>
      <c r="L395" s="1"/>
      <c r="M395" s="1"/>
      <c r="N395" s="1"/>
      <c r="O395" s="109"/>
      <c r="P395" s="109"/>
      <c r="Q395" s="4"/>
      <c r="R395" s="1"/>
      <c r="S395" s="106"/>
      <c r="T395" s="106"/>
      <c r="U395" s="106"/>
      <c r="V395" s="106"/>
      <c r="W395" s="106"/>
      <c r="X395" s="106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62" ht="15.75" x14ac:dyDescent="0.25">
      <c r="B396" s="1"/>
      <c r="C396" s="1" t="s">
        <v>156</v>
      </c>
      <c r="D396" s="1"/>
      <c r="E396" s="1"/>
      <c r="F396" s="1"/>
      <c r="G396" s="1"/>
      <c r="H396" s="1"/>
      <c r="I396" s="4"/>
      <c r="J396" s="1"/>
      <c r="K396" s="1"/>
      <c r="L396" s="1"/>
      <c r="M396" s="1"/>
      <c r="N396" s="1"/>
      <c r="O396" s="969">
        <v>3.6999999999999998E-2</v>
      </c>
      <c r="P396" s="969"/>
      <c r="Q396" s="4" t="s">
        <v>8</v>
      </c>
      <c r="R396" s="1"/>
      <c r="S396" s="970">
        <f>'BPJS Ketenagakerjaan'!M43</f>
        <v>163805.549</v>
      </c>
      <c r="T396" s="971"/>
      <c r="U396" s="971"/>
      <c r="V396" s="971"/>
      <c r="W396" s="971"/>
      <c r="X396" s="972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62" ht="15.75" x14ac:dyDescent="0.25">
      <c r="C397" s="1" t="s">
        <v>602</v>
      </c>
      <c r="O397" s="969">
        <v>0.02</v>
      </c>
      <c r="P397" s="969"/>
      <c r="S397" s="970">
        <f>'BPJS Ketenagakerjaan'!R43</f>
        <v>88543.540000000008</v>
      </c>
      <c r="T397" s="971"/>
      <c r="U397" s="971"/>
      <c r="V397" s="971"/>
      <c r="W397" s="971"/>
      <c r="X397" s="972"/>
    </row>
    <row r="399" spans="1:62" ht="15.7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62" ht="18.75" x14ac:dyDescent="0.3">
      <c r="A400" s="1"/>
      <c r="B400" s="1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 t="s">
        <v>350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1"/>
      <c r="AY400" s="1"/>
    </row>
    <row r="401" spans="1:52" ht="15.75" x14ac:dyDescent="0.25">
      <c r="A401" s="1"/>
      <c r="B401" s="1"/>
      <c r="C401" s="1"/>
      <c r="D401" s="1"/>
      <c r="E401" s="1"/>
      <c r="F401" s="1"/>
      <c r="G401" s="1"/>
      <c r="H401" s="1"/>
      <c r="I401" s="39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2" ht="22.5" x14ac:dyDescent="0.3">
      <c r="A402" s="1"/>
      <c r="B402" s="1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1" t="s">
        <v>15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1"/>
      <c r="AY402" s="1"/>
    </row>
    <row r="403" spans="1:52" ht="15.75" x14ac:dyDescent="0.25">
      <c r="A403" s="1"/>
      <c r="B403" s="1"/>
      <c r="C403" s="1"/>
      <c r="D403" s="1"/>
      <c r="E403" s="1"/>
      <c r="F403" s="1"/>
      <c r="G403" s="1"/>
      <c r="H403" s="1"/>
      <c r="I403" s="39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2" ht="15.75" x14ac:dyDescent="0.25">
      <c r="A404" s="1"/>
      <c r="B404" s="5"/>
      <c r="C404" s="6" t="s">
        <v>7</v>
      </c>
      <c r="D404" s="7"/>
      <c r="E404" s="7"/>
      <c r="F404" s="7"/>
      <c r="G404" s="7"/>
      <c r="H404" s="7"/>
      <c r="I404" s="11" t="s">
        <v>8</v>
      </c>
      <c r="J404" s="7"/>
      <c r="K404" s="994" t="str">
        <f>'Rekap1 +tunjangan'!B65</f>
        <v>YURI SETIAWAN</v>
      </c>
      <c r="L404" s="995"/>
      <c r="M404" s="995"/>
      <c r="N404" s="995"/>
      <c r="O404" s="995"/>
      <c r="P404" s="995"/>
      <c r="Q404" s="995"/>
      <c r="R404" s="995"/>
      <c r="S404" s="995"/>
      <c r="T404" s="995"/>
      <c r="U404" s="995"/>
      <c r="V404" s="995"/>
      <c r="W404" s="995"/>
      <c r="X404" s="996"/>
      <c r="Y404" s="90"/>
      <c r="Z404" s="1"/>
      <c r="AA404" s="8" t="str">
        <f>AA6</f>
        <v>Divisi</v>
      </c>
      <c r="AB404" s="7"/>
      <c r="AC404" s="7"/>
      <c r="AD404" s="7"/>
      <c r="AE404" s="7"/>
      <c r="AF404" s="11" t="s">
        <v>8</v>
      </c>
      <c r="AG404" s="7"/>
      <c r="AH404" s="994" t="str">
        <f>AH6</f>
        <v>UMUM &amp; ASET</v>
      </c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1004"/>
    </row>
    <row r="405" spans="1:52" ht="3" customHeight="1" x14ac:dyDescent="0.25">
      <c r="A405" s="1"/>
      <c r="B405" s="1"/>
      <c r="C405" s="1"/>
      <c r="D405" s="1"/>
      <c r="E405" s="1"/>
      <c r="F405" s="1"/>
      <c r="G405" s="1"/>
      <c r="H405" s="1"/>
      <c r="I405" s="10"/>
      <c r="J405" s="1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1"/>
      <c r="AA405" s="2"/>
      <c r="AB405" s="1"/>
      <c r="AC405" s="1"/>
      <c r="AD405" s="1"/>
      <c r="AE405" s="1"/>
      <c r="AF405" s="12"/>
      <c r="AG405" s="1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1"/>
      <c r="AY405" s="1"/>
    </row>
    <row r="406" spans="1:52" ht="15.75" x14ac:dyDescent="0.25">
      <c r="A406" s="1"/>
      <c r="B406" s="5"/>
      <c r="C406" s="6" t="s">
        <v>21</v>
      </c>
      <c r="D406" s="7"/>
      <c r="E406" s="7"/>
      <c r="F406" s="7"/>
      <c r="G406" s="7"/>
      <c r="H406" s="7"/>
      <c r="I406" s="11" t="s">
        <v>8</v>
      </c>
      <c r="J406" s="7"/>
      <c r="K406" s="994" t="s">
        <v>135</v>
      </c>
      <c r="L406" s="995"/>
      <c r="M406" s="995"/>
      <c r="N406" s="995"/>
      <c r="O406" s="995"/>
      <c r="P406" s="995"/>
      <c r="Q406" s="995"/>
      <c r="R406" s="995"/>
      <c r="S406" s="995"/>
      <c r="T406" s="995"/>
      <c r="U406" s="995"/>
      <c r="V406" s="995"/>
      <c r="W406" s="995"/>
      <c r="X406" s="996"/>
      <c r="Y406" s="90"/>
      <c r="Z406" s="1"/>
      <c r="AA406" s="8" t="s">
        <v>12</v>
      </c>
      <c r="AB406" s="7"/>
      <c r="AC406" s="7"/>
      <c r="AD406" s="7"/>
      <c r="AE406" s="7"/>
      <c r="AF406" s="11" t="s">
        <v>8</v>
      </c>
      <c r="AG406" s="7"/>
      <c r="AH406" s="997">
        <f>pandu!AH8</f>
        <v>42659</v>
      </c>
      <c r="AI406" s="997"/>
      <c r="AJ406" s="997"/>
      <c r="AK406" s="997"/>
      <c r="AL406" s="997"/>
      <c r="AM406" s="67" t="s">
        <v>18</v>
      </c>
      <c r="AN406" s="7"/>
      <c r="AO406" s="997">
        <f>pandu!AO8</f>
        <v>42689</v>
      </c>
      <c r="AP406" s="997"/>
      <c r="AQ406" s="997"/>
      <c r="AR406" s="997"/>
      <c r="AS406" s="997"/>
      <c r="AT406" s="68"/>
      <c r="AU406" s="68"/>
      <c r="AV406" s="68"/>
      <c r="AW406" s="68"/>
      <c r="AX406" s="7"/>
      <c r="AY406" s="74"/>
    </row>
    <row r="407" spans="1:52" ht="3" customHeight="1" x14ac:dyDescent="0.25">
      <c r="A407" s="1"/>
      <c r="B407" s="1"/>
      <c r="C407" s="1"/>
      <c r="D407" s="1"/>
      <c r="E407" s="1"/>
      <c r="F407" s="1"/>
      <c r="G407" s="1"/>
      <c r="H407" s="1"/>
      <c r="I407" s="10"/>
      <c r="J407" s="1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1"/>
      <c r="AA407" s="2"/>
      <c r="AB407" s="1"/>
      <c r="AC407" s="1"/>
      <c r="AD407" s="1"/>
      <c r="AE407" s="1"/>
      <c r="AF407" s="12"/>
      <c r="AG407" s="1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1"/>
      <c r="AY407" s="1"/>
    </row>
    <row r="408" spans="1:52" ht="15.75" x14ac:dyDescent="0.25">
      <c r="A408" s="1"/>
      <c r="B408" s="5"/>
      <c r="C408" s="6" t="s">
        <v>6</v>
      </c>
      <c r="D408" s="7"/>
      <c r="E408" s="7"/>
      <c r="F408" s="7"/>
      <c r="G408" s="7"/>
      <c r="H408" s="7"/>
      <c r="I408" s="11" t="s">
        <v>8</v>
      </c>
      <c r="J408" s="7"/>
      <c r="K408" s="999" t="s">
        <v>451</v>
      </c>
      <c r="L408" s="1000"/>
      <c r="M408" s="1000"/>
      <c r="N408" s="1000"/>
      <c r="O408" s="1000"/>
      <c r="P408" s="1000"/>
      <c r="Q408" s="1000"/>
      <c r="R408" s="1000"/>
      <c r="S408" s="1000"/>
      <c r="T408" s="1000"/>
      <c r="U408" s="1000"/>
      <c r="V408" s="1000"/>
      <c r="W408" s="1000"/>
      <c r="X408" s="1001"/>
      <c r="Y408" s="91"/>
      <c r="Z408" s="1"/>
      <c r="AA408" s="8" t="s">
        <v>13</v>
      </c>
      <c r="AB408" s="7"/>
      <c r="AC408" s="7"/>
      <c r="AD408" s="7"/>
      <c r="AE408" s="7"/>
      <c r="AF408" s="11" t="s">
        <v>8</v>
      </c>
      <c r="AG408" s="7"/>
      <c r="AH408" s="1002">
        <f>'Rekap1 +tunjangan'!C65</f>
        <v>39965</v>
      </c>
      <c r="AI408" s="997"/>
      <c r="AJ408" s="997"/>
      <c r="AK408" s="997"/>
      <c r="AL408" s="997"/>
      <c r="AM408" s="997"/>
      <c r="AN408" s="997"/>
      <c r="AO408" s="997"/>
      <c r="AP408" s="997"/>
      <c r="AQ408" s="997"/>
      <c r="AR408" s="997"/>
      <c r="AS408" s="997"/>
      <c r="AT408" s="997"/>
      <c r="AU408" s="997"/>
      <c r="AV408" s="997"/>
      <c r="AW408" s="997"/>
      <c r="AX408" s="7"/>
      <c r="AY408" s="74"/>
    </row>
    <row r="409" spans="1:52" ht="3" customHeight="1" x14ac:dyDescent="0.25">
      <c r="A409" s="1"/>
      <c r="B409" s="1"/>
      <c r="C409" s="1"/>
      <c r="D409" s="1"/>
      <c r="E409" s="1"/>
      <c r="F409" s="1"/>
      <c r="G409" s="1"/>
      <c r="H409" s="1"/>
      <c r="I409" s="10"/>
      <c r="J409" s="1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1"/>
      <c r="AA409" s="2"/>
      <c r="AB409" s="1"/>
      <c r="AC409" s="1"/>
      <c r="AD409" s="1"/>
      <c r="AE409" s="1"/>
      <c r="AF409" s="12"/>
      <c r="AG409" s="1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1"/>
      <c r="AY409" s="1"/>
    </row>
    <row r="410" spans="1:52" ht="15.75" x14ac:dyDescent="0.25">
      <c r="A410" s="1"/>
      <c r="B410" s="5"/>
      <c r="C410" s="6" t="s">
        <v>104</v>
      </c>
      <c r="D410" s="7"/>
      <c r="E410" s="7"/>
      <c r="F410" s="7"/>
      <c r="G410" s="7"/>
      <c r="H410" s="7"/>
      <c r="I410" s="87" t="s">
        <v>8</v>
      </c>
      <c r="J410" s="7"/>
      <c r="K410" s="994" t="s">
        <v>116</v>
      </c>
      <c r="L410" s="995"/>
      <c r="M410" s="995"/>
      <c r="N410" s="995"/>
      <c r="O410" s="995"/>
      <c r="P410" s="995"/>
      <c r="Q410" s="995"/>
      <c r="R410" s="995"/>
      <c r="S410" s="995"/>
      <c r="T410" s="995"/>
      <c r="U410" s="995"/>
      <c r="V410" s="995"/>
      <c r="W410" s="995"/>
      <c r="X410" s="996"/>
      <c r="Y410" s="90"/>
      <c r="Z410" s="1"/>
      <c r="AA410" s="8" t="s">
        <v>14</v>
      </c>
      <c r="AB410" s="7"/>
      <c r="AC410" s="7"/>
      <c r="AD410" s="7"/>
      <c r="AE410" s="7"/>
      <c r="AF410" s="11" t="s">
        <v>8</v>
      </c>
      <c r="AG410" s="7"/>
      <c r="AH410" s="1014" t="s">
        <v>464</v>
      </c>
      <c r="AI410" s="994"/>
      <c r="AJ410" s="994"/>
      <c r="AK410" s="994"/>
      <c r="AL410" s="994"/>
      <c r="AM410" s="994"/>
      <c r="AN410" s="67" t="s">
        <v>161</v>
      </c>
      <c r="AO410" s="67"/>
      <c r="AP410" s="67"/>
      <c r="AQ410" s="67"/>
      <c r="AR410" s="67"/>
      <c r="AS410" s="67"/>
      <c r="AT410" s="67"/>
      <c r="AU410" s="67"/>
      <c r="AV410" s="67"/>
      <c r="AW410" s="67"/>
      <c r="AX410" s="7"/>
      <c r="AY410" s="74"/>
    </row>
    <row r="411" spans="1:52" ht="15.75" x14ac:dyDescent="0.25">
      <c r="A411" s="1"/>
      <c r="B411" s="1"/>
      <c r="C411" s="1"/>
      <c r="D411" s="1"/>
      <c r="E411" s="1"/>
      <c r="F411" s="1"/>
      <c r="G411" s="1"/>
      <c r="H411" s="1"/>
      <c r="I411" s="39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2" ht="15.75" x14ac:dyDescent="0.25">
      <c r="A412" s="1"/>
      <c r="B412" s="1" t="s">
        <v>167</v>
      </c>
      <c r="C412" s="1" t="s">
        <v>0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4"/>
      <c r="Q412" s="4" t="s">
        <v>8</v>
      </c>
      <c r="R412" s="1"/>
      <c r="S412" s="970">
        <f>'Rekap1 +tunjangan'!E65</f>
        <v>3466392</v>
      </c>
      <c r="T412" s="971"/>
      <c r="U412" s="971"/>
      <c r="V412" s="971"/>
      <c r="W412" s="971"/>
      <c r="X412" s="972"/>
      <c r="Y412" s="108"/>
      <c r="Z412" s="1"/>
      <c r="AA412" s="1" t="s">
        <v>166</v>
      </c>
      <c r="AB412" s="1" t="s">
        <v>153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3" customHeight="1" x14ac:dyDescent="0.25">
      <c r="A413" s="1"/>
      <c r="B413" s="1"/>
      <c r="C413" s="1"/>
      <c r="D413" s="1"/>
      <c r="E413" s="1"/>
      <c r="F413" s="1"/>
      <c r="G413" s="1"/>
      <c r="H413" s="1"/>
      <c r="I413" s="39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x14ac:dyDescent="0.25">
      <c r="A414" s="1"/>
      <c r="B414" s="1" t="s">
        <v>168</v>
      </c>
      <c r="C414" s="1" t="s">
        <v>125</v>
      </c>
      <c r="D414" s="1"/>
      <c r="E414" s="1"/>
      <c r="F414" s="1"/>
      <c r="G414" s="1"/>
      <c r="H414" s="1"/>
      <c r="I414" s="1"/>
      <c r="J414" s="1"/>
      <c r="K414" s="16"/>
      <c r="L414" s="16"/>
      <c r="M414" s="16"/>
      <c r="N414" s="16"/>
      <c r="O414" s="1"/>
      <c r="P414" s="4"/>
      <c r="Q414" s="4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 t="s">
        <v>108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 t="s">
        <v>8</v>
      </c>
      <c r="AU414" s="970">
        <v>0</v>
      </c>
      <c r="AV414" s="971"/>
      <c r="AW414" s="971"/>
      <c r="AX414" s="971"/>
      <c r="AY414" s="971"/>
      <c r="AZ414" s="972"/>
    </row>
    <row r="415" spans="1:52" ht="3" customHeight="1" x14ac:dyDescent="0.25">
      <c r="A415" s="1"/>
      <c r="B415" s="1"/>
      <c r="C415" s="1"/>
      <c r="D415" s="1"/>
      <c r="E415" s="1"/>
      <c r="F415" s="1"/>
      <c r="G415" s="1"/>
      <c r="H415" s="1"/>
      <c r="I415" s="4"/>
      <c r="J415" s="1"/>
      <c r="K415" s="39"/>
      <c r="L415" s="39"/>
      <c r="M415" s="39"/>
      <c r="N415" s="39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39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x14ac:dyDescent="0.25">
      <c r="A416" s="1"/>
      <c r="B416" s="1"/>
      <c r="C416" s="1" t="s">
        <v>20</v>
      </c>
      <c r="D416" s="1"/>
      <c r="E416" s="1"/>
      <c r="F416" s="1"/>
      <c r="G416" s="1"/>
      <c r="H416" s="1"/>
      <c r="I416" s="4"/>
      <c r="J416" s="1"/>
      <c r="K416" s="1"/>
      <c r="L416" s="1"/>
      <c r="M416" s="1"/>
      <c r="N416" s="1"/>
      <c r="O416" s="1"/>
      <c r="P416" s="4"/>
      <c r="Q416" s="4" t="s">
        <v>8</v>
      </c>
      <c r="R416" s="1"/>
      <c r="S416" s="970">
        <f>'Rekap1 +tunjangan'!G65</f>
        <v>600000</v>
      </c>
      <c r="T416" s="971"/>
      <c r="U416" s="971"/>
      <c r="V416" s="971"/>
      <c r="W416" s="971"/>
      <c r="X416" s="972"/>
      <c r="Y416" s="108"/>
      <c r="Z416" s="1"/>
      <c r="AA416" s="1"/>
      <c r="AB416" s="1" t="s">
        <v>550</v>
      </c>
      <c r="AC416" s="1"/>
      <c r="AD416" s="1"/>
      <c r="AE416" s="1"/>
      <c r="AF416" s="4"/>
      <c r="AG416" s="15"/>
      <c r="AH416" s="16"/>
      <c r="AI416" s="16"/>
      <c r="AJ416" s="514"/>
      <c r="AK416" s="514"/>
      <c r="AL416" s="16"/>
      <c r="AM416" s="16"/>
      <c r="AN416" s="16"/>
      <c r="AO416" s="15"/>
      <c r="AP416" s="992"/>
      <c r="AQ416" s="993"/>
      <c r="AR416" s="107"/>
      <c r="AS416" s="1"/>
      <c r="AT416" s="1" t="s">
        <v>8</v>
      </c>
      <c r="AU416" s="970">
        <f>'Rekap1 +tunjangan'!AM65</f>
        <v>40663.919999999998</v>
      </c>
      <c r="AV416" s="971"/>
      <c r="AW416" s="971"/>
      <c r="AX416" s="971"/>
      <c r="AY416" s="971"/>
      <c r="AZ416" s="972"/>
    </row>
    <row r="417" spans="1:55" ht="3" customHeight="1" x14ac:dyDescent="0.25">
      <c r="A417" s="1"/>
      <c r="B417" s="1"/>
      <c r="C417" s="1"/>
      <c r="D417" s="1"/>
      <c r="E417" s="1"/>
      <c r="F417" s="1"/>
      <c r="G417" s="1"/>
      <c r="H417" s="1"/>
      <c r="I417" s="4"/>
      <c r="J417" s="1"/>
      <c r="K417" s="1"/>
      <c r="L417" s="1"/>
      <c r="M417" s="15"/>
      <c r="N417" s="15"/>
      <c r="O417" s="1"/>
      <c r="P417" s="4"/>
      <c r="Q417" s="4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513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>
        <v>0</v>
      </c>
      <c r="AX417" s="1"/>
      <c r="AY417" s="1"/>
      <c r="AZ417" s="1"/>
    </row>
    <row r="418" spans="1:55" ht="15.75" x14ac:dyDescent="0.25">
      <c r="A418" s="1"/>
      <c r="B418" s="1"/>
      <c r="C418" s="1" t="s">
        <v>41</v>
      </c>
      <c r="D418" s="1"/>
      <c r="E418" s="1"/>
      <c r="F418" s="1"/>
      <c r="G418" s="1"/>
      <c r="H418" s="1"/>
      <c r="I418" s="4"/>
      <c r="J418" s="1"/>
      <c r="K418" s="1"/>
      <c r="L418" s="1"/>
      <c r="M418" s="1"/>
      <c r="N418" s="1"/>
      <c r="O418" s="1"/>
      <c r="P418" s="4"/>
      <c r="Q418" s="4" t="s">
        <v>8</v>
      </c>
      <c r="R418" s="1"/>
      <c r="S418" s="970">
        <f>'Rekap1 +tunjangan'!H65</f>
        <v>160000</v>
      </c>
      <c r="T418" s="971"/>
      <c r="U418" s="971"/>
      <c r="V418" s="971"/>
      <c r="W418" s="971"/>
      <c r="X418" s="972"/>
      <c r="Y418" s="108"/>
      <c r="Z418" s="1"/>
      <c r="AA418" s="1"/>
      <c r="AB418" s="1" t="s">
        <v>88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992"/>
      <c r="AQ418" s="992"/>
      <c r="AR418" s="119"/>
      <c r="AS418" s="1"/>
      <c r="AT418" s="1" t="s">
        <v>8</v>
      </c>
      <c r="AU418" s="970">
        <f>'Rekap1 +tunjangan'!AF65</f>
        <v>86659.8</v>
      </c>
      <c r="AV418" s="971"/>
      <c r="AW418" s="971"/>
      <c r="AX418" s="971"/>
      <c r="AY418" s="971"/>
      <c r="AZ418" s="972"/>
    </row>
    <row r="419" spans="1:55" ht="3" customHeight="1" x14ac:dyDescent="0.25">
      <c r="A419" s="1"/>
      <c r="B419" s="1"/>
      <c r="C419" s="1"/>
      <c r="D419" s="1"/>
      <c r="E419" s="1"/>
      <c r="F419" s="1"/>
      <c r="G419" s="1"/>
      <c r="H419" s="1"/>
      <c r="I419" s="4"/>
      <c r="J419" s="1"/>
      <c r="K419" s="1"/>
      <c r="L419" s="1"/>
      <c r="M419" s="1"/>
      <c r="N419" s="1"/>
      <c r="O419" s="1"/>
      <c r="P419" s="39"/>
      <c r="Q419" s="39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513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5" ht="15.75" x14ac:dyDescent="0.25">
      <c r="A420" s="1"/>
      <c r="B420" s="1"/>
      <c r="C420" s="1" t="s">
        <v>21</v>
      </c>
      <c r="D420" s="1"/>
      <c r="E420" s="1"/>
      <c r="F420" s="1"/>
      <c r="G420" s="1"/>
      <c r="H420" s="1"/>
      <c r="I420" s="4"/>
      <c r="J420" s="1"/>
      <c r="K420" s="1"/>
      <c r="L420" s="1"/>
      <c r="M420" s="1"/>
      <c r="N420" s="1"/>
      <c r="O420" s="1"/>
      <c r="P420" s="4"/>
      <c r="Q420" s="4" t="s">
        <v>8</v>
      </c>
      <c r="R420" s="1"/>
      <c r="S420" s="970">
        <f>'Rekap1 +tunjangan'!I65</f>
        <v>0</v>
      </c>
      <c r="T420" s="971"/>
      <c r="U420" s="971"/>
      <c r="V420" s="971"/>
      <c r="W420" s="971"/>
      <c r="X420" s="972"/>
      <c r="Y420" s="108"/>
      <c r="Z420" s="1"/>
      <c r="AA420" s="1"/>
      <c r="AB420" s="1" t="s">
        <v>551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5"/>
      <c r="AU420" s="1013"/>
      <c r="AV420" s="1013"/>
      <c r="AW420" s="1013"/>
      <c r="AX420" s="1013"/>
      <c r="AY420" s="1013"/>
      <c r="AZ420" s="1013"/>
    </row>
    <row r="421" spans="1:55" ht="3" customHeight="1" x14ac:dyDescent="0.25">
      <c r="A421" s="1"/>
      <c r="B421" s="1"/>
      <c r="C421" s="1"/>
      <c r="D421" s="1"/>
      <c r="E421" s="1"/>
      <c r="F421" s="1"/>
      <c r="G421" s="1"/>
      <c r="H421" s="1"/>
      <c r="I421" s="4"/>
      <c r="J421" s="1"/>
      <c r="K421" s="1"/>
      <c r="L421" s="1"/>
      <c r="M421" s="1"/>
      <c r="N421" s="1"/>
      <c r="O421" s="1"/>
      <c r="P421" s="39"/>
      <c r="Q421" s="39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5" ht="15.75" x14ac:dyDescent="0.25">
      <c r="A422" s="1"/>
      <c r="B422" s="1"/>
      <c r="C422" s="1" t="s">
        <v>1</v>
      </c>
      <c r="D422" s="1"/>
      <c r="E422" s="1"/>
      <c r="F422" s="1"/>
      <c r="G422" s="1"/>
      <c r="H422" s="1"/>
      <c r="I422" s="4"/>
      <c r="J422" s="1"/>
      <c r="K422" s="990">
        <f>'Rekap1 +tunjangan'!D65</f>
        <v>21</v>
      </c>
      <c r="L422" s="991"/>
      <c r="M422" s="130" t="s">
        <v>31</v>
      </c>
      <c r="N422" s="107"/>
      <c r="O422" s="1"/>
      <c r="P422" s="4"/>
      <c r="Q422" s="4" t="s">
        <v>8</v>
      </c>
      <c r="R422" s="1"/>
      <c r="S422" s="970">
        <f>'Rekap1 +tunjangan'!N65</f>
        <v>630000</v>
      </c>
      <c r="T422" s="971"/>
      <c r="U422" s="971"/>
      <c r="V422" s="971"/>
      <c r="W422" s="971"/>
      <c r="X422" s="972"/>
      <c r="Y422" s="108"/>
      <c r="Z422" s="1"/>
      <c r="AA422" s="1"/>
      <c r="AB422" s="1" t="s">
        <v>128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969">
        <v>0.02</v>
      </c>
      <c r="AN422" s="969"/>
      <c r="AO422" s="969"/>
      <c r="AP422" s="1"/>
      <c r="AQ422" s="1"/>
      <c r="AR422" s="1"/>
      <c r="AS422" s="1"/>
      <c r="AT422" s="1" t="s">
        <v>8</v>
      </c>
      <c r="AU422" s="970">
        <f>'BPJS Ketenagakerjaan'!K46</f>
        <v>81327.839999999997</v>
      </c>
      <c r="AV422" s="971"/>
      <c r="AW422" s="971"/>
      <c r="AX422" s="971"/>
      <c r="AY422" s="971"/>
      <c r="AZ422" s="972"/>
    </row>
    <row r="423" spans="1:55" ht="3" customHeight="1" x14ac:dyDescent="0.25">
      <c r="A423" s="1"/>
      <c r="B423" s="1"/>
      <c r="C423" s="1"/>
      <c r="D423" s="1"/>
      <c r="E423" s="1"/>
      <c r="F423" s="1"/>
      <c r="G423" s="1"/>
      <c r="H423" s="1"/>
      <c r="I423" s="4"/>
      <c r="J423" s="1"/>
      <c r="K423" s="1"/>
      <c r="L423" s="1"/>
      <c r="M423" s="37"/>
      <c r="N423" s="1"/>
      <c r="O423" s="1"/>
      <c r="P423" s="4"/>
      <c r="Q423" s="4"/>
      <c r="R423" s="1"/>
      <c r="S423" s="108"/>
      <c r="T423" s="108"/>
      <c r="U423" s="108"/>
      <c r="V423" s="108"/>
      <c r="W423" s="108"/>
      <c r="X423" s="108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5" ht="15.75" x14ac:dyDescent="0.25">
      <c r="A424" s="1"/>
      <c r="B424" s="1"/>
      <c r="C424" s="1" t="s">
        <v>2</v>
      </c>
      <c r="D424" s="1"/>
      <c r="E424" s="1"/>
      <c r="F424" s="1"/>
      <c r="G424" s="1"/>
      <c r="H424" s="1"/>
      <c r="I424" s="4"/>
      <c r="J424" s="1"/>
      <c r="K424" s="990">
        <f>K422</f>
        <v>21</v>
      </c>
      <c r="L424" s="991"/>
      <c r="M424" s="130" t="s">
        <v>31</v>
      </c>
      <c r="N424" s="107"/>
      <c r="O424" s="1"/>
      <c r="P424" s="4"/>
      <c r="Q424" s="4" t="s">
        <v>8</v>
      </c>
      <c r="R424" s="1"/>
      <c r="S424" s="970">
        <f>'Rekap1 +tunjangan'!P65</f>
        <v>672000</v>
      </c>
      <c r="T424" s="971"/>
      <c r="U424" s="971"/>
      <c r="V424" s="971"/>
      <c r="W424" s="971"/>
      <c r="X424" s="972"/>
      <c r="Y424" s="108"/>
      <c r="Z424" s="1"/>
      <c r="AA424" s="1"/>
      <c r="AB424" s="1" t="s">
        <v>602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969">
        <v>0.01</v>
      </c>
      <c r="AN424" s="969"/>
      <c r="AO424" s="969"/>
      <c r="AP424" s="88"/>
      <c r="AQ424" s="1"/>
      <c r="AR424" s="1"/>
      <c r="AS424" s="1"/>
      <c r="AT424" s="1" t="s">
        <v>8</v>
      </c>
      <c r="AU424" s="970">
        <f>'BPJS Ketenagakerjaan'!P46</f>
        <v>40663.919999999998</v>
      </c>
      <c r="AV424" s="971"/>
      <c r="AW424" s="971"/>
      <c r="AX424" s="971"/>
      <c r="AY424" s="971"/>
      <c r="AZ424" s="972"/>
    </row>
    <row r="425" spans="1:55" ht="3" customHeight="1" x14ac:dyDescent="0.25">
      <c r="A425" s="1"/>
      <c r="B425" s="1"/>
      <c r="C425" s="1"/>
      <c r="D425" s="1"/>
      <c r="E425" s="1"/>
      <c r="F425" s="1"/>
      <c r="G425" s="1"/>
      <c r="H425" s="1"/>
      <c r="I425" s="4"/>
      <c r="J425" s="1"/>
      <c r="K425" s="1"/>
      <c r="L425" s="1"/>
      <c r="M425" s="1"/>
      <c r="N425" s="1"/>
      <c r="O425" s="1"/>
      <c r="P425" s="4"/>
      <c r="Q425" s="4"/>
      <c r="R425" s="1"/>
      <c r="S425" s="108"/>
      <c r="T425" s="108"/>
      <c r="U425" s="108"/>
      <c r="V425" s="108"/>
      <c r="W425" s="108"/>
      <c r="X425" s="108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5" ht="15.75" x14ac:dyDescent="0.25">
      <c r="A426" s="1"/>
      <c r="B426" s="1"/>
      <c r="C426" s="1" t="s">
        <v>3</v>
      </c>
      <c r="D426" s="1"/>
      <c r="E426" s="1"/>
      <c r="F426" s="1"/>
      <c r="G426" s="1"/>
      <c r="H426" s="1"/>
      <c r="I426" s="4"/>
      <c r="J426" s="1"/>
      <c r="K426" s="1"/>
      <c r="L426" s="1"/>
      <c r="M426" s="107"/>
      <c r="N426" s="107"/>
      <c r="O426" s="1"/>
      <c r="P426" s="39"/>
      <c r="Q426" s="39" t="s">
        <v>8</v>
      </c>
      <c r="R426" s="1"/>
      <c r="S426" s="970">
        <f>'Rekap1 +tunjangan'!Q65</f>
        <v>0</v>
      </c>
      <c r="T426" s="971"/>
      <c r="U426" s="971"/>
      <c r="V426" s="971"/>
      <c r="W426" s="971"/>
      <c r="X426" s="972"/>
      <c r="Y426" s="108"/>
      <c r="Z426" s="1"/>
      <c r="AA426" s="1"/>
      <c r="AB426" s="1" t="s">
        <v>172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013"/>
      <c r="AV426" s="1013"/>
      <c r="AW426" s="1013"/>
      <c r="AX426" s="1013"/>
      <c r="AY426" s="1013"/>
      <c r="AZ426" s="1013"/>
    </row>
    <row r="427" spans="1:55" ht="3" customHeight="1" x14ac:dyDescent="0.25">
      <c r="A427" s="1"/>
      <c r="B427" s="1"/>
      <c r="C427" s="1"/>
      <c r="D427" s="1"/>
      <c r="E427" s="1"/>
      <c r="F427" s="1"/>
      <c r="G427" s="1"/>
      <c r="H427" s="1"/>
      <c r="I427" s="4"/>
      <c r="J427" s="1"/>
      <c r="K427" s="1"/>
      <c r="L427" s="1"/>
      <c r="M427" s="1"/>
      <c r="N427" s="1"/>
      <c r="O427" s="1"/>
      <c r="P427" s="39"/>
      <c r="Q427" s="39"/>
      <c r="R427" s="1"/>
      <c r="S427" s="1"/>
      <c r="T427" s="1"/>
      <c r="U427" s="1"/>
      <c r="V427" s="1"/>
      <c r="W427" s="1"/>
      <c r="X427" s="1"/>
      <c r="Y427" s="108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5" ht="15.75" x14ac:dyDescent="0.25">
      <c r="A428" s="1"/>
      <c r="B428" s="1"/>
      <c r="C428" s="1" t="s">
        <v>105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39"/>
      <c r="Q428" s="39" t="s">
        <v>8</v>
      </c>
      <c r="R428" s="1"/>
      <c r="S428" s="970">
        <f>'Rekap1 +tunjangan'!R65</f>
        <v>0</v>
      </c>
      <c r="T428" s="971"/>
      <c r="U428" s="971"/>
      <c r="V428" s="971"/>
      <c r="W428" s="971"/>
      <c r="X428" s="972"/>
      <c r="Y428" s="108"/>
      <c r="Z428" s="1"/>
      <c r="AA428" s="1"/>
      <c r="AB428" s="1" t="s">
        <v>174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970">
        <f>KOPERASI!C42</f>
        <v>0</v>
      </c>
      <c r="AV428" s="971"/>
      <c r="AW428" s="971"/>
      <c r="AX428" s="971"/>
      <c r="AY428" s="971"/>
      <c r="AZ428" s="972"/>
      <c r="BB428" s="1"/>
      <c r="BC428" s="1"/>
    </row>
    <row r="429" spans="1:55" ht="3" customHeight="1" x14ac:dyDescent="0.25">
      <c r="A429" s="1"/>
      <c r="B429" s="1"/>
      <c r="C429" s="1"/>
      <c r="D429" s="1"/>
      <c r="E429" s="1"/>
      <c r="F429" s="1"/>
      <c r="G429" s="1"/>
      <c r="H429" s="1"/>
      <c r="I429" s="4"/>
      <c r="J429" s="1"/>
      <c r="K429" s="1"/>
      <c r="L429" s="1"/>
      <c r="M429" s="1"/>
      <c r="N429" s="1"/>
      <c r="O429" s="1"/>
      <c r="P429" s="39"/>
      <c r="Q429" s="39"/>
      <c r="R429" s="1"/>
      <c r="S429" s="108"/>
      <c r="T429" s="108"/>
      <c r="U429" s="108"/>
      <c r="V429" s="108"/>
      <c r="W429" s="108"/>
      <c r="X429" s="108"/>
      <c r="Y429" s="108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5" ht="15.75" x14ac:dyDescent="0.25">
      <c r="A430" s="1"/>
      <c r="B430" s="1"/>
      <c r="C430" s="1" t="s">
        <v>106</v>
      </c>
      <c r="D430" s="1"/>
      <c r="E430" s="1"/>
      <c r="F430" s="1"/>
      <c r="G430" s="1"/>
      <c r="H430" s="1"/>
      <c r="I430" s="4"/>
      <c r="J430" s="1"/>
      <c r="K430" s="1"/>
      <c r="L430" s="1"/>
      <c r="M430" s="1"/>
      <c r="N430" s="1"/>
      <c r="O430" s="1"/>
      <c r="P430" s="4"/>
      <c r="Q430" s="4" t="s">
        <v>8</v>
      </c>
      <c r="R430" s="1"/>
      <c r="S430" s="970">
        <f>'Rekap1 +tunjangan'!T65</f>
        <v>0</v>
      </c>
      <c r="T430" s="971"/>
      <c r="U430" s="971"/>
      <c r="V430" s="971"/>
      <c r="W430" s="971"/>
      <c r="X430" s="972"/>
      <c r="Y430" s="108"/>
      <c r="Z430" s="1"/>
      <c r="AA430" s="1"/>
      <c r="AB430" s="1" t="s">
        <v>173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970">
        <f>KOPERASI!D42</f>
        <v>100000</v>
      </c>
      <c r="AV430" s="971"/>
      <c r="AW430" s="971"/>
      <c r="AX430" s="971"/>
      <c r="AY430" s="971"/>
      <c r="AZ430" s="972"/>
    </row>
    <row r="431" spans="1:55" ht="3" customHeight="1" x14ac:dyDescent="0.25">
      <c r="A431" s="1"/>
      <c r="B431" s="1"/>
      <c r="C431" s="1"/>
      <c r="D431" s="1"/>
      <c r="E431" s="1"/>
      <c r="F431" s="1"/>
      <c r="G431" s="1"/>
      <c r="H431" s="1"/>
      <c r="I431" s="4"/>
      <c r="J431" s="1"/>
      <c r="K431" s="1"/>
      <c r="L431" s="1"/>
      <c r="M431" s="1"/>
      <c r="N431" s="1"/>
      <c r="O431" s="1"/>
      <c r="P431" s="4"/>
      <c r="Q431" s="4"/>
      <c r="R431" s="1"/>
      <c r="S431" s="108"/>
      <c r="T431" s="108"/>
      <c r="U431" s="108"/>
      <c r="V431" s="108"/>
      <c r="W431" s="108"/>
      <c r="X431" s="108"/>
      <c r="Y431" s="1"/>
      <c r="Z431" s="1"/>
      <c r="AA431" s="1"/>
      <c r="AB431" s="1"/>
      <c r="AC431" s="1"/>
      <c r="AD431" s="1"/>
      <c r="AE431" s="1"/>
      <c r="AF431" s="39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5" ht="15.75" x14ac:dyDescent="0.25">
      <c r="A432" s="1"/>
      <c r="B432" s="1"/>
      <c r="C432" s="1" t="s">
        <v>183</v>
      </c>
      <c r="D432" s="1"/>
      <c r="E432" s="1"/>
      <c r="F432" s="1"/>
      <c r="G432" s="1"/>
      <c r="H432" s="1"/>
      <c r="I432" s="4"/>
      <c r="J432" s="1"/>
      <c r="K432" s="1"/>
      <c r="L432" s="1"/>
      <c r="M432" s="1"/>
      <c r="N432" s="1"/>
      <c r="O432" s="1"/>
      <c r="P432" s="39"/>
      <c r="Q432" s="39" t="s">
        <v>8</v>
      </c>
      <c r="R432" s="1"/>
      <c r="S432" s="970">
        <f>'Rekap1 +tunjangan'!U65</f>
        <v>0</v>
      </c>
      <c r="T432" s="971"/>
      <c r="U432" s="971"/>
      <c r="V432" s="971"/>
      <c r="W432" s="971"/>
      <c r="X432" s="972"/>
      <c r="Y432" s="108"/>
      <c r="Z432" s="1"/>
      <c r="AA432" s="1"/>
      <c r="AB432" s="1" t="s">
        <v>175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970">
        <f>KOPERASI!E42</f>
        <v>0</v>
      </c>
      <c r="AV432" s="971"/>
      <c r="AW432" s="971"/>
      <c r="AX432" s="971"/>
      <c r="AY432" s="971"/>
      <c r="AZ432" s="972"/>
    </row>
    <row r="433" spans="1:55" ht="3" customHeight="1" x14ac:dyDescent="0.25">
      <c r="A433" s="1"/>
      <c r="B433" s="1"/>
      <c r="C433" s="1"/>
      <c r="D433" s="1"/>
      <c r="E433" s="1"/>
      <c r="F433" s="1"/>
      <c r="G433" s="1"/>
      <c r="H433" s="1"/>
      <c r="I433" s="4"/>
      <c r="J433" s="1"/>
      <c r="K433" s="1"/>
      <c r="L433" s="1"/>
      <c r="M433" s="1"/>
      <c r="N433" s="1"/>
      <c r="O433" s="4"/>
      <c r="P433" s="4"/>
      <c r="Q433" s="4"/>
      <c r="R433" s="1"/>
      <c r="S433" s="108"/>
      <c r="T433" s="108"/>
      <c r="U433" s="108"/>
      <c r="V433" s="108"/>
      <c r="W433" s="108"/>
      <c r="X433" s="108"/>
      <c r="Y433" s="108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5" ht="15.75" x14ac:dyDescent="0.25">
      <c r="A434" s="1"/>
      <c r="B434" s="1"/>
      <c r="C434" s="1" t="s">
        <v>187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39" t="s">
        <v>8</v>
      </c>
      <c r="R434" s="1"/>
      <c r="S434" s="970">
        <f>'Rekap1 +tunjangan'!W65</f>
        <v>0</v>
      </c>
      <c r="T434" s="971"/>
      <c r="U434" s="971"/>
      <c r="V434" s="971"/>
      <c r="W434" s="971"/>
      <c r="X434" s="972"/>
      <c r="Y434" s="108"/>
      <c r="Z434" s="1"/>
      <c r="AA434" s="1"/>
      <c r="AB434" s="1" t="s">
        <v>200</v>
      </c>
      <c r="AC434" s="1"/>
      <c r="AD434" s="1"/>
      <c r="AE434" s="1"/>
      <c r="AF434" s="1"/>
      <c r="AG434" s="5" t="s">
        <v>19</v>
      </c>
      <c r="AH434" s="67"/>
      <c r="AI434" s="73"/>
      <c r="AJ434" s="990">
        <f>KOPERASI!J41</f>
        <v>18</v>
      </c>
      <c r="AK434" s="991"/>
      <c r="AL434" s="16"/>
      <c r="AM434" s="72" t="s">
        <v>132</v>
      </c>
      <c r="AN434" s="67"/>
      <c r="AO434" s="74"/>
      <c r="AP434" s="990">
        <f>36-AJ434</f>
        <v>18</v>
      </c>
      <c r="AQ434" s="991"/>
      <c r="AR434" s="119"/>
      <c r="AS434" s="1"/>
      <c r="AT434" s="1" t="s">
        <v>8</v>
      </c>
      <c r="AU434" s="970">
        <f>KOPERASI!H41</f>
        <v>1282500</v>
      </c>
      <c r="AV434" s="971"/>
      <c r="AW434" s="971"/>
      <c r="AX434" s="971"/>
      <c r="AY434" s="971"/>
      <c r="AZ434" s="972"/>
    </row>
    <row r="435" spans="1:55" ht="3" customHeight="1" x14ac:dyDescent="0.25">
      <c r="A435" s="1"/>
      <c r="B435" s="1"/>
      <c r="Y435" s="108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5" ht="15.75" x14ac:dyDescent="0.25">
      <c r="A436" s="1"/>
      <c r="B436" s="1"/>
      <c r="Y436" s="108"/>
      <c r="Z436" s="1"/>
      <c r="AA436" s="1"/>
      <c r="AB436" s="1" t="s">
        <v>471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983"/>
      <c r="AS436" s="983"/>
      <c r="AT436" s="1"/>
      <c r="AU436" s="970">
        <f>KOPERASI!G41</f>
        <v>510000</v>
      </c>
      <c r="AV436" s="971"/>
      <c r="AW436" s="971"/>
      <c r="AX436" s="971"/>
      <c r="AY436" s="971"/>
      <c r="AZ436" s="972"/>
    </row>
    <row r="437" spans="1:55" ht="3" customHeight="1" x14ac:dyDescent="0.25">
      <c r="A437" s="1"/>
      <c r="B437" s="1"/>
      <c r="Y437" s="108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5" ht="15.75" x14ac:dyDescent="0.25">
      <c r="A438" s="1"/>
      <c r="B438" s="1"/>
      <c r="Y438" s="108"/>
      <c r="Z438" s="1"/>
      <c r="AA438" s="1"/>
      <c r="AB438" s="1" t="s">
        <v>474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970">
        <f>'Rekap1 +tunjangan'!AD65</f>
        <v>0</v>
      </c>
      <c r="AV438" s="971"/>
      <c r="AW438" s="971"/>
      <c r="AX438" s="971"/>
      <c r="AY438" s="971"/>
      <c r="AZ438" s="972"/>
    </row>
    <row r="439" spans="1:55" ht="3" customHeight="1" x14ac:dyDescent="0.25">
      <c r="A439" s="1"/>
      <c r="B439" s="1"/>
      <c r="Y439" s="108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5" ht="15.75" x14ac:dyDescent="0.25">
      <c r="A440" s="1"/>
      <c r="B440" s="1"/>
      <c r="Y440" s="108"/>
      <c r="Z440" s="1"/>
      <c r="AA440" s="1"/>
      <c r="AB440" s="1" t="s">
        <v>171</v>
      </c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983">
        <v>0.4</v>
      </c>
      <c r="AS440" s="983"/>
      <c r="AT440" s="1"/>
      <c r="AU440" s="970">
        <f>'Rekap1 +tunjangan'!AJ65</f>
        <v>207983.52000000002</v>
      </c>
      <c r="AV440" s="971"/>
      <c r="AW440" s="971"/>
      <c r="AX440" s="971"/>
      <c r="AY440" s="971"/>
      <c r="AZ440" s="972"/>
    </row>
    <row r="441" spans="1:55" ht="3" customHeight="1" x14ac:dyDescent="0.25">
      <c r="A441" s="1"/>
      <c r="B441" s="1"/>
      <c r="Y441" s="108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5" ht="15.75" x14ac:dyDescent="0.25">
      <c r="A442" s="1"/>
      <c r="B442" s="1"/>
      <c r="Y442" s="108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5" ht="3" customHeight="1" x14ac:dyDescent="0.25">
      <c r="A443" s="1"/>
      <c r="B443" s="1"/>
      <c r="C443" s="1"/>
      <c r="D443" s="1"/>
      <c r="E443" s="1"/>
      <c r="F443" s="1"/>
      <c r="G443" s="1"/>
      <c r="H443" s="1"/>
      <c r="I443" s="4"/>
      <c r="J443" s="1"/>
      <c r="K443" s="1"/>
      <c r="L443" s="1"/>
      <c r="M443" s="1"/>
      <c r="N443" s="1"/>
      <c r="O443" s="4"/>
      <c r="P443" s="4"/>
      <c r="Q443" s="4"/>
      <c r="R443" s="1"/>
      <c r="S443" s="108"/>
      <c r="T443" s="108"/>
      <c r="U443" s="108"/>
      <c r="V443" s="108"/>
      <c r="W443" s="108"/>
      <c r="X443" s="108"/>
      <c r="Y443" s="108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5" ht="15.75" x14ac:dyDescent="0.25">
      <c r="A444" s="1"/>
      <c r="B444" s="1" t="s">
        <v>154</v>
      </c>
      <c r="C444" s="1" t="s">
        <v>126</v>
      </c>
      <c r="D444" s="1"/>
      <c r="E444" s="1"/>
      <c r="F444" s="1"/>
      <c r="G444" s="1"/>
      <c r="H444" s="1"/>
      <c r="I444" s="4"/>
      <c r="J444" s="1"/>
      <c r="K444" s="1"/>
      <c r="L444" s="1"/>
      <c r="M444" s="1"/>
      <c r="N444" s="1"/>
      <c r="O444" s="1"/>
      <c r="P444" s="4"/>
      <c r="Q444" s="4" t="s">
        <v>8</v>
      </c>
      <c r="R444" s="1"/>
      <c r="S444" s="970">
        <f>'Rekap1 +tunjangan'!S65</f>
        <v>0</v>
      </c>
      <c r="T444" s="971"/>
      <c r="U444" s="971"/>
      <c r="V444" s="971"/>
      <c r="W444" s="971"/>
      <c r="X444" s="972"/>
      <c r="Y444" s="108"/>
      <c r="Z444" s="1"/>
      <c r="AA444" s="1" t="s">
        <v>169</v>
      </c>
      <c r="AB444" s="1" t="s">
        <v>129</v>
      </c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 t="s">
        <v>8</v>
      </c>
      <c r="AU444" s="970">
        <f>'Rekap1 +tunjangan'!AG65</f>
        <v>0</v>
      </c>
      <c r="AV444" s="971"/>
      <c r="AW444" s="971"/>
      <c r="AX444" s="971"/>
      <c r="AY444" s="971"/>
      <c r="AZ444" s="972"/>
    </row>
    <row r="445" spans="1:55" ht="3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08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5" ht="15.7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5" ht="3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08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5" ht="15.75" x14ac:dyDescent="0.25">
      <c r="A448" s="1"/>
      <c r="B448" s="1"/>
      <c r="C448" s="9" t="s">
        <v>4</v>
      </c>
      <c r="D448" s="1"/>
      <c r="E448" s="1"/>
      <c r="F448" s="1"/>
      <c r="G448" s="1"/>
      <c r="H448" s="1"/>
      <c r="I448" s="4"/>
      <c r="J448" s="1"/>
      <c r="K448" s="1"/>
      <c r="L448" s="1"/>
      <c r="M448" s="1"/>
      <c r="N448" s="1"/>
      <c r="O448" s="4"/>
      <c r="P448" s="4"/>
      <c r="Q448" s="39" t="s">
        <v>8</v>
      </c>
      <c r="R448" s="1"/>
      <c r="S448" s="985">
        <f>SUM(S412:X447)</f>
        <v>5528392</v>
      </c>
      <c r="T448" s="986"/>
      <c r="U448" s="986"/>
      <c r="V448" s="986"/>
      <c r="W448" s="986"/>
      <c r="X448" s="987"/>
      <c r="Y448" s="89"/>
      <c r="Z448" s="1"/>
      <c r="AA448" s="9" t="s">
        <v>4</v>
      </c>
      <c r="AB448" s="1"/>
      <c r="AC448" s="1"/>
      <c r="AD448" s="1"/>
      <c r="AE448" s="1"/>
      <c r="AF448" s="4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 t="s">
        <v>8</v>
      </c>
      <c r="AU448" s="985">
        <f>SUM(AU414:AZ445)</f>
        <v>2349799</v>
      </c>
      <c r="AV448" s="986"/>
      <c r="AW448" s="986"/>
      <c r="AX448" s="986"/>
      <c r="AY448" s="986"/>
      <c r="AZ448" s="987"/>
      <c r="BC448" s="134">
        <f>AU448-AU424</f>
        <v>2309135.08</v>
      </c>
    </row>
    <row r="449" spans="1:62" ht="16.5" thickBot="1" x14ac:dyDescent="0.3">
      <c r="A449" s="1"/>
      <c r="B449" s="1"/>
      <c r="C449" s="1"/>
      <c r="D449" s="1"/>
      <c r="E449" s="1"/>
      <c r="F449" s="1"/>
      <c r="G449" s="1"/>
      <c r="H449" s="1"/>
      <c r="I449" s="39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39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62" ht="21" thickTop="1" x14ac:dyDescent="0.3">
      <c r="A450" s="19"/>
      <c r="B450" s="973"/>
      <c r="C450" s="974"/>
      <c r="D450" s="974"/>
      <c r="E450" s="974"/>
      <c r="F450" s="974"/>
      <c r="G450" s="1006" t="s">
        <v>130</v>
      </c>
      <c r="H450" s="1006"/>
      <c r="I450" s="1006"/>
      <c r="J450" s="1006"/>
      <c r="K450" s="1006"/>
      <c r="L450" s="1006"/>
      <c r="M450" s="1006"/>
      <c r="N450" s="1006"/>
      <c r="O450" s="1006"/>
      <c r="P450" s="1006"/>
      <c r="Q450" s="1006"/>
      <c r="R450" s="1006"/>
      <c r="S450" s="1006"/>
      <c r="T450" s="1006"/>
      <c r="U450" s="1006"/>
      <c r="V450" s="1006"/>
      <c r="W450" s="1006"/>
      <c r="X450" s="1008"/>
      <c r="Y450" s="126"/>
      <c r="Z450" s="1010" t="s">
        <v>8</v>
      </c>
      <c r="AA450" s="974"/>
      <c r="AB450" s="1071">
        <f>S448-AU448</f>
        <v>3178593</v>
      </c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12"/>
      <c r="AQ450" s="112"/>
      <c r="AR450" s="112"/>
      <c r="AS450" s="113"/>
      <c r="AT450" s="113"/>
      <c r="AU450" s="113"/>
      <c r="AV450" s="113"/>
      <c r="AW450" s="113"/>
      <c r="AX450" s="113"/>
      <c r="AY450" s="113"/>
      <c r="AZ450" s="114"/>
      <c r="BD450" s="1012"/>
      <c r="BE450" s="989"/>
      <c r="BF450" s="989"/>
      <c r="BG450" s="989"/>
      <c r="BH450" s="989"/>
      <c r="BI450" s="989"/>
      <c r="BJ450" s="989"/>
    </row>
    <row r="451" spans="1:62" ht="21" thickBot="1" x14ac:dyDescent="0.35">
      <c r="A451" s="34"/>
      <c r="B451" s="975"/>
      <c r="C451" s="976"/>
      <c r="D451" s="976"/>
      <c r="E451" s="976"/>
      <c r="F451" s="976"/>
      <c r="G451" s="1007"/>
      <c r="H451" s="1007"/>
      <c r="I451" s="1007"/>
      <c r="J451" s="1007"/>
      <c r="K451" s="1007"/>
      <c r="L451" s="1007"/>
      <c r="M451" s="1007"/>
      <c r="N451" s="1007"/>
      <c r="O451" s="1007"/>
      <c r="P451" s="1007"/>
      <c r="Q451" s="1007"/>
      <c r="R451" s="1007"/>
      <c r="S451" s="1007"/>
      <c r="T451" s="1007"/>
      <c r="U451" s="1007"/>
      <c r="V451" s="1007"/>
      <c r="W451" s="1007"/>
      <c r="X451" s="1009"/>
      <c r="Y451" s="128"/>
      <c r="Z451" s="1011"/>
      <c r="AA451" s="976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16"/>
      <c r="AQ451" s="116"/>
      <c r="AR451" s="116"/>
      <c r="AS451" s="117"/>
      <c r="AT451" s="117"/>
      <c r="AU451" s="117"/>
      <c r="AV451" s="117"/>
      <c r="AW451" s="117"/>
      <c r="AX451" s="117"/>
      <c r="AY451" s="117"/>
      <c r="AZ451" s="118"/>
    </row>
    <row r="452" spans="1:62" ht="16.5" thickTop="1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62" ht="15.75" x14ac:dyDescent="0.25">
      <c r="B453" s="1" t="s">
        <v>170</v>
      </c>
      <c r="C453" s="1" t="s">
        <v>155</v>
      </c>
      <c r="D453" s="1"/>
      <c r="E453" s="1"/>
      <c r="F453" s="1"/>
      <c r="G453" s="1"/>
      <c r="H453" s="1"/>
      <c r="I453" s="4"/>
      <c r="J453" s="1"/>
      <c r="K453" s="1"/>
      <c r="L453" s="1"/>
      <c r="M453" s="1"/>
      <c r="N453" s="1"/>
      <c r="O453" s="4"/>
      <c r="P453" s="4"/>
      <c r="Q453" s="4"/>
      <c r="R453" s="1"/>
      <c r="S453" s="108"/>
      <c r="T453" s="108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62" ht="15.75" x14ac:dyDescent="0.25">
      <c r="B454" s="1">
        <v>1</v>
      </c>
      <c r="C454" s="1" t="s">
        <v>555</v>
      </c>
      <c r="D454" s="1"/>
      <c r="E454" s="1"/>
      <c r="F454" s="1"/>
      <c r="G454" s="1"/>
      <c r="H454" s="1"/>
      <c r="I454" s="4"/>
      <c r="J454" s="1"/>
      <c r="K454" s="1"/>
      <c r="L454" s="1"/>
      <c r="M454" s="1"/>
      <c r="N454" s="1"/>
      <c r="O454" s="4"/>
      <c r="P454" s="4"/>
      <c r="Q454" s="4"/>
      <c r="R454" s="1"/>
      <c r="S454" s="108"/>
      <c r="T454" s="108"/>
      <c r="U454" s="108"/>
      <c r="V454" s="108"/>
      <c r="W454" s="108"/>
      <c r="X454" s="108"/>
      <c r="Y454" s="1"/>
      <c r="Z454" s="1"/>
      <c r="AA454" s="1">
        <v>2</v>
      </c>
      <c r="AB454" s="1" t="s">
        <v>171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983">
        <v>0.6</v>
      </c>
      <c r="AS454" s="983"/>
      <c r="AT454" s="1" t="s">
        <v>8</v>
      </c>
      <c r="AU454" s="970">
        <f>'DPLK (urut)'!F40</f>
        <v>311975.27999999997</v>
      </c>
      <c r="AV454" s="971"/>
      <c r="AW454" s="971"/>
      <c r="AX454" s="971"/>
      <c r="AY454" s="971"/>
      <c r="AZ454" s="972"/>
    </row>
    <row r="455" spans="1:62" ht="3" customHeight="1" x14ac:dyDescent="0.25">
      <c r="B455" s="1"/>
      <c r="C455" s="1"/>
      <c r="D455" s="1"/>
      <c r="E455" s="1"/>
      <c r="F455" s="1"/>
      <c r="G455" s="1"/>
      <c r="H455" s="1"/>
      <c r="I455" s="4"/>
      <c r="J455" s="1"/>
      <c r="K455" s="1"/>
      <c r="L455" s="1"/>
      <c r="M455" s="1"/>
      <c r="N455" s="1"/>
      <c r="O455" s="4"/>
      <c r="P455" s="4"/>
      <c r="Q455" s="4"/>
      <c r="R455" s="1"/>
      <c r="S455" s="108"/>
      <c r="T455" s="108"/>
      <c r="U455" s="108"/>
      <c r="V455" s="108"/>
      <c r="W455" s="108"/>
      <c r="X455" s="108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62" ht="15.75" x14ac:dyDescent="0.25">
      <c r="B456" s="1"/>
      <c r="C456" s="1" t="s">
        <v>127</v>
      </c>
      <c r="D456" s="1"/>
      <c r="E456" s="1"/>
      <c r="F456" s="1"/>
      <c r="G456" s="1"/>
      <c r="H456" s="1"/>
      <c r="I456" s="4"/>
      <c r="J456" s="1"/>
      <c r="K456" s="1"/>
      <c r="L456" s="1"/>
      <c r="M456" s="1"/>
      <c r="N456" s="1"/>
      <c r="O456" s="969">
        <v>3.0000000000000001E-3</v>
      </c>
      <c r="P456" s="969"/>
      <c r="Q456" s="4" t="s">
        <v>8</v>
      </c>
      <c r="R456" s="1"/>
      <c r="S456" s="970">
        <f>'BPJS Ketenagakerjaan'!F46</f>
        <v>12199.175999999999</v>
      </c>
      <c r="T456" s="971"/>
      <c r="U456" s="971"/>
      <c r="V456" s="971"/>
      <c r="W456" s="971"/>
      <c r="X456" s="972"/>
      <c r="Y456" s="1"/>
      <c r="Z456" s="1"/>
      <c r="AA456" s="1">
        <v>3</v>
      </c>
      <c r="AB456" s="1" t="s">
        <v>186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983">
        <v>0.05</v>
      </c>
      <c r="AO456" s="984"/>
      <c r="AP456" s="1"/>
      <c r="AQ456" s="1"/>
      <c r="AR456" s="1"/>
      <c r="AS456" s="1"/>
      <c r="AT456" s="1" t="s">
        <v>8</v>
      </c>
      <c r="AU456" s="970">
        <v>0</v>
      </c>
      <c r="AV456" s="971"/>
      <c r="AW456" s="971"/>
      <c r="AX456" s="971"/>
      <c r="AY456" s="971"/>
      <c r="AZ456" s="972"/>
    </row>
    <row r="457" spans="1:62" ht="3" customHeight="1" x14ac:dyDescent="0.25">
      <c r="B457" s="1"/>
      <c r="C457" s="1"/>
      <c r="D457" s="1"/>
      <c r="E457" s="1"/>
      <c r="F457" s="1"/>
      <c r="G457" s="1"/>
      <c r="H457" s="1"/>
      <c r="I457" s="4"/>
      <c r="J457" s="1"/>
      <c r="K457" s="1"/>
      <c r="L457" s="1"/>
      <c r="M457" s="1"/>
      <c r="N457" s="1"/>
      <c r="O457" s="109"/>
      <c r="P457" s="109"/>
      <c r="Q457" s="4"/>
      <c r="R457" s="1"/>
      <c r="S457" s="106"/>
      <c r="T457" s="106"/>
      <c r="U457" s="106"/>
      <c r="V457" s="106"/>
      <c r="W457" s="106"/>
      <c r="X457" s="106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62" ht="15.75" x14ac:dyDescent="0.25">
      <c r="B458" s="1"/>
      <c r="C458" s="1" t="s">
        <v>131</v>
      </c>
      <c r="D458" s="1"/>
      <c r="E458" s="1"/>
      <c r="F458" s="1"/>
      <c r="G458" s="1"/>
      <c r="H458" s="1"/>
      <c r="I458" s="4"/>
      <c r="J458" s="1"/>
      <c r="K458" s="1"/>
      <c r="L458" s="1"/>
      <c r="M458" s="1"/>
      <c r="N458" s="1"/>
      <c r="O458" s="969">
        <v>8.8999999999999999E-3</v>
      </c>
      <c r="P458" s="969"/>
      <c r="Q458" s="4" t="s">
        <v>8</v>
      </c>
      <c r="R458" s="1"/>
      <c r="S458" s="970">
        <f>'BPJS Ketenagakerjaan'!H46</f>
        <v>36190.888800000001</v>
      </c>
      <c r="T458" s="971"/>
      <c r="U458" s="971"/>
      <c r="V458" s="971"/>
      <c r="W458" s="971"/>
      <c r="X458" s="972"/>
      <c r="Y458" s="1"/>
      <c r="Z458" s="1"/>
      <c r="AA458" s="1">
        <v>4</v>
      </c>
      <c r="AB458" s="1" t="s">
        <v>554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 t="s">
        <v>8</v>
      </c>
      <c r="AU458" s="970">
        <f>'BPJS Kesehatan'!G52</f>
        <v>162655.67999999999</v>
      </c>
      <c r="AV458" s="971"/>
      <c r="AW458" s="971"/>
      <c r="AX458" s="971"/>
      <c r="AY458" s="971"/>
      <c r="AZ458" s="972"/>
    </row>
    <row r="459" spans="1:62" ht="3" customHeight="1" x14ac:dyDescent="0.25">
      <c r="B459" s="1"/>
      <c r="C459" s="1"/>
      <c r="D459" s="1"/>
      <c r="E459" s="1"/>
      <c r="F459" s="1"/>
      <c r="G459" s="1"/>
      <c r="H459" s="1"/>
      <c r="I459" s="4"/>
      <c r="J459" s="1"/>
      <c r="K459" s="1"/>
      <c r="L459" s="1"/>
      <c r="M459" s="1"/>
      <c r="N459" s="1"/>
      <c r="O459" s="109"/>
      <c r="P459" s="109"/>
      <c r="Q459" s="4"/>
      <c r="R459" s="1"/>
      <c r="S459" s="106"/>
      <c r="T459" s="106"/>
      <c r="U459" s="106"/>
      <c r="V459" s="106"/>
      <c r="W459" s="106"/>
      <c r="X459" s="106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62" ht="15.75" x14ac:dyDescent="0.25">
      <c r="B460" s="1"/>
      <c r="C460" s="1" t="s">
        <v>156</v>
      </c>
      <c r="D460" s="1"/>
      <c r="E460" s="1"/>
      <c r="F460" s="1"/>
      <c r="G460" s="1"/>
      <c r="H460" s="1"/>
      <c r="I460" s="4"/>
      <c r="J460" s="1"/>
      <c r="K460" s="1"/>
      <c r="L460" s="1"/>
      <c r="M460" s="1"/>
      <c r="N460" s="1"/>
      <c r="O460" s="969">
        <v>3.6999999999999998E-2</v>
      </c>
      <c r="P460" s="969"/>
      <c r="Q460" s="4" t="s">
        <v>8</v>
      </c>
      <c r="R460" s="1"/>
      <c r="S460" s="970">
        <f>'BPJS Ketenagakerjaan'!M46</f>
        <v>150456.50399999999</v>
      </c>
      <c r="T460" s="971"/>
      <c r="U460" s="971"/>
      <c r="V460" s="971"/>
      <c r="W460" s="971"/>
      <c r="X460" s="972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62" ht="3" customHeight="1" x14ac:dyDescent="0.25">
      <c r="B461" s="1"/>
      <c r="C461" s="1"/>
      <c r="D461" s="1"/>
      <c r="E461" s="1"/>
      <c r="F461" s="1"/>
      <c r="G461" s="1"/>
      <c r="H461" s="1"/>
      <c r="I461" s="4"/>
      <c r="J461" s="1"/>
      <c r="K461" s="1"/>
      <c r="L461" s="1"/>
      <c r="M461" s="1"/>
      <c r="N461" s="1"/>
      <c r="O461" s="507"/>
      <c r="P461" s="507"/>
      <c r="Q461" s="4"/>
      <c r="R461" s="1"/>
      <c r="S461" s="508"/>
      <c r="T461" s="508"/>
      <c r="U461" s="508"/>
      <c r="V461" s="508"/>
      <c r="W461" s="508"/>
      <c r="X461" s="508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62" ht="15.75" x14ac:dyDescent="0.25">
      <c r="B462" s="1"/>
      <c r="C462" s="1" t="s">
        <v>602</v>
      </c>
      <c r="D462" s="1"/>
      <c r="E462" s="1"/>
      <c r="F462" s="1"/>
      <c r="G462" s="1"/>
      <c r="H462" s="1"/>
      <c r="I462" s="4"/>
      <c r="J462" s="1"/>
      <c r="K462" s="1"/>
      <c r="L462" s="1"/>
      <c r="M462" s="1"/>
      <c r="N462" s="1"/>
      <c r="O462" s="969">
        <v>0.02</v>
      </c>
      <c r="P462" s="969"/>
      <c r="Q462" s="4" t="s">
        <v>8</v>
      </c>
      <c r="R462" s="1"/>
      <c r="S462" s="970">
        <f>'BPJS Ketenagakerjaan'!R46</f>
        <v>81327.839999999997</v>
      </c>
      <c r="T462" s="971"/>
      <c r="U462" s="971"/>
      <c r="V462" s="971"/>
      <c r="W462" s="971"/>
      <c r="X462" s="972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4" spans="1:62" ht="15.7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2" ht="18.75" x14ac:dyDescent="0.3">
      <c r="A465" s="1"/>
      <c r="B465" s="1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 t="s">
        <v>350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1"/>
      <c r="AY465" s="1"/>
    </row>
    <row r="466" spans="1:52" ht="15.75" x14ac:dyDescent="0.25">
      <c r="A466" s="1"/>
      <c r="B466" s="1"/>
      <c r="C466" s="1"/>
      <c r="D466" s="1"/>
      <c r="E466" s="1"/>
      <c r="F466" s="1"/>
      <c r="G466" s="1"/>
      <c r="H466" s="1"/>
      <c r="I466" s="3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2" ht="22.5" x14ac:dyDescent="0.3">
      <c r="A467" s="1"/>
      <c r="B467" s="1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1" t="s">
        <v>15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1"/>
      <c r="AY467" s="1"/>
    </row>
    <row r="468" spans="1:52" ht="15.75" x14ac:dyDescent="0.25">
      <c r="A468" s="1"/>
      <c r="B468" s="1"/>
      <c r="C468" s="1"/>
      <c r="D468" s="1"/>
      <c r="E468" s="1"/>
      <c r="F468" s="1"/>
      <c r="G468" s="1"/>
      <c r="H468" s="1"/>
      <c r="I468" s="3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2" ht="15.75" x14ac:dyDescent="0.25">
      <c r="A469" s="1"/>
      <c r="B469" s="5"/>
      <c r="C469" s="6" t="s">
        <v>7</v>
      </c>
      <c r="D469" s="7"/>
      <c r="E469" s="7"/>
      <c r="F469" s="7"/>
      <c r="G469" s="7"/>
      <c r="H469" s="7"/>
      <c r="I469" s="11" t="s">
        <v>8</v>
      </c>
      <c r="J469" s="7"/>
      <c r="K469" s="994" t="str">
        <f>'Rekap1 +tunjangan'!B63</f>
        <v>SAMUN</v>
      </c>
      <c r="L469" s="995"/>
      <c r="M469" s="995"/>
      <c r="N469" s="995"/>
      <c r="O469" s="995"/>
      <c r="P469" s="995"/>
      <c r="Q469" s="995"/>
      <c r="R469" s="995"/>
      <c r="S469" s="995"/>
      <c r="T469" s="995"/>
      <c r="U469" s="995"/>
      <c r="V469" s="995"/>
      <c r="W469" s="995"/>
      <c r="X469" s="996"/>
      <c r="Y469" s="90"/>
      <c r="Z469" s="1"/>
      <c r="AA469" s="8" t="str">
        <f>AA6</f>
        <v>Divisi</v>
      </c>
      <c r="AB469" s="7"/>
      <c r="AC469" s="7"/>
      <c r="AD469" s="7"/>
      <c r="AE469" s="7"/>
      <c r="AF469" s="11" t="s">
        <v>8</v>
      </c>
      <c r="AG469" s="7"/>
      <c r="AH469" s="994" t="str">
        <f>AH6</f>
        <v>UMUM &amp; ASET</v>
      </c>
      <c r="AI469" s="994"/>
      <c r="AJ469" s="994"/>
      <c r="AK469" s="994"/>
      <c r="AL469" s="994"/>
      <c r="AM469" s="994"/>
      <c r="AN469" s="994"/>
      <c r="AO469" s="994"/>
      <c r="AP469" s="994"/>
      <c r="AQ469" s="994"/>
      <c r="AR469" s="994"/>
      <c r="AS469" s="994"/>
      <c r="AT469" s="994"/>
      <c r="AU469" s="994"/>
      <c r="AV469" s="994"/>
      <c r="AW469" s="994"/>
      <c r="AX469" s="994"/>
      <c r="AY469" s="1004"/>
    </row>
    <row r="470" spans="1:52" ht="3" customHeight="1" x14ac:dyDescent="0.25">
      <c r="A470" s="1"/>
      <c r="B470" s="1"/>
      <c r="C470" s="1"/>
      <c r="D470" s="1"/>
      <c r="E470" s="1"/>
      <c r="F470" s="1"/>
      <c r="G470" s="1"/>
      <c r="H470" s="1"/>
      <c r="I470" s="10"/>
      <c r="J470" s="1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1"/>
      <c r="AA470" s="2"/>
      <c r="AB470" s="1"/>
      <c r="AC470" s="1"/>
      <c r="AD470" s="1"/>
      <c r="AE470" s="1"/>
      <c r="AF470" s="12"/>
      <c r="AG470" s="1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1"/>
      <c r="AY470" s="1"/>
    </row>
    <row r="471" spans="1:52" ht="15.75" x14ac:dyDescent="0.25">
      <c r="A471" s="1"/>
      <c r="B471" s="5"/>
      <c r="C471" s="6" t="s">
        <v>21</v>
      </c>
      <c r="D471" s="7"/>
      <c r="E471" s="7"/>
      <c r="F471" s="7"/>
      <c r="G471" s="7"/>
      <c r="H471" s="7"/>
      <c r="I471" s="11" t="s">
        <v>8</v>
      </c>
      <c r="J471" s="7"/>
      <c r="K471" s="994" t="s">
        <v>135</v>
      </c>
      <c r="L471" s="995"/>
      <c r="M471" s="995"/>
      <c r="N471" s="995"/>
      <c r="O471" s="995"/>
      <c r="P471" s="995"/>
      <c r="Q471" s="995"/>
      <c r="R471" s="995"/>
      <c r="S471" s="995"/>
      <c r="T471" s="995"/>
      <c r="U471" s="995"/>
      <c r="V471" s="995"/>
      <c r="W471" s="995"/>
      <c r="X471" s="996"/>
      <c r="Y471" s="90"/>
      <c r="Z471" s="1"/>
      <c r="AA471" s="8" t="s">
        <v>12</v>
      </c>
      <c r="AB471" s="7"/>
      <c r="AC471" s="7"/>
      <c r="AD471" s="7"/>
      <c r="AE471" s="7"/>
      <c r="AF471" s="11" t="s">
        <v>8</v>
      </c>
      <c r="AG471" s="7"/>
      <c r="AH471" s="997">
        <f>pandu!AH8</f>
        <v>42659</v>
      </c>
      <c r="AI471" s="997"/>
      <c r="AJ471" s="997"/>
      <c r="AK471" s="997"/>
      <c r="AL471" s="997"/>
      <c r="AM471" s="67" t="s">
        <v>18</v>
      </c>
      <c r="AN471" s="7"/>
      <c r="AO471" s="997">
        <f>pandu!AO8</f>
        <v>42689</v>
      </c>
      <c r="AP471" s="997"/>
      <c r="AQ471" s="997"/>
      <c r="AR471" s="997"/>
      <c r="AS471" s="997"/>
      <c r="AT471" s="68"/>
      <c r="AU471" s="68"/>
      <c r="AV471" s="68"/>
      <c r="AW471" s="68"/>
      <c r="AX471" s="7"/>
      <c r="AY471" s="74"/>
    </row>
    <row r="472" spans="1:52" ht="3" customHeight="1" x14ac:dyDescent="0.25">
      <c r="A472" s="1"/>
      <c r="B472" s="1"/>
      <c r="C472" s="1"/>
      <c r="D472" s="1"/>
      <c r="E472" s="1"/>
      <c r="F472" s="1"/>
      <c r="G472" s="1"/>
      <c r="H472" s="1"/>
      <c r="I472" s="10"/>
      <c r="J472" s="1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1"/>
      <c r="AA472" s="2"/>
      <c r="AB472" s="1"/>
      <c r="AC472" s="1"/>
      <c r="AD472" s="1"/>
      <c r="AE472" s="1"/>
      <c r="AF472" s="12"/>
      <c r="AG472" s="1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1"/>
      <c r="AY472" s="1"/>
    </row>
    <row r="473" spans="1:52" ht="15.75" x14ac:dyDescent="0.25">
      <c r="A473" s="1"/>
      <c r="B473" s="5"/>
      <c r="C473" s="6" t="s">
        <v>6</v>
      </c>
      <c r="D473" s="7"/>
      <c r="E473" s="7"/>
      <c r="F473" s="7"/>
      <c r="G473" s="7"/>
      <c r="H473" s="7"/>
      <c r="I473" s="11" t="s">
        <v>8</v>
      </c>
      <c r="J473" s="7"/>
      <c r="K473" s="999" t="s">
        <v>452</v>
      </c>
      <c r="L473" s="1000"/>
      <c r="M473" s="1000"/>
      <c r="N473" s="1000"/>
      <c r="O473" s="1000"/>
      <c r="P473" s="1000"/>
      <c r="Q473" s="1000"/>
      <c r="R473" s="1000"/>
      <c r="S473" s="1000"/>
      <c r="T473" s="1000"/>
      <c r="U473" s="1000"/>
      <c r="V473" s="1000"/>
      <c r="W473" s="1000"/>
      <c r="X473" s="1001"/>
      <c r="Y473" s="91"/>
      <c r="Z473" s="1"/>
      <c r="AA473" s="8" t="s">
        <v>13</v>
      </c>
      <c r="AB473" s="7"/>
      <c r="AC473" s="7"/>
      <c r="AD473" s="7"/>
      <c r="AE473" s="7"/>
      <c r="AF473" s="11" t="s">
        <v>8</v>
      </c>
      <c r="AG473" s="7"/>
      <c r="AH473" s="1002">
        <f>'Rekap1 +tunjangan'!C63</f>
        <v>39318</v>
      </c>
      <c r="AI473" s="997"/>
      <c r="AJ473" s="997"/>
      <c r="AK473" s="997"/>
      <c r="AL473" s="997"/>
      <c r="AM473" s="997"/>
      <c r="AN473" s="997"/>
      <c r="AO473" s="997"/>
      <c r="AP473" s="997"/>
      <c r="AQ473" s="997"/>
      <c r="AR473" s="997"/>
      <c r="AS473" s="997"/>
      <c r="AT473" s="997"/>
      <c r="AU473" s="997"/>
      <c r="AV473" s="997"/>
      <c r="AW473" s="997"/>
      <c r="AX473" s="7"/>
      <c r="AY473" s="74"/>
    </row>
    <row r="474" spans="1:52" ht="3" customHeight="1" x14ac:dyDescent="0.25">
      <c r="A474" s="1"/>
      <c r="B474" s="1"/>
      <c r="C474" s="1"/>
      <c r="D474" s="1"/>
      <c r="E474" s="1"/>
      <c r="F474" s="1"/>
      <c r="G474" s="1"/>
      <c r="H474" s="1"/>
      <c r="I474" s="10"/>
      <c r="J474" s="1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1"/>
      <c r="AA474" s="2"/>
      <c r="AB474" s="1"/>
      <c r="AC474" s="1"/>
      <c r="AD474" s="1"/>
      <c r="AE474" s="1"/>
      <c r="AF474" s="12"/>
      <c r="AG474" s="1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1"/>
      <c r="AY474" s="1"/>
    </row>
    <row r="475" spans="1:52" ht="15.75" x14ac:dyDescent="0.25">
      <c r="A475" s="1"/>
      <c r="B475" s="5"/>
      <c r="C475" s="6" t="s">
        <v>104</v>
      </c>
      <c r="D475" s="7"/>
      <c r="E475" s="7"/>
      <c r="F475" s="7"/>
      <c r="G475" s="7"/>
      <c r="H475" s="7"/>
      <c r="I475" s="87" t="s">
        <v>8</v>
      </c>
      <c r="J475" s="7"/>
      <c r="K475" s="994" t="s">
        <v>158</v>
      </c>
      <c r="L475" s="995"/>
      <c r="M475" s="995"/>
      <c r="N475" s="995"/>
      <c r="O475" s="995"/>
      <c r="P475" s="995"/>
      <c r="Q475" s="995"/>
      <c r="R475" s="995"/>
      <c r="S475" s="995"/>
      <c r="T475" s="995"/>
      <c r="U475" s="995"/>
      <c r="V475" s="995"/>
      <c r="W475" s="995"/>
      <c r="X475" s="996"/>
      <c r="Y475" s="90"/>
      <c r="Z475" s="1"/>
      <c r="AA475" s="8" t="s">
        <v>14</v>
      </c>
      <c r="AB475" s="7"/>
      <c r="AC475" s="7"/>
      <c r="AD475" s="7"/>
      <c r="AE475" s="7"/>
      <c r="AF475" s="11" t="s">
        <v>8</v>
      </c>
      <c r="AG475" s="7"/>
      <c r="AH475" s="1014" t="s">
        <v>465</v>
      </c>
      <c r="AI475" s="994"/>
      <c r="AJ475" s="994"/>
      <c r="AK475" s="994"/>
      <c r="AL475" s="994"/>
      <c r="AM475" s="994"/>
      <c r="AN475" s="67" t="s">
        <v>161</v>
      </c>
      <c r="AO475" s="67"/>
      <c r="AP475" s="67"/>
      <c r="AQ475" s="67"/>
      <c r="AR475" s="67"/>
      <c r="AS475" s="67"/>
      <c r="AT475" s="67"/>
      <c r="AU475" s="67"/>
      <c r="AV475" s="67"/>
      <c r="AW475" s="67"/>
      <c r="AX475" s="7"/>
      <c r="AY475" s="74"/>
    </row>
    <row r="476" spans="1:52" ht="15.75" x14ac:dyDescent="0.25">
      <c r="A476" s="1"/>
      <c r="B476" s="1"/>
      <c r="C476" s="1"/>
      <c r="D476" s="1"/>
      <c r="E476" s="1"/>
      <c r="F476" s="1"/>
      <c r="G476" s="1"/>
      <c r="H476" s="1"/>
      <c r="I476" s="3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2" ht="15.75" x14ac:dyDescent="0.25">
      <c r="A477" s="1"/>
      <c r="B477" s="1" t="s">
        <v>167</v>
      </c>
      <c r="C477" s="1" t="s">
        <v>0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4"/>
      <c r="Q477" s="4" t="s">
        <v>8</v>
      </c>
      <c r="R477" s="1"/>
      <c r="S477" s="970">
        <f>'Rekap1 +tunjangan'!E63</f>
        <v>3606434</v>
      </c>
      <c r="T477" s="971"/>
      <c r="U477" s="971"/>
      <c r="V477" s="971"/>
      <c r="W477" s="971"/>
      <c r="X477" s="972"/>
      <c r="Y477" s="108"/>
      <c r="Z477" s="1"/>
      <c r="AA477" s="1" t="s">
        <v>166</v>
      </c>
      <c r="AB477" s="1" t="s">
        <v>153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3" customHeight="1" x14ac:dyDescent="0.25">
      <c r="A478" s="1"/>
      <c r="B478" s="1"/>
      <c r="C478" s="1"/>
      <c r="D478" s="1"/>
      <c r="E478" s="1"/>
      <c r="F478" s="1"/>
      <c r="G478" s="1"/>
      <c r="H478" s="1"/>
      <c r="I478" s="3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x14ac:dyDescent="0.25">
      <c r="A479" s="1"/>
      <c r="B479" s="1" t="s">
        <v>168</v>
      </c>
      <c r="C479" s="1" t="s">
        <v>125</v>
      </c>
      <c r="D479" s="1"/>
      <c r="E479" s="1"/>
      <c r="F479" s="1"/>
      <c r="G479" s="1"/>
      <c r="H479" s="1"/>
      <c r="I479" s="1"/>
      <c r="J479" s="1"/>
      <c r="K479" s="16"/>
      <c r="L479" s="16"/>
      <c r="M479" s="16"/>
      <c r="N479" s="16"/>
      <c r="O479" s="1"/>
      <c r="P479" s="4"/>
      <c r="Q479" s="4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 t="s">
        <v>108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 t="s">
        <v>8</v>
      </c>
      <c r="AU479" s="970">
        <v>0</v>
      </c>
      <c r="AV479" s="971"/>
      <c r="AW479" s="971"/>
      <c r="AX479" s="971"/>
      <c r="AY479" s="971"/>
      <c r="AZ479" s="972"/>
    </row>
    <row r="480" spans="1:52" ht="3" customHeight="1" x14ac:dyDescent="0.25">
      <c r="A480" s="1"/>
      <c r="B480" s="1"/>
      <c r="C480" s="1"/>
      <c r="D480" s="1"/>
      <c r="E480" s="1"/>
      <c r="F480" s="1"/>
      <c r="G480" s="1"/>
      <c r="H480" s="1"/>
      <c r="I480" s="4"/>
      <c r="J480" s="1"/>
      <c r="K480" s="39"/>
      <c r="L480" s="39"/>
      <c r="M480" s="39"/>
      <c r="N480" s="39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39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5" ht="15.75" x14ac:dyDescent="0.25">
      <c r="A481" s="1"/>
      <c r="B481" s="1"/>
      <c r="C481" s="1" t="s">
        <v>20</v>
      </c>
      <c r="D481" s="1"/>
      <c r="E481" s="1"/>
      <c r="F481" s="1"/>
      <c r="G481" s="1"/>
      <c r="H481" s="1"/>
      <c r="I481" s="4"/>
      <c r="J481" s="1"/>
      <c r="K481" s="1"/>
      <c r="L481" s="1"/>
      <c r="M481" s="1"/>
      <c r="N481" s="1"/>
      <c r="O481" s="1"/>
      <c r="P481" s="4"/>
      <c r="Q481" s="4" t="s">
        <v>8</v>
      </c>
      <c r="R481" s="1"/>
      <c r="S481" s="970">
        <f>'Rekap1 +tunjangan'!G63</f>
        <v>600000</v>
      </c>
      <c r="T481" s="971"/>
      <c r="U481" s="971"/>
      <c r="V481" s="971"/>
      <c r="W481" s="971"/>
      <c r="X481" s="972"/>
      <c r="Y481" s="108"/>
      <c r="Z481" s="1"/>
      <c r="AA481" s="1"/>
      <c r="AB481" s="1" t="s">
        <v>550</v>
      </c>
      <c r="AC481" s="1"/>
      <c r="AD481" s="1"/>
      <c r="AE481" s="1"/>
      <c r="AF481" s="4"/>
      <c r="AG481" s="15"/>
      <c r="AH481" s="16"/>
      <c r="AI481" s="16"/>
      <c r="AJ481" s="514"/>
      <c r="AK481" s="514"/>
      <c r="AL481" s="16"/>
      <c r="AM481" s="16"/>
      <c r="AN481" s="16"/>
      <c r="AO481" s="15"/>
      <c r="AP481" s="992"/>
      <c r="AQ481" s="993"/>
      <c r="AR481" s="107"/>
      <c r="AS481" s="1"/>
      <c r="AT481" s="1" t="s">
        <v>8</v>
      </c>
      <c r="AU481" s="970">
        <f>'Rekap1 +tunjangan'!AM63</f>
        <v>42064.340000000004</v>
      </c>
      <c r="AV481" s="971"/>
      <c r="AW481" s="971"/>
      <c r="AX481" s="971"/>
      <c r="AY481" s="971"/>
      <c r="AZ481" s="972"/>
    </row>
    <row r="482" spans="1:55" ht="3" customHeight="1" x14ac:dyDescent="0.25">
      <c r="A482" s="1"/>
      <c r="B482" s="1"/>
      <c r="C482" s="1"/>
      <c r="D482" s="1"/>
      <c r="E482" s="1"/>
      <c r="F482" s="1"/>
      <c r="G482" s="1"/>
      <c r="H482" s="1"/>
      <c r="I482" s="4"/>
      <c r="J482" s="1"/>
      <c r="K482" s="1"/>
      <c r="L482" s="1"/>
      <c r="M482" s="15"/>
      <c r="N482" s="15"/>
      <c r="O482" s="1"/>
      <c r="P482" s="4"/>
      <c r="Q482" s="4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513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>
        <v>0</v>
      </c>
      <c r="AX482" s="1"/>
      <c r="AY482" s="1"/>
      <c r="AZ482" s="1"/>
    </row>
    <row r="483" spans="1:55" ht="15.75" x14ac:dyDescent="0.25">
      <c r="A483" s="1"/>
      <c r="B483" s="1"/>
      <c r="C483" s="1" t="s">
        <v>41</v>
      </c>
      <c r="D483" s="1"/>
      <c r="E483" s="1"/>
      <c r="F483" s="1"/>
      <c r="G483" s="1"/>
      <c r="H483" s="1"/>
      <c r="I483" s="4"/>
      <c r="J483" s="1"/>
      <c r="K483" s="1"/>
      <c r="L483" s="1"/>
      <c r="M483" s="1"/>
      <c r="N483" s="1"/>
      <c r="O483" s="1"/>
      <c r="P483" s="4"/>
      <c r="Q483" s="4" t="s">
        <v>8</v>
      </c>
      <c r="R483" s="1"/>
      <c r="S483" s="970">
        <f>'Rekap1 +tunjangan'!H63</f>
        <v>180000</v>
      </c>
      <c r="T483" s="971"/>
      <c r="U483" s="971"/>
      <c r="V483" s="971"/>
      <c r="W483" s="971"/>
      <c r="X483" s="972"/>
      <c r="Y483" s="108"/>
      <c r="Z483" s="1"/>
      <c r="AA483" s="1"/>
      <c r="AB483" s="1" t="s">
        <v>88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992"/>
      <c r="AQ483" s="992"/>
      <c r="AR483" s="119"/>
      <c r="AS483" s="1"/>
      <c r="AT483" s="1" t="s">
        <v>8</v>
      </c>
      <c r="AU483" s="970">
        <f>'Rekap1 +tunjangan'!AF63</f>
        <v>90160.85</v>
      </c>
      <c r="AV483" s="971"/>
      <c r="AW483" s="971"/>
      <c r="AX483" s="971"/>
      <c r="AY483" s="971"/>
      <c r="AZ483" s="972"/>
    </row>
    <row r="484" spans="1:55" ht="3" customHeight="1" x14ac:dyDescent="0.25">
      <c r="A484" s="1"/>
      <c r="B484" s="1"/>
      <c r="C484" s="1"/>
      <c r="D484" s="1"/>
      <c r="E484" s="1"/>
      <c r="F484" s="1"/>
      <c r="G484" s="1"/>
      <c r="H484" s="1"/>
      <c r="I484" s="4"/>
      <c r="J484" s="1"/>
      <c r="K484" s="1"/>
      <c r="L484" s="1"/>
      <c r="M484" s="1"/>
      <c r="N484" s="1"/>
      <c r="O484" s="1"/>
      <c r="P484" s="39"/>
      <c r="Q484" s="39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513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5" ht="15.75" x14ac:dyDescent="0.25">
      <c r="A485" s="1"/>
      <c r="B485" s="1"/>
      <c r="C485" s="1" t="s">
        <v>21</v>
      </c>
      <c r="D485" s="1"/>
      <c r="E485" s="1"/>
      <c r="F485" s="1"/>
      <c r="G485" s="1"/>
      <c r="H485" s="1"/>
      <c r="I485" s="4"/>
      <c r="J485" s="1"/>
      <c r="K485" s="1"/>
      <c r="L485" s="1"/>
      <c r="M485" s="1"/>
      <c r="N485" s="1"/>
      <c r="O485" s="1"/>
      <c r="P485" s="4"/>
      <c r="Q485" s="4" t="s">
        <v>8</v>
      </c>
      <c r="R485" s="1"/>
      <c r="S485" s="970">
        <f>'Rekap1 +tunjangan'!I63</f>
        <v>0</v>
      </c>
      <c r="T485" s="971"/>
      <c r="U485" s="971"/>
      <c r="V485" s="971"/>
      <c r="W485" s="971"/>
      <c r="X485" s="972"/>
      <c r="Y485" s="108"/>
      <c r="Z485" s="1"/>
      <c r="AA485" s="1"/>
      <c r="AB485" s="1" t="s">
        <v>551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013"/>
      <c r="AV485" s="1013"/>
      <c r="AW485" s="1013"/>
      <c r="AX485" s="1013"/>
      <c r="AY485" s="1013"/>
      <c r="AZ485" s="1013"/>
    </row>
    <row r="486" spans="1:55" ht="3" customHeight="1" x14ac:dyDescent="0.25">
      <c r="A486" s="1"/>
      <c r="B486" s="1"/>
      <c r="C486" s="1"/>
      <c r="D486" s="1"/>
      <c r="E486" s="1"/>
      <c r="F486" s="1"/>
      <c r="G486" s="1"/>
      <c r="H486" s="1"/>
      <c r="I486" s="4"/>
      <c r="J486" s="1"/>
      <c r="K486" s="1"/>
      <c r="L486" s="1"/>
      <c r="M486" s="1"/>
      <c r="N486" s="1"/>
      <c r="O486" s="1"/>
      <c r="P486" s="39"/>
      <c r="Q486" s="39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5" ht="15.75" x14ac:dyDescent="0.25">
      <c r="A487" s="1"/>
      <c r="B487" s="1"/>
      <c r="C487" s="1" t="s">
        <v>1</v>
      </c>
      <c r="D487" s="1"/>
      <c r="E487" s="1"/>
      <c r="F487" s="1"/>
      <c r="G487" s="1"/>
      <c r="H487" s="1"/>
      <c r="I487" s="4"/>
      <c r="J487" s="1"/>
      <c r="K487" s="990">
        <f>'Rekap1 +tunjangan'!D63</f>
        <v>20</v>
      </c>
      <c r="L487" s="991"/>
      <c r="M487" s="130" t="s">
        <v>31</v>
      </c>
      <c r="N487" s="107"/>
      <c r="O487" s="1"/>
      <c r="P487" s="4"/>
      <c r="Q487" s="4" t="s">
        <v>8</v>
      </c>
      <c r="R487" s="1"/>
      <c r="S487" s="970">
        <f>'Rekap1 +tunjangan'!N63</f>
        <v>600000</v>
      </c>
      <c r="T487" s="971"/>
      <c r="U487" s="971"/>
      <c r="V487" s="971"/>
      <c r="W487" s="971"/>
      <c r="X487" s="972"/>
      <c r="Y487" s="108"/>
      <c r="Z487" s="1"/>
      <c r="AA487" s="1"/>
      <c r="AB487" s="1" t="s">
        <v>128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969">
        <v>0.02</v>
      </c>
      <c r="AN487" s="969"/>
      <c r="AO487" s="969"/>
      <c r="AP487" s="1"/>
      <c r="AQ487" s="1"/>
      <c r="AR487" s="1"/>
      <c r="AS487" s="1"/>
      <c r="AT487" s="1" t="s">
        <v>8</v>
      </c>
      <c r="AU487" s="970">
        <f>'BPJS Ketenagakerjaan'!K44</f>
        <v>84128.680000000008</v>
      </c>
      <c r="AV487" s="971"/>
      <c r="AW487" s="971"/>
      <c r="AX487" s="971"/>
      <c r="AY487" s="971"/>
      <c r="AZ487" s="972"/>
    </row>
    <row r="488" spans="1:55" ht="3" customHeight="1" x14ac:dyDescent="0.25">
      <c r="A488" s="1"/>
      <c r="B488" s="1"/>
      <c r="C488" s="1"/>
      <c r="D488" s="1"/>
      <c r="E488" s="1"/>
      <c r="F488" s="1"/>
      <c r="G488" s="1"/>
      <c r="H488" s="1"/>
      <c r="I488" s="4"/>
      <c r="J488" s="1"/>
      <c r="K488" s="1"/>
      <c r="L488" s="1"/>
      <c r="M488" s="37"/>
      <c r="N488" s="1"/>
      <c r="O488" s="1"/>
      <c r="P488" s="4"/>
      <c r="Q488" s="4"/>
      <c r="R488" s="1"/>
      <c r="S488" s="108"/>
      <c r="T488" s="108"/>
      <c r="U488" s="108"/>
      <c r="V488" s="108"/>
      <c r="W488" s="108"/>
      <c r="X488" s="108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5" ht="15.75" x14ac:dyDescent="0.25">
      <c r="A489" s="1"/>
      <c r="B489" s="1"/>
      <c r="C489" s="1" t="s">
        <v>2</v>
      </c>
      <c r="D489" s="1"/>
      <c r="E489" s="1"/>
      <c r="F489" s="1"/>
      <c r="G489" s="1"/>
      <c r="H489" s="1"/>
      <c r="I489" s="4"/>
      <c r="J489" s="1"/>
      <c r="K489" s="990">
        <f>K487</f>
        <v>20</v>
      </c>
      <c r="L489" s="991"/>
      <c r="M489" s="130" t="s">
        <v>31</v>
      </c>
      <c r="N489" s="107"/>
      <c r="O489" s="1"/>
      <c r="P489" s="4"/>
      <c r="Q489" s="4" t="s">
        <v>8</v>
      </c>
      <c r="R489" s="1"/>
      <c r="S489" s="970">
        <f>'Rekap1 +tunjangan'!P63</f>
        <v>640000</v>
      </c>
      <c r="T489" s="971"/>
      <c r="U489" s="971"/>
      <c r="V489" s="971"/>
      <c r="W489" s="971"/>
      <c r="X489" s="972"/>
      <c r="Y489" s="108"/>
      <c r="Z489" s="1"/>
      <c r="AA489" s="1"/>
      <c r="AB489" s="1" t="s">
        <v>602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969">
        <v>0.01</v>
      </c>
      <c r="AN489" s="969"/>
      <c r="AO489" s="969"/>
      <c r="AP489" s="88"/>
      <c r="AQ489" s="1"/>
      <c r="AR489" s="1"/>
      <c r="AS489" s="1"/>
      <c r="AT489" s="1" t="s">
        <v>8</v>
      </c>
      <c r="AU489" s="970">
        <f>'BPJS Ketenagakerjaan'!P44</f>
        <v>42064.340000000004</v>
      </c>
      <c r="AV489" s="971"/>
      <c r="AW489" s="971"/>
      <c r="AX489" s="971"/>
      <c r="AY489" s="971"/>
      <c r="AZ489" s="972"/>
    </row>
    <row r="490" spans="1:55" ht="3" customHeight="1" x14ac:dyDescent="0.25">
      <c r="A490" s="1"/>
      <c r="B490" s="1"/>
      <c r="C490" s="1"/>
      <c r="D490" s="1"/>
      <c r="E490" s="1"/>
      <c r="F490" s="1"/>
      <c r="G490" s="1"/>
      <c r="H490" s="1"/>
      <c r="I490" s="4"/>
      <c r="J490" s="1"/>
      <c r="K490" s="1"/>
      <c r="L490" s="1"/>
      <c r="M490" s="1"/>
      <c r="N490" s="1"/>
      <c r="O490" s="1"/>
      <c r="P490" s="4"/>
      <c r="Q490" s="4"/>
      <c r="R490" s="1"/>
      <c r="S490" s="108"/>
      <c r="T490" s="108"/>
      <c r="U490" s="108"/>
      <c r="V490" s="108"/>
      <c r="W490" s="108"/>
      <c r="X490" s="108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5" ht="15.75" x14ac:dyDescent="0.25">
      <c r="A491" s="1"/>
      <c r="B491" s="1"/>
      <c r="C491" s="1" t="s">
        <v>3</v>
      </c>
      <c r="D491" s="1"/>
      <c r="E491" s="1"/>
      <c r="F491" s="1"/>
      <c r="G491" s="1"/>
      <c r="H491" s="1"/>
      <c r="I491" s="4"/>
      <c r="J491" s="1"/>
      <c r="K491" s="1"/>
      <c r="L491" s="1"/>
      <c r="M491" s="107"/>
      <c r="N491" s="107"/>
      <c r="O491" s="1"/>
      <c r="P491" s="39"/>
      <c r="Q491" s="39" t="s">
        <v>8</v>
      </c>
      <c r="R491" s="1"/>
      <c r="S491" s="970">
        <f>'Rekap1 +tunjangan'!Q63</f>
        <v>0</v>
      </c>
      <c r="T491" s="971"/>
      <c r="U491" s="971"/>
      <c r="V491" s="971"/>
      <c r="W491" s="971"/>
      <c r="X491" s="972"/>
      <c r="Y491" s="108"/>
      <c r="Z491" s="1"/>
      <c r="AA491" s="1"/>
      <c r="AB491" s="1" t="s">
        <v>172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013"/>
      <c r="AV491" s="1013"/>
      <c r="AW491" s="1013"/>
      <c r="AX491" s="1013"/>
      <c r="AY491" s="1013"/>
      <c r="AZ491" s="1013"/>
    </row>
    <row r="492" spans="1:55" ht="3" customHeight="1" x14ac:dyDescent="0.25">
      <c r="A492" s="1"/>
      <c r="B492" s="1"/>
      <c r="C492" s="1"/>
      <c r="D492" s="1"/>
      <c r="E492" s="1"/>
      <c r="F492" s="1"/>
      <c r="G492" s="1"/>
      <c r="H492" s="1"/>
      <c r="I492" s="4"/>
      <c r="J492" s="1"/>
      <c r="K492" s="1"/>
      <c r="L492" s="1"/>
      <c r="M492" s="1"/>
      <c r="N492" s="1"/>
      <c r="O492" s="1"/>
      <c r="P492" s="39"/>
      <c r="Q492" s="39"/>
      <c r="R492" s="1"/>
      <c r="S492" s="1"/>
      <c r="T492" s="1"/>
      <c r="U492" s="1"/>
      <c r="V492" s="1"/>
      <c r="W492" s="1"/>
      <c r="X492" s="1"/>
      <c r="Y492" s="108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5" ht="15.75" x14ac:dyDescent="0.25">
      <c r="A493" s="1"/>
      <c r="B493" s="1"/>
      <c r="C493" s="1" t="s">
        <v>105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39"/>
      <c r="Q493" s="39" t="s">
        <v>8</v>
      </c>
      <c r="R493" s="1"/>
      <c r="S493" s="970">
        <f>'Rekap1 +tunjangan'!R63</f>
        <v>0</v>
      </c>
      <c r="T493" s="971"/>
      <c r="U493" s="971"/>
      <c r="V493" s="971"/>
      <c r="W493" s="971"/>
      <c r="X493" s="972"/>
      <c r="Y493" s="108"/>
      <c r="Z493" s="1"/>
      <c r="AA493" s="1"/>
      <c r="AB493" s="1" t="s">
        <v>174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970">
        <f>KOPERASI!C40</f>
        <v>0</v>
      </c>
      <c r="AV493" s="971"/>
      <c r="AW493" s="971"/>
      <c r="AX493" s="971"/>
      <c r="AY493" s="971"/>
      <c r="AZ493" s="972"/>
      <c r="BB493" s="1"/>
      <c r="BC493" s="1"/>
    </row>
    <row r="494" spans="1:55" ht="3" customHeight="1" x14ac:dyDescent="0.25">
      <c r="A494" s="1"/>
      <c r="B494" s="1"/>
      <c r="C494" s="1"/>
      <c r="D494" s="1"/>
      <c r="E494" s="1"/>
      <c r="F494" s="1"/>
      <c r="G494" s="1"/>
      <c r="H494" s="1"/>
      <c r="I494" s="4"/>
      <c r="J494" s="1"/>
      <c r="K494" s="1"/>
      <c r="L494" s="1"/>
      <c r="M494" s="1"/>
      <c r="N494" s="1"/>
      <c r="O494" s="1"/>
      <c r="P494" s="39"/>
      <c r="Q494" s="39"/>
      <c r="R494" s="1"/>
      <c r="S494" s="108"/>
      <c r="T494" s="108"/>
      <c r="U494" s="108"/>
      <c r="V494" s="108"/>
      <c r="W494" s="108"/>
      <c r="X494" s="108"/>
      <c r="Y494" s="108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5" ht="15.75" x14ac:dyDescent="0.25">
      <c r="A495" s="1"/>
      <c r="B495" s="1"/>
      <c r="C495" s="1" t="s">
        <v>106</v>
      </c>
      <c r="D495" s="1"/>
      <c r="E495" s="1"/>
      <c r="F495" s="1"/>
      <c r="G495" s="1"/>
      <c r="H495" s="1"/>
      <c r="I495" s="4"/>
      <c r="J495" s="1"/>
      <c r="K495" s="1"/>
      <c r="L495" s="1"/>
      <c r="M495" s="1"/>
      <c r="N495" s="1"/>
      <c r="O495" s="1"/>
      <c r="P495" s="4"/>
      <c r="Q495" s="4" t="s">
        <v>8</v>
      </c>
      <c r="R495" s="1"/>
      <c r="S495" s="970">
        <f>'Rekap1 +tunjangan'!T63</f>
        <v>0</v>
      </c>
      <c r="T495" s="971"/>
      <c r="U495" s="971"/>
      <c r="V495" s="971"/>
      <c r="W495" s="971"/>
      <c r="X495" s="972"/>
      <c r="Y495" s="108"/>
      <c r="Z495" s="1"/>
      <c r="AA495" s="1"/>
      <c r="AB495" s="1" t="s">
        <v>173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970">
        <f>KOPERASI!D40</f>
        <v>100000</v>
      </c>
      <c r="AV495" s="971"/>
      <c r="AW495" s="971"/>
      <c r="AX495" s="971"/>
      <c r="AY495" s="971"/>
      <c r="AZ495" s="972"/>
    </row>
    <row r="496" spans="1:55" ht="3" customHeight="1" x14ac:dyDescent="0.25">
      <c r="A496" s="1"/>
      <c r="B496" s="1"/>
      <c r="C496" s="1"/>
      <c r="D496" s="1"/>
      <c r="E496" s="1"/>
      <c r="F496" s="1"/>
      <c r="G496" s="1"/>
      <c r="H496" s="1"/>
      <c r="I496" s="4"/>
      <c r="J496" s="1"/>
      <c r="K496" s="1"/>
      <c r="L496" s="1"/>
      <c r="M496" s="1"/>
      <c r="N496" s="1"/>
      <c r="O496" s="1"/>
      <c r="P496" s="4"/>
      <c r="Q496" s="4"/>
      <c r="R496" s="1"/>
      <c r="S496" s="108"/>
      <c r="T496" s="108"/>
      <c r="U496" s="108"/>
      <c r="V496" s="108"/>
      <c r="W496" s="108"/>
      <c r="X496" s="108"/>
      <c r="Y496" s="1"/>
      <c r="Z496" s="1"/>
      <c r="AA496" s="1"/>
      <c r="AB496" s="1"/>
      <c r="AC496" s="1"/>
      <c r="AD496" s="1"/>
      <c r="AE496" s="1"/>
      <c r="AF496" s="39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x14ac:dyDescent="0.25">
      <c r="A497" s="1"/>
      <c r="B497" s="1"/>
      <c r="C497" s="1" t="s">
        <v>183</v>
      </c>
      <c r="D497" s="1"/>
      <c r="E497" s="1"/>
      <c r="F497" s="1"/>
      <c r="G497" s="1"/>
      <c r="H497" s="1"/>
      <c r="I497" s="4"/>
      <c r="J497" s="1"/>
      <c r="K497" s="1"/>
      <c r="L497" s="1"/>
      <c r="M497" s="1"/>
      <c r="N497" s="1"/>
      <c r="O497" s="1"/>
      <c r="P497" s="39"/>
      <c r="Q497" s="39" t="s">
        <v>8</v>
      </c>
      <c r="R497" s="1"/>
      <c r="S497" s="970">
        <f>'Rekap1 +tunjangan'!U63</f>
        <v>0</v>
      </c>
      <c r="T497" s="971"/>
      <c r="U497" s="971"/>
      <c r="V497" s="971"/>
      <c r="W497" s="971"/>
      <c r="X497" s="972"/>
      <c r="Y497" s="108"/>
      <c r="Z497" s="1"/>
      <c r="AA497" s="1"/>
      <c r="AB497" s="1" t="s">
        <v>175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970">
        <f>KOPERASI!E40</f>
        <v>0</v>
      </c>
      <c r="AV497" s="971"/>
      <c r="AW497" s="971"/>
      <c r="AX497" s="971"/>
      <c r="AY497" s="971"/>
      <c r="AZ497" s="972"/>
    </row>
    <row r="498" spans="1:52" ht="3" customHeight="1" x14ac:dyDescent="0.25">
      <c r="A498" s="1"/>
      <c r="B498" s="1"/>
      <c r="C498" s="1"/>
      <c r="D498" s="1"/>
      <c r="E498" s="1"/>
      <c r="F498" s="1"/>
      <c r="G498" s="1"/>
      <c r="H498" s="1"/>
      <c r="I498" s="4"/>
      <c r="J498" s="1"/>
      <c r="K498" s="1"/>
      <c r="L498" s="1"/>
      <c r="M498" s="1"/>
      <c r="N498" s="1"/>
      <c r="O498" s="4"/>
      <c r="P498" s="4"/>
      <c r="Q498" s="4"/>
      <c r="R498" s="1"/>
      <c r="S498" s="108"/>
      <c r="T498" s="108"/>
      <c r="U498" s="108"/>
      <c r="V498" s="108"/>
      <c r="W498" s="108"/>
      <c r="X498" s="108"/>
      <c r="Y498" s="108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x14ac:dyDescent="0.25">
      <c r="A499" s="1"/>
      <c r="B499" s="1"/>
      <c r="C499" s="1" t="s">
        <v>187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39" t="s">
        <v>8</v>
      </c>
      <c r="R499" s="1"/>
      <c r="S499" s="970">
        <f>'Rekap1 +tunjangan'!W63</f>
        <v>0</v>
      </c>
      <c r="T499" s="971"/>
      <c r="U499" s="971"/>
      <c r="V499" s="971"/>
      <c r="W499" s="971"/>
      <c r="X499" s="972"/>
      <c r="Y499" s="108"/>
      <c r="Z499" s="1"/>
      <c r="AA499" s="1"/>
      <c r="AB499" s="1" t="s">
        <v>200</v>
      </c>
      <c r="AC499" s="1"/>
      <c r="AD499" s="1"/>
      <c r="AE499" s="1"/>
      <c r="AF499" s="1"/>
      <c r="AG499" s="5" t="s">
        <v>19</v>
      </c>
      <c r="AH499" s="67"/>
      <c r="AI499" s="73"/>
      <c r="AJ499" s="990">
        <f>KOPERASI!J39</f>
        <v>9</v>
      </c>
      <c r="AK499" s="991"/>
      <c r="AL499" s="16"/>
      <c r="AM499" s="72" t="s">
        <v>132</v>
      </c>
      <c r="AN499" s="67"/>
      <c r="AO499" s="74"/>
      <c r="AP499" s="990">
        <f>36-AJ499</f>
        <v>27</v>
      </c>
      <c r="AQ499" s="991"/>
      <c r="AR499" s="119"/>
      <c r="AS499" s="1"/>
      <c r="AT499" s="1" t="s">
        <v>8</v>
      </c>
      <c r="AU499" s="970">
        <f>KOPERASI!H39</f>
        <v>1345834</v>
      </c>
      <c r="AV499" s="971"/>
      <c r="AW499" s="971"/>
      <c r="AX499" s="971"/>
      <c r="AY499" s="971"/>
      <c r="AZ499" s="972"/>
    </row>
    <row r="500" spans="1:52" ht="3" customHeight="1" x14ac:dyDescent="0.25">
      <c r="A500" s="1"/>
      <c r="B500" s="1"/>
      <c r="Y500" s="108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x14ac:dyDescent="0.25">
      <c r="A501" s="1"/>
      <c r="B501" s="1"/>
      <c r="Y501" s="108"/>
      <c r="Z501" s="1"/>
      <c r="AA501" s="1"/>
      <c r="AB501" s="1" t="s">
        <v>471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983"/>
      <c r="AS501" s="983"/>
      <c r="AT501" s="1" t="s">
        <v>8</v>
      </c>
      <c r="AU501" s="970">
        <f>KOPERASI!G39</f>
        <v>510000</v>
      </c>
      <c r="AV501" s="971"/>
      <c r="AW501" s="971"/>
      <c r="AX501" s="971"/>
      <c r="AY501" s="971"/>
      <c r="AZ501" s="972"/>
    </row>
    <row r="502" spans="1:52" ht="3" customHeight="1" x14ac:dyDescent="0.25">
      <c r="A502" s="1"/>
      <c r="B502" s="1"/>
      <c r="Y502" s="108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x14ac:dyDescent="0.25">
      <c r="A503" s="1"/>
      <c r="B503" s="1"/>
      <c r="Y503" s="108"/>
      <c r="Z503" s="1"/>
      <c r="AA503" s="1"/>
      <c r="AB503" s="1" t="s">
        <v>474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 t="s">
        <v>8</v>
      </c>
      <c r="AU503" s="970">
        <f>'Rekap1 +tunjangan'!AD63</f>
        <v>0</v>
      </c>
      <c r="AV503" s="971"/>
      <c r="AW503" s="971"/>
      <c r="AX503" s="971"/>
      <c r="AY503" s="971"/>
      <c r="AZ503" s="972"/>
    </row>
    <row r="504" spans="1:52" ht="3" customHeight="1" x14ac:dyDescent="0.25">
      <c r="A504" s="1"/>
      <c r="B504" s="1"/>
      <c r="Y504" s="108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x14ac:dyDescent="0.25">
      <c r="A505" s="1"/>
      <c r="B505" s="1"/>
      <c r="Y505" s="108"/>
      <c r="Z505" s="1"/>
      <c r="AA505" s="1"/>
      <c r="AB505" s="1" t="s">
        <v>171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983">
        <v>0.4</v>
      </c>
      <c r="AS505" s="983"/>
      <c r="AT505" s="1" t="s">
        <v>8</v>
      </c>
      <c r="AU505" s="970">
        <f>'Rekap1 +tunjangan'!AJ63</f>
        <v>216386.04</v>
      </c>
      <c r="AV505" s="971"/>
      <c r="AW505" s="971"/>
      <c r="AX505" s="971"/>
      <c r="AY505" s="971"/>
      <c r="AZ505" s="972"/>
    </row>
    <row r="506" spans="1:52" ht="3" customHeight="1" x14ac:dyDescent="0.25">
      <c r="A506" s="1"/>
      <c r="B506" s="1"/>
      <c r="Y506" s="108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x14ac:dyDescent="0.25">
      <c r="A507" s="1"/>
      <c r="B507" s="1"/>
      <c r="Y507" s="108"/>
      <c r="Z507" s="1"/>
      <c r="AA507" s="1"/>
      <c r="AB507" s="1" t="s">
        <v>486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 t="s">
        <v>8</v>
      </c>
      <c r="AU507" s="970">
        <f>'Rekap1 +tunjangan'!AL63</f>
        <v>0</v>
      </c>
      <c r="AV507" s="971"/>
      <c r="AW507" s="971"/>
      <c r="AX507" s="971"/>
      <c r="AY507" s="971"/>
      <c r="AZ507" s="972"/>
    </row>
    <row r="508" spans="1:52" ht="3" customHeight="1" x14ac:dyDescent="0.25">
      <c r="A508" s="1"/>
      <c r="B508" s="1"/>
      <c r="C508" s="1"/>
      <c r="D508" s="1"/>
      <c r="E508" s="1"/>
      <c r="F508" s="1"/>
      <c r="G508" s="1"/>
      <c r="H508" s="1"/>
      <c r="I508" s="4"/>
      <c r="J508" s="1"/>
      <c r="K508" s="1"/>
      <c r="L508" s="1"/>
      <c r="M508" s="1"/>
      <c r="N508" s="1"/>
      <c r="O508" s="4"/>
      <c r="P508" s="4"/>
      <c r="Q508" s="4"/>
      <c r="R508" s="1"/>
      <c r="S508" s="108"/>
      <c r="T508" s="108"/>
      <c r="U508" s="108"/>
      <c r="V508" s="108"/>
      <c r="W508" s="108"/>
      <c r="X508" s="108"/>
      <c r="Y508" s="108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x14ac:dyDescent="0.25">
      <c r="A509" s="1"/>
      <c r="B509" s="1" t="s">
        <v>154</v>
      </c>
      <c r="C509" s="1" t="s">
        <v>126</v>
      </c>
      <c r="D509" s="1"/>
      <c r="E509" s="1"/>
      <c r="F509" s="1"/>
      <c r="G509" s="1"/>
      <c r="H509" s="1"/>
      <c r="I509" s="4"/>
      <c r="J509" s="1"/>
      <c r="K509" s="1"/>
      <c r="L509" s="1"/>
      <c r="M509" s="1"/>
      <c r="N509" s="1"/>
      <c r="O509" s="1"/>
      <c r="P509" s="4"/>
      <c r="Q509" s="4" t="s">
        <v>8</v>
      </c>
      <c r="R509" s="1"/>
      <c r="S509" s="970">
        <f>'Rekap1 +tunjangan'!S63</f>
        <v>0</v>
      </c>
      <c r="T509" s="971"/>
      <c r="U509" s="971"/>
      <c r="V509" s="971"/>
      <c r="W509" s="971"/>
      <c r="X509" s="972"/>
      <c r="Y509" s="108"/>
      <c r="Z509" s="1"/>
      <c r="AA509" s="1" t="s">
        <v>169</v>
      </c>
      <c r="AB509" s="1" t="s">
        <v>129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 t="s">
        <v>8</v>
      </c>
      <c r="AU509" s="970">
        <f>'Rekap1 +tunjangan'!AG63</f>
        <v>0</v>
      </c>
      <c r="AV509" s="971"/>
      <c r="AW509" s="971"/>
      <c r="AX509" s="971"/>
      <c r="AY509" s="971"/>
      <c r="AZ509" s="972"/>
    </row>
    <row r="510" spans="1:52" ht="3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08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3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08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62" ht="15.75" x14ac:dyDescent="0.25">
      <c r="A513" s="1"/>
      <c r="B513" s="1"/>
      <c r="C513" s="9" t="s">
        <v>4</v>
      </c>
      <c r="D513" s="1"/>
      <c r="E513" s="1"/>
      <c r="F513" s="1"/>
      <c r="G513" s="1"/>
      <c r="H513" s="1"/>
      <c r="I513" s="4"/>
      <c r="J513" s="1"/>
      <c r="K513" s="1"/>
      <c r="L513" s="1"/>
      <c r="M513" s="1"/>
      <c r="N513" s="1"/>
      <c r="O513" s="4"/>
      <c r="P513" s="4"/>
      <c r="Q513" s="39" t="s">
        <v>8</v>
      </c>
      <c r="R513" s="1"/>
      <c r="S513" s="985">
        <f>SUM(S477:X512)</f>
        <v>5626434</v>
      </c>
      <c r="T513" s="986"/>
      <c r="U513" s="986"/>
      <c r="V513" s="986"/>
      <c r="W513" s="986"/>
      <c r="X513" s="987"/>
      <c r="Y513" s="89"/>
      <c r="Z513" s="1"/>
      <c r="AA513" s="9" t="s">
        <v>4</v>
      </c>
      <c r="AB513" s="1"/>
      <c r="AC513" s="1"/>
      <c r="AD513" s="1"/>
      <c r="AE513" s="1"/>
      <c r="AF513" s="4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 t="s">
        <v>8</v>
      </c>
      <c r="AU513" s="985">
        <f>SUM(AU479:AZ512)</f>
        <v>2430638.25</v>
      </c>
      <c r="AV513" s="986"/>
      <c r="AW513" s="986"/>
      <c r="AX513" s="986"/>
      <c r="AY513" s="986"/>
      <c r="AZ513" s="987"/>
      <c r="BC513" s="134">
        <f>AU513-AU489</f>
        <v>2388573.91</v>
      </c>
    </row>
    <row r="514" spans="1:62" ht="16.5" thickBot="1" x14ac:dyDescent="0.3">
      <c r="A514" s="1"/>
      <c r="B514" s="1"/>
      <c r="C514" s="1"/>
      <c r="D514" s="1"/>
      <c r="E514" s="1"/>
      <c r="F514" s="1"/>
      <c r="G514" s="1"/>
      <c r="H514" s="1"/>
      <c r="I514" s="3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39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62" ht="21" thickTop="1" x14ac:dyDescent="0.3">
      <c r="A515" s="19"/>
      <c r="B515" s="973"/>
      <c r="C515" s="974"/>
      <c r="D515" s="974"/>
      <c r="E515" s="974"/>
      <c r="F515" s="974"/>
      <c r="G515" s="1006" t="s">
        <v>130</v>
      </c>
      <c r="H515" s="1006"/>
      <c r="I515" s="1006"/>
      <c r="J515" s="1006"/>
      <c r="K515" s="1006"/>
      <c r="L515" s="1006"/>
      <c r="M515" s="1006"/>
      <c r="N515" s="1006"/>
      <c r="O515" s="1006"/>
      <c r="P515" s="1006"/>
      <c r="Q515" s="1006"/>
      <c r="R515" s="1006"/>
      <c r="S515" s="1006"/>
      <c r="T515" s="1006"/>
      <c r="U515" s="1006"/>
      <c r="V515" s="1006"/>
      <c r="W515" s="1006"/>
      <c r="X515" s="1008"/>
      <c r="Y515" s="126"/>
      <c r="Z515" s="1010" t="s">
        <v>8</v>
      </c>
      <c r="AA515" s="1008"/>
      <c r="AB515" s="981">
        <f>S513-AU513</f>
        <v>3195795.75</v>
      </c>
      <c r="AC515" s="981"/>
      <c r="AD515" s="981"/>
      <c r="AE515" s="981"/>
      <c r="AF515" s="981"/>
      <c r="AG515" s="981"/>
      <c r="AH515" s="981"/>
      <c r="AI515" s="981"/>
      <c r="AJ515" s="981"/>
      <c r="AK515" s="981"/>
      <c r="AL515" s="981"/>
      <c r="AM515" s="981"/>
      <c r="AN515" s="981"/>
      <c r="AO515" s="981"/>
      <c r="AP515" s="112"/>
      <c r="AQ515" s="112"/>
      <c r="AR515" s="112"/>
      <c r="AS515" s="113"/>
      <c r="AT515" s="113"/>
      <c r="AU515" s="113"/>
      <c r="AV515" s="113"/>
      <c r="AW515" s="113"/>
      <c r="AX515" s="113"/>
      <c r="AY515" s="113"/>
      <c r="AZ515" s="114"/>
      <c r="BD515" s="1012"/>
      <c r="BE515" s="989"/>
      <c r="BF515" s="989"/>
      <c r="BG515" s="989"/>
      <c r="BH515" s="989"/>
      <c r="BI515" s="989"/>
      <c r="BJ515" s="989"/>
    </row>
    <row r="516" spans="1:62" ht="21" thickBot="1" x14ac:dyDescent="0.35">
      <c r="A516" s="34"/>
      <c r="B516" s="975"/>
      <c r="C516" s="976"/>
      <c r="D516" s="976"/>
      <c r="E516" s="976"/>
      <c r="F516" s="976"/>
      <c r="G516" s="1007"/>
      <c r="H516" s="1007"/>
      <c r="I516" s="1007"/>
      <c r="J516" s="1007"/>
      <c r="K516" s="1007"/>
      <c r="L516" s="1007"/>
      <c r="M516" s="1007"/>
      <c r="N516" s="1007"/>
      <c r="O516" s="1007"/>
      <c r="P516" s="1007"/>
      <c r="Q516" s="1007"/>
      <c r="R516" s="1007"/>
      <c r="S516" s="1007"/>
      <c r="T516" s="1007"/>
      <c r="U516" s="1007"/>
      <c r="V516" s="1007"/>
      <c r="W516" s="1007"/>
      <c r="X516" s="1009"/>
      <c r="Y516" s="128"/>
      <c r="Z516" s="1011"/>
      <c r="AA516" s="1009"/>
      <c r="AB516" s="982"/>
      <c r="AC516" s="982"/>
      <c r="AD516" s="982"/>
      <c r="AE516" s="982"/>
      <c r="AF516" s="982"/>
      <c r="AG516" s="982"/>
      <c r="AH516" s="982"/>
      <c r="AI516" s="982"/>
      <c r="AJ516" s="982"/>
      <c r="AK516" s="982"/>
      <c r="AL516" s="982"/>
      <c r="AM516" s="982"/>
      <c r="AN516" s="982"/>
      <c r="AO516" s="982"/>
      <c r="AP516" s="116"/>
      <c r="AQ516" s="116"/>
      <c r="AR516" s="116"/>
      <c r="AS516" s="117"/>
      <c r="AT516" s="117"/>
      <c r="AU516" s="117"/>
      <c r="AV516" s="117"/>
      <c r="AW516" s="117"/>
      <c r="AX516" s="117"/>
      <c r="AY516" s="117"/>
      <c r="AZ516" s="118"/>
    </row>
    <row r="517" spans="1:62" ht="16.5" thickTop="1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62" ht="15.75" x14ac:dyDescent="0.25">
      <c r="B518" s="1" t="s">
        <v>170</v>
      </c>
      <c r="C518" s="1" t="s">
        <v>155</v>
      </c>
      <c r="D518" s="1"/>
      <c r="E518" s="1"/>
      <c r="F518" s="1"/>
      <c r="G518" s="1"/>
      <c r="H518" s="1"/>
      <c r="I518" s="4"/>
      <c r="J518" s="1"/>
      <c r="K518" s="1"/>
      <c r="L518" s="1"/>
      <c r="M518" s="1"/>
      <c r="N518" s="1"/>
      <c r="O518" s="4"/>
      <c r="P518" s="4"/>
      <c r="Q518" s="4"/>
      <c r="R518" s="1"/>
      <c r="S518" s="108"/>
      <c r="T518" s="108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62" ht="15.75" x14ac:dyDescent="0.25">
      <c r="B519" s="1">
        <v>1</v>
      </c>
      <c r="C519" s="1" t="s">
        <v>555</v>
      </c>
      <c r="D519" s="1"/>
      <c r="E519" s="1"/>
      <c r="F519" s="1"/>
      <c r="G519" s="1"/>
      <c r="H519" s="1"/>
      <c r="I519" s="4"/>
      <c r="J519" s="1"/>
      <c r="K519" s="1"/>
      <c r="L519" s="1"/>
      <c r="M519" s="1"/>
      <c r="N519" s="1"/>
      <c r="O519" s="4"/>
      <c r="P519" s="4"/>
      <c r="Q519" s="4"/>
      <c r="R519" s="1"/>
      <c r="S519" s="108"/>
      <c r="T519" s="108"/>
      <c r="U519" s="108"/>
      <c r="V519" s="108"/>
      <c r="W519" s="108"/>
      <c r="X519" s="108"/>
      <c r="Y519" s="1"/>
      <c r="Z519" s="1"/>
      <c r="AA519" s="1">
        <v>2</v>
      </c>
      <c r="AB519" s="1" t="s">
        <v>171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983">
        <v>0.6</v>
      </c>
      <c r="AS519" s="983"/>
      <c r="AT519" s="1" t="s">
        <v>8</v>
      </c>
      <c r="AU519" s="970">
        <f>'DPLK (urut)'!F38</f>
        <v>324579.06</v>
      </c>
      <c r="AV519" s="971"/>
      <c r="AW519" s="971"/>
      <c r="AX519" s="971"/>
      <c r="AY519" s="971"/>
      <c r="AZ519" s="972"/>
    </row>
    <row r="520" spans="1:62" ht="3" customHeight="1" x14ac:dyDescent="0.25">
      <c r="B520" s="1"/>
      <c r="C520" s="1"/>
      <c r="D520" s="1"/>
      <c r="E520" s="1"/>
      <c r="F520" s="1"/>
      <c r="G520" s="1"/>
      <c r="H520" s="1"/>
      <c r="I520" s="4"/>
      <c r="J520" s="1"/>
      <c r="K520" s="1"/>
      <c r="L520" s="1"/>
      <c r="M520" s="1"/>
      <c r="N520" s="1"/>
      <c r="O520" s="4"/>
      <c r="P520" s="4"/>
      <c r="Q520" s="4"/>
      <c r="R520" s="1"/>
      <c r="S520" s="108"/>
      <c r="T520" s="108"/>
      <c r="U520" s="108"/>
      <c r="V520" s="108"/>
      <c r="W520" s="108"/>
      <c r="X520" s="108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62" ht="15.75" x14ac:dyDescent="0.25">
      <c r="B521" s="1"/>
      <c r="C521" s="1" t="s">
        <v>127</v>
      </c>
      <c r="D521" s="1"/>
      <c r="E521" s="1"/>
      <c r="F521" s="1"/>
      <c r="G521" s="1"/>
      <c r="H521" s="1"/>
      <c r="I521" s="4"/>
      <c r="J521" s="1"/>
      <c r="K521" s="1"/>
      <c r="L521" s="1"/>
      <c r="M521" s="1"/>
      <c r="N521" s="1"/>
      <c r="O521" s="969">
        <v>3.0000000000000001E-3</v>
      </c>
      <c r="P521" s="969"/>
      <c r="Q521" s="4" t="s">
        <v>8</v>
      </c>
      <c r="R521" s="1"/>
      <c r="S521" s="970">
        <f>'BPJS Ketenagakerjaan'!F44</f>
        <v>12619.302</v>
      </c>
      <c r="T521" s="971"/>
      <c r="U521" s="971"/>
      <c r="V521" s="971"/>
      <c r="W521" s="971"/>
      <c r="X521" s="972"/>
      <c r="Y521" s="1"/>
      <c r="Z521" s="1"/>
      <c r="AA521" s="1">
        <v>3</v>
      </c>
      <c r="AB521" s="1" t="s">
        <v>186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 t="s">
        <v>8</v>
      </c>
      <c r="AU521" s="970">
        <v>0</v>
      </c>
      <c r="AV521" s="971"/>
      <c r="AW521" s="971"/>
      <c r="AX521" s="971"/>
      <c r="AY521" s="971"/>
      <c r="AZ521" s="972"/>
    </row>
    <row r="522" spans="1:62" ht="3" customHeight="1" x14ac:dyDescent="0.25">
      <c r="B522" s="1"/>
      <c r="C522" s="1"/>
      <c r="D522" s="1"/>
      <c r="E522" s="1"/>
      <c r="F522" s="1"/>
      <c r="G522" s="1"/>
      <c r="H522" s="1"/>
      <c r="I522" s="4"/>
      <c r="J522" s="1"/>
      <c r="K522" s="1"/>
      <c r="L522" s="1"/>
      <c r="M522" s="1"/>
      <c r="N522" s="1"/>
      <c r="O522" s="109"/>
      <c r="P522" s="109"/>
      <c r="Q522" s="4"/>
      <c r="R522" s="1"/>
      <c r="S522" s="106"/>
      <c r="T522" s="106"/>
      <c r="U522" s="106"/>
      <c r="V522" s="106"/>
      <c r="W522" s="106"/>
      <c r="X522" s="106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62" ht="15.75" x14ac:dyDescent="0.25">
      <c r="B523" s="1"/>
      <c r="C523" s="1" t="s">
        <v>131</v>
      </c>
      <c r="D523" s="1"/>
      <c r="E523" s="1"/>
      <c r="F523" s="1"/>
      <c r="G523" s="1"/>
      <c r="H523" s="1"/>
      <c r="I523" s="4"/>
      <c r="J523" s="1"/>
      <c r="K523" s="1"/>
      <c r="L523" s="1"/>
      <c r="M523" s="1"/>
      <c r="N523" s="1"/>
      <c r="O523" s="969">
        <v>8.8999999999999999E-3</v>
      </c>
      <c r="P523" s="969"/>
      <c r="Q523" s="4" t="s">
        <v>8</v>
      </c>
      <c r="R523" s="1"/>
      <c r="S523" s="970">
        <f>'BPJS Ketenagakerjaan'!H44</f>
        <v>37437.262600000002</v>
      </c>
      <c r="T523" s="971"/>
      <c r="U523" s="971"/>
      <c r="V523" s="971"/>
      <c r="W523" s="971"/>
      <c r="X523" s="972"/>
      <c r="Y523" s="1"/>
      <c r="Z523" s="1"/>
      <c r="AA523" s="1">
        <v>4</v>
      </c>
      <c r="AB523" s="1" t="s">
        <v>554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 t="s">
        <v>8</v>
      </c>
      <c r="AU523" s="970">
        <f>'BPJS Kesehatan'!G50</f>
        <v>168257.36000000002</v>
      </c>
      <c r="AV523" s="971"/>
      <c r="AW523" s="971"/>
      <c r="AX523" s="971"/>
      <c r="AY523" s="971"/>
      <c r="AZ523" s="972"/>
    </row>
    <row r="524" spans="1:62" ht="3" customHeight="1" x14ac:dyDescent="0.25">
      <c r="B524" s="1"/>
      <c r="C524" s="1"/>
      <c r="D524" s="1"/>
      <c r="E524" s="1"/>
      <c r="F524" s="1"/>
      <c r="G524" s="1"/>
      <c r="H524" s="1"/>
      <c r="I524" s="4"/>
      <c r="J524" s="1"/>
      <c r="K524" s="1"/>
      <c r="L524" s="1"/>
      <c r="M524" s="1"/>
      <c r="N524" s="1"/>
      <c r="O524" s="109"/>
      <c r="P524" s="109"/>
      <c r="Q524" s="4"/>
      <c r="R524" s="1"/>
      <c r="S524" s="106"/>
      <c r="T524" s="106"/>
      <c r="U524" s="106"/>
      <c r="V524" s="106"/>
      <c r="W524" s="106"/>
      <c r="X524" s="106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62" ht="15.75" x14ac:dyDescent="0.25">
      <c r="B525" s="1"/>
      <c r="C525" s="1" t="s">
        <v>156</v>
      </c>
      <c r="D525" s="1"/>
      <c r="E525" s="1"/>
      <c r="F525" s="1"/>
      <c r="G525" s="1"/>
      <c r="H525" s="1"/>
      <c r="I525" s="4"/>
      <c r="J525" s="1"/>
      <c r="K525" s="1"/>
      <c r="L525" s="1"/>
      <c r="M525" s="1"/>
      <c r="N525" s="1"/>
      <c r="O525" s="969">
        <v>3.6999999999999998E-2</v>
      </c>
      <c r="P525" s="969"/>
      <c r="Q525" s="4" t="s">
        <v>8</v>
      </c>
      <c r="R525" s="1"/>
      <c r="S525" s="970">
        <f>'BPJS Ketenagakerjaan'!M44</f>
        <v>155638.05799999999</v>
      </c>
      <c r="T525" s="971"/>
      <c r="U525" s="971"/>
      <c r="V525" s="971"/>
      <c r="W525" s="971"/>
      <c r="X525" s="972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62" ht="3" customHeight="1" x14ac:dyDescent="0.25">
      <c r="B526" s="1"/>
      <c r="C526" s="1"/>
      <c r="D526" s="1"/>
      <c r="E526" s="1"/>
      <c r="F526" s="1"/>
      <c r="G526" s="1"/>
      <c r="H526" s="1"/>
      <c r="I526" s="4"/>
      <c r="J526" s="1"/>
      <c r="K526" s="1"/>
      <c r="L526" s="1"/>
      <c r="M526" s="1"/>
      <c r="N526" s="1"/>
      <c r="O526" s="507"/>
      <c r="P526" s="507"/>
      <c r="Q526" s="4"/>
      <c r="R526" s="1"/>
      <c r="S526" s="508"/>
      <c r="T526" s="508"/>
      <c r="U526" s="508"/>
      <c r="V526" s="508"/>
      <c r="W526" s="508"/>
      <c r="X526" s="508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62" ht="15.75" x14ac:dyDescent="0.25">
      <c r="B527" s="1"/>
      <c r="C527" s="1" t="s">
        <v>602</v>
      </c>
      <c r="D527" s="1"/>
      <c r="E527" s="1"/>
      <c r="F527" s="1"/>
      <c r="G527" s="1"/>
      <c r="H527" s="1"/>
      <c r="I527" s="4"/>
      <c r="J527" s="1"/>
      <c r="K527" s="1"/>
      <c r="L527" s="1"/>
      <c r="M527" s="1"/>
      <c r="N527" s="1"/>
      <c r="O527" s="969">
        <v>0.02</v>
      </c>
      <c r="P527" s="969"/>
      <c r="Q527" s="4" t="s">
        <v>8</v>
      </c>
      <c r="R527" s="1"/>
      <c r="S527" s="970">
        <f>'BPJS Ketenagakerjaan'!R44</f>
        <v>84128.680000000008</v>
      </c>
      <c r="T527" s="971"/>
      <c r="U527" s="971"/>
      <c r="V527" s="971"/>
      <c r="W527" s="971"/>
      <c r="X527" s="972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62" x14ac:dyDescent="0.2">
      <c r="B528" s="459"/>
      <c r="C528" s="41"/>
      <c r="G528" s="41"/>
      <c r="H528" s="41"/>
    </row>
    <row r="530" spans="1:52" ht="15.7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2" ht="18.75" x14ac:dyDescent="0.3">
      <c r="A531" s="1"/>
      <c r="B531" s="1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 t="s">
        <v>350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1"/>
      <c r="AY531" s="1"/>
    </row>
    <row r="532" spans="1:52" ht="15.75" x14ac:dyDescent="0.25">
      <c r="A532" s="1"/>
      <c r="B532" s="1"/>
      <c r="C532" s="1"/>
      <c r="D532" s="1"/>
      <c r="E532" s="1"/>
      <c r="F532" s="1"/>
      <c r="G532" s="1"/>
      <c r="H532" s="1"/>
      <c r="I532" s="3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2" ht="22.5" x14ac:dyDescent="0.3">
      <c r="A533" s="1"/>
      <c r="B533" s="1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1" t="s">
        <v>15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1"/>
      <c r="AY533" s="1"/>
    </row>
    <row r="534" spans="1:52" ht="15.75" x14ac:dyDescent="0.25">
      <c r="A534" s="1"/>
      <c r="B534" s="1"/>
      <c r="C534" s="1"/>
      <c r="D534" s="1"/>
      <c r="E534" s="1"/>
      <c r="F534" s="1"/>
      <c r="G534" s="1"/>
      <c r="H534" s="1"/>
      <c r="I534" s="3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2" ht="15.75" x14ac:dyDescent="0.25">
      <c r="A535" s="1"/>
      <c r="B535" s="5"/>
      <c r="C535" s="6" t="s">
        <v>7</v>
      </c>
      <c r="D535" s="7"/>
      <c r="E535" s="7"/>
      <c r="F535" s="7"/>
      <c r="G535" s="7"/>
      <c r="H535" s="7"/>
      <c r="I535" s="11" t="s">
        <v>8</v>
      </c>
      <c r="J535" s="7"/>
      <c r="K535" s="994" t="str">
        <f>'Rekap1 +tunjangan'!B64</f>
        <v>ISNAIDI</v>
      </c>
      <c r="L535" s="995"/>
      <c r="M535" s="995"/>
      <c r="N535" s="995"/>
      <c r="O535" s="995"/>
      <c r="P535" s="995"/>
      <c r="Q535" s="995"/>
      <c r="R535" s="995"/>
      <c r="S535" s="995"/>
      <c r="T535" s="995"/>
      <c r="U535" s="995"/>
      <c r="V535" s="995"/>
      <c r="W535" s="995"/>
      <c r="X535" s="996"/>
      <c r="Y535" s="90"/>
      <c r="Z535" s="1"/>
      <c r="AA535" s="8" t="str">
        <f>AA6</f>
        <v>Divisi</v>
      </c>
      <c r="AB535" s="7"/>
      <c r="AC535" s="7"/>
      <c r="AD535" s="7"/>
      <c r="AE535" s="7"/>
      <c r="AF535" s="11" t="s">
        <v>8</v>
      </c>
      <c r="AG535" s="7"/>
      <c r="AH535" s="994" t="str">
        <f>AH6</f>
        <v>UMUM &amp; ASET</v>
      </c>
      <c r="AI535" s="994"/>
      <c r="AJ535" s="994"/>
      <c r="AK535" s="994"/>
      <c r="AL535" s="994"/>
      <c r="AM535" s="994"/>
      <c r="AN535" s="994"/>
      <c r="AO535" s="994"/>
      <c r="AP535" s="994"/>
      <c r="AQ535" s="994"/>
      <c r="AR535" s="994"/>
      <c r="AS535" s="994"/>
      <c r="AT535" s="994"/>
      <c r="AU535" s="994"/>
      <c r="AV535" s="994"/>
      <c r="AW535" s="994"/>
      <c r="AX535" s="994"/>
      <c r="AY535" s="1004"/>
    </row>
    <row r="536" spans="1:52" ht="3" customHeight="1" x14ac:dyDescent="0.25">
      <c r="A536" s="1"/>
      <c r="B536" s="1"/>
      <c r="C536" s="1"/>
      <c r="D536" s="1"/>
      <c r="E536" s="1"/>
      <c r="F536" s="1"/>
      <c r="G536" s="1"/>
      <c r="H536" s="1"/>
      <c r="I536" s="10"/>
      <c r="J536" s="1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1"/>
      <c r="AA536" s="2"/>
      <c r="AB536" s="1"/>
      <c r="AC536" s="1"/>
      <c r="AD536" s="1"/>
      <c r="AE536" s="1"/>
      <c r="AF536" s="12"/>
      <c r="AG536" s="1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1"/>
      <c r="AY536" s="1"/>
    </row>
    <row r="537" spans="1:52" ht="15.75" x14ac:dyDescent="0.25">
      <c r="A537" s="1"/>
      <c r="B537" s="5"/>
      <c r="C537" s="6" t="s">
        <v>21</v>
      </c>
      <c r="D537" s="7"/>
      <c r="E537" s="7"/>
      <c r="F537" s="7"/>
      <c r="G537" s="7"/>
      <c r="H537" s="7"/>
      <c r="I537" s="11" t="s">
        <v>8</v>
      </c>
      <c r="J537" s="7"/>
      <c r="K537" s="994" t="s">
        <v>135</v>
      </c>
      <c r="L537" s="995"/>
      <c r="M537" s="995"/>
      <c r="N537" s="995"/>
      <c r="O537" s="995"/>
      <c r="P537" s="995"/>
      <c r="Q537" s="995"/>
      <c r="R537" s="995"/>
      <c r="S537" s="995"/>
      <c r="T537" s="995"/>
      <c r="U537" s="995"/>
      <c r="V537" s="995"/>
      <c r="W537" s="995"/>
      <c r="X537" s="996"/>
      <c r="Y537" s="90"/>
      <c r="Z537" s="1"/>
      <c r="AA537" s="8" t="s">
        <v>12</v>
      </c>
      <c r="AB537" s="7"/>
      <c r="AC537" s="7"/>
      <c r="AD537" s="7"/>
      <c r="AE537" s="7"/>
      <c r="AF537" s="11" t="s">
        <v>8</v>
      </c>
      <c r="AG537" s="7"/>
      <c r="AH537" s="997">
        <f>pandu!AH8</f>
        <v>42659</v>
      </c>
      <c r="AI537" s="997"/>
      <c r="AJ537" s="997"/>
      <c r="AK537" s="997"/>
      <c r="AL537" s="997"/>
      <c r="AM537" s="67" t="s">
        <v>18</v>
      </c>
      <c r="AN537" s="7"/>
      <c r="AO537" s="997">
        <f>pandu!AO8</f>
        <v>42689</v>
      </c>
      <c r="AP537" s="997"/>
      <c r="AQ537" s="997"/>
      <c r="AR537" s="997"/>
      <c r="AS537" s="997"/>
      <c r="AT537" s="68"/>
      <c r="AU537" s="68"/>
      <c r="AV537" s="68"/>
      <c r="AW537" s="68"/>
      <c r="AX537" s="7"/>
      <c r="AY537" s="74"/>
    </row>
    <row r="538" spans="1:52" ht="3" customHeight="1" x14ac:dyDescent="0.25">
      <c r="A538" s="1"/>
      <c r="B538" s="1"/>
      <c r="C538" s="1"/>
      <c r="D538" s="1"/>
      <c r="E538" s="1"/>
      <c r="F538" s="1"/>
      <c r="G538" s="1"/>
      <c r="H538" s="1"/>
      <c r="I538" s="10"/>
      <c r="J538" s="1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1"/>
      <c r="AA538" s="2"/>
      <c r="AB538" s="1"/>
      <c r="AC538" s="1"/>
      <c r="AD538" s="1"/>
      <c r="AE538" s="1"/>
      <c r="AF538" s="12"/>
      <c r="AG538" s="1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1"/>
      <c r="AY538" s="1"/>
    </row>
    <row r="539" spans="1:52" ht="15.75" x14ac:dyDescent="0.25">
      <c r="A539" s="1"/>
      <c r="B539" s="5"/>
      <c r="C539" s="6" t="s">
        <v>6</v>
      </c>
      <c r="D539" s="7"/>
      <c r="E539" s="7"/>
      <c r="F539" s="7"/>
      <c r="G539" s="7"/>
      <c r="H539" s="7"/>
      <c r="I539" s="11" t="s">
        <v>8</v>
      </c>
      <c r="J539" s="7"/>
      <c r="K539" s="999" t="s">
        <v>453</v>
      </c>
      <c r="L539" s="1000"/>
      <c r="M539" s="1000"/>
      <c r="N539" s="1000"/>
      <c r="O539" s="1000"/>
      <c r="P539" s="1000"/>
      <c r="Q539" s="1000"/>
      <c r="R539" s="1000"/>
      <c r="S539" s="1000"/>
      <c r="T539" s="1000"/>
      <c r="U539" s="1000"/>
      <c r="V539" s="1000"/>
      <c r="W539" s="1000"/>
      <c r="X539" s="1001"/>
      <c r="Y539" s="91"/>
      <c r="Z539" s="1"/>
      <c r="AA539" s="8" t="s">
        <v>13</v>
      </c>
      <c r="AB539" s="7"/>
      <c r="AC539" s="7"/>
      <c r="AD539" s="7"/>
      <c r="AE539" s="7"/>
      <c r="AF539" s="11" t="s">
        <v>8</v>
      </c>
      <c r="AG539" s="7"/>
      <c r="AH539" s="1002">
        <f>'Rekap1 +tunjangan'!C64</f>
        <v>39737</v>
      </c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7"/>
      <c r="AY539" s="74"/>
    </row>
    <row r="540" spans="1:52" ht="3" customHeight="1" x14ac:dyDescent="0.25">
      <c r="A540" s="1"/>
      <c r="B540" s="1"/>
      <c r="C540" s="1"/>
      <c r="D540" s="1"/>
      <c r="E540" s="1"/>
      <c r="F540" s="1"/>
      <c r="G540" s="1"/>
      <c r="H540" s="1"/>
      <c r="I540" s="10"/>
      <c r="J540" s="1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1"/>
      <c r="AA540" s="2"/>
      <c r="AB540" s="1"/>
      <c r="AC540" s="1"/>
      <c r="AD540" s="1"/>
      <c r="AE540" s="1"/>
      <c r="AF540" s="12"/>
      <c r="AG540" s="1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1"/>
      <c r="AY540" s="1"/>
    </row>
    <row r="541" spans="1:52" ht="15.75" x14ac:dyDescent="0.25">
      <c r="A541" s="1"/>
      <c r="B541" s="5"/>
      <c r="C541" s="6" t="s">
        <v>104</v>
      </c>
      <c r="D541" s="7"/>
      <c r="E541" s="7"/>
      <c r="F541" s="7"/>
      <c r="G541" s="7"/>
      <c r="H541" s="7"/>
      <c r="I541" s="87" t="s">
        <v>8</v>
      </c>
      <c r="J541" s="7"/>
      <c r="K541" s="994" t="s">
        <v>158</v>
      </c>
      <c r="L541" s="995"/>
      <c r="M541" s="995"/>
      <c r="N541" s="995"/>
      <c r="O541" s="995"/>
      <c r="P541" s="995"/>
      <c r="Q541" s="995"/>
      <c r="R541" s="995"/>
      <c r="S541" s="995"/>
      <c r="T541" s="995"/>
      <c r="U541" s="995"/>
      <c r="V541" s="995"/>
      <c r="W541" s="995"/>
      <c r="X541" s="996"/>
      <c r="Y541" s="90"/>
      <c r="Z541" s="1"/>
      <c r="AA541" s="8" t="s">
        <v>14</v>
      </c>
      <c r="AB541" s="7"/>
      <c r="AC541" s="7"/>
      <c r="AD541" s="7"/>
      <c r="AE541" s="7"/>
      <c r="AF541" s="11" t="s">
        <v>8</v>
      </c>
      <c r="AG541" s="7"/>
      <c r="AH541" s="1014" t="s">
        <v>466</v>
      </c>
      <c r="AI541" s="994"/>
      <c r="AJ541" s="994"/>
      <c r="AK541" s="994"/>
      <c r="AL541" s="994"/>
      <c r="AM541" s="994"/>
      <c r="AN541" s="67" t="s">
        <v>161</v>
      </c>
      <c r="AO541" s="67"/>
      <c r="AP541" s="67"/>
      <c r="AQ541" s="67"/>
      <c r="AR541" s="67"/>
      <c r="AS541" s="67"/>
      <c r="AT541" s="67"/>
      <c r="AU541" s="67"/>
      <c r="AV541" s="67"/>
      <c r="AW541" s="67"/>
      <c r="AX541" s="7"/>
      <c r="AY541" s="74"/>
    </row>
    <row r="542" spans="1:52" ht="15.75" x14ac:dyDescent="0.25">
      <c r="A542" s="1"/>
      <c r="B542" s="1"/>
      <c r="C542" s="1"/>
      <c r="D542" s="1"/>
      <c r="E542" s="1"/>
      <c r="F542" s="1"/>
      <c r="G542" s="1"/>
      <c r="H542" s="1"/>
      <c r="I542" s="3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2" ht="15.75" x14ac:dyDescent="0.25">
      <c r="A543" s="1"/>
      <c r="B543" s="1" t="s">
        <v>167</v>
      </c>
      <c r="C543" s="1" t="s">
        <v>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4"/>
      <c r="Q543" s="4" t="s">
        <v>8</v>
      </c>
      <c r="R543" s="1"/>
      <c r="S543" s="970">
        <f>'Rekap1 +tunjangan'!E64</f>
        <v>3535720</v>
      </c>
      <c r="T543" s="971"/>
      <c r="U543" s="971"/>
      <c r="V543" s="971"/>
      <c r="W543" s="971"/>
      <c r="X543" s="972"/>
      <c r="Y543" s="108"/>
      <c r="Z543" s="1"/>
      <c r="AA543" s="1" t="s">
        <v>166</v>
      </c>
      <c r="AB543" s="1" t="s">
        <v>153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3" customHeight="1" x14ac:dyDescent="0.25">
      <c r="A544" s="1"/>
      <c r="B544" s="1"/>
      <c r="C544" s="1"/>
      <c r="D544" s="1"/>
      <c r="E544" s="1"/>
      <c r="F544" s="1"/>
      <c r="G544" s="1"/>
      <c r="H544" s="1"/>
      <c r="I544" s="3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5" ht="15.75" x14ac:dyDescent="0.25">
      <c r="A545" s="1"/>
      <c r="B545" s="1" t="s">
        <v>168</v>
      </c>
      <c r="C545" s="1" t="s">
        <v>125</v>
      </c>
      <c r="D545" s="1"/>
      <c r="E545" s="1"/>
      <c r="F545" s="1"/>
      <c r="G545" s="1"/>
      <c r="H545" s="1"/>
      <c r="I545" s="1"/>
      <c r="J545" s="1"/>
      <c r="K545" s="16"/>
      <c r="L545" s="16"/>
      <c r="M545" s="16"/>
      <c r="N545" s="16"/>
      <c r="O545" s="1"/>
      <c r="P545" s="4"/>
      <c r="Q545" s="4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 t="s">
        <v>108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 t="s">
        <v>8</v>
      </c>
      <c r="AU545" s="970">
        <v>0</v>
      </c>
      <c r="AV545" s="971"/>
      <c r="AW545" s="971"/>
      <c r="AX545" s="971"/>
      <c r="AY545" s="971"/>
      <c r="AZ545" s="972"/>
    </row>
    <row r="546" spans="1:55" ht="3" customHeight="1" x14ac:dyDescent="0.25">
      <c r="A546" s="1"/>
      <c r="B546" s="1"/>
      <c r="C546" s="1"/>
      <c r="D546" s="1"/>
      <c r="E546" s="1"/>
      <c r="F546" s="1"/>
      <c r="G546" s="1"/>
      <c r="H546" s="1"/>
      <c r="I546" s="4"/>
      <c r="J546" s="1"/>
      <c r="K546" s="39"/>
      <c r="L546" s="39"/>
      <c r="M546" s="39"/>
      <c r="N546" s="39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39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5" ht="15.75" x14ac:dyDescent="0.25">
      <c r="A547" s="1"/>
      <c r="B547" s="1"/>
      <c r="C547" s="1" t="s">
        <v>20</v>
      </c>
      <c r="D547" s="1"/>
      <c r="E547" s="1"/>
      <c r="F547" s="1"/>
      <c r="G547" s="1"/>
      <c r="H547" s="1"/>
      <c r="I547" s="4"/>
      <c r="J547" s="1"/>
      <c r="K547" s="1"/>
      <c r="L547" s="1"/>
      <c r="M547" s="1"/>
      <c r="N547" s="1"/>
      <c r="O547" s="1"/>
      <c r="P547" s="4"/>
      <c r="Q547" s="4" t="s">
        <v>8</v>
      </c>
      <c r="R547" s="1"/>
      <c r="S547" s="970">
        <f>'Rekap1 +tunjangan'!G64</f>
        <v>600000</v>
      </c>
      <c r="T547" s="971"/>
      <c r="U547" s="971"/>
      <c r="V547" s="971"/>
      <c r="W547" s="971"/>
      <c r="X547" s="972"/>
      <c r="Y547" s="108"/>
      <c r="Z547" s="1"/>
      <c r="AA547" s="1"/>
      <c r="AB547" s="1" t="s">
        <v>550</v>
      </c>
      <c r="AC547" s="1"/>
      <c r="AD547" s="1"/>
      <c r="AE547" s="1"/>
      <c r="AF547" s="4"/>
      <c r="AG547" s="15"/>
      <c r="AH547" s="16"/>
      <c r="AI547" s="16"/>
      <c r="AJ547" s="514"/>
      <c r="AK547" s="514"/>
      <c r="AL547" s="16"/>
      <c r="AM547" s="16"/>
      <c r="AN547" s="16"/>
      <c r="AO547" s="15"/>
      <c r="AP547" s="992"/>
      <c r="AQ547" s="993"/>
      <c r="AR547" s="107"/>
      <c r="AS547" s="1"/>
      <c r="AT547" s="1" t="s">
        <v>8</v>
      </c>
      <c r="AU547" s="970">
        <f>'Rekap1 +tunjangan'!AM64</f>
        <v>41357.200000000004</v>
      </c>
      <c r="AV547" s="971"/>
      <c r="AW547" s="971"/>
      <c r="AX547" s="971"/>
      <c r="AY547" s="971"/>
      <c r="AZ547" s="972"/>
    </row>
    <row r="548" spans="1:55" ht="3" customHeight="1" x14ac:dyDescent="0.25">
      <c r="A548" s="1"/>
      <c r="B548" s="1"/>
      <c r="C548" s="1"/>
      <c r="D548" s="1"/>
      <c r="E548" s="1"/>
      <c r="F548" s="1"/>
      <c r="G548" s="1"/>
      <c r="H548" s="1"/>
      <c r="I548" s="4"/>
      <c r="J548" s="1"/>
      <c r="K548" s="1"/>
      <c r="L548" s="1"/>
      <c r="M548" s="15"/>
      <c r="N548" s="15"/>
      <c r="O548" s="1"/>
      <c r="P548" s="4"/>
      <c r="Q548" s="4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513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>
        <v>0</v>
      </c>
      <c r="AX548" s="1"/>
      <c r="AY548" s="1"/>
      <c r="AZ548" s="1"/>
    </row>
    <row r="549" spans="1:55" ht="15.75" x14ac:dyDescent="0.25">
      <c r="A549" s="1"/>
      <c r="B549" s="1"/>
      <c r="C549" s="1" t="s">
        <v>41</v>
      </c>
      <c r="D549" s="1"/>
      <c r="E549" s="1"/>
      <c r="F549" s="1"/>
      <c r="G549" s="1"/>
      <c r="H549" s="1"/>
      <c r="I549" s="4"/>
      <c r="J549" s="1"/>
      <c r="K549" s="1"/>
      <c r="L549" s="1"/>
      <c r="M549" s="1"/>
      <c r="N549" s="1"/>
      <c r="O549" s="1"/>
      <c r="P549" s="4"/>
      <c r="Q549" s="4" t="s">
        <v>8</v>
      </c>
      <c r="R549" s="1"/>
      <c r="S549" s="970">
        <f>'Rekap1 +tunjangan'!H64</f>
        <v>185000</v>
      </c>
      <c r="T549" s="971"/>
      <c r="U549" s="971"/>
      <c r="V549" s="971"/>
      <c r="W549" s="971"/>
      <c r="X549" s="972"/>
      <c r="Y549" s="108"/>
      <c r="Z549" s="1"/>
      <c r="AA549" s="1"/>
      <c r="AB549" s="1" t="s">
        <v>88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992"/>
      <c r="AQ549" s="992"/>
      <c r="AR549" s="119"/>
      <c r="AS549" s="1"/>
      <c r="AT549" s="1" t="s">
        <v>8</v>
      </c>
      <c r="AU549" s="970">
        <f>'Rekap1 +tunjangan'!AF64</f>
        <v>88393</v>
      </c>
      <c r="AV549" s="971"/>
      <c r="AW549" s="971"/>
      <c r="AX549" s="971"/>
      <c r="AY549" s="971"/>
      <c r="AZ549" s="972"/>
    </row>
    <row r="550" spans="1:55" ht="3" customHeight="1" x14ac:dyDescent="0.25">
      <c r="A550" s="1"/>
      <c r="B550" s="1"/>
      <c r="C550" s="1"/>
      <c r="D550" s="1"/>
      <c r="E550" s="1"/>
      <c r="F550" s="1"/>
      <c r="G550" s="1"/>
      <c r="H550" s="1"/>
      <c r="I550" s="4"/>
      <c r="J550" s="1"/>
      <c r="K550" s="1"/>
      <c r="L550" s="1"/>
      <c r="M550" s="1"/>
      <c r="N550" s="1"/>
      <c r="O550" s="1"/>
      <c r="P550" s="39"/>
      <c r="Q550" s="39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513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5" ht="15.75" x14ac:dyDescent="0.25">
      <c r="A551" s="1"/>
      <c r="B551" s="1"/>
      <c r="C551" s="1" t="s">
        <v>21</v>
      </c>
      <c r="D551" s="1"/>
      <c r="E551" s="1"/>
      <c r="F551" s="1"/>
      <c r="G551" s="1"/>
      <c r="H551" s="1"/>
      <c r="I551" s="4"/>
      <c r="J551" s="1"/>
      <c r="K551" s="1"/>
      <c r="L551" s="1"/>
      <c r="M551" s="1"/>
      <c r="N551" s="1"/>
      <c r="O551" s="1"/>
      <c r="P551" s="4"/>
      <c r="Q551" s="4" t="s">
        <v>8</v>
      </c>
      <c r="R551" s="1"/>
      <c r="S551" s="970">
        <f>'Rekap1 +tunjangan'!I64</f>
        <v>0</v>
      </c>
      <c r="T551" s="971"/>
      <c r="U551" s="971"/>
      <c r="V551" s="971"/>
      <c r="W551" s="971"/>
      <c r="X551" s="972"/>
      <c r="Y551" s="108"/>
      <c r="Z551" s="1"/>
      <c r="AA551" s="1"/>
      <c r="AB551" s="1" t="s">
        <v>551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5"/>
      <c r="AU551" s="1013"/>
      <c r="AV551" s="1013"/>
      <c r="AW551" s="1013"/>
      <c r="AX551" s="1013"/>
      <c r="AY551" s="1013"/>
      <c r="AZ551" s="1013"/>
    </row>
    <row r="552" spans="1:55" ht="3" customHeight="1" x14ac:dyDescent="0.25">
      <c r="A552" s="1"/>
      <c r="B552" s="1"/>
      <c r="C552" s="1"/>
      <c r="D552" s="1"/>
      <c r="E552" s="1"/>
      <c r="F552" s="1"/>
      <c r="G552" s="1"/>
      <c r="H552" s="1"/>
      <c r="I552" s="4"/>
      <c r="J552" s="1"/>
      <c r="K552" s="1"/>
      <c r="L552" s="1"/>
      <c r="M552" s="1"/>
      <c r="N552" s="1"/>
      <c r="O552" s="1"/>
      <c r="P552" s="39"/>
      <c r="Q552" s="39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5" ht="15.75" x14ac:dyDescent="0.25">
      <c r="A553" s="1"/>
      <c r="B553" s="1"/>
      <c r="C553" s="1" t="s">
        <v>1</v>
      </c>
      <c r="D553" s="1"/>
      <c r="E553" s="1"/>
      <c r="F553" s="1"/>
      <c r="G553" s="1"/>
      <c r="H553" s="1"/>
      <c r="I553" s="4"/>
      <c r="J553" s="1"/>
      <c r="K553" s="990">
        <f>'Rekap1 +tunjangan'!D64</f>
        <v>24</v>
      </c>
      <c r="L553" s="991"/>
      <c r="M553" s="130" t="s">
        <v>31</v>
      </c>
      <c r="N553" s="107"/>
      <c r="O553" s="1"/>
      <c r="P553" s="4"/>
      <c r="Q553" s="4" t="s">
        <v>8</v>
      </c>
      <c r="R553" s="1"/>
      <c r="S553" s="970">
        <f>'Rekap1 +tunjangan'!N64</f>
        <v>720000</v>
      </c>
      <c r="T553" s="971"/>
      <c r="U553" s="971"/>
      <c r="V553" s="971"/>
      <c r="W553" s="971"/>
      <c r="X553" s="972"/>
      <c r="Y553" s="108"/>
      <c r="Z553" s="1"/>
      <c r="AA553" s="1"/>
      <c r="AB553" s="1" t="s">
        <v>128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969">
        <v>0.02</v>
      </c>
      <c r="AN553" s="969"/>
      <c r="AO553" s="969"/>
      <c r="AP553" s="1"/>
      <c r="AQ553" s="1"/>
      <c r="AR553" s="1"/>
      <c r="AS553" s="1"/>
      <c r="AT553" s="1" t="s">
        <v>8</v>
      </c>
      <c r="AU553" s="970">
        <f>'BPJS Ketenagakerjaan'!K45</f>
        <v>82714.400000000009</v>
      </c>
      <c r="AV553" s="971"/>
      <c r="AW553" s="971"/>
      <c r="AX553" s="971"/>
      <c r="AY553" s="971"/>
      <c r="AZ553" s="972"/>
    </row>
    <row r="554" spans="1:55" ht="3" customHeight="1" x14ac:dyDescent="0.25">
      <c r="A554" s="1"/>
      <c r="B554" s="1"/>
      <c r="C554" s="1"/>
      <c r="D554" s="1"/>
      <c r="E554" s="1"/>
      <c r="F554" s="1"/>
      <c r="G554" s="1"/>
      <c r="H554" s="1"/>
      <c r="I554" s="4"/>
      <c r="J554" s="1"/>
      <c r="K554" s="1"/>
      <c r="L554" s="1"/>
      <c r="M554" s="37"/>
      <c r="N554" s="1"/>
      <c r="O554" s="1"/>
      <c r="P554" s="4"/>
      <c r="Q554" s="4"/>
      <c r="R554" s="1"/>
      <c r="S554" s="108"/>
      <c r="T554" s="108"/>
      <c r="U554" s="108"/>
      <c r="V554" s="108"/>
      <c r="W554" s="108"/>
      <c r="X554" s="108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5" ht="15.75" x14ac:dyDescent="0.25">
      <c r="A555" s="1"/>
      <c r="B555" s="1"/>
      <c r="C555" s="1" t="s">
        <v>2</v>
      </c>
      <c r="D555" s="1"/>
      <c r="E555" s="1"/>
      <c r="F555" s="1"/>
      <c r="G555" s="1"/>
      <c r="H555" s="1"/>
      <c r="I555" s="4"/>
      <c r="J555" s="1"/>
      <c r="K555" s="990">
        <f>K553</f>
        <v>24</v>
      </c>
      <c r="L555" s="991"/>
      <c r="M555" s="130" t="s">
        <v>31</v>
      </c>
      <c r="N555" s="107"/>
      <c r="O555" s="1"/>
      <c r="P555" s="4"/>
      <c r="Q555" s="4" t="s">
        <v>8</v>
      </c>
      <c r="R555" s="1"/>
      <c r="S555" s="970">
        <f>'Rekap1 +tunjangan'!P64</f>
        <v>768000</v>
      </c>
      <c r="T555" s="971"/>
      <c r="U555" s="971"/>
      <c r="V555" s="971"/>
      <c r="W555" s="971"/>
      <c r="X555" s="972"/>
      <c r="Y555" s="108"/>
      <c r="Z555" s="1"/>
      <c r="AA555" s="1"/>
      <c r="AB555" s="1" t="s">
        <v>602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969">
        <v>0.01</v>
      </c>
      <c r="AN555" s="969"/>
      <c r="AO555" s="969"/>
      <c r="AP555" s="88"/>
      <c r="AQ555" s="1"/>
      <c r="AR555" s="1"/>
      <c r="AS555" s="1"/>
      <c r="AT555" s="1" t="s">
        <v>8</v>
      </c>
      <c r="AU555" s="970">
        <f>'BPJS Ketenagakerjaan'!P45</f>
        <v>41357.200000000004</v>
      </c>
      <c r="AV555" s="971"/>
      <c r="AW555" s="971"/>
      <c r="AX555" s="971"/>
      <c r="AY555" s="971"/>
      <c r="AZ555" s="972"/>
    </row>
    <row r="556" spans="1:55" ht="3" customHeight="1" x14ac:dyDescent="0.25">
      <c r="A556" s="1"/>
      <c r="B556" s="1"/>
      <c r="C556" s="1"/>
      <c r="D556" s="1"/>
      <c r="E556" s="1"/>
      <c r="F556" s="1"/>
      <c r="G556" s="1"/>
      <c r="H556" s="1"/>
      <c r="I556" s="4"/>
      <c r="J556" s="1"/>
      <c r="K556" s="1"/>
      <c r="L556" s="1"/>
      <c r="M556" s="1"/>
      <c r="N556" s="1"/>
      <c r="O556" s="1"/>
      <c r="P556" s="4"/>
      <c r="Q556" s="4"/>
      <c r="R556" s="1"/>
      <c r="S556" s="108"/>
      <c r="T556" s="108"/>
      <c r="U556" s="108"/>
      <c r="V556" s="108"/>
      <c r="W556" s="108"/>
      <c r="X556" s="108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5" ht="15.75" x14ac:dyDescent="0.25">
      <c r="A557" s="1"/>
      <c r="B557" s="1"/>
      <c r="C557" s="1" t="s">
        <v>3</v>
      </c>
      <c r="D557" s="1"/>
      <c r="E557" s="1"/>
      <c r="F557" s="1"/>
      <c r="G557" s="1"/>
      <c r="H557" s="1"/>
      <c r="I557" s="4"/>
      <c r="J557" s="1"/>
      <c r="K557" s="1"/>
      <c r="L557" s="1"/>
      <c r="M557" s="107"/>
      <c r="N557" s="107"/>
      <c r="O557" s="1"/>
      <c r="P557" s="39"/>
      <c r="Q557" s="39" t="s">
        <v>8</v>
      </c>
      <c r="R557" s="1"/>
      <c r="S557" s="970">
        <f>'Rekap1 +tunjangan'!Q64</f>
        <v>0</v>
      </c>
      <c r="T557" s="971"/>
      <c r="U557" s="971"/>
      <c r="V557" s="971"/>
      <c r="W557" s="971"/>
      <c r="X557" s="972"/>
      <c r="Y557" s="108"/>
      <c r="Z557" s="1"/>
      <c r="AA557" s="1"/>
      <c r="AB557" s="1" t="s">
        <v>172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013"/>
      <c r="AV557" s="1013"/>
      <c r="AW557" s="1013"/>
      <c r="AX557" s="1013"/>
      <c r="AY557" s="1013"/>
      <c r="AZ557" s="1013"/>
    </row>
    <row r="558" spans="1:55" ht="3" customHeight="1" x14ac:dyDescent="0.25">
      <c r="A558" s="1"/>
      <c r="B558" s="1"/>
      <c r="C558" s="1"/>
      <c r="D558" s="1"/>
      <c r="E558" s="1"/>
      <c r="F558" s="1"/>
      <c r="G558" s="1"/>
      <c r="H558" s="1"/>
      <c r="I558" s="4"/>
      <c r="J558" s="1"/>
      <c r="K558" s="1"/>
      <c r="L558" s="1"/>
      <c r="M558" s="1"/>
      <c r="N558" s="1"/>
      <c r="O558" s="1"/>
      <c r="P558" s="39"/>
      <c r="Q558" s="39"/>
      <c r="R558" s="1"/>
      <c r="S558" s="1"/>
      <c r="T558" s="1"/>
      <c r="U558" s="1"/>
      <c r="V558" s="1"/>
      <c r="W558" s="1"/>
      <c r="X558" s="1"/>
      <c r="Y558" s="108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5" ht="15.75" x14ac:dyDescent="0.25">
      <c r="A559" s="1"/>
      <c r="B559" s="1"/>
      <c r="C559" s="1" t="s">
        <v>105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39"/>
      <c r="Q559" s="39" t="s">
        <v>8</v>
      </c>
      <c r="R559" s="1"/>
      <c r="S559" s="970">
        <f>'Rekap1 +tunjangan'!R64</f>
        <v>0</v>
      </c>
      <c r="T559" s="971"/>
      <c r="U559" s="971"/>
      <c r="V559" s="971"/>
      <c r="W559" s="971"/>
      <c r="X559" s="972"/>
      <c r="Y559" s="108"/>
      <c r="Z559" s="1"/>
      <c r="AA559" s="1"/>
      <c r="AB559" s="1" t="s">
        <v>174</v>
      </c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970">
        <f>KOPERASI!C41</f>
        <v>0</v>
      </c>
      <c r="AV559" s="971"/>
      <c r="AW559" s="971"/>
      <c r="AX559" s="971"/>
      <c r="AY559" s="971"/>
      <c r="AZ559" s="972"/>
      <c r="BB559" s="1"/>
      <c r="BC559" s="1"/>
    </row>
    <row r="560" spans="1:55" ht="3" customHeight="1" x14ac:dyDescent="0.25">
      <c r="A560" s="1"/>
      <c r="B560" s="1"/>
      <c r="C560" s="1"/>
      <c r="D560" s="1"/>
      <c r="E560" s="1"/>
      <c r="F560" s="1"/>
      <c r="G560" s="1"/>
      <c r="H560" s="1"/>
      <c r="I560" s="4"/>
      <c r="J560" s="1"/>
      <c r="K560" s="1"/>
      <c r="L560" s="1"/>
      <c r="M560" s="1"/>
      <c r="N560" s="1"/>
      <c r="O560" s="1"/>
      <c r="P560" s="39"/>
      <c r="Q560" s="39"/>
      <c r="R560" s="1"/>
      <c r="S560" s="108"/>
      <c r="T560" s="108"/>
      <c r="U560" s="108"/>
      <c r="V560" s="108"/>
      <c r="W560" s="108"/>
      <c r="X560" s="108"/>
      <c r="Y560" s="108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x14ac:dyDescent="0.25">
      <c r="A561" s="1"/>
      <c r="B561" s="1"/>
      <c r="C561" s="1" t="s">
        <v>106</v>
      </c>
      <c r="D561" s="1"/>
      <c r="E561" s="1"/>
      <c r="F561" s="1"/>
      <c r="G561" s="1"/>
      <c r="H561" s="1"/>
      <c r="I561" s="4"/>
      <c r="J561" s="1"/>
      <c r="K561" s="1"/>
      <c r="L561" s="1"/>
      <c r="M561" s="1"/>
      <c r="N561" s="1"/>
      <c r="O561" s="1"/>
      <c r="P561" s="4"/>
      <c r="Q561" s="4" t="s">
        <v>8</v>
      </c>
      <c r="R561" s="1"/>
      <c r="S561" s="970">
        <f>'Rekap1 +tunjangan'!T64</f>
        <v>0</v>
      </c>
      <c r="T561" s="971"/>
      <c r="U561" s="971"/>
      <c r="V561" s="971"/>
      <c r="W561" s="971"/>
      <c r="X561" s="972"/>
      <c r="Y561" s="108"/>
      <c r="Z561" s="1"/>
      <c r="AA561" s="1"/>
      <c r="AB561" s="1" t="s">
        <v>173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970">
        <f>KOPERASI!D41</f>
        <v>100000</v>
      </c>
      <c r="AV561" s="971"/>
      <c r="AW561" s="971"/>
      <c r="AX561" s="971"/>
      <c r="AY561" s="971"/>
      <c r="AZ561" s="972"/>
    </row>
    <row r="562" spans="1:52" ht="3" customHeight="1" x14ac:dyDescent="0.25">
      <c r="A562" s="1"/>
      <c r="B562" s="1"/>
      <c r="C562" s="1"/>
      <c r="D562" s="1"/>
      <c r="E562" s="1"/>
      <c r="F562" s="1"/>
      <c r="G562" s="1"/>
      <c r="H562" s="1"/>
      <c r="I562" s="4"/>
      <c r="J562" s="1"/>
      <c r="K562" s="1"/>
      <c r="L562" s="1"/>
      <c r="M562" s="1"/>
      <c r="N562" s="1"/>
      <c r="O562" s="1"/>
      <c r="P562" s="4"/>
      <c r="Q562" s="4"/>
      <c r="R562" s="1"/>
      <c r="S562" s="108"/>
      <c r="T562" s="108"/>
      <c r="U562" s="108"/>
      <c r="V562" s="108"/>
      <c r="W562" s="108"/>
      <c r="X562" s="108"/>
      <c r="Y562" s="1"/>
      <c r="Z562" s="1"/>
      <c r="AA562" s="1"/>
      <c r="AB562" s="1"/>
      <c r="AC562" s="1"/>
      <c r="AD562" s="1"/>
      <c r="AE562" s="1"/>
      <c r="AF562" s="39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x14ac:dyDescent="0.25">
      <c r="A563" s="1"/>
      <c r="B563" s="1"/>
      <c r="C563" s="1" t="s">
        <v>183</v>
      </c>
      <c r="D563" s="1"/>
      <c r="E563" s="1"/>
      <c r="F563" s="1"/>
      <c r="G563" s="1"/>
      <c r="H563" s="1"/>
      <c r="I563" s="4"/>
      <c r="J563" s="1"/>
      <c r="K563" s="1"/>
      <c r="L563" s="1"/>
      <c r="M563" s="1"/>
      <c r="N563" s="1"/>
      <c r="O563" s="1"/>
      <c r="P563" s="39"/>
      <c r="Q563" s="39" t="s">
        <v>8</v>
      </c>
      <c r="R563" s="1"/>
      <c r="S563" s="970">
        <f>'Rekap1 +tunjangan'!U64</f>
        <v>0</v>
      </c>
      <c r="T563" s="971"/>
      <c r="U563" s="971"/>
      <c r="V563" s="971"/>
      <c r="W563" s="971"/>
      <c r="X563" s="972"/>
      <c r="Y563" s="108"/>
      <c r="Z563" s="1"/>
      <c r="AA563" s="1"/>
      <c r="AB563" s="1" t="s">
        <v>175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970">
        <f>KOPERASI!E41</f>
        <v>0</v>
      </c>
      <c r="AV563" s="971"/>
      <c r="AW563" s="971"/>
      <c r="AX563" s="971"/>
      <c r="AY563" s="971"/>
      <c r="AZ563" s="972"/>
    </row>
    <row r="564" spans="1:52" ht="3" customHeight="1" x14ac:dyDescent="0.25">
      <c r="A564" s="1"/>
      <c r="B564" s="1"/>
      <c r="C564" s="1"/>
      <c r="D564" s="1"/>
      <c r="E564" s="1"/>
      <c r="F564" s="1"/>
      <c r="G564" s="1"/>
      <c r="H564" s="1"/>
      <c r="I564" s="4"/>
      <c r="J564" s="1"/>
      <c r="K564" s="1"/>
      <c r="L564" s="1"/>
      <c r="M564" s="1"/>
      <c r="N564" s="1"/>
      <c r="O564" s="4"/>
      <c r="P564" s="4"/>
      <c r="Q564" s="4"/>
      <c r="R564" s="1"/>
      <c r="S564" s="108"/>
      <c r="T564" s="108"/>
      <c r="U564" s="108"/>
      <c r="V564" s="108"/>
      <c r="W564" s="108"/>
      <c r="X564" s="108"/>
      <c r="Y564" s="108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x14ac:dyDescent="0.25">
      <c r="A565" s="1"/>
      <c r="B565" s="1"/>
      <c r="C565" s="1" t="s">
        <v>187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39" t="s">
        <v>8</v>
      </c>
      <c r="R565" s="1"/>
      <c r="S565" s="970">
        <f>'Rekap1 +tunjangan'!W64</f>
        <v>0</v>
      </c>
      <c r="T565" s="971"/>
      <c r="U565" s="971"/>
      <c r="V565" s="971"/>
      <c r="W565" s="971"/>
      <c r="X565" s="972"/>
      <c r="Y565" s="108"/>
      <c r="Z565" s="1"/>
      <c r="AA565" s="1"/>
      <c r="AB565" s="1" t="s">
        <v>200</v>
      </c>
      <c r="AC565" s="1"/>
      <c r="AD565" s="1"/>
      <c r="AE565" s="1"/>
      <c r="AF565" s="1"/>
      <c r="AG565" s="5" t="s">
        <v>19</v>
      </c>
      <c r="AH565" s="67"/>
      <c r="AI565" s="73"/>
      <c r="AJ565" s="990">
        <f>KOPERASI!J40</f>
        <v>1</v>
      </c>
      <c r="AK565" s="991"/>
      <c r="AL565" s="16"/>
      <c r="AM565" s="72" t="s">
        <v>132</v>
      </c>
      <c r="AN565" s="67"/>
      <c r="AO565" s="74"/>
      <c r="AP565" s="990">
        <f>24-AJ565</f>
        <v>23</v>
      </c>
      <c r="AQ565" s="991"/>
      <c r="AR565" s="119"/>
      <c r="AS565" s="1"/>
      <c r="AT565" s="1" t="s">
        <v>8</v>
      </c>
      <c r="AU565" s="970">
        <f>KOPERASI!H40</f>
        <v>1425000</v>
      </c>
      <c r="AV565" s="971"/>
      <c r="AW565" s="971"/>
      <c r="AX565" s="971"/>
      <c r="AY565" s="971"/>
      <c r="AZ565" s="972"/>
    </row>
    <row r="566" spans="1:52" ht="3" customHeight="1" x14ac:dyDescent="0.25">
      <c r="A566" s="1"/>
      <c r="B566" s="1"/>
      <c r="Y566" s="108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x14ac:dyDescent="0.25">
      <c r="A567" s="1"/>
      <c r="B567" s="1"/>
      <c r="Y567" s="108"/>
      <c r="Z567" s="1"/>
      <c r="AA567" s="1"/>
      <c r="AB567" s="1" t="s">
        <v>471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983"/>
      <c r="AS567" s="983"/>
      <c r="AT567" s="1" t="s">
        <v>8</v>
      </c>
      <c r="AU567" s="970">
        <f>KOPERASI!G40</f>
        <v>510000</v>
      </c>
      <c r="AV567" s="971"/>
      <c r="AW567" s="971"/>
      <c r="AX567" s="971"/>
      <c r="AY567" s="971"/>
      <c r="AZ567" s="972"/>
    </row>
    <row r="568" spans="1:52" ht="3" customHeight="1" x14ac:dyDescent="0.25">
      <c r="A568" s="1"/>
      <c r="B568" s="1"/>
      <c r="Y568" s="108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x14ac:dyDescent="0.25">
      <c r="A569" s="1"/>
      <c r="B569" s="1"/>
      <c r="Y569" s="108"/>
      <c r="Z569" s="1"/>
      <c r="AA569" s="1"/>
      <c r="AB569" s="1" t="s">
        <v>474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 t="s">
        <v>8</v>
      </c>
      <c r="AU569" s="970">
        <f>'Rekap1 +tunjangan'!AD64</f>
        <v>681</v>
      </c>
      <c r="AV569" s="971"/>
      <c r="AW569" s="971"/>
      <c r="AX569" s="971"/>
      <c r="AY569" s="971"/>
      <c r="AZ569" s="972"/>
    </row>
    <row r="570" spans="1:52" ht="3" customHeight="1" x14ac:dyDescent="0.25">
      <c r="A570" s="1"/>
      <c r="B570" s="1"/>
      <c r="Y570" s="108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x14ac:dyDescent="0.25">
      <c r="A571" s="1"/>
      <c r="B571" s="1"/>
      <c r="Y571" s="108"/>
      <c r="Z571" s="1"/>
      <c r="AA571" s="1"/>
      <c r="AB571" s="1" t="s">
        <v>171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983">
        <v>0.4</v>
      </c>
      <c r="AS571" s="983"/>
      <c r="AT571" s="1" t="s">
        <v>8</v>
      </c>
      <c r="AU571" s="970">
        <f>'Rekap1 +tunjangan'!AJ64</f>
        <v>212143.2</v>
      </c>
      <c r="AV571" s="971"/>
      <c r="AW571" s="971"/>
      <c r="AX571" s="971"/>
      <c r="AY571" s="971"/>
      <c r="AZ571" s="972"/>
    </row>
    <row r="572" spans="1:52" ht="3" customHeight="1" x14ac:dyDescent="0.25">
      <c r="A572" s="1"/>
      <c r="B572" s="1"/>
      <c r="Y572" s="108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x14ac:dyDescent="0.25">
      <c r="A573" s="1"/>
      <c r="B573" s="1"/>
      <c r="Y573" s="108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10"/>
      <c r="AV573" s="110"/>
      <c r="AW573" s="110"/>
      <c r="AX573" s="110"/>
      <c r="AY573" s="110"/>
      <c r="AZ573" s="110"/>
    </row>
    <row r="574" spans="1:52" ht="3" customHeight="1" x14ac:dyDescent="0.25">
      <c r="A574" s="1"/>
      <c r="B574" s="1"/>
      <c r="C574" s="1"/>
      <c r="D574" s="1"/>
      <c r="E574" s="1"/>
      <c r="F574" s="1"/>
      <c r="G574" s="1"/>
      <c r="H574" s="1"/>
      <c r="I574" s="4"/>
      <c r="J574" s="1"/>
      <c r="K574" s="1"/>
      <c r="L574" s="1"/>
      <c r="M574" s="1"/>
      <c r="N574" s="1"/>
      <c r="O574" s="4"/>
      <c r="P574" s="4"/>
      <c r="Q574" s="4"/>
      <c r="R574" s="1"/>
      <c r="S574" s="108"/>
      <c r="T574" s="108"/>
      <c r="U574" s="108"/>
      <c r="V574" s="108"/>
      <c r="W574" s="108"/>
      <c r="X574" s="108"/>
      <c r="Y574" s="108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x14ac:dyDescent="0.25">
      <c r="A575" s="1"/>
      <c r="B575" s="1" t="s">
        <v>154</v>
      </c>
      <c r="C575" s="1" t="s">
        <v>126</v>
      </c>
      <c r="D575" s="1"/>
      <c r="E575" s="1"/>
      <c r="F575" s="1"/>
      <c r="G575" s="1"/>
      <c r="H575" s="1"/>
      <c r="I575" s="4"/>
      <c r="J575" s="1"/>
      <c r="K575" s="1"/>
      <c r="L575" s="1"/>
      <c r="M575" s="1"/>
      <c r="N575" s="1"/>
      <c r="O575" s="1"/>
      <c r="P575" s="4"/>
      <c r="Q575" s="4" t="s">
        <v>8</v>
      </c>
      <c r="R575" s="1"/>
      <c r="S575" s="970">
        <f>'Rekap1 +tunjangan'!S64</f>
        <v>0</v>
      </c>
      <c r="T575" s="971"/>
      <c r="U575" s="971"/>
      <c r="V575" s="971"/>
      <c r="W575" s="971"/>
      <c r="X575" s="972"/>
      <c r="Y575" s="108"/>
      <c r="Z575" s="1"/>
      <c r="AA575" s="1" t="s">
        <v>169</v>
      </c>
      <c r="AB575" s="1" t="s">
        <v>129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 t="s">
        <v>8</v>
      </c>
      <c r="AU575" s="970">
        <f>'Rekap1 +tunjangan'!AG64</f>
        <v>0</v>
      </c>
      <c r="AV575" s="971"/>
      <c r="AW575" s="971"/>
      <c r="AX575" s="971"/>
      <c r="AY575" s="971"/>
      <c r="AZ575" s="972"/>
    </row>
    <row r="576" spans="1:52" ht="3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08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62" ht="15.7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62" ht="3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08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62" ht="15.75" x14ac:dyDescent="0.25">
      <c r="A579" s="1"/>
      <c r="B579" s="1"/>
      <c r="C579" s="9" t="s">
        <v>4</v>
      </c>
      <c r="D579" s="1"/>
      <c r="E579" s="1"/>
      <c r="F579" s="1"/>
      <c r="G579" s="1"/>
      <c r="H579" s="1"/>
      <c r="I579" s="4"/>
      <c r="J579" s="1"/>
      <c r="K579" s="1"/>
      <c r="L579" s="1"/>
      <c r="M579" s="1"/>
      <c r="N579" s="1"/>
      <c r="O579" s="4"/>
      <c r="P579" s="4"/>
      <c r="Q579" s="39" t="s">
        <v>8</v>
      </c>
      <c r="R579" s="1"/>
      <c r="S579" s="985">
        <f>SUM(S543:X578)</f>
        <v>5808720</v>
      </c>
      <c r="T579" s="986"/>
      <c r="U579" s="986"/>
      <c r="V579" s="986"/>
      <c r="W579" s="986"/>
      <c r="X579" s="987"/>
      <c r="Y579" s="89"/>
      <c r="Z579" s="1"/>
      <c r="AA579" s="9" t="s">
        <v>4</v>
      </c>
      <c r="AB579" s="1"/>
      <c r="AC579" s="1"/>
      <c r="AD579" s="1"/>
      <c r="AE579" s="1"/>
      <c r="AF579" s="4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 t="s">
        <v>8</v>
      </c>
      <c r="AU579" s="985">
        <f>SUM(AU545:AZ578)</f>
        <v>2501646</v>
      </c>
      <c r="AV579" s="986"/>
      <c r="AW579" s="986"/>
      <c r="AX579" s="986"/>
      <c r="AY579" s="986"/>
      <c r="AZ579" s="987"/>
      <c r="BC579" s="134">
        <f>AU579-AU555</f>
        <v>2460288.7999999998</v>
      </c>
    </row>
    <row r="580" spans="1:62" ht="16.5" thickBot="1" x14ac:dyDescent="0.3">
      <c r="A580" s="1"/>
      <c r="B580" s="1"/>
      <c r="C580" s="1"/>
      <c r="D580" s="1"/>
      <c r="E580" s="1"/>
      <c r="F580" s="1"/>
      <c r="G580" s="1"/>
      <c r="H580" s="1"/>
      <c r="I580" s="3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39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62" ht="21" thickTop="1" x14ac:dyDescent="0.3">
      <c r="A581" s="19"/>
      <c r="B581" s="973"/>
      <c r="C581" s="974"/>
      <c r="D581" s="974"/>
      <c r="E581" s="974"/>
      <c r="F581" s="974"/>
      <c r="G581" s="1006" t="s">
        <v>130</v>
      </c>
      <c r="H581" s="1006"/>
      <c r="I581" s="1006"/>
      <c r="J581" s="1006"/>
      <c r="K581" s="1006"/>
      <c r="L581" s="1006"/>
      <c r="M581" s="1006"/>
      <c r="N581" s="1006"/>
      <c r="O581" s="1006"/>
      <c r="P581" s="1006"/>
      <c r="Q581" s="1006"/>
      <c r="R581" s="1006"/>
      <c r="S581" s="1006"/>
      <c r="T581" s="1006"/>
      <c r="U581" s="1006"/>
      <c r="V581" s="1006"/>
      <c r="W581" s="1006"/>
      <c r="X581" s="1008"/>
      <c r="Y581" s="126"/>
      <c r="Z581" s="1010" t="s">
        <v>8</v>
      </c>
      <c r="AA581" s="974"/>
      <c r="AB581" s="981">
        <f>S579-AU579</f>
        <v>3307074</v>
      </c>
      <c r="AC581" s="981"/>
      <c r="AD581" s="981"/>
      <c r="AE581" s="981"/>
      <c r="AF581" s="981"/>
      <c r="AG581" s="981"/>
      <c r="AH581" s="981"/>
      <c r="AI581" s="981"/>
      <c r="AJ581" s="981"/>
      <c r="AK581" s="981"/>
      <c r="AL581" s="981"/>
      <c r="AM581" s="981"/>
      <c r="AN581" s="981"/>
      <c r="AO581" s="981"/>
      <c r="AP581" s="112"/>
      <c r="AQ581" s="112"/>
      <c r="AR581" s="112"/>
      <c r="AS581" s="113"/>
      <c r="AT581" s="113"/>
      <c r="AU581" s="113"/>
      <c r="AV581" s="113"/>
      <c r="AW581" s="113"/>
      <c r="AX581" s="113"/>
      <c r="AY581" s="113"/>
      <c r="AZ581" s="114"/>
      <c r="BD581" s="1012"/>
      <c r="BE581" s="989"/>
      <c r="BF581" s="989"/>
      <c r="BG581" s="989"/>
      <c r="BH581" s="989"/>
      <c r="BI581" s="989"/>
      <c r="BJ581" s="989"/>
    </row>
    <row r="582" spans="1:62" ht="21" thickBot="1" x14ac:dyDescent="0.35">
      <c r="A582" s="34"/>
      <c r="B582" s="975"/>
      <c r="C582" s="976"/>
      <c r="D582" s="976"/>
      <c r="E582" s="976"/>
      <c r="F582" s="976"/>
      <c r="G582" s="1007"/>
      <c r="H582" s="1007"/>
      <c r="I582" s="1007"/>
      <c r="J582" s="1007"/>
      <c r="K582" s="1007"/>
      <c r="L582" s="1007"/>
      <c r="M582" s="1007"/>
      <c r="N582" s="1007"/>
      <c r="O582" s="1007"/>
      <c r="P582" s="1007"/>
      <c r="Q582" s="1007"/>
      <c r="R582" s="1007"/>
      <c r="S582" s="1007"/>
      <c r="T582" s="1007"/>
      <c r="U582" s="1007"/>
      <c r="V582" s="1007"/>
      <c r="W582" s="1007"/>
      <c r="X582" s="1009"/>
      <c r="Y582" s="128"/>
      <c r="Z582" s="1011"/>
      <c r="AA582" s="976"/>
      <c r="AB582" s="982"/>
      <c r="AC582" s="982"/>
      <c r="AD582" s="982"/>
      <c r="AE582" s="982"/>
      <c r="AF582" s="982"/>
      <c r="AG582" s="982"/>
      <c r="AH582" s="982"/>
      <c r="AI582" s="982"/>
      <c r="AJ582" s="982"/>
      <c r="AK582" s="982"/>
      <c r="AL582" s="982"/>
      <c r="AM582" s="982"/>
      <c r="AN582" s="982"/>
      <c r="AO582" s="982"/>
      <c r="AP582" s="116"/>
      <c r="AQ582" s="116"/>
      <c r="AR582" s="116"/>
      <c r="AS582" s="117"/>
      <c r="AT582" s="117"/>
      <c r="AU582" s="117"/>
      <c r="AV582" s="117"/>
      <c r="AW582" s="117"/>
      <c r="AX582" s="117"/>
      <c r="AY582" s="117"/>
      <c r="AZ582" s="118"/>
    </row>
    <row r="583" spans="1:62" ht="16.5" thickTop="1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62" ht="15.75" x14ac:dyDescent="0.25">
      <c r="B584" s="1" t="s">
        <v>170</v>
      </c>
      <c r="C584" s="1" t="s">
        <v>155</v>
      </c>
      <c r="D584" s="1"/>
      <c r="E584" s="1"/>
      <c r="F584" s="1"/>
      <c r="G584" s="1"/>
      <c r="H584" s="1"/>
      <c r="I584" s="4"/>
      <c r="J584" s="1"/>
      <c r="K584" s="1"/>
      <c r="L584" s="1"/>
      <c r="M584" s="1"/>
      <c r="N584" s="1"/>
      <c r="O584" s="4"/>
      <c r="P584" s="4"/>
      <c r="Q584" s="4"/>
      <c r="R584" s="1"/>
      <c r="S584" s="108"/>
      <c r="T584" s="108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62" ht="15.75" x14ac:dyDescent="0.25">
      <c r="B585" s="1">
        <v>1</v>
      </c>
      <c r="C585" s="1" t="s">
        <v>555</v>
      </c>
      <c r="D585" s="1"/>
      <c r="E585" s="1"/>
      <c r="F585" s="1"/>
      <c r="G585" s="1"/>
      <c r="H585" s="1"/>
      <c r="I585" s="4"/>
      <c r="J585" s="1"/>
      <c r="K585" s="1"/>
      <c r="L585" s="1"/>
      <c r="M585" s="1"/>
      <c r="N585" s="1"/>
      <c r="O585" s="4"/>
      <c r="P585" s="4"/>
      <c r="Q585" s="4"/>
      <c r="R585" s="1"/>
      <c r="S585" s="108"/>
      <c r="T585" s="108"/>
      <c r="U585" s="108"/>
      <c r="V585" s="108"/>
      <c r="W585" s="108"/>
      <c r="X585" s="108"/>
      <c r="Y585" s="1"/>
      <c r="Z585" s="1"/>
      <c r="AA585" s="1">
        <v>2</v>
      </c>
      <c r="AB585" s="1" t="s">
        <v>171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983">
        <v>0.6</v>
      </c>
      <c r="AS585" s="983"/>
      <c r="AT585" s="1" t="s">
        <v>8</v>
      </c>
      <c r="AU585" s="970">
        <f>'DPLK (urut)'!F39</f>
        <v>318214.8</v>
      </c>
      <c r="AV585" s="971"/>
      <c r="AW585" s="971"/>
      <c r="AX585" s="971"/>
      <c r="AY585" s="971"/>
      <c r="AZ585" s="972"/>
    </row>
    <row r="586" spans="1:62" ht="3" customHeight="1" x14ac:dyDescent="0.25">
      <c r="B586" s="1"/>
      <c r="C586" s="1"/>
      <c r="D586" s="1"/>
      <c r="E586" s="1"/>
      <c r="F586" s="1"/>
      <c r="G586" s="1"/>
      <c r="H586" s="1"/>
      <c r="I586" s="4"/>
      <c r="J586" s="1"/>
      <c r="K586" s="1"/>
      <c r="L586" s="1"/>
      <c r="M586" s="1"/>
      <c r="N586" s="1"/>
      <c r="O586" s="4"/>
      <c r="P586" s="4"/>
      <c r="Q586" s="4"/>
      <c r="R586" s="1"/>
      <c r="S586" s="108"/>
      <c r="T586" s="108"/>
      <c r="U586" s="108"/>
      <c r="V586" s="108"/>
      <c r="W586" s="108"/>
      <c r="X586" s="108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62" ht="15.75" x14ac:dyDescent="0.25">
      <c r="B587" s="1"/>
      <c r="C587" s="1" t="s">
        <v>127</v>
      </c>
      <c r="D587" s="1"/>
      <c r="E587" s="1"/>
      <c r="F587" s="1"/>
      <c r="G587" s="1"/>
      <c r="H587" s="1"/>
      <c r="I587" s="4"/>
      <c r="J587" s="1"/>
      <c r="K587" s="1"/>
      <c r="L587" s="1"/>
      <c r="M587" s="1"/>
      <c r="N587" s="1"/>
      <c r="O587" s="969">
        <v>3.0000000000000001E-3</v>
      </c>
      <c r="P587" s="969"/>
      <c r="Q587" s="4" t="s">
        <v>8</v>
      </c>
      <c r="R587" s="1"/>
      <c r="S587" s="970">
        <f>'BPJS Ketenagakerjaan'!F45</f>
        <v>12407.16</v>
      </c>
      <c r="T587" s="971"/>
      <c r="U587" s="971"/>
      <c r="V587" s="971"/>
      <c r="W587" s="971"/>
      <c r="X587" s="972"/>
      <c r="Y587" s="1"/>
      <c r="Z587" s="1"/>
      <c r="AA587" s="1">
        <v>3</v>
      </c>
      <c r="AB587" s="1" t="s">
        <v>186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983">
        <v>0.05</v>
      </c>
      <c r="AO587" s="984"/>
      <c r="AP587" s="1"/>
      <c r="AQ587" s="1"/>
      <c r="AR587" s="1"/>
      <c r="AS587" s="1"/>
      <c r="AT587" s="1" t="s">
        <v>8</v>
      </c>
      <c r="AU587" s="970">
        <v>0</v>
      </c>
      <c r="AV587" s="971"/>
      <c r="AW587" s="971"/>
      <c r="AX587" s="971"/>
      <c r="AY587" s="971"/>
      <c r="AZ587" s="972"/>
    </row>
    <row r="588" spans="1:62" ht="3" customHeight="1" x14ac:dyDescent="0.25">
      <c r="B588" s="1"/>
      <c r="C588" s="1"/>
      <c r="D588" s="1"/>
      <c r="E588" s="1"/>
      <c r="F588" s="1"/>
      <c r="G588" s="1"/>
      <c r="H588" s="1"/>
      <c r="I588" s="4"/>
      <c r="J588" s="1"/>
      <c r="K588" s="1"/>
      <c r="L588" s="1"/>
      <c r="M588" s="1"/>
      <c r="N588" s="1"/>
      <c r="O588" s="109"/>
      <c r="P588" s="109"/>
      <c r="Q588" s="4"/>
      <c r="R588" s="1"/>
      <c r="S588" s="106"/>
      <c r="T588" s="106"/>
      <c r="U588" s="106"/>
      <c r="V588" s="106"/>
      <c r="W588" s="106"/>
      <c r="X588" s="106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62" ht="15.75" x14ac:dyDescent="0.25">
      <c r="B589" s="1"/>
      <c r="C589" s="1" t="s">
        <v>131</v>
      </c>
      <c r="D589" s="1"/>
      <c r="E589" s="1"/>
      <c r="F589" s="1"/>
      <c r="G589" s="1"/>
      <c r="H589" s="1"/>
      <c r="I589" s="4"/>
      <c r="J589" s="1"/>
      <c r="K589" s="1"/>
      <c r="L589" s="1"/>
      <c r="M589" s="1"/>
      <c r="N589" s="1"/>
      <c r="O589" s="969">
        <v>8.8999999999999999E-3</v>
      </c>
      <c r="P589" s="969"/>
      <c r="Q589" s="4" t="s">
        <v>8</v>
      </c>
      <c r="R589" s="1"/>
      <c r="S589" s="970">
        <f>'BPJS Ketenagakerjaan'!H45</f>
        <v>36807.908000000003</v>
      </c>
      <c r="T589" s="971"/>
      <c r="U589" s="971"/>
      <c r="V589" s="971"/>
      <c r="W589" s="971"/>
      <c r="X589" s="972"/>
      <c r="Y589" s="1"/>
      <c r="Z589" s="1"/>
      <c r="AA589" s="1">
        <v>4</v>
      </c>
      <c r="AB589" s="1" t="s">
        <v>554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 t="s">
        <v>8</v>
      </c>
      <c r="AU589" s="970">
        <f>'BPJS Kesehatan'!G51</f>
        <v>165428.80000000002</v>
      </c>
      <c r="AV589" s="971"/>
      <c r="AW589" s="971"/>
      <c r="AX589" s="971"/>
      <c r="AY589" s="971"/>
      <c r="AZ589" s="972"/>
    </row>
    <row r="590" spans="1:62" ht="3" customHeight="1" x14ac:dyDescent="0.25">
      <c r="B590" s="1"/>
      <c r="C590" s="1"/>
      <c r="D590" s="1"/>
      <c r="E590" s="1"/>
      <c r="F590" s="1"/>
      <c r="G590" s="1"/>
      <c r="H590" s="1"/>
      <c r="I590" s="4"/>
      <c r="J590" s="1"/>
      <c r="K590" s="1"/>
      <c r="L590" s="1"/>
      <c r="M590" s="1"/>
      <c r="N590" s="1"/>
      <c r="O590" s="109"/>
      <c r="P590" s="109"/>
      <c r="Q590" s="4"/>
      <c r="R590" s="1"/>
      <c r="S590" s="106"/>
      <c r="T590" s="106"/>
      <c r="U590" s="106"/>
      <c r="V590" s="106"/>
      <c r="W590" s="106"/>
      <c r="X590" s="106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62" ht="15.75" x14ac:dyDescent="0.25">
      <c r="B591" s="1"/>
      <c r="C591" s="1" t="s">
        <v>156</v>
      </c>
      <c r="D591" s="1"/>
      <c r="E591" s="1"/>
      <c r="F591" s="1"/>
      <c r="G591" s="1"/>
      <c r="H591" s="1"/>
      <c r="I591" s="4"/>
      <c r="J591" s="1"/>
      <c r="K591" s="1"/>
      <c r="L591" s="1"/>
      <c r="M591" s="1"/>
      <c r="N591" s="1"/>
      <c r="O591" s="969">
        <v>3.6999999999999998E-2</v>
      </c>
      <c r="P591" s="969"/>
      <c r="Q591" s="4" t="s">
        <v>8</v>
      </c>
      <c r="R591" s="1"/>
      <c r="S591" s="970">
        <f>'BPJS Ketenagakerjaan'!M45</f>
        <v>153021.63999999998</v>
      </c>
      <c r="T591" s="971"/>
      <c r="U591" s="971"/>
      <c r="V591" s="971"/>
      <c r="W591" s="971"/>
      <c r="X591" s="972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62" ht="3" customHeight="1" x14ac:dyDescent="0.25">
      <c r="B592" s="1"/>
      <c r="C592" s="1"/>
      <c r="D592" s="1"/>
      <c r="E592" s="1"/>
      <c r="F592" s="1"/>
      <c r="G592" s="1"/>
      <c r="H592" s="1"/>
      <c r="I592" s="4"/>
      <c r="J592" s="1"/>
      <c r="K592" s="1"/>
      <c r="L592" s="1"/>
      <c r="M592" s="1"/>
      <c r="N592" s="1"/>
      <c r="O592" s="507"/>
      <c r="P592" s="507"/>
      <c r="Q592" s="4"/>
      <c r="R592" s="1"/>
      <c r="S592" s="508"/>
      <c r="T592" s="508"/>
      <c r="U592" s="508"/>
      <c r="V592" s="508"/>
      <c r="W592" s="508"/>
      <c r="X592" s="508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x14ac:dyDescent="0.25">
      <c r="B593" s="1"/>
      <c r="C593" s="1" t="s">
        <v>602</v>
      </c>
      <c r="D593" s="1"/>
      <c r="E593" s="1"/>
      <c r="F593" s="1"/>
      <c r="G593" s="1"/>
      <c r="H593" s="1"/>
      <c r="I593" s="4"/>
      <c r="J593" s="1"/>
      <c r="K593" s="1"/>
      <c r="L593" s="1"/>
      <c r="M593" s="1"/>
      <c r="N593" s="1"/>
      <c r="O593" s="969">
        <v>0.02</v>
      </c>
      <c r="P593" s="969"/>
      <c r="Q593" s="4" t="s">
        <v>8</v>
      </c>
      <c r="R593" s="1"/>
      <c r="S593" s="970">
        <f>'BPJS Ketenagakerjaan'!R45</f>
        <v>82714.400000000009</v>
      </c>
      <c r="T593" s="971"/>
      <c r="U593" s="971"/>
      <c r="V593" s="971"/>
      <c r="W593" s="971"/>
      <c r="X593" s="972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8" spans="1:52" ht="15.7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2" ht="18.75" x14ac:dyDescent="0.3">
      <c r="A599" s="1"/>
      <c r="B599" s="1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 t="s">
        <v>350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1"/>
      <c r="AY599" s="1"/>
    </row>
    <row r="600" spans="1:52" ht="15.75" x14ac:dyDescent="0.25">
      <c r="A600" s="1"/>
      <c r="B600" s="1"/>
      <c r="C600" s="1"/>
      <c r="D600" s="1"/>
      <c r="E600" s="1"/>
      <c r="F600" s="1"/>
      <c r="G600" s="1"/>
      <c r="H600" s="1"/>
      <c r="I600" s="39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2" ht="22.5" x14ac:dyDescent="0.3">
      <c r="A601" s="1"/>
      <c r="B601" s="1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1" t="s">
        <v>15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1"/>
      <c r="AY601" s="1"/>
    </row>
    <row r="602" spans="1:52" ht="15.75" x14ac:dyDescent="0.25">
      <c r="A602" s="1"/>
      <c r="B602" s="1"/>
      <c r="C602" s="1"/>
      <c r="D602" s="1"/>
      <c r="E602" s="1"/>
      <c r="F602" s="1"/>
      <c r="G602" s="1"/>
      <c r="H602" s="1"/>
      <c r="I602" s="39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2" ht="15.75" x14ac:dyDescent="0.25">
      <c r="A603" s="1"/>
      <c r="B603" s="5"/>
      <c r="C603" s="6" t="s">
        <v>7</v>
      </c>
      <c r="D603" s="7"/>
      <c r="E603" s="7"/>
      <c r="F603" s="7"/>
      <c r="G603" s="7"/>
      <c r="H603" s="7"/>
      <c r="I603" s="11" t="s">
        <v>8</v>
      </c>
      <c r="J603" s="7"/>
      <c r="K603" s="994" t="str">
        <f>'Rekap1 +tunjangan'!B66</f>
        <v>MUIS SUTOMI</v>
      </c>
      <c r="L603" s="995"/>
      <c r="M603" s="995"/>
      <c r="N603" s="995"/>
      <c r="O603" s="995"/>
      <c r="P603" s="995"/>
      <c r="Q603" s="995"/>
      <c r="R603" s="995"/>
      <c r="S603" s="995"/>
      <c r="T603" s="995"/>
      <c r="U603" s="995"/>
      <c r="V603" s="995"/>
      <c r="W603" s="995"/>
      <c r="X603" s="996"/>
      <c r="Y603" s="90"/>
      <c r="Z603" s="1"/>
      <c r="AA603" s="8" t="str">
        <f>AA6</f>
        <v>Divisi</v>
      </c>
      <c r="AB603" s="7"/>
      <c r="AC603" s="7"/>
      <c r="AD603" s="7"/>
      <c r="AE603" s="7"/>
      <c r="AF603" s="11" t="s">
        <v>8</v>
      </c>
      <c r="AG603" s="7"/>
      <c r="AH603" s="994" t="str">
        <f>AH6</f>
        <v>UMUM &amp; ASET</v>
      </c>
      <c r="AI603" s="994"/>
      <c r="AJ603" s="994"/>
      <c r="AK603" s="994"/>
      <c r="AL603" s="994"/>
      <c r="AM603" s="994"/>
      <c r="AN603" s="994"/>
      <c r="AO603" s="994"/>
      <c r="AP603" s="994"/>
      <c r="AQ603" s="994"/>
      <c r="AR603" s="994"/>
      <c r="AS603" s="994"/>
      <c r="AT603" s="994"/>
      <c r="AU603" s="994"/>
      <c r="AV603" s="994"/>
      <c r="AW603" s="994"/>
      <c r="AX603" s="994"/>
      <c r="AY603" s="1004"/>
    </row>
    <row r="604" spans="1:52" ht="3" customHeight="1" x14ac:dyDescent="0.25">
      <c r="A604" s="1"/>
      <c r="B604" s="1"/>
      <c r="C604" s="1"/>
      <c r="D604" s="1"/>
      <c r="E604" s="1"/>
      <c r="F604" s="1"/>
      <c r="G604" s="1"/>
      <c r="H604" s="1"/>
      <c r="I604" s="10"/>
      <c r="J604" s="1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1"/>
      <c r="AA604" s="2"/>
      <c r="AB604" s="1"/>
      <c r="AC604" s="1"/>
      <c r="AD604" s="1"/>
      <c r="AE604" s="1"/>
      <c r="AF604" s="12"/>
      <c r="AG604" s="1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1"/>
      <c r="AY604" s="1"/>
    </row>
    <row r="605" spans="1:52" ht="15.75" x14ac:dyDescent="0.25">
      <c r="A605" s="1"/>
      <c r="B605" s="5"/>
      <c r="C605" s="6" t="s">
        <v>21</v>
      </c>
      <c r="D605" s="7"/>
      <c r="E605" s="7"/>
      <c r="F605" s="7"/>
      <c r="G605" s="7"/>
      <c r="H605" s="7"/>
      <c r="I605" s="11" t="s">
        <v>8</v>
      </c>
      <c r="J605" s="7"/>
      <c r="K605" s="994" t="s">
        <v>135</v>
      </c>
      <c r="L605" s="995"/>
      <c r="M605" s="995"/>
      <c r="N605" s="995"/>
      <c r="O605" s="995"/>
      <c r="P605" s="995"/>
      <c r="Q605" s="995"/>
      <c r="R605" s="995"/>
      <c r="S605" s="995"/>
      <c r="T605" s="995"/>
      <c r="U605" s="995"/>
      <c r="V605" s="995"/>
      <c r="W605" s="995"/>
      <c r="X605" s="996"/>
      <c r="Y605" s="90"/>
      <c r="Z605" s="1"/>
      <c r="AA605" s="8" t="s">
        <v>12</v>
      </c>
      <c r="AB605" s="7"/>
      <c r="AC605" s="7"/>
      <c r="AD605" s="7"/>
      <c r="AE605" s="7"/>
      <c r="AF605" s="11" t="s">
        <v>8</v>
      </c>
      <c r="AG605" s="7"/>
      <c r="AH605" s="997">
        <f>pandu!AH8</f>
        <v>42659</v>
      </c>
      <c r="AI605" s="997"/>
      <c r="AJ605" s="997"/>
      <c r="AK605" s="997"/>
      <c r="AL605" s="997"/>
      <c r="AM605" s="67" t="s">
        <v>18</v>
      </c>
      <c r="AN605" s="7"/>
      <c r="AO605" s="997">
        <f>pandu!AO8</f>
        <v>42689</v>
      </c>
      <c r="AP605" s="997"/>
      <c r="AQ605" s="997"/>
      <c r="AR605" s="997"/>
      <c r="AS605" s="997"/>
      <c r="AT605" s="68"/>
      <c r="AU605" s="68"/>
      <c r="AV605" s="68"/>
      <c r="AW605" s="68"/>
      <c r="AX605" s="7"/>
      <c r="AY605" s="74"/>
    </row>
    <row r="606" spans="1:52" ht="3" customHeight="1" x14ac:dyDescent="0.25">
      <c r="A606" s="1"/>
      <c r="B606" s="1"/>
      <c r="C606" s="1"/>
      <c r="D606" s="1"/>
      <c r="E606" s="1"/>
      <c r="F606" s="1"/>
      <c r="G606" s="1"/>
      <c r="H606" s="1"/>
      <c r="I606" s="10"/>
      <c r="J606" s="1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1"/>
      <c r="AA606" s="2"/>
      <c r="AB606" s="1"/>
      <c r="AC606" s="1"/>
      <c r="AD606" s="1"/>
      <c r="AE606" s="1"/>
      <c r="AF606" s="12"/>
      <c r="AG606" s="1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1"/>
      <c r="AY606" s="1"/>
    </row>
    <row r="607" spans="1:52" ht="15.75" x14ac:dyDescent="0.25">
      <c r="A607" s="1"/>
      <c r="B607" s="5"/>
      <c r="C607" s="6" t="s">
        <v>6</v>
      </c>
      <c r="D607" s="7"/>
      <c r="E607" s="7"/>
      <c r="F607" s="7"/>
      <c r="G607" s="7"/>
      <c r="H607" s="7"/>
      <c r="I607" s="11" t="s">
        <v>8</v>
      </c>
      <c r="J607" s="7"/>
      <c r="K607" s="999" t="s">
        <v>454</v>
      </c>
      <c r="L607" s="1000"/>
      <c r="M607" s="1000"/>
      <c r="N607" s="1000"/>
      <c r="O607" s="1000"/>
      <c r="P607" s="1000"/>
      <c r="Q607" s="1000"/>
      <c r="R607" s="1000"/>
      <c r="S607" s="1000"/>
      <c r="T607" s="1000"/>
      <c r="U607" s="1000"/>
      <c r="V607" s="1000"/>
      <c r="W607" s="1000"/>
      <c r="X607" s="1001"/>
      <c r="Y607" s="91"/>
      <c r="Z607" s="1"/>
      <c r="AA607" s="8" t="s">
        <v>13</v>
      </c>
      <c r="AB607" s="7"/>
      <c r="AC607" s="7"/>
      <c r="AD607" s="7"/>
      <c r="AE607" s="7"/>
      <c r="AF607" s="11" t="s">
        <v>8</v>
      </c>
      <c r="AG607" s="7"/>
      <c r="AH607" s="1002">
        <f>'Rekap1 +tunjangan'!C66</f>
        <v>40234</v>
      </c>
      <c r="AI607" s="997"/>
      <c r="AJ607" s="997"/>
      <c r="AK607" s="997"/>
      <c r="AL607" s="997"/>
      <c r="AM607" s="997"/>
      <c r="AN607" s="997"/>
      <c r="AO607" s="997"/>
      <c r="AP607" s="997"/>
      <c r="AQ607" s="997"/>
      <c r="AR607" s="997"/>
      <c r="AS607" s="997"/>
      <c r="AT607" s="997"/>
      <c r="AU607" s="997"/>
      <c r="AV607" s="997"/>
      <c r="AW607" s="997"/>
      <c r="AX607" s="7"/>
      <c r="AY607" s="74"/>
    </row>
    <row r="608" spans="1:52" ht="3" customHeight="1" x14ac:dyDescent="0.25">
      <c r="A608" s="1"/>
      <c r="B608" s="1"/>
      <c r="C608" s="1"/>
      <c r="D608" s="1"/>
      <c r="E608" s="1"/>
      <c r="F608" s="1"/>
      <c r="G608" s="1"/>
      <c r="H608" s="1"/>
      <c r="I608" s="10"/>
      <c r="J608" s="1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1"/>
      <c r="AA608" s="2"/>
      <c r="AB608" s="1"/>
      <c r="AC608" s="1"/>
      <c r="AD608" s="1"/>
      <c r="AE608" s="1"/>
      <c r="AF608" s="12"/>
      <c r="AG608" s="1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1"/>
      <c r="AY608" s="1"/>
    </row>
    <row r="609" spans="1:52" ht="15.75" x14ac:dyDescent="0.25">
      <c r="A609" s="1"/>
      <c r="B609" s="5"/>
      <c r="C609" s="6" t="s">
        <v>104</v>
      </c>
      <c r="D609" s="7"/>
      <c r="E609" s="7"/>
      <c r="F609" s="7"/>
      <c r="G609" s="7"/>
      <c r="H609" s="7"/>
      <c r="I609" s="87" t="s">
        <v>8</v>
      </c>
      <c r="J609" s="7"/>
      <c r="K609" s="994" t="s">
        <v>158</v>
      </c>
      <c r="L609" s="995"/>
      <c r="M609" s="995"/>
      <c r="N609" s="995"/>
      <c r="O609" s="995"/>
      <c r="P609" s="995"/>
      <c r="Q609" s="995"/>
      <c r="R609" s="995"/>
      <c r="S609" s="995"/>
      <c r="T609" s="995"/>
      <c r="U609" s="995"/>
      <c r="V609" s="995"/>
      <c r="W609" s="995"/>
      <c r="X609" s="996"/>
      <c r="Y609" s="90"/>
      <c r="Z609" s="1"/>
      <c r="AA609" s="8" t="s">
        <v>14</v>
      </c>
      <c r="AB609" s="7"/>
      <c r="AC609" s="7"/>
      <c r="AD609" s="7"/>
      <c r="AE609" s="7"/>
      <c r="AF609" s="11" t="s">
        <v>8</v>
      </c>
      <c r="AG609" s="7"/>
      <c r="AH609" s="1014" t="s">
        <v>294</v>
      </c>
      <c r="AI609" s="994"/>
      <c r="AJ609" s="994"/>
      <c r="AK609" s="994"/>
      <c r="AL609" s="994"/>
      <c r="AM609" s="994"/>
      <c r="AN609" s="67" t="s">
        <v>161</v>
      </c>
      <c r="AO609" s="67"/>
      <c r="AP609" s="67"/>
      <c r="AQ609" s="67"/>
      <c r="AR609" s="67"/>
      <c r="AS609" s="67"/>
      <c r="AT609" s="67"/>
      <c r="AU609" s="67"/>
      <c r="AV609" s="67"/>
      <c r="AW609" s="67"/>
      <c r="AX609" s="7"/>
      <c r="AY609" s="74"/>
    </row>
    <row r="610" spans="1:52" ht="15.75" x14ac:dyDescent="0.25">
      <c r="A610" s="1"/>
      <c r="B610" s="1"/>
      <c r="C610" s="1"/>
      <c r="D610" s="1"/>
      <c r="E610" s="1"/>
      <c r="F610" s="1"/>
      <c r="G610" s="1"/>
      <c r="H610" s="1"/>
      <c r="I610" s="39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2" ht="15.75" x14ac:dyDescent="0.25">
      <c r="A611" s="1"/>
      <c r="B611" s="1" t="s">
        <v>167</v>
      </c>
      <c r="C611" s="1" t="s">
        <v>0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4"/>
      <c r="Q611" s="4" t="s">
        <v>8</v>
      </c>
      <c r="R611" s="1"/>
      <c r="S611" s="970">
        <f>'Rekap1 +tunjangan'!E66</f>
        <v>3398424</v>
      </c>
      <c r="T611" s="971"/>
      <c r="U611" s="971"/>
      <c r="V611" s="971"/>
      <c r="W611" s="971"/>
      <c r="X611" s="972"/>
      <c r="Y611" s="108"/>
      <c r="Z611" s="1"/>
      <c r="AA611" s="1" t="s">
        <v>166</v>
      </c>
      <c r="AB611" s="1" t="s">
        <v>153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3" customHeight="1" x14ac:dyDescent="0.25">
      <c r="A612" s="1"/>
      <c r="B612" s="1"/>
      <c r="C612" s="1"/>
      <c r="D612" s="1"/>
      <c r="E612" s="1"/>
      <c r="F612" s="1"/>
      <c r="G612" s="1"/>
      <c r="H612" s="1"/>
      <c r="I612" s="39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x14ac:dyDescent="0.25">
      <c r="A613" s="1"/>
      <c r="B613" s="1" t="s">
        <v>168</v>
      </c>
      <c r="C613" s="1" t="s">
        <v>125</v>
      </c>
      <c r="D613" s="1"/>
      <c r="E613" s="1"/>
      <c r="F613" s="1"/>
      <c r="G613" s="1"/>
      <c r="H613" s="1"/>
      <c r="I613" s="1"/>
      <c r="J613" s="1"/>
      <c r="K613" s="16"/>
      <c r="L613" s="16"/>
      <c r="M613" s="16"/>
      <c r="N613" s="16"/>
      <c r="O613" s="1"/>
      <c r="P613" s="4"/>
      <c r="Q613" s="4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 t="s">
        <v>108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 t="s">
        <v>8</v>
      </c>
      <c r="AU613" s="970">
        <v>0</v>
      </c>
      <c r="AV613" s="971"/>
      <c r="AW613" s="971"/>
      <c r="AX613" s="971"/>
      <c r="AY613" s="971"/>
      <c r="AZ613" s="972"/>
    </row>
    <row r="614" spans="1:52" ht="3" customHeight="1" x14ac:dyDescent="0.25">
      <c r="A614" s="1"/>
      <c r="B614" s="1"/>
      <c r="C614" s="1"/>
      <c r="D614" s="1"/>
      <c r="E614" s="1"/>
      <c r="F614" s="1"/>
      <c r="G614" s="1"/>
      <c r="H614" s="1"/>
      <c r="I614" s="4"/>
      <c r="J614" s="1"/>
      <c r="K614" s="39"/>
      <c r="L614" s="39"/>
      <c r="M614" s="39"/>
      <c r="N614" s="39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39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x14ac:dyDescent="0.25">
      <c r="A615" s="1"/>
      <c r="B615" s="1"/>
      <c r="C615" s="1" t="s">
        <v>20</v>
      </c>
      <c r="D615" s="1"/>
      <c r="E615" s="1"/>
      <c r="F615" s="1"/>
      <c r="G615" s="1"/>
      <c r="H615" s="1"/>
      <c r="I615" s="4"/>
      <c r="J615" s="1"/>
      <c r="K615" s="1"/>
      <c r="L615" s="1"/>
      <c r="M615" s="1"/>
      <c r="N615" s="1"/>
      <c r="O615" s="1"/>
      <c r="P615" s="4"/>
      <c r="Q615" s="4" t="s">
        <v>8</v>
      </c>
      <c r="R615" s="1"/>
      <c r="S615" s="970">
        <f>'Rekap1 +tunjangan'!G66</f>
        <v>600000</v>
      </c>
      <c r="T615" s="971"/>
      <c r="U615" s="971"/>
      <c r="V615" s="971"/>
      <c r="W615" s="971"/>
      <c r="X615" s="972"/>
      <c r="Y615" s="108"/>
      <c r="Z615" s="1"/>
      <c r="AA615" s="1"/>
      <c r="AB615" s="1" t="s">
        <v>550</v>
      </c>
      <c r="AC615" s="1"/>
      <c r="AD615" s="1"/>
      <c r="AE615" s="1"/>
      <c r="AF615" s="4"/>
      <c r="AG615" s="15"/>
      <c r="AH615" s="16"/>
      <c r="AI615" s="16"/>
      <c r="AJ615" s="514"/>
      <c r="AK615" s="514"/>
      <c r="AL615" s="16"/>
      <c r="AM615" s="16"/>
      <c r="AN615" s="16"/>
      <c r="AO615" s="15"/>
      <c r="AP615" s="992"/>
      <c r="AQ615" s="993"/>
      <c r="AR615" s="107"/>
      <c r="AS615" s="1"/>
      <c r="AT615" s="1" t="s">
        <v>8</v>
      </c>
      <c r="AU615" s="970">
        <f>'Rekap1 +tunjangan'!AM66</f>
        <v>39984.239999999998</v>
      </c>
      <c r="AV615" s="971"/>
      <c r="AW615" s="971"/>
      <c r="AX615" s="971"/>
      <c r="AY615" s="971"/>
      <c r="AZ615" s="972"/>
    </row>
    <row r="616" spans="1:52" ht="3" customHeight="1" x14ac:dyDescent="0.25">
      <c r="A616" s="1"/>
      <c r="B616" s="1"/>
      <c r="C616" s="1"/>
      <c r="D616" s="1"/>
      <c r="E616" s="1"/>
      <c r="F616" s="1"/>
      <c r="G616" s="1"/>
      <c r="H616" s="1"/>
      <c r="I616" s="4"/>
      <c r="J616" s="1"/>
      <c r="K616" s="1"/>
      <c r="L616" s="1"/>
      <c r="M616" s="15"/>
      <c r="N616" s="15"/>
      <c r="O616" s="1"/>
      <c r="P616" s="4"/>
      <c r="Q616" s="4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513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>
        <v>0</v>
      </c>
      <c r="AX616" s="1"/>
      <c r="AY616" s="1"/>
      <c r="AZ616" s="1"/>
    </row>
    <row r="617" spans="1:52" ht="15.75" x14ac:dyDescent="0.25">
      <c r="A617" s="1"/>
      <c r="B617" s="1"/>
      <c r="C617" s="1" t="s">
        <v>41</v>
      </c>
      <c r="D617" s="1"/>
      <c r="E617" s="1"/>
      <c r="F617" s="1"/>
      <c r="G617" s="1"/>
      <c r="H617" s="1"/>
      <c r="I617" s="4"/>
      <c r="J617" s="1"/>
      <c r="K617" s="1"/>
      <c r="L617" s="1"/>
      <c r="M617" s="1"/>
      <c r="N617" s="1"/>
      <c r="O617" s="1"/>
      <c r="P617" s="4"/>
      <c r="Q617" s="4" t="s">
        <v>8</v>
      </c>
      <c r="R617" s="1"/>
      <c r="S617" s="970">
        <f>'Rekap1 +tunjangan'!H66</f>
        <v>170000</v>
      </c>
      <c r="T617" s="971"/>
      <c r="U617" s="971"/>
      <c r="V617" s="971"/>
      <c r="W617" s="971"/>
      <c r="X617" s="972"/>
      <c r="Y617" s="108"/>
      <c r="Z617" s="1"/>
      <c r="AA617" s="1"/>
      <c r="AB617" s="1" t="s">
        <v>88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992"/>
      <c r="AQ617" s="992"/>
      <c r="AR617" s="119"/>
      <c r="AS617" s="1"/>
      <c r="AT617" s="1" t="s">
        <v>8</v>
      </c>
      <c r="AU617" s="970">
        <f>'Rekap1 +tunjangan'!AF66</f>
        <v>84960.6</v>
      </c>
      <c r="AV617" s="971"/>
      <c r="AW617" s="971"/>
      <c r="AX617" s="971"/>
      <c r="AY617" s="971"/>
      <c r="AZ617" s="972"/>
    </row>
    <row r="618" spans="1:52" ht="3" customHeight="1" x14ac:dyDescent="0.25">
      <c r="A618" s="1"/>
      <c r="B618" s="1"/>
      <c r="C618" s="1"/>
      <c r="D618" s="1"/>
      <c r="E618" s="1"/>
      <c r="F618" s="1"/>
      <c r="G618" s="1"/>
      <c r="H618" s="1"/>
      <c r="I618" s="4"/>
      <c r="J618" s="1"/>
      <c r="K618" s="1"/>
      <c r="L618" s="1"/>
      <c r="M618" s="1"/>
      <c r="N618" s="1"/>
      <c r="O618" s="1"/>
      <c r="P618" s="39"/>
      <c r="Q618" s="39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513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x14ac:dyDescent="0.25">
      <c r="A619" s="1"/>
      <c r="B619" s="1"/>
      <c r="C619" s="1" t="s">
        <v>21</v>
      </c>
      <c r="D619" s="1"/>
      <c r="E619" s="1"/>
      <c r="F619" s="1"/>
      <c r="G619" s="1"/>
      <c r="H619" s="1"/>
      <c r="I619" s="4"/>
      <c r="J619" s="1"/>
      <c r="K619" s="1"/>
      <c r="L619" s="1"/>
      <c r="M619" s="1"/>
      <c r="N619" s="1"/>
      <c r="O619" s="1"/>
      <c r="P619" s="4"/>
      <c r="Q619" s="4" t="s">
        <v>8</v>
      </c>
      <c r="R619" s="1"/>
      <c r="S619" s="970">
        <f>'Rekap1 +tunjangan'!I66</f>
        <v>0</v>
      </c>
      <c r="T619" s="971"/>
      <c r="U619" s="971"/>
      <c r="V619" s="971"/>
      <c r="W619" s="971"/>
      <c r="X619" s="972"/>
      <c r="Y619" s="108"/>
      <c r="Z619" s="1"/>
      <c r="AA619" s="1"/>
      <c r="AB619" s="1" t="s">
        <v>551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5"/>
      <c r="AU619" s="1013"/>
      <c r="AV619" s="1013"/>
      <c r="AW619" s="1013"/>
      <c r="AX619" s="1013"/>
      <c r="AY619" s="1013"/>
      <c r="AZ619" s="1013"/>
    </row>
    <row r="620" spans="1:52" ht="3" customHeight="1" x14ac:dyDescent="0.25">
      <c r="A620" s="1"/>
      <c r="B620" s="1"/>
      <c r="C620" s="1"/>
      <c r="D620" s="1"/>
      <c r="E620" s="1"/>
      <c r="F620" s="1"/>
      <c r="G620" s="1"/>
      <c r="H620" s="1"/>
      <c r="I620" s="4"/>
      <c r="J620" s="1"/>
      <c r="K620" s="1"/>
      <c r="L620" s="1"/>
      <c r="M620" s="1"/>
      <c r="N620" s="1"/>
      <c r="O620" s="1"/>
      <c r="P620" s="39"/>
      <c r="Q620" s="39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x14ac:dyDescent="0.25">
      <c r="A621" s="1"/>
      <c r="B621" s="1"/>
      <c r="C621" s="1" t="s">
        <v>1</v>
      </c>
      <c r="D621" s="1"/>
      <c r="E621" s="1"/>
      <c r="F621" s="1"/>
      <c r="G621" s="1"/>
      <c r="H621" s="1"/>
      <c r="I621" s="4"/>
      <c r="J621" s="1"/>
      <c r="K621" s="990">
        <f>'Rekap1 +tunjangan'!D66</f>
        <v>23</v>
      </c>
      <c r="L621" s="991"/>
      <c r="M621" s="130" t="s">
        <v>31</v>
      </c>
      <c r="N621" s="107"/>
      <c r="O621" s="1"/>
      <c r="P621" s="4"/>
      <c r="Q621" s="4" t="s">
        <v>8</v>
      </c>
      <c r="R621" s="1"/>
      <c r="S621" s="970">
        <f>'Rekap1 +tunjangan'!N66</f>
        <v>690000</v>
      </c>
      <c r="T621" s="971"/>
      <c r="U621" s="971"/>
      <c r="V621" s="971"/>
      <c r="W621" s="971"/>
      <c r="X621" s="972"/>
      <c r="Y621" s="108"/>
      <c r="Z621" s="1"/>
      <c r="AA621" s="1"/>
      <c r="AB621" s="1" t="s">
        <v>128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969">
        <v>0.02</v>
      </c>
      <c r="AN621" s="969"/>
      <c r="AO621" s="969"/>
      <c r="AP621" s="1"/>
      <c r="AQ621" s="1"/>
      <c r="AR621" s="1"/>
      <c r="AS621" s="1"/>
      <c r="AT621" s="1" t="s">
        <v>8</v>
      </c>
      <c r="AU621" s="970">
        <f>'BPJS Ketenagakerjaan'!K47</f>
        <v>79968.479999999996</v>
      </c>
      <c r="AV621" s="971"/>
      <c r="AW621" s="971"/>
      <c r="AX621" s="971"/>
      <c r="AY621" s="971"/>
      <c r="AZ621" s="972"/>
    </row>
    <row r="622" spans="1:52" ht="3" customHeight="1" x14ac:dyDescent="0.25">
      <c r="A622" s="1"/>
      <c r="B622" s="1"/>
      <c r="C622" s="1"/>
      <c r="D622" s="1"/>
      <c r="E622" s="1"/>
      <c r="F622" s="1"/>
      <c r="G622" s="1"/>
      <c r="H622" s="1"/>
      <c r="I622" s="4"/>
      <c r="J622" s="1"/>
      <c r="K622" s="1"/>
      <c r="L622" s="1"/>
      <c r="M622" s="37"/>
      <c r="N622" s="1"/>
      <c r="O622" s="1"/>
      <c r="P622" s="4"/>
      <c r="Q622" s="4"/>
      <c r="R622" s="1"/>
      <c r="S622" s="108"/>
      <c r="T622" s="108"/>
      <c r="U622" s="108"/>
      <c r="V622" s="108"/>
      <c r="W622" s="108"/>
      <c r="X622" s="108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x14ac:dyDescent="0.25">
      <c r="A623" s="1"/>
      <c r="B623" s="1"/>
      <c r="C623" s="1" t="s">
        <v>2</v>
      </c>
      <c r="D623" s="1"/>
      <c r="E623" s="1"/>
      <c r="F623" s="1"/>
      <c r="G623" s="1"/>
      <c r="H623" s="1"/>
      <c r="I623" s="4"/>
      <c r="J623" s="1"/>
      <c r="K623" s="990">
        <f>K621</f>
        <v>23</v>
      </c>
      <c r="L623" s="991"/>
      <c r="M623" s="130" t="s">
        <v>31</v>
      </c>
      <c r="N623" s="107"/>
      <c r="O623" s="1"/>
      <c r="P623" s="4"/>
      <c r="Q623" s="4" t="s">
        <v>8</v>
      </c>
      <c r="R623" s="1"/>
      <c r="S623" s="970">
        <f>'Rekap1 +tunjangan'!P66</f>
        <v>736000</v>
      </c>
      <c r="T623" s="971"/>
      <c r="U623" s="971"/>
      <c r="V623" s="971"/>
      <c r="W623" s="971"/>
      <c r="X623" s="972"/>
      <c r="Y623" s="108"/>
      <c r="Z623" s="1"/>
      <c r="AA623" s="1"/>
      <c r="AB623" s="1" t="s">
        <v>602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969">
        <v>0.01</v>
      </c>
      <c r="AN623" s="969"/>
      <c r="AO623" s="969"/>
      <c r="AP623" s="88"/>
      <c r="AQ623" s="1"/>
      <c r="AR623" s="1"/>
      <c r="AS623" s="1"/>
      <c r="AT623" s="1" t="s">
        <v>8</v>
      </c>
      <c r="AU623" s="970">
        <f>'BPJS Ketenagakerjaan'!P47</f>
        <v>39984.239999999998</v>
      </c>
      <c r="AV623" s="971"/>
      <c r="AW623" s="971"/>
      <c r="AX623" s="971"/>
      <c r="AY623" s="971"/>
      <c r="AZ623" s="972"/>
    </row>
    <row r="624" spans="1:52" ht="3" customHeight="1" x14ac:dyDescent="0.25">
      <c r="A624" s="1"/>
      <c r="B624" s="1"/>
      <c r="C624" s="1"/>
      <c r="D624" s="1"/>
      <c r="E624" s="1"/>
      <c r="F624" s="1"/>
      <c r="G624" s="1"/>
      <c r="H624" s="1"/>
      <c r="I624" s="4"/>
      <c r="J624" s="1"/>
      <c r="K624" s="1"/>
      <c r="L624" s="1"/>
      <c r="M624" s="1"/>
      <c r="N624" s="1"/>
      <c r="O624" s="1"/>
      <c r="P624" s="4"/>
      <c r="Q624" s="4"/>
      <c r="R624" s="1"/>
      <c r="S624" s="108"/>
      <c r="T624" s="108"/>
      <c r="U624" s="108"/>
      <c r="V624" s="108"/>
      <c r="W624" s="108"/>
      <c r="X624" s="108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5" ht="15.75" x14ac:dyDescent="0.25">
      <c r="A625" s="1"/>
      <c r="B625" s="1"/>
      <c r="C625" s="1" t="s">
        <v>3</v>
      </c>
      <c r="D625" s="1"/>
      <c r="E625" s="1"/>
      <c r="F625" s="1"/>
      <c r="G625" s="1"/>
      <c r="H625" s="1"/>
      <c r="I625" s="4"/>
      <c r="J625" s="1"/>
      <c r="K625" s="1"/>
      <c r="L625" s="1"/>
      <c r="M625" s="107"/>
      <c r="N625" s="107"/>
      <c r="O625" s="1"/>
      <c r="P625" s="39"/>
      <c r="Q625" s="39" t="s">
        <v>8</v>
      </c>
      <c r="R625" s="1"/>
      <c r="S625" s="970">
        <f>'Rekap1 +tunjangan'!Q66</f>
        <v>0</v>
      </c>
      <c r="T625" s="971"/>
      <c r="U625" s="971"/>
      <c r="V625" s="971"/>
      <c r="W625" s="971"/>
      <c r="X625" s="972"/>
      <c r="Y625" s="108"/>
      <c r="Z625" s="1"/>
      <c r="AA625" s="1"/>
      <c r="AB625" s="1" t="s">
        <v>172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013"/>
      <c r="AV625" s="1013"/>
      <c r="AW625" s="1013"/>
      <c r="AX625" s="1013"/>
      <c r="AY625" s="1013"/>
      <c r="AZ625" s="1013"/>
    </row>
    <row r="626" spans="1:55" ht="3" customHeight="1" x14ac:dyDescent="0.25">
      <c r="A626" s="1"/>
      <c r="B626" s="1"/>
      <c r="C626" s="1"/>
      <c r="D626" s="1"/>
      <c r="E626" s="1"/>
      <c r="F626" s="1"/>
      <c r="G626" s="1"/>
      <c r="H626" s="1"/>
      <c r="I626" s="4"/>
      <c r="J626" s="1"/>
      <c r="K626" s="1"/>
      <c r="L626" s="1"/>
      <c r="M626" s="1"/>
      <c r="N626" s="1"/>
      <c r="O626" s="1"/>
      <c r="P626" s="39"/>
      <c r="Q626" s="39"/>
      <c r="R626" s="1"/>
      <c r="S626" s="1"/>
      <c r="T626" s="1"/>
      <c r="U626" s="1"/>
      <c r="V626" s="1"/>
      <c r="W626" s="1"/>
      <c r="X626" s="1"/>
      <c r="Y626" s="108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5" ht="15.75" x14ac:dyDescent="0.25">
      <c r="A627" s="1"/>
      <c r="B627" s="1"/>
      <c r="C627" s="1" t="s">
        <v>105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39"/>
      <c r="Q627" s="39" t="s">
        <v>8</v>
      </c>
      <c r="R627" s="1"/>
      <c r="S627" s="970">
        <f>'Rekap1 +tunjangan'!R66</f>
        <v>0</v>
      </c>
      <c r="T627" s="971"/>
      <c r="U627" s="971"/>
      <c r="V627" s="971"/>
      <c r="W627" s="971"/>
      <c r="X627" s="972"/>
      <c r="Y627" s="108"/>
      <c r="Z627" s="1"/>
      <c r="AA627" s="1"/>
      <c r="AB627" s="1" t="s">
        <v>174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970">
        <f>KOPERASI!C43</f>
        <v>0</v>
      </c>
      <c r="AV627" s="971"/>
      <c r="AW627" s="971"/>
      <c r="AX627" s="971"/>
      <c r="AY627" s="971"/>
      <c r="AZ627" s="972"/>
      <c r="BB627" s="1"/>
      <c r="BC627" s="1"/>
    </row>
    <row r="628" spans="1:55" ht="3" customHeight="1" x14ac:dyDescent="0.25">
      <c r="A628" s="1"/>
      <c r="B628" s="1"/>
      <c r="C628" s="1"/>
      <c r="D628" s="1"/>
      <c r="E628" s="1"/>
      <c r="F628" s="1"/>
      <c r="G628" s="1"/>
      <c r="H628" s="1"/>
      <c r="I628" s="4"/>
      <c r="J628" s="1"/>
      <c r="K628" s="1"/>
      <c r="L628" s="1"/>
      <c r="M628" s="1"/>
      <c r="N628" s="1"/>
      <c r="O628" s="1"/>
      <c r="P628" s="39"/>
      <c r="Q628" s="39"/>
      <c r="R628" s="1"/>
      <c r="S628" s="108"/>
      <c r="T628" s="108"/>
      <c r="U628" s="108"/>
      <c r="V628" s="108"/>
      <c r="W628" s="108"/>
      <c r="X628" s="108"/>
      <c r="Y628" s="108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5" ht="15.75" x14ac:dyDescent="0.25">
      <c r="A629" s="1"/>
      <c r="B629" s="1"/>
      <c r="C629" s="1" t="s">
        <v>106</v>
      </c>
      <c r="D629" s="1"/>
      <c r="E629" s="1"/>
      <c r="F629" s="1"/>
      <c r="G629" s="1"/>
      <c r="H629" s="1"/>
      <c r="I629" s="4"/>
      <c r="J629" s="1"/>
      <c r="K629" s="1"/>
      <c r="L629" s="1"/>
      <c r="M629" s="1"/>
      <c r="N629" s="1"/>
      <c r="O629" s="1"/>
      <c r="P629" s="4"/>
      <c r="Q629" s="4" t="s">
        <v>8</v>
      </c>
      <c r="R629" s="1"/>
      <c r="S629" s="970">
        <f>'Rekap1 +tunjangan'!T66</f>
        <v>0</v>
      </c>
      <c r="T629" s="971"/>
      <c r="U629" s="971"/>
      <c r="V629" s="971"/>
      <c r="W629" s="971"/>
      <c r="X629" s="972"/>
      <c r="Y629" s="108"/>
      <c r="Z629" s="1"/>
      <c r="AA629" s="1"/>
      <c r="AB629" s="1" t="s">
        <v>173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970">
        <f>KOPERASI!D43</f>
        <v>100000</v>
      </c>
      <c r="AV629" s="971"/>
      <c r="AW629" s="971"/>
      <c r="AX629" s="971"/>
      <c r="AY629" s="971"/>
      <c r="AZ629" s="972"/>
    </row>
    <row r="630" spans="1:55" ht="3" customHeight="1" x14ac:dyDescent="0.25">
      <c r="A630" s="1"/>
      <c r="B630" s="1"/>
      <c r="C630" s="1"/>
      <c r="D630" s="1"/>
      <c r="E630" s="1"/>
      <c r="F630" s="1"/>
      <c r="G630" s="1"/>
      <c r="H630" s="1"/>
      <c r="I630" s="4"/>
      <c r="J630" s="1"/>
      <c r="K630" s="1"/>
      <c r="L630" s="1"/>
      <c r="M630" s="1"/>
      <c r="N630" s="1"/>
      <c r="O630" s="1"/>
      <c r="P630" s="4"/>
      <c r="Q630" s="4"/>
      <c r="R630" s="1"/>
      <c r="S630" s="108"/>
      <c r="T630" s="108"/>
      <c r="U630" s="108"/>
      <c r="V630" s="108"/>
      <c r="W630" s="108"/>
      <c r="X630" s="108"/>
      <c r="Y630" s="1"/>
      <c r="Z630" s="1"/>
      <c r="AA630" s="1"/>
      <c r="AB630" s="1"/>
      <c r="AC630" s="1"/>
      <c r="AD630" s="1"/>
      <c r="AE630" s="1"/>
      <c r="AF630" s="39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5" ht="15.75" x14ac:dyDescent="0.25">
      <c r="A631" s="1"/>
      <c r="B631" s="1"/>
      <c r="C631" s="1" t="s">
        <v>183</v>
      </c>
      <c r="D631" s="1"/>
      <c r="E631" s="1"/>
      <c r="F631" s="1"/>
      <c r="G631" s="1"/>
      <c r="H631" s="1"/>
      <c r="I631" s="4"/>
      <c r="J631" s="1"/>
      <c r="K631" s="1"/>
      <c r="L631" s="1"/>
      <c r="M631" s="1"/>
      <c r="N631" s="1"/>
      <c r="O631" s="1"/>
      <c r="P631" s="39"/>
      <c r="Q631" s="39" t="s">
        <v>8</v>
      </c>
      <c r="R631" s="1"/>
      <c r="S631" s="970">
        <f>'Rekap1 +tunjangan'!U66</f>
        <v>0</v>
      </c>
      <c r="T631" s="971"/>
      <c r="U631" s="971"/>
      <c r="V631" s="971"/>
      <c r="W631" s="971"/>
      <c r="X631" s="972"/>
      <c r="Y631" s="108"/>
      <c r="Z631" s="1"/>
      <c r="AA631" s="1"/>
      <c r="AB631" s="1" t="s">
        <v>175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970">
        <f>KOPERASI!E43</f>
        <v>0</v>
      </c>
      <c r="AV631" s="971"/>
      <c r="AW631" s="971"/>
      <c r="AX631" s="971"/>
      <c r="AY631" s="971"/>
      <c r="AZ631" s="972"/>
    </row>
    <row r="632" spans="1:55" ht="3" customHeight="1" x14ac:dyDescent="0.25">
      <c r="A632" s="1"/>
      <c r="B632" s="1"/>
      <c r="C632" s="1"/>
      <c r="D632" s="1"/>
      <c r="E632" s="1"/>
      <c r="F632" s="1"/>
      <c r="G632" s="1"/>
      <c r="H632" s="1"/>
      <c r="I632" s="4"/>
      <c r="J632" s="1"/>
      <c r="K632" s="1"/>
      <c r="L632" s="1"/>
      <c r="M632" s="1"/>
      <c r="N632" s="1"/>
      <c r="O632" s="4"/>
      <c r="P632" s="4"/>
      <c r="Q632" s="4"/>
      <c r="R632" s="1"/>
      <c r="S632" s="108"/>
      <c r="T632" s="108"/>
      <c r="U632" s="108"/>
      <c r="V632" s="108"/>
      <c r="W632" s="108"/>
      <c r="X632" s="108"/>
      <c r="Y632" s="108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5" ht="15.75" x14ac:dyDescent="0.25">
      <c r="A633" s="1"/>
      <c r="B633" s="1"/>
      <c r="C633" s="1" t="s">
        <v>187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39" t="s">
        <v>8</v>
      </c>
      <c r="R633" s="1"/>
      <c r="S633" s="970">
        <f>'Rekap1 +tunjangan'!W66</f>
        <v>0</v>
      </c>
      <c r="T633" s="971"/>
      <c r="U633" s="971"/>
      <c r="V633" s="971"/>
      <c r="W633" s="971"/>
      <c r="X633" s="972"/>
      <c r="Y633" s="108"/>
      <c r="Z633" s="1"/>
      <c r="AA633" s="1"/>
      <c r="AB633" s="1" t="s">
        <v>200</v>
      </c>
      <c r="AC633" s="1"/>
      <c r="AD633" s="1"/>
      <c r="AE633" s="1"/>
      <c r="AF633" s="1"/>
      <c r="AG633" s="5" t="s">
        <v>19</v>
      </c>
      <c r="AH633" s="67"/>
      <c r="AI633" s="73"/>
      <c r="AJ633" s="990">
        <f>KOPERASI!J42</f>
        <v>1</v>
      </c>
      <c r="AK633" s="991"/>
      <c r="AL633" s="16"/>
      <c r="AM633" s="72" t="s">
        <v>132</v>
      </c>
      <c r="AN633" s="67"/>
      <c r="AO633" s="74"/>
      <c r="AP633" s="990">
        <v>0</v>
      </c>
      <c r="AQ633" s="991"/>
      <c r="AR633" s="119"/>
      <c r="AS633" s="1"/>
      <c r="AT633" s="1" t="s">
        <v>8</v>
      </c>
      <c r="AU633" s="970">
        <f>KOPERASI!H42</f>
        <v>1377500</v>
      </c>
      <c r="AV633" s="971"/>
      <c r="AW633" s="971"/>
      <c r="AX633" s="971"/>
      <c r="AY633" s="971"/>
      <c r="AZ633" s="972"/>
    </row>
    <row r="634" spans="1:55" ht="3" customHeight="1" x14ac:dyDescent="0.25">
      <c r="A634" s="1"/>
      <c r="B634" s="1"/>
      <c r="Y634" s="108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5" ht="15.75" x14ac:dyDescent="0.25">
      <c r="A635" s="1"/>
      <c r="B635" s="1"/>
      <c r="Y635" s="108"/>
      <c r="Z635" s="1"/>
      <c r="AA635" s="1"/>
      <c r="AB635" s="1" t="s">
        <v>471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983"/>
      <c r="AS635" s="983"/>
      <c r="AT635" s="1" t="s">
        <v>8</v>
      </c>
      <c r="AU635" s="970">
        <f>KOPERASI!G42</f>
        <v>0</v>
      </c>
      <c r="AV635" s="971"/>
      <c r="AW635" s="971"/>
      <c r="AX635" s="971"/>
      <c r="AY635" s="971"/>
      <c r="AZ635" s="972"/>
    </row>
    <row r="636" spans="1:55" ht="3" customHeight="1" x14ac:dyDescent="0.25">
      <c r="A636" s="1"/>
      <c r="B636" s="1"/>
      <c r="Y636" s="108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5" ht="15.75" x14ac:dyDescent="0.25">
      <c r="A637" s="1"/>
      <c r="B637" s="1"/>
      <c r="Y637" s="108"/>
      <c r="Z637" s="1"/>
      <c r="AA637" s="1"/>
      <c r="AB637" s="1" t="s">
        <v>474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T637" s="1" t="s">
        <v>8</v>
      </c>
      <c r="AU637" s="970">
        <f>'Rekap1 +tunjangan'!AD66</f>
        <v>0</v>
      </c>
      <c r="AV637" s="971"/>
      <c r="AW637" s="971"/>
      <c r="AX637" s="971"/>
      <c r="AY637" s="971"/>
      <c r="AZ637" s="972"/>
    </row>
    <row r="638" spans="1:55" ht="3" customHeight="1" x14ac:dyDescent="0.25">
      <c r="A638" s="1"/>
      <c r="B638" s="1"/>
      <c r="Y638" s="108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5" ht="15.75" x14ac:dyDescent="0.25">
      <c r="A639" s="1"/>
      <c r="B639" s="1"/>
      <c r="Y639" s="108"/>
      <c r="Z639" s="1"/>
      <c r="AA639" s="1"/>
      <c r="AB639" s="1" t="s">
        <v>171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983">
        <v>0.4</v>
      </c>
      <c r="AS639" s="983"/>
      <c r="AT639" s="1" t="s">
        <v>8</v>
      </c>
      <c r="AU639" s="970">
        <f>'Rekap1 +tunjangan'!AJ66</f>
        <v>203905.44</v>
      </c>
      <c r="AV639" s="971"/>
      <c r="AW639" s="971"/>
      <c r="AX639" s="971"/>
      <c r="AY639" s="971"/>
      <c r="AZ639" s="972"/>
    </row>
    <row r="640" spans="1:55" ht="15.75" x14ac:dyDescent="0.25">
      <c r="A640" s="1"/>
      <c r="B640" s="1"/>
      <c r="Y640" s="108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375"/>
      <c r="AS640" s="375"/>
      <c r="AT640" s="1"/>
      <c r="AU640" s="108"/>
      <c r="AV640" s="108"/>
      <c r="AW640" s="108"/>
      <c r="AX640" s="108"/>
      <c r="AY640" s="108"/>
      <c r="AZ640" s="108"/>
    </row>
    <row r="641" spans="1:62" ht="3" customHeight="1" x14ac:dyDescent="0.25">
      <c r="A641" s="1"/>
      <c r="B641" s="1"/>
      <c r="C641" s="1"/>
      <c r="D641" s="1"/>
      <c r="E641" s="1"/>
      <c r="F641" s="1"/>
      <c r="G641" s="1"/>
      <c r="H641" s="1"/>
      <c r="I641" s="4"/>
      <c r="J641" s="1"/>
      <c r="K641" s="1"/>
      <c r="L641" s="1"/>
      <c r="M641" s="1"/>
      <c r="N641" s="1"/>
      <c r="O641" s="4"/>
      <c r="P641" s="4"/>
      <c r="Q641" s="4"/>
      <c r="R641" s="1"/>
      <c r="S641" s="108"/>
      <c r="T641" s="108"/>
      <c r="U641" s="108"/>
      <c r="V641" s="108"/>
      <c r="W641" s="108"/>
      <c r="X641" s="108"/>
      <c r="Y641" s="108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62" ht="15.75" x14ac:dyDescent="0.25">
      <c r="A642" s="1"/>
      <c r="B642" s="1" t="s">
        <v>154</v>
      </c>
      <c r="C642" s="1" t="s">
        <v>126</v>
      </c>
      <c r="D642" s="1"/>
      <c r="E642" s="1"/>
      <c r="F642" s="1"/>
      <c r="G642" s="1"/>
      <c r="H642" s="1"/>
      <c r="I642" s="4"/>
      <c r="J642" s="1"/>
      <c r="K642" s="1"/>
      <c r="L642" s="1"/>
      <c r="M642" s="1"/>
      <c r="N642" s="1"/>
      <c r="O642" s="1"/>
      <c r="P642" s="4"/>
      <c r="Q642" s="4" t="s">
        <v>8</v>
      </c>
      <c r="R642" s="1"/>
      <c r="S642" s="970">
        <f>'Rekap1 +tunjangan'!S66</f>
        <v>0</v>
      </c>
      <c r="T642" s="971"/>
      <c r="U642" s="971"/>
      <c r="V642" s="971"/>
      <c r="W642" s="971"/>
      <c r="X642" s="972"/>
      <c r="Y642" s="108"/>
      <c r="Z642" s="1"/>
      <c r="AA642" s="1" t="s">
        <v>169</v>
      </c>
      <c r="AB642" s="1" t="s">
        <v>129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 t="s">
        <v>8</v>
      </c>
      <c r="AU642" s="970">
        <f>'Rekap1 +tunjangan'!AG66</f>
        <v>0</v>
      </c>
      <c r="AV642" s="971"/>
      <c r="AW642" s="971"/>
      <c r="AX642" s="971"/>
      <c r="AY642" s="971"/>
      <c r="AZ642" s="972"/>
    </row>
    <row r="643" spans="1:62" ht="3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08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62" ht="15.7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62" ht="3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08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62" ht="15.75" x14ac:dyDescent="0.25">
      <c r="A646" s="1"/>
      <c r="B646" s="1"/>
      <c r="C646" s="9" t="s">
        <v>4</v>
      </c>
      <c r="D646" s="1"/>
      <c r="E646" s="1"/>
      <c r="F646" s="1"/>
      <c r="G646" s="1"/>
      <c r="H646" s="1"/>
      <c r="I646" s="4"/>
      <c r="J646" s="1"/>
      <c r="K646" s="1"/>
      <c r="L646" s="1"/>
      <c r="M646" s="1"/>
      <c r="N646" s="1"/>
      <c r="O646" s="4"/>
      <c r="P646" s="4"/>
      <c r="Q646" s="39" t="s">
        <v>8</v>
      </c>
      <c r="R646" s="1"/>
      <c r="S646" s="985">
        <f>SUM(S611:X645)</f>
        <v>5594424</v>
      </c>
      <c r="T646" s="986"/>
      <c r="U646" s="986"/>
      <c r="V646" s="986"/>
      <c r="W646" s="986"/>
      <c r="X646" s="987"/>
      <c r="Y646" s="89"/>
      <c r="Z646" s="1"/>
      <c r="AA646" s="9" t="s">
        <v>4</v>
      </c>
      <c r="AB646" s="1"/>
      <c r="AC646" s="1"/>
      <c r="AD646" s="1"/>
      <c r="AE646" s="1"/>
      <c r="AF646" s="4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 t="s">
        <v>8</v>
      </c>
      <c r="AU646" s="985">
        <f>SUM(AU613:AZ645)</f>
        <v>1926303</v>
      </c>
      <c r="AV646" s="986"/>
      <c r="AW646" s="986"/>
      <c r="AX646" s="986"/>
      <c r="AY646" s="986"/>
      <c r="AZ646" s="987"/>
      <c r="BC646" s="134">
        <f>AU646-AU623</f>
        <v>1886318.76</v>
      </c>
    </row>
    <row r="647" spans="1:62" ht="16.5" thickBot="1" x14ac:dyDescent="0.3">
      <c r="A647" s="1"/>
      <c r="B647" s="1"/>
      <c r="C647" s="1"/>
      <c r="D647" s="1"/>
      <c r="E647" s="1"/>
      <c r="F647" s="1"/>
      <c r="G647" s="1"/>
      <c r="H647" s="1"/>
      <c r="I647" s="39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39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62" ht="21" thickTop="1" x14ac:dyDescent="0.3">
      <c r="A648" s="19"/>
      <c r="B648" s="973"/>
      <c r="C648" s="974"/>
      <c r="D648" s="974"/>
      <c r="E648" s="974"/>
      <c r="F648" s="974"/>
      <c r="G648" s="1006" t="s">
        <v>130</v>
      </c>
      <c r="H648" s="1006"/>
      <c r="I648" s="1006"/>
      <c r="J648" s="1006"/>
      <c r="K648" s="1006"/>
      <c r="L648" s="1006"/>
      <c r="M648" s="1006"/>
      <c r="N648" s="1006"/>
      <c r="O648" s="1006"/>
      <c r="P648" s="1006"/>
      <c r="Q648" s="1006"/>
      <c r="R648" s="1006"/>
      <c r="S648" s="1006"/>
      <c r="T648" s="1006"/>
      <c r="U648" s="1006"/>
      <c r="V648" s="1006"/>
      <c r="W648" s="1006"/>
      <c r="X648" s="1008"/>
      <c r="Y648" s="126"/>
      <c r="Z648" s="1010" t="s">
        <v>8</v>
      </c>
      <c r="AA648" s="974"/>
      <c r="AB648" s="981">
        <f>S646-AU646</f>
        <v>3668121</v>
      </c>
      <c r="AC648" s="981"/>
      <c r="AD648" s="981"/>
      <c r="AE648" s="981"/>
      <c r="AF648" s="981"/>
      <c r="AG648" s="981"/>
      <c r="AH648" s="981"/>
      <c r="AI648" s="981"/>
      <c r="AJ648" s="981"/>
      <c r="AK648" s="981"/>
      <c r="AL648" s="981"/>
      <c r="AM648" s="981"/>
      <c r="AN648" s="981"/>
      <c r="AO648" s="981"/>
      <c r="AP648" s="112"/>
      <c r="AQ648" s="112"/>
      <c r="AR648" s="112"/>
      <c r="AS648" s="113"/>
      <c r="AT648" s="113"/>
      <c r="AU648" s="113"/>
      <c r="AV648" s="113"/>
      <c r="AW648" s="113"/>
      <c r="AX648" s="113"/>
      <c r="AY648" s="113"/>
      <c r="AZ648" s="114"/>
      <c r="BD648" s="1012"/>
      <c r="BE648" s="989"/>
      <c r="BF648" s="989"/>
      <c r="BG648" s="989"/>
      <c r="BH648" s="989"/>
      <c r="BI648" s="989"/>
      <c r="BJ648" s="989"/>
    </row>
    <row r="649" spans="1:62" ht="21" thickBot="1" x14ac:dyDescent="0.35">
      <c r="A649" s="34"/>
      <c r="B649" s="975"/>
      <c r="C649" s="976"/>
      <c r="D649" s="976"/>
      <c r="E649" s="976"/>
      <c r="F649" s="976"/>
      <c r="G649" s="1007"/>
      <c r="H649" s="1007"/>
      <c r="I649" s="1007"/>
      <c r="J649" s="1007"/>
      <c r="K649" s="1007"/>
      <c r="L649" s="1007"/>
      <c r="M649" s="1007"/>
      <c r="N649" s="1007"/>
      <c r="O649" s="1007"/>
      <c r="P649" s="1007"/>
      <c r="Q649" s="1007"/>
      <c r="R649" s="1007"/>
      <c r="S649" s="1007"/>
      <c r="T649" s="1007"/>
      <c r="U649" s="1007"/>
      <c r="V649" s="1007"/>
      <c r="W649" s="1007"/>
      <c r="X649" s="1009"/>
      <c r="Y649" s="128"/>
      <c r="Z649" s="1011"/>
      <c r="AA649" s="976"/>
      <c r="AB649" s="982"/>
      <c r="AC649" s="982"/>
      <c r="AD649" s="982"/>
      <c r="AE649" s="982"/>
      <c r="AF649" s="982"/>
      <c r="AG649" s="982"/>
      <c r="AH649" s="982"/>
      <c r="AI649" s="982"/>
      <c r="AJ649" s="982"/>
      <c r="AK649" s="982"/>
      <c r="AL649" s="982"/>
      <c r="AM649" s="982"/>
      <c r="AN649" s="982"/>
      <c r="AO649" s="982"/>
      <c r="AP649" s="116"/>
      <c r="AQ649" s="116"/>
      <c r="AR649" s="116"/>
      <c r="AS649" s="117"/>
      <c r="AT649" s="117"/>
      <c r="AU649" s="117"/>
      <c r="AV649" s="117"/>
      <c r="AW649" s="117"/>
      <c r="AX649" s="117"/>
      <c r="AY649" s="117"/>
      <c r="AZ649" s="118"/>
    </row>
    <row r="650" spans="1:62" ht="16.5" thickTop="1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62" ht="15.75" x14ac:dyDescent="0.25">
      <c r="B651" s="1" t="s">
        <v>170</v>
      </c>
      <c r="C651" s="1" t="s">
        <v>155</v>
      </c>
      <c r="D651" s="1"/>
      <c r="E651" s="1"/>
      <c r="F651" s="1"/>
      <c r="G651" s="1"/>
      <c r="H651" s="1"/>
      <c r="I651" s="4"/>
      <c r="J651" s="1"/>
      <c r="K651" s="1"/>
      <c r="L651" s="1"/>
      <c r="M651" s="1"/>
      <c r="N651" s="1"/>
      <c r="O651" s="4"/>
      <c r="P651" s="4"/>
      <c r="Q651" s="4"/>
      <c r="R651" s="1"/>
      <c r="S651" s="108"/>
      <c r="T651" s="108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62" ht="15.75" x14ac:dyDescent="0.25">
      <c r="B652" s="1">
        <v>1</v>
      </c>
      <c r="C652" s="1" t="s">
        <v>555</v>
      </c>
      <c r="D652" s="1"/>
      <c r="E652" s="1"/>
      <c r="F652" s="1"/>
      <c r="G652" s="1"/>
      <c r="H652" s="1"/>
      <c r="I652" s="4"/>
      <c r="J652" s="1"/>
      <c r="K652" s="1"/>
      <c r="L652" s="1"/>
      <c r="M652" s="1"/>
      <c r="N652" s="1"/>
      <c r="O652" s="4"/>
      <c r="P652" s="4"/>
      <c r="Q652" s="4"/>
      <c r="R652" s="1"/>
      <c r="S652" s="108"/>
      <c r="T652" s="108"/>
      <c r="U652" s="108"/>
      <c r="V652" s="108"/>
      <c r="W652" s="108"/>
      <c r="X652" s="108"/>
      <c r="Y652" s="1"/>
      <c r="Z652" s="1"/>
      <c r="AA652" s="1">
        <v>2</v>
      </c>
      <c r="AB652" s="1" t="s">
        <v>171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983">
        <v>0.6</v>
      </c>
      <c r="AS652" s="983"/>
      <c r="AT652" s="1" t="s">
        <v>8</v>
      </c>
      <c r="AU652" s="970">
        <f>'DPLK (urut)'!F41</f>
        <v>305858.15999999997</v>
      </c>
      <c r="AV652" s="971"/>
      <c r="AW652" s="971"/>
      <c r="AX652" s="971"/>
      <c r="AY652" s="971"/>
      <c r="AZ652" s="972"/>
    </row>
    <row r="653" spans="1:62" ht="3" customHeight="1" x14ac:dyDescent="0.25">
      <c r="B653" s="1"/>
      <c r="C653" s="1"/>
      <c r="D653" s="1"/>
      <c r="E653" s="1"/>
      <c r="F653" s="1"/>
      <c r="G653" s="1"/>
      <c r="H653" s="1"/>
      <c r="I653" s="4"/>
      <c r="J653" s="1"/>
      <c r="K653" s="1"/>
      <c r="L653" s="1"/>
      <c r="M653" s="1"/>
      <c r="N653" s="1"/>
      <c r="O653" s="4"/>
      <c r="P653" s="4"/>
      <c r="Q653" s="4"/>
      <c r="R653" s="1"/>
      <c r="S653" s="108"/>
      <c r="T653" s="108"/>
      <c r="U653" s="108"/>
      <c r="V653" s="108"/>
      <c r="W653" s="108"/>
      <c r="X653" s="108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62" ht="15.75" x14ac:dyDescent="0.25">
      <c r="B654" s="1"/>
      <c r="C654" s="1" t="s">
        <v>127</v>
      </c>
      <c r="D654" s="1"/>
      <c r="E654" s="1"/>
      <c r="F654" s="1"/>
      <c r="G654" s="1"/>
      <c r="H654" s="1"/>
      <c r="I654" s="4"/>
      <c r="J654" s="1"/>
      <c r="K654" s="1"/>
      <c r="L654" s="1"/>
      <c r="M654" s="1"/>
      <c r="N654" s="1"/>
      <c r="O654" s="969">
        <v>3.0000000000000001E-3</v>
      </c>
      <c r="P654" s="969"/>
      <c r="Q654" s="4" t="s">
        <v>8</v>
      </c>
      <c r="R654" s="1"/>
      <c r="S654" s="970">
        <f>'BPJS Ketenagakerjaan'!F47</f>
        <v>11995.272000000001</v>
      </c>
      <c r="T654" s="971"/>
      <c r="U654" s="971"/>
      <c r="V654" s="971"/>
      <c r="W654" s="971"/>
      <c r="X654" s="972"/>
      <c r="Y654" s="1"/>
      <c r="Z654" s="1"/>
      <c r="AA654" s="1">
        <v>3</v>
      </c>
      <c r="AB654" s="1" t="s">
        <v>186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983">
        <v>0.05</v>
      </c>
      <c r="AO654" s="984"/>
      <c r="AP654" s="1"/>
      <c r="AQ654" s="1"/>
      <c r="AR654" s="1"/>
      <c r="AS654" s="1"/>
      <c r="AT654" s="1" t="s">
        <v>8</v>
      </c>
      <c r="AU654" s="970">
        <v>0</v>
      </c>
      <c r="AV654" s="971"/>
      <c r="AW654" s="971"/>
      <c r="AX654" s="971"/>
      <c r="AY654" s="971"/>
      <c r="AZ654" s="972"/>
    </row>
    <row r="655" spans="1:62" ht="3" customHeight="1" x14ac:dyDescent="0.25">
      <c r="B655" s="1"/>
      <c r="C655" s="1"/>
      <c r="D655" s="1"/>
      <c r="E655" s="1"/>
      <c r="F655" s="1"/>
      <c r="G655" s="1"/>
      <c r="H655" s="1"/>
      <c r="I655" s="4"/>
      <c r="J655" s="1"/>
      <c r="K655" s="1"/>
      <c r="L655" s="1"/>
      <c r="M655" s="1"/>
      <c r="N655" s="1"/>
      <c r="O655" s="109"/>
      <c r="P655" s="109"/>
      <c r="Q655" s="4"/>
      <c r="R655" s="1"/>
      <c r="S655" s="106"/>
      <c r="T655" s="106"/>
      <c r="U655" s="106"/>
      <c r="V655" s="106"/>
      <c r="W655" s="106"/>
      <c r="X655" s="106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62" ht="15.75" x14ac:dyDescent="0.25">
      <c r="B656" s="1"/>
      <c r="C656" s="1" t="s">
        <v>131</v>
      </c>
      <c r="D656" s="1"/>
      <c r="E656" s="1"/>
      <c r="F656" s="1"/>
      <c r="G656" s="1"/>
      <c r="H656" s="1"/>
      <c r="I656" s="4"/>
      <c r="J656" s="1"/>
      <c r="K656" s="1"/>
      <c r="L656" s="1"/>
      <c r="M656" s="1"/>
      <c r="N656" s="1"/>
      <c r="O656" s="969">
        <v>8.8999999999999999E-3</v>
      </c>
      <c r="P656" s="969"/>
      <c r="Q656" s="4" t="s">
        <v>8</v>
      </c>
      <c r="R656" s="1"/>
      <c r="S656" s="970">
        <f>'BPJS Ketenagakerjaan'!H47</f>
        <v>35585.973599999998</v>
      </c>
      <c r="T656" s="971"/>
      <c r="U656" s="971"/>
      <c r="V656" s="971"/>
      <c r="W656" s="971"/>
      <c r="X656" s="972"/>
      <c r="Y656" s="1"/>
      <c r="Z656" s="1"/>
      <c r="AA656" s="1">
        <v>4</v>
      </c>
      <c r="AB656" s="1" t="s">
        <v>554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 t="s">
        <v>8</v>
      </c>
      <c r="AU656" s="970">
        <f>'BPJS Kesehatan'!G53</f>
        <v>159936.95999999999</v>
      </c>
      <c r="AV656" s="971"/>
      <c r="AW656" s="971"/>
      <c r="AX656" s="971"/>
      <c r="AY656" s="971"/>
      <c r="AZ656" s="972"/>
    </row>
    <row r="657" spans="1:52" ht="3" customHeight="1" x14ac:dyDescent="0.25">
      <c r="B657" s="1"/>
      <c r="C657" s="1"/>
      <c r="D657" s="1"/>
      <c r="E657" s="1"/>
      <c r="F657" s="1"/>
      <c r="G657" s="1"/>
      <c r="H657" s="1"/>
      <c r="I657" s="4"/>
      <c r="J657" s="1"/>
      <c r="K657" s="1"/>
      <c r="L657" s="1"/>
      <c r="M657" s="1"/>
      <c r="N657" s="1"/>
      <c r="O657" s="109"/>
      <c r="P657" s="109"/>
      <c r="Q657" s="4"/>
      <c r="R657" s="1"/>
      <c r="S657" s="106"/>
      <c r="T657" s="106"/>
      <c r="U657" s="106"/>
      <c r="V657" s="106"/>
      <c r="W657" s="106"/>
      <c r="X657" s="106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x14ac:dyDescent="0.25">
      <c r="B658" s="1"/>
      <c r="C658" s="1" t="s">
        <v>156</v>
      </c>
      <c r="D658" s="1"/>
      <c r="E658" s="1"/>
      <c r="F658" s="1"/>
      <c r="G658" s="1"/>
      <c r="H658" s="1"/>
      <c r="I658" s="4"/>
      <c r="J658" s="1"/>
      <c r="K658" s="1"/>
      <c r="L658" s="1"/>
      <c r="M658" s="1"/>
      <c r="N658" s="1"/>
      <c r="O658" s="969">
        <v>3.6999999999999998E-2</v>
      </c>
      <c r="P658" s="969"/>
      <c r="Q658" s="4" t="s">
        <v>8</v>
      </c>
      <c r="R658" s="1"/>
      <c r="S658" s="970">
        <f>'BPJS Ketenagakerjaan'!M47</f>
        <v>147941.68799999999</v>
      </c>
      <c r="T658" s="971"/>
      <c r="U658" s="971"/>
      <c r="V658" s="971"/>
      <c r="W658" s="971"/>
      <c r="X658" s="972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3" customHeight="1" x14ac:dyDescent="0.25">
      <c r="B659" s="1"/>
      <c r="C659" s="1"/>
      <c r="D659" s="1"/>
      <c r="E659" s="1"/>
      <c r="F659" s="1"/>
      <c r="G659" s="1"/>
      <c r="H659" s="1"/>
      <c r="I659" s="4"/>
      <c r="J659" s="1"/>
      <c r="K659" s="1"/>
      <c r="L659" s="1"/>
      <c r="M659" s="1"/>
      <c r="N659" s="1"/>
      <c r="O659" s="507"/>
      <c r="P659" s="507"/>
      <c r="Q659" s="4"/>
      <c r="R659" s="1"/>
      <c r="S659" s="508"/>
      <c r="T659" s="508"/>
      <c r="U659" s="508"/>
      <c r="V659" s="508"/>
      <c r="W659" s="508"/>
      <c r="X659" s="508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x14ac:dyDescent="0.25">
      <c r="B660" s="1"/>
      <c r="C660" s="1" t="s">
        <v>602</v>
      </c>
      <c r="D660" s="1"/>
      <c r="E660" s="1"/>
      <c r="F660" s="1"/>
      <c r="G660" s="1"/>
      <c r="H660" s="1"/>
      <c r="I660" s="4"/>
      <c r="J660" s="1"/>
      <c r="K660" s="1"/>
      <c r="L660" s="1"/>
      <c r="M660" s="1"/>
      <c r="N660" s="1"/>
      <c r="O660" s="969">
        <v>0.02</v>
      </c>
      <c r="P660" s="969"/>
      <c r="Q660" s="4" t="s">
        <v>8</v>
      </c>
      <c r="R660" s="1"/>
      <c r="S660" s="970">
        <f>'BPJS Ketenagakerjaan'!R47</f>
        <v>79968.479999999996</v>
      </c>
      <c r="T660" s="971"/>
      <c r="U660" s="971"/>
      <c r="V660" s="971"/>
      <c r="W660" s="971"/>
      <c r="X660" s="972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4" spans="1:52" ht="15.7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2" ht="18.75" x14ac:dyDescent="0.3">
      <c r="A665" s="1"/>
      <c r="B665" s="1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 t="s">
        <v>350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1"/>
      <c r="AY665" s="1"/>
    </row>
    <row r="666" spans="1:52" ht="15.75" x14ac:dyDescent="0.25">
      <c r="A666" s="1"/>
      <c r="B666" s="1"/>
      <c r="C666" s="1"/>
      <c r="D666" s="1"/>
      <c r="E666" s="1"/>
      <c r="F666" s="1"/>
      <c r="G666" s="1"/>
      <c r="H666" s="1"/>
      <c r="I666" s="3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2" ht="22.5" x14ac:dyDescent="0.3">
      <c r="A667" s="1"/>
      <c r="B667" s="1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1" t="s">
        <v>15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R667" s="70"/>
      <c r="AS667" s="70"/>
      <c r="AT667" s="70"/>
      <c r="AU667" s="70"/>
      <c r="AV667" s="70"/>
      <c r="AW667" s="70"/>
      <c r="AX667" s="1"/>
      <c r="AY667" s="1"/>
    </row>
    <row r="668" spans="1:52" ht="15.75" x14ac:dyDescent="0.25">
      <c r="A668" s="1"/>
      <c r="B668" s="1"/>
      <c r="C668" s="1"/>
      <c r="D668" s="1"/>
      <c r="E668" s="1"/>
      <c r="F668" s="1"/>
      <c r="G668" s="1"/>
      <c r="H668" s="1"/>
      <c r="I668" s="39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2" ht="15.75" x14ac:dyDescent="0.25">
      <c r="A669" s="1"/>
      <c r="B669" s="5"/>
      <c r="C669" s="6" t="s">
        <v>7</v>
      </c>
      <c r="D669" s="7"/>
      <c r="E669" s="7"/>
      <c r="F669" s="7"/>
      <c r="G669" s="7"/>
      <c r="H669" s="7"/>
      <c r="I669" s="11" t="s">
        <v>8</v>
      </c>
      <c r="J669" s="7"/>
      <c r="K669" s="994" t="str">
        <f>'Rekap1 +tunjangan'!B68</f>
        <v>SARWOKO</v>
      </c>
      <c r="L669" s="995"/>
      <c r="M669" s="995"/>
      <c r="N669" s="995"/>
      <c r="O669" s="995"/>
      <c r="P669" s="995"/>
      <c r="Q669" s="995"/>
      <c r="R669" s="995"/>
      <c r="S669" s="995"/>
      <c r="T669" s="995"/>
      <c r="U669" s="995"/>
      <c r="V669" s="995"/>
      <c r="W669" s="995"/>
      <c r="X669" s="996"/>
      <c r="Y669" s="90"/>
      <c r="Z669" s="1"/>
      <c r="AA669" s="8" t="s">
        <v>208</v>
      </c>
      <c r="AB669" s="7"/>
      <c r="AC669" s="7"/>
      <c r="AD669" s="7"/>
      <c r="AE669" s="7"/>
      <c r="AF669" s="11" t="s">
        <v>8</v>
      </c>
      <c r="AG669" s="7"/>
      <c r="AH669" s="994" t="str">
        <f>AH603</f>
        <v>UMUM &amp; ASET</v>
      </c>
      <c r="AI669" s="994"/>
      <c r="AJ669" s="994"/>
      <c r="AK669" s="994"/>
      <c r="AL669" s="994"/>
      <c r="AM669" s="994"/>
      <c r="AN669" s="994"/>
      <c r="AO669" s="994"/>
      <c r="AP669" s="994"/>
      <c r="AQ669" s="994"/>
      <c r="AR669" s="994"/>
      <c r="AS669" s="994"/>
      <c r="AT669" s="994"/>
      <c r="AU669" s="994"/>
      <c r="AV669" s="994"/>
      <c r="AW669" s="994"/>
      <c r="AX669" s="994"/>
      <c r="AY669" s="1004"/>
    </row>
    <row r="670" spans="1:52" ht="3" customHeight="1" x14ac:dyDescent="0.25">
      <c r="A670" s="1"/>
      <c r="B670" s="1"/>
      <c r="C670" s="1"/>
      <c r="D670" s="1"/>
      <c r="E670" s="1"/>
      <c r="F670" s="1"/>
      <c r="G670" s="1"/>
      <c r="H670" s="1"/>
      <c r="I670" s="10"/>
      <c r="J670" s="1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1"/>
      <c r="AA670" s="2"/>
      <c r="AB670" s="1"/>
      <c r="AC670" s="1"/>
      <c r="AD670" s="1"/>
      <c r="AE670" s="1"/>
      <c r="AF670" s="12"/>
      <c r="AG670" s="1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1"/>
      <c r="AY670" s="1"/>
    </row>
    <row r="671" spans="1:52" ht="15.75" x14ac:dyDescent="0.25">
      <c r="A671" s="1"/>
      <c r="B671" s="5"/>
      <c r="C671" s="6" t="s">
        <v>21</v>
      </c>
      <c r="D671" s="7"/>
      <c r="E671" s="7"/>
      <c r="F671" s="7"/>
      <c r="G671" s="7"/>
      <c r="H671" s="7"/>
      <c r="I671" s="11" t="s">
        <v>8</v>
      </c>
      <c r="J671" s="7"/>
      <c r="K671" s="994" t="s">
        <v>135</v>
      </c>
      <c r="L671" s="995"/>
      <c r="M671" s="995"/>
      <c r="N671" s="995"/>
      <c r="O671" s="995"/>
      <c r="P671" s="995"/>
      <c r="Q671" s="995"/>
      <c r="R671" s="995"/>
      <c r="S671" s="995"/>
      <c r="T671" s="995"/>
      <c r="U671" s="995"/>
      <c r="V671" s="995"/>
      <c r="W671" s="995"/>
      <c r="X671" s="996"/>
      <c r="Y671" s="90"/>
      <c r="Z671" s="1"/>
      <c r="AA671" s="8" t="s">
        <v>12</v>
      </c>
      <c r="AB671" s="7"/>
      <c r="AC671" s="7"/>
      <c r="AD671" s="7"/>
      <c r="AE671" s="7"/>
      <c r="AF671" s="11" t="s">
        <v>8</v>
      </c>
      <c r="AG671" s="7"/>
      <c r="AH671" s="997">
        <f>AH605</f>
        <v>42659</v>
      </c>
      <c r="AI671" s="997"/>
      <c r="AJ671" s="997"/>
      <c r="AK671" s="997"/>
      <c r="AL671" s="997"/>
      <c r="AM671" s="67" t="s">
        <v>18</v>
      </c>
      <c r="AN671" s="7"/>
      <c r="AO671" s="997">
        <f>AO605</f>
        <v>42689</v>
      </c>
      <c r="AP671" s="997"/>
      <c r="AQ671" s="997"/>
      <c r="AR671" s="997"/>
      <c r="AS671" s="997"/>
      <c r="AT671" s="68"/>
      <c r="AU671" s="68"/>
      <c r="AV671" s="68"/>
      <c r="AW671" s="68"/>
      <c r="AX671" s="7"/>
      <c r="AY671" s="74"/>
    </row>
    <row r="672" spans="1:52" ht="3" customHeight="1" x14ac:dyDescent="0.25">
      <c r="A672" s="1"/>
      <c r="B672" s="1"/>
      <c r="C672" s="1"/>
      <c r="D672" s="1"/>
      <c r="E672" s="1"/>
      <c r="F672" s="1"/>
      <c r="G672" s="1"/>
      <c r="H672" s="1"/>
      <c r="I672" s="10"/>
      <c r="J672" s="1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1"/>
      <c r="AA672" s="2"/>
      <c r="AB672" s="1"/>
      <c r="AC672" s="1"/>
      <c r="AD672" s="1"/>
      <c r="AE672" s="1"/>
      <c r="AF672" s="12"/>
      <c r="AG672" s="1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1"/>
      <c r="AY672" s="1"/>
    </row>
    <row r="673" spans="1:55" ht="15.75" x14ac:dyDescent="0.25">
      <c r="A673" s="1"/>
      <c r="B673" s="5"/>
      <c r="C673" s="6" t="s">
        <v>6</v>
      </c>
      <c r="D673" s="7"/>
      <c r="E673" s="7"/>
      <c r="F673" s="7"/>
      <c r="G673" s="7"/>
      <c r="H673" s="7"/>
      <c r="I673" s="11" t="s">
        <v>8</v>
      </c>
      <c r="J673" s="7"/>
      <c r="K673" s="999" t="s">
        <v>523</v>
      </c>
      <c r="L673" s="1000"/>
      <c r="M673" s="1000"/>
      <c r="N673" s="1000"/>
      <c r="O673" s="1000"/>
      <c r="P673" s="1000"/>
      <c r="Q673" s="1000"/>
      <c r="R673" s="1000"/>
      <c r="S673" s="1000"/>
      <c r="T673" s="1000"/>
      <c r="U673" s="1000"/>
      <c r="V673" s="1000"/>
      <c r="W673" s="1000"/>
      <c r="X673" s="1001"/>
      <c r="Y673" s="91"/>
      <c r="Z673" s="1"/>
      <c r="AA673" s="8" t="s">
        <v>13</v>
      </c>
      <c r="AB673" s="7"/>
      <c r="AC673" s="7"/>
      <c r="AD673" s="7"/>
      <c r="AE673" s="7"/>
      <c r="AF673" s="11" t="s">
        <v>8</v>
      </c>
      <c r="AG673" s="7"/>
      <c r="AH673" s="1002">
        <f>'Rekap1 +tunjangan'!C68</f>
        <v>41470</v>
      </c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7"/>
      <c r="AY673" s="74"/>
    </row>
    <row r="674" spans="1:55" ht="3" customHeight="1" x14ac:dyDescent="0.25">
      <c r="A674" s="1"/>
      <c r="B674" s="1"/>
      <c r="C674" s="1"/>
      <c r="D674" s="1"/>
      <c r="E674" s="1"/>
      <c r="F674" s="1"/>
      <c r="G674" s="1"/>
      <c r="H674" s="1"/>
      <c r="I674" s="10"/>
      <c r="J674" s="1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1"/>
      <c r="AA674" s="2"/>
      <c r="AB674" s="1"/>
      <c r="AC674" s="1"/>
      <c r="AD674" s="1"/>
      <c r="AE674" s="1"/>
      <c r="AF674" s="12"/>
      <c r="AG674" s="1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1"/>
      <c r="AY674" s="1"/>
    </row>
    <row r="675" spans="1:55" ht="15.75" x14ac:dyDescent="0.25">
      <c r="A675" s="1"/>
      <c r="B675" s="5"/>
      <c r="C675" s="6" t="s">
        <v>104</v>
      </c>
      <c r="D675" s="7"/>
      <c r="E675" s="7"/>
      <c r="F675" s="7"/>
      <c r="G675" s="7"/>
      <c r="H675" s="7"/>
      <c r="I675" s="87" t="s">
        <v>8</v>
      </c>
      <c r="J675" s="7"/>
      <c r="K675" s="994" t="s">
        <v>116</v>
      </c>
      <c r="L675" s="995"/>
      <c r="M675" s="995"/>
      <c r="N675" s="995"/>
      <c r="O675" s="995"/>
      <c r="P675" s="995"/>
      <c r="Q675" s="995"/>
      <c r="R675" s="995"/>
      <c r="S675" s="995"/>
      <c r="T675" s="995"/>
      <c r="U675" s="995"/>
      <c r="V675" s="995"/>
      <c r="W675" s="995"/>
      <c r="X675" s="996"/>
      <c r="Y675" s="90"/>
      <c r="Z675" s="1"/>
      <c r="AA675" s="8" t="s">
        <v>14</v>
      </c>
      <c r="AB675" s="7"/>
      <c r="AC675" s="7"/>
      <c r="AD675" s="7"/>
      <c r="AE675" s="7"/>
      <c r="AF675" s="11" t="s">
        <v>8</v>
      </c>
      <c r="AG675" s="7"/>
      <c r="AH675" s="1064" t="s">
        <v>251</v>
      </c>
      <c r="AI675" s="994"/>
      <c r="AJ675" s="994"/>
      <c r="AK675" s="994"/>
      <c r="AL675" s="994"/>
      <c r="AM675" s="994"/>
      <c r="AN675" s="67" t="s">
        <v>161</v>
      </c>
      <c r="AO675" s="67"/>
      <c r="AP675" s="67"/>
      <c r="AQ675" s="67"/>
      <c r="AR675" s="67"/>
      <c r="AS675" s="67"/>
      <c r="AT675" s="67"/>
      <c r="AU675" s="67"/>
      <c r="AV675" s="67"/>
      <c r="AW675" s="67"/>
      <c r="AX675" s="7"/>
      <c r="AY675" s="74"/>
      <c r="BC675" t="s">
        <v>251</v>
      </c>
    </row>
    <row r="676" spans="1:55" ht="15.75" x14ac:dyDescent="0.25">
      <c r="A676" s="1"/>
      <c r="B676" s="1"/>
      <c r="C676" s="1"/>
      <c r="D676" s="1"/>
      <c r="E676" s="1"/>
      <c r="F676" s="1"/>
      <c r="G676" s="1"/>
      <c r="H676" s="1"/>
      <c r="I676" s="3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5" ht="15.75" x14ac:dyDescent="0.25">
      <c r="A677" s="1"/>
      <c r="B677" s="1" t="s">
        <v>167</v>
      </c>
      <c r="C677" s="1" t="s">
        <v>0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4"/>
      <c r="Q677" s="4" t="s">
        <v>8</v>
      </c>
      <c r="R677" s="1"/>
      <c r="S677" s="970">
        <f>'Rekap1 +tunjangan'!E68</f>
        <v>3202411</v>
      </c>
      <c r="T677" s="971"/>
      <c r="U677" s="971"/>
      <c r="V677" s="971"/>
      <c r="W677" s="971"/>
      <c r="X677" s="972"/>
      <c r="Y677" s="108"/>
      <c r="Z677" s="1"/>
      <c r="AA677" s="1" t="s">
        <v>166</v>
      </c>
      <c r="AB677" s="1" t="s">
        <v>153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5" ht="3" customHeight="1" x14ac:dyDescent="0.25">
      <c r="A678" s="1"/>
      <c r="B678" s="1"/>
      <c r="C678" s="1"/>
      <c r="D678" s="1"/>
      <c r="E678" s="1"/>
      <c r="F678" s="1"/>
      <c r="G678" s="1"/>
      <c r="H678" s="1"/>
      <c r="I678" s="39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5" ht="15.75" x14ac:dyDescent="0.25">
      <c r="A679" s="1"/>
      <c r="B679" s="1" t="s">
        <v>168</v>
      </c>
      <c r="C679" s="1" t="s">
        <v>125</v>
      </c>
      <c r="D679" s="1"/>
      <c r="E679" s="1"/>
      <c r="F679" s="1"/>
      <c r="G679" s="1"/>
      <c r="H679" s="1"/>
      <c r="I679" s="1"/>
      <c r="J679" s="1"/>
      <c r="K679" s="16"/>
      <c r="L679" s="16"/>
      <c r="M679" s="16"/>
      <c r="N679" s="16"/>
      <c r="O679" s="1"/>
      <c r="P679" s="4"/>
      <c r="Q679" s="4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 t="s">
        <v>108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 t="s">
        <v>8</v>
      </c>
      <c r="AU679" s="970">
        <v>0</v>
      </c>
      <c r="AV679" s="971"/>
      <c r="AW679" s="971"/>
      <c r="AX679" s="971"/>
      <c r="AY679" s="971"/>
      <c r="AZ679" s="972"/>
    </row>
    <row r="680" spans="1:55" ht="3" customHeight="1" x14ac:dyDescent="0.25">
      <c r="A680" s="1"/>
      <c r="B680" s="1"/>
      <c r="C680" s="1"/>
      <c r="D680" s="1"/>
      <c r="E680" s="1"/>
      <c r="F680" s="1"/>
      <c r="G680" s="1"/>
      <c r="H680" s="1"/>
      <c r="I680" s="4"/>
      <c r="J680" s="1"/>
      <c r="K680" s="39"/>
      <c r="L680" s="39"/>
      <c r="M680" s="39"/>
      <c r="N680" s="39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39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5" ht="15.75" x14ac:dyDescent="0.25">
      <c r="A681" s="1"/>
      <c r="B681" s="1"/>
      <c r="C681" s="1" t="s">
        <v>20</v>
      </c>
      <c r="D681" s="1"/>
      <c r="E681" s="1"/>
      <c r="F681" s="1"/>
      <c r="G681" s="1"/>
      <c r="H681" s="1"/>
      <c r="I681" s="4"/>
      <c r="J681" s="1"/>
      <c r="K681" s="1"/>
      <c r="L681" s="1"/>
      <c r="M681" s="1"/>
      <c r="N681" s="1"/>
      <c r="O681" s="1"/>
      <c r="P681" s="4"/>
      <c r="Q681" s="4" t="s">
        <v>8</v>
      </c>
      <c r="R681" s="1"/>
      <c r="S681" s="970">
        <f>'Rekap1 +tunjangan'!G68</f>
        <v>400000</v>
      </c>
      <c r="T681" s="971"/>
      <c r="U681" s="971"/>
      <c r="V681" s="971"/>
      <c r="W681" s="971"/>
      <c r="X681" s="972"/>
      <c r="Y681" s="108"/>
      <c r="Z681" s="1"/>
      <c r="AA681" s="1"/>
      <c r="AB681" s="1" t="s">
        <v>550</v>
      </c>
      <c r="AC681" s="1"/>
      <c r="AD681" s="1"/>
      <c r="AE681" s="1"/>
      <c r="AF681" s="4"/>
      <c r="AG681" s="15"/>
      <c r="AH681" s="16"/>
      <c r="AI681" s="16"/>
      <c r="AJ681" s="514"/>
      <c r="AK681" s="514"/>
      <c r="AL681" s="16"/>
      <c r="AM681" s="16"/>
      <c r="AN681" s="16"/>
      <c r="AO681" s="15"/>
      <c r="AP681" s="992"/>
      <c r="AQ681" s="993"/>
      <c r="AR681" s="107"/>
      <c r="AS681" s="1"/>
      <c r="AT681" s="1" t="s">
        <v>8</v>
      </c>
      <c r="AU681" s="970">
        <f>'Rekap1 +tunjangan'!AM68</f>
        <v>36024.11</v>
      </c>
      <c r="AV681" s="971"/>
      <c r="AW681" s="971"/>
      <c r="AX681" s="971"/>
      <c r="AY681" s="971"/>
      <c r="AZ681" s="972"/>
    </row>
    <row r="682" spans="1:55" ht="3" customHeight="1" x14ac:dyDescent="0.25">
      <c r="A682" s="1"/>
      <c r="B682" s="1"/>
      <c r="C682" s="1"/>
      <c r="D682" s="1"/>
      <c r="E682" s="1"/>
      <c r="F682" s="1"/>
      <c r="G682" s="1"/>
      <c r="H682" s="1"/>
      <c r="I682" s="4"/>
      <c r="J682" s="1"/>
      <c r="K682" s="1"/>
      <c r="L682" s="1"/>
      <c r="M682" s="15"/>
      <c r="N682" s="15"/>
      <c r="O682" s="1"/>
      <c r="P682" s="4"/>
      <c r="Q682" s="4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513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>
        <v>0</v>
      </c>
      <c r="AX682" s="1"/>
      <c r="AY682" s="1"/>
      <c r="AZ682" s="1"/>
    </row>
    <row r="683" spans="1:55" ht="15.75" x14ac:dyDescent="0.25">
      <c r="A683" s="1"/>
      <c r="B683" s="1"/>
      <c r="C683" s="1" t="s">
        <v>41</v>
      </c>
      <c r="D683" s="1"/>
      <c r="E683" s="1"/>
      <c r="F683" s="1"/>
      <c r="G683" s="1"/>
      <c r="H683" s="1"/>
      <c r="I683" s="4"/>
      <c r="J683" s="1"/>
      <c r="K683" s="1"/>
      <c r="L683" s="1"/>
      <c r="M683" s="1"/>
      <c r="N683" s="1"/>
      <c r="O683" s="1"/>
      <c r="P683" s="4"/>
      <c r="Q683" s="4" t="s">
        <v>8</v>
      </c>
      <c r="R683" s="1"/>
      <c r="S683" s="970">
        <f>'Rekap1 +tunjangan'!H68</f>
        <v>210000</v>
      </c>
      <c r="T683" s="971"/>
      <c r="U683" s="971"/>
      <c r="V683" s="971"/>
      <c r="W683" s="971"/>
      <c r="X683" s="972"/>
      <c r="Y683" s="108"/>
      <c r="Z683" s="1"/>
      <c r="AA683" s="1"/>
      <c r="AB683" s="1" t="s">
        <v>88</v>
      </c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992"/>
      <c r="AQ683" s="992"/>
      <c r="AR683" s="119"/>
      <c r="AS683" s="1"/>
      <c r="AT683" s="1" t="s">
        <v>8</v>
      </c>
      <c r="AU683" s="970">
        <f>'Rekap1 +tunjangan'!AF68</f>
        <v>80060.275000000009</v>
      </c>
      <c r="AV683" s="971"/>
      <c r="AW683" s="971"/>
      <c r="AX683" s="971"/>
      <c r="AY683" s="971"/>
      <c r="AZ683" s="972"/>
    </row>
    <row r="684" spans="1:55" ht="3" customHeight="1" x14ac:dyDescent="0.25">
      <c r="A684" s="1"/>
      <c r="B684" s="1"/>
      <c r="C684" s="1"/>
      <c r="D684" s="1"/>
      <c r="E684" s="1"/>
      <c r="F684" s="1"/>
      <c r="G684" s="1"/>
      <c r="H684" s="1"/>
      <c r="I684" s="4"/>
      <c r="J684" s="1"/>
      <c r="K684" s="1"/>
      <c r="L684" s="1"/>
      <c r="M684" s="1"/>
      <c r="N684" s="1"/>
      <c r="O684" s="1"/>
      <c r="P684" s="39"/>
      <c r="Q684" s="39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513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5" ht="15.75" x14ac:dyDescent="0.25">
      <c r="A685" s="1"/>
      <c r="B685" s="1"/>
      <c r="C685" s="1" t="s">
        <v>21</v>
      </c>
      <c r="D685" s="1"/>
      <c r="E685" s="1"/>
      <c r="F685" s="1"/>
      <c r="G685" s="1"/>
      <c r="H685" s="1"/>
      <c r="I685" s="4"/>
      <c r="J685" s="1"/>
      <c r="K685" s="1"/>
      <c r="L685" s="1"/>
      <c r="M685" s="1"/>
      <c r="N685" s="1"/>
      <c r="O685" s="1"/>
      <c r="P685" s="4"/>
      <c r="Q685" s="4" t="s">
        <v>8</v>
      </c>
      <c r="R685" s="1"/>
      <c r="S685" s="970">
        <f>'Rekap1 +tunjangan'!I68</f>
        <v>0</v>
      </c>
      <c r="T685" s="971"/>
      <c r="U685" s="971"/>
      <c r="V685" s="971"/>
      <c r="W685" s="971"/>
      <c r="X685" s="972"/>
      <c r="Y685" s="108"/>
      <c r="Z685" s="1"/>
      <c r="AA685" s="1"/>
      <c r="AB685" s="1" t="s">
        <v>551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5"/>
      <c r="AU685" s="1013"/>
      <c r="AV685" s="1013"/>
      <c r="AW685" s="1013"/>
      <c r="AX685" s="1013"/>
      <c r="AY685" s="1013"/>
      <c r="AZ685" s="1013"/>
    </row>
    <row r="686" spans="1:55" ht="3" customHeight="1" x14ac:dyDescent="0.25">
      <c r="A686" s="1"/>
      <c r="B686" s="1"/>
      <c r="C686" s="1"/>
      <c r="D686" s="1"/>
      <c r="E686" s="1"/>
      <c r="F686" s="1"/>
      <c r="G686" s="1"/>
      <c r="H686" s="1"/>
      <c r="I686" s="4"/>
      <c r="J686" s="1"/>
      <c r="K686" s="1"/>
      <c r="L686" s="1"/>
      <c r="M686" s="1"/>
      <c r="N686" s="1"/>
      <c r="O686" s="1"/>
      <c r="P686" s="39"/>
      <c r="Q686" s="39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5" ht="15.75" x14ac:dyDescent="0.25">
      <c r="A687" s="1"/>
      <c r="B687" s="1"/>
      <c r="C687" s="1" t="s">
        <v>1</v>
      </c>
      <c r="D687" s="1"/>
      <c r="E687" s="1"/>
      <c r="F687" s="1"/>
      <c r="G687" s="1"/>
      <c r="H687" s="1"/>
      <c r="I687" s="4"/>
      <c r="J687" s="1"/>
      <c r="K687" s="990">
        <f>'Rekap1 +tunjangan'!D68</f>
        <v>25</v>
      </c>
      <c r="L687" s="991"/>
      <c r="M687" s="130" t="s">
        <v>31</v>
      </c>
      <c r="N687" s="107"/>
      <c r="O687" s="1"/>
      <c r="P687" s="4"/>
      <c r="Q687" s="4" t="s">
        <v>8</v>
      </c>
      <c r="R687" s="1"/>
      <c r="S687" s="970">
        <f>'Rekap1 +tunjangan'!N68</f>
        <v>750000</v>
      </c>
      <c r="T687" s="971"/>
      <c r="U687" s="971"/>
      <c r="V687" s="971"/>
      <c r="W687" s="971"/>
      <c r="X687" s="972"/>
      <c r="Y687" s="108"/>
      <c r="Z687" s="1"/>
      <c r="AA687" s="1"/>
      <c r="AB687" s="1" t="s">
        <v>128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969">
        <v>0.02</v>
      </c>
      <c r="AN687" s="969"/>
      <c r="AO687" s="969"/>
      <c r="AP687" s="1"/>
      <c r="AQ687" s="1"/>
      <c r="AR687" s="1"/>
      <c r="AS687" s="1"/>
      <c r="AT687" s="1" t="s">
        <v>8</v>
      </c>
      <c r="AU687" s="970">
        <f>'BPJS Ketenagakerjaan'!K49</f>
        <v>72048.22</v>
      </c>
      <c r="AV687" s="971"/>
      <c r="AW687" s="971"/>
      <c r="AX687" s="971"/>
      <c r="AY687" s="971"/>
      <c r="AZ687" s="972"/>
    </row>
    <row r="688" spans="1:55" ht="3" customHeight="1" x14ac:dyDescent="0.25">
      <c r="A688" s="1"/>
      <c r="B688" s="1"/>
      <c r="C688" s="1"/>
      <c r="D688" s="1"/>
      <c r="E688" s="1"/>
      <c r="F688" s="1"/>
      <c r="G688" s="1"/>
      <c r="H688" s="1"/>
      <c r="I688" s="4"/>
      <c r="J688" s="1"/>
      <c r="K688" s="1"/>
      <c r="L688" s="1"/>
      <c r="M688" s="37"/>
      <c r="N688" s="1"/>
      <c r="O688" s="1"/>
      <c r="P688" s="4"/>
      <c r="Q688" s="4"/>
      <c r="R688" s="1"/>
      <c r="S688" s="108"/>
      <c r="T688" s="108"/>
      <c r="U688" s="108"/>
      <c r="V688" s="108"/>
      <c r="W688" s="108"/>
      <c r="X688" s="108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5" ht="15.75" x14ac:dyDescent="0.25">
      <c r="A689" s="1"/>
      <c r="B689" s="1"/>
      <c r="C689" s="1" t="s">
        <v>2</v>
      </c>
      <c r="D689" s="1"/>
      <c r="E689" s="1"/>
      <c r="F689" s="1"/>
      <c r="G689" s="1"/>
      <c r="H689" s="1"/>
      <c r="I689" s="4"/>
      <c r="J689" s="1"/>
      <c r="K689" s="990">
        <f>K687</f>
        <v>25</v>
      </c>
      <c r="L689" s="991"/>
      <c r="M689" s="130" t="s">
        <v>31</v>
      </c>
      <c r="N689" s="107"/>
      <c r="O689" s="1"/>
      <c r="P689" s="4"/>
      <c r="Q689" s="4" t="s">
        <v>8</v>
      </c>
      <c r="R689" s="1"/>
      <c r="S689" s="970">
        <f>'Rekap1 +tunjangan'!P68</f>
        <v>800000</v>
      </c>
      <c r="T689" s="971"/>
      <c r="U689" s="971"/>
      <c r="V689" s="971"/>
      <c r="W689" s="971"/>
      <c r="X689" s="972"/>
      <c r="Y689" s="108"/>
      <c r="Z689" s="1"/>
      <c r="AA689" s="1"/>
      <c r="AB689" s="1" t="s">
        <v>602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969">
        <v>0.01</v>
      </c>
      <c r="AN689" s="969"/>
      <c r="AO689" s="969"/>
      <c r="AP689" s="88"/>
      <c r="AQ689" s="1"/>
      <c r="AR689" s="1"/>
      <c r="AS689" s="1"/>
      <c r="AT689" s="1" t="s">
        <v>8</v>
      </c>
      <c r="AU689" s="970">
        <f>'BPJS Ketenagakerjaan'!P49</f>
        <v>36024.11</v>
      </c>
      <c r="AV689" s="971"/>
      <c r="AW689" s="971"/>
      <c r="AX689" s="971"/>
      <c r="AY689" s="971"/>
      <c r="AZ689" s="972"/>
    </row>
    <row r="690" spans="1:55" ht="3" customHeight="1" x14ac:dyDescent="0.25">
      <c r="A690" s="1"/>
      <c r="B690" s="1"/>
      <c r="C690" s="1"/>
      <c r="D690" s="1"/>
      <c r="E690" s="1"/>
      <c r="F690" s="1"/>
      <c r="G690" s="1"/>
      <c r="H690" s="1"/>
      <c r="I690" s="4"/>
      <c r="J690" s="1"/>
      <c r="K690" s="1"/>
      <c r="L690" s="1"/>
      <c r="M690" s="1"/>
      <c r="N690" s="1"/>
      <c r="O690" s="1"/>
      <c r="P690" s="4"/>
      <c r="Q690" s="4"/>
      <c r="R690" s="1"/>
      <c r="S690" s="108"/>
      <c r="T690" s="108"/>
      <c r="U690" s="108"/>
      <c r="V690" s="108"/>
      <c r="W690" s="108"/>
      <c r="X690" s="108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5" ht="15.75" x14ac:dyDescent="0.25">
      <c r="A691" s="1"/>
      <c r="B691" s="1"/>
      <c r="C691" s="1" t="s">
        <v>3</v>
      </c>
      <c r="D691" s="1"/>
      <c r="E691" s="1"/>
      <c r="F691" s="1"/>
      <c r="G691" s="1"/>
      <c r="H691" s="1"/>
      <c r="I691" s="4"/>
      <c r="J691" s="1"/>
      <c r="K691" s="1"/>
      <c r="L691" s="1"/>
      <c r="M691" s="107"/>
      <c r="N691" s="107"/>
      <c r="O691" s="1"/>
      <c r="P691" s="39"/>
      <c r="Q691" s="39" t="s">
        <v>8</v>
      </c>
      <c r="R691" s="1"/>
      <c r="S691" s="970">
        <f>'Rekap1 +tunjangan'!Q68</f>
        <v>0</v>
      </c>
      <c r="T691" s="971"/>
      <c r="U691" s="971"/>
      <c r="V691" s="971"/>
      <c r="W691" s="971"/>
      <c r="X691" s="972"/>
      <c r="Y691" s="108"/>
      <c r="Z691" s="1"/>
      <c r="AA691" s="1"/>
      <c r="AB691" s="1" t="s">
        <v>172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013"/>
      <c r="AV691" s="1013"/>
      <c r="AW691" s="1013"/>
      <c r="AX691" s="1013"/>
      <c r="AY691" s="1013"/>
      <c r="AZ691" s="1013"/>
    </row>
    <row r="692" spans="1:55" ht="3" customHeight="1" x14ac:dyDescent="0.25">
      <c r="A692" s="1"/>
      <c r="B692" s="1"/>
      <c r="C692" s="1"/>
      <c r="D692" s="1"/>
      <c r="E692" s="1"/>
      <c r="F692" s="1"/>
      <c r="G692" s="1"/>
      <c r="H692" s="1"/>
      <c r="I692" s="4"/>
      <c r="J692" s="1"/>
      <c r="K692" s="1"/>
      <c r="L692" s="1"/>
      <c r="M692" s="1"/>
      <c r="N692" s="1"/>
      <c r="O692" s="1"/>
      <c r="P692" s="39"/>
      <c r="Q692" s="39"/>
      <c r="R692" s="1"/>
      <c r="S692" s="1"/>
      <c r="T692" s="1"/>
      <c r="U692" s="1"/>
      <c r="V692" s="1"/>
      <c r="W692" s="1"/>
      <c r="X692" s="1"/>
      <c r="Y692" s="108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5" ht="15.75" x14ac:dyDescent="0.25">
      <c r="A693" s="1"/>
      <c r="B693" s="1"/>
      <c r="C693" s="1" t="s">
        <v>105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39"/>
      <c r="Q693" s="39" t="s">
        <v>8</v>
      </c>
      <c r="R693" s="1"/>
      <c r="S693" s="970">
        <f>'Rekap1 +tunjangan'!R68</f>
        <v>0</v>
      </c>
      <c r="T693" s="971"/>
      <c r="U693" s="971"/>
      <c r="V693" s="971"/>
      <c r="W693" s="971"/>
      <c r="X693" s="972"/>
      <c r="Y693" s="108"/>
      <c r="Z693" s="1"/>
      <c r="AA693" s="1"/>
      <c r="AB693" s="1" t="s">
        <v>174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 t="s">
        <v>8</v>
      </c>
      <c r="AU693" s="970">
        <f>KOPERASI!C44</f>
        <v>0</v>
      </c>
      <c r="AV693" s="971"/>
      <c r="AW693" s="971"/>
      <c r="AX693" s="971"/>
      <c r="AY693" s="971"/>
      <c r="AZ693" s="972"/>
      <c r="BB693" s="1"/>
      <c r="BC693" s="1"/>
    </row>
    <row r="694" spans="1:55" ht="3" customHeight="1" x14ac:dyDescent="0.25">
      <c r="A694" s="1"/>
      <c r="B694" s="1"/>
      <c r="C694" s="1"/>
      <c r="D694" s="1"/>
      <c r="E694" s="1"/>
      <c r="F694" s="1"/>
      <c r="G694" s="1"/>
      <c r="H694" s="1"/>
      <c r="I694" s="4"/>
      <c r="J694" s="1"/>
      <c r="K694" s="1"/>
      <c r="L694" s="1"/>
      <c r="M694" s="1"/>
      <c r="N694" s="1"/>
      <c r="O694" s="1"/>
      <c r="P694" s="39"/>
      <c r="Q694" s="39"/>
      <c r="R694" s="1"/>
      <c r="S694" s="108"/>
      <c r="T694" s="108"/>
      <c r="U694" s="108"/>
      <c r="V694" s="108"/>
      <c r="W694" s="108"/>
      <c r="X694" s="108"/>
      <c r="Y694" s="108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5" ht="15.75" x14ac:dyDescent="0.25">
      <c r="A695" s="1"/>
      <c r="B695" s="1"/>
      <c r="C695" s="1" t="s">
        <v>106</v>
      </c>
      <c r="D695" s="1"/>
      <c r="E695" s="1"/>
      <c r="F695" s="1"/>
      <c r="G695" s="1"/>
      <c r="H695" s="1"/>
      <c r="I695" s="4"/>
      <c r="J695" s="1"/>
      <c r="K695" s="1"/>
      <c r="L695" s="1"/>
      <c r="M695" s="1"/>
      <c r="N695" s="1"/>
      <c r="O695" s="1"/>
      <c r="P695" s="4"/>
      <c r="Q695" s="4" t="s">
        <v>8</v>
      </c>
      <c r="R695" s="1"/>
      <c r="S695" s="970">
        <f>'Rekap1 +tunjangan'!T68</f>
        <v>0</v>
      </c>
      <c r="T695" s="971"/>
      <c r="U695" s="971"/>
      <c r="V695" s="971"/>
      <c r="W695" s="971"/>
      <c r="X695" s="972"/>
      <c r="Y695" s="108"/>
      <c r="Z695" s="1"/>
      <c r="AA695" s="1"/>
      <c r="AB695" s="1" t="s">
        <v>173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 t="s">
        <v>8</v>
      </c>
      <c r="AU695" s="970">
        <f>KOPERASI!D44</f>
        <v>100000</v>
      </c>
      <c r="AV695" s="971"/>
      <c r="AW695" s="971"/>
      <c r="AX695" s="971"/>
      <c r="AY695" s="971"/>
      <c r="AZ695" s="972"/>
    </row>
    <row r="696" spans="1:55" ht="3" customHeight="1" x14ac:dyDescent="0.25">
      <c r="A696" s="1"/>
      <c r="B696" s="1"/>
      <c r="C696" s="1"/>
      <c r="D696" s="1"/>
      <c r="E696" s="1"/>
      <c r="F696" s="1"/>
      <c r="G696" s="1"/>
      <c r="H696" s="1"/>
      <c r="I696" s="4"/>
      <c r="J696" s="1"/>
      <c r="K696" s="1"/>
      <c r="L696" s="1"/>
      <c r="M696" s="1"/>
      <c r="N696" s="1"/>
      <c r="O696" s="1"/>
      <c r="P696" s="4"/>
      <c r="Q696" s="4"/>
      <c r="R696" s="1"/>
      <c r="S696" s="108"/>
      <c r="T696" s="108"/>
      <c r="U696" s="108"/>
      <c r="V696" s="108"/>
      <c r="W696" s="108"/>
      <c r="X696" s="108"/>
      <c r="Y696" s="1"/>
      <c r="Z696" s="1"/>
      <c r="AA696" s="1"/>
      <c r="AB696" s="1"/>
      <c r="AC696" s="1"/>
      <c r="AD696" s="1"/>
      <c r="AE696" s="1"/>
      <c r="AF696" s="39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5" ht="15.75" x14ac:dyDescent="0.25">
      <c r="A697" s="1"/>
      <c r="B697" s="1"/>
      <c r="C697" s="1" t="s">
        <v>183</v>
      </c>
      <c r="D697" s="1"/>
      <c r="E697" s="1"/>
      <c r="F697" s="1"/>
      <c r="G697" s="1"/>
      <c r="H697" s="1"/>
      <c r="I697" s="4"/>
      <c r="J697" s="1"/>
      <c r="K697" s="1"/>
      <c r="L697" s="1"/>
      <c r="M697" s="1"/>
      <c r="N697" s="1"/>
      <c r="O697" s="1"/>
      <c r="P697" s="39"/>
      <c r="Q697" s="39" t="s">
        <v>8</v>
      </c>
      <c r="R697" s="1"/>
      <c r="S697" s="970">
        <f>'Rekap1 +tunjangan'!U68</f>
        <v>0</v>
      </c>
      <c r="T697" s="971"/>
      <c r="U697" s="971"/>
      <c r="V697" s="971"/>
      <c r="W697" s="971"/>
      <c r="X697" s="972"/>
      <c r="Y697" s="108"/>
      <c r="Z697" s="1"/>
      <c r="AA697" s="1"/>
      <c r="AB697" s="1" t="s">
        <v>175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 t="s">
        <v>8</v>
      </c>
      <c r="AU697" s="970">
        <f>KOPERASI!E44</f>
        <v>0</v>
      </c>
      <c r="AV697" s="971"/>
      <c r="AW697" s="971"/>
      <c r="AX697" s="971"/>
      <c r="AY697" s="971"/>
      <c r="AZ697" s="972"/>
    </row>
    <row r="698" spans="1:55" ht="3" customHeight="1" x14ac:dyDescent="0.25">
      <c r="A698" s="1"/>
      <c r="B698" s="1"/>
      <c r="C698" s="1"/>
      <c r="D698" s="1"/>
      <c r="E698" s="1"/>
      <c r="F698" s="1"/>
      <c r="G698" s="1"/>
      <c r="H698" s="1"/>
      <c r="I698" s="4"/>
      <c r="J698" s="1"/>
      <c r="K698" s="1"/>
      <c r="L698" s="1"/>
      <c r="M698" s="1"/>
      <c r="N698" s="1"/>
      <c r="O698" s="4"/>
      <c r="P698" s="4"/>
      <c r="Q698" s="4"/>
      <c r="R698" s="1"/>
      <c r="S698" s="108"/>
      <c r="T698" s="108"/>
      <c r="U698" s="108"/>
      <c r="V698" s="108"/>
      <c r="W698" s="108"/>
      <c r="X698" s="108"/>
      <c r="Y698" s="108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5" ht="15.75" x14ac:dyDescent="0.25">
      <c r="A699" s="1"/>
      <c r="B699" s="1"/>
      <c r="C699" s="1" t="s">
        <v>187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39" t="s">
        <v>8</v>
      </c>
      <c r="R699" s="1"/>
      <c r="S699" s="970">
        <f>'Rekap1 +tunjangan'!W68</f>
        <v>0</v>
      </c>
      <c r="T699" s="971"/>
      <c r="U699" s="971"/>
      <c r="V699" s="971"/>
      <c r="W699" s="971"/>
      <c r="X699" s="972"/>
      <c r="Y699" s="108"/>
      <c r="Z699" s="1"/>
      <c r="AA699" s="1"/>
      <c r="AB699" s="1" t="s">
        <v>200</v>
      </c>
      <c r="AC699" s="1"/>
      <c r="AD699" s="1"/>
      <c r="AE699" s="1"/>
      <c r="AF699" s="1"/>
      <c r="AG699" s="5" t="s">
        <v>19</v>
      </c>
      <c r="AH699" s="67"/>
      <c r="AI699" s="73"/>
      <c r="AJ699" s="990">
        <f>KOPERASI!$J$44</f>
        <v>0</v>
      </c>
      <c r="AK699" s="991"/>
      <c r="AL699" s="16"/>
      <c r="AM699" s="72" t="s">
        <v>132</v>
      </c>
      <c r="AN699" s="67"/>
      <c r="AO699" s="74"/>
      <c r="AP699" s="990">
        <v>0</v>
      </c>
      <c r="AQ699" s="991"/>
      <c r="AR699" s="983"/>
      <c r="AS699" s="983"/>
      <c r="AT699" s="1" t="s">
        <v>8</v>
      </c>
      <c r="AU699" s="970">
        <f>KOPERASI!H44</f>
        <v>918334</v>
      </c>
      <c r="AV699" s="971"/>
      <c r="AW699" s="971"/>
      <c r="AX699" s="971"/>
      <c r="AY699" s="971"/>
      <c r="AZ699" s="972"/>
    </row>
    <row r="700" spans="1:55" ht="3" customHeight="1" x14ac:dyDescent="0.25">
      <c r="A700" s="1"/>
      <c r="B700" s="1"/>
      <c r="Y700" s="108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5" ht="15.75" x14ac:dyDescent="0.25">
      <c r="A701" s="1"/>
      <c r="B701" s="1"/>
      <c r="Y701" s="108"/>
      <c r="Z701" s="1"/>
      <c r="AA701" s="1"/>
      <c r="AB701" s="1" t="s">
        <v>471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983"/>
      <c r="AS701" s="983"/>
      <c r="AT701" s="1" t="s">
        <v>8</v>
      </c>
      <c r="AU701" s="970">
        <f>KOPERASI!G44</f>
        <v>510000</v>
      </c>
      <c r="AV701" s="971"/>
      <c r="AW701" s="971"/>
      <c r="AX701" s="971"/>
      <c r="AY701" s="971"/>
      <c r="AZ701" s="972"/>
    </row>
    <row r="702" spans="1:55" ht="3" customHeight="1" x14ac:dyDescent="0.25">
      <c r="A702" s="1"/>
      <c r="B702" s="1"/>
      <c r="Y702" s="108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5" ht="15.75" x14ac:dyDescent="0.25">
      <c r="A703" s="1"/>
      <c r="B703" s="1"/>
      <c r="Y703" s="108"/>
      <c r="Z703" s="1"/>
      <c r="AA703" s="1"/>
      <c r="AB703" s="1" t="s">
        <v>474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970">
        <f>'Rekap1 +tunjangan'!AD68</f>
        <v>4165</v>
      </c>
      <c r="AV703" s="971"/>
      <c r="AW703" s="971"/>
      <c r="AX703" s="971"/>
      <c r="AY703" s="971"/>
      <c r="AZ703" s="972"/>
    </row>
    <row r="704" spans="1:55" ht="3" customHeight="1" x14ac:dyDescent="0.25">
      <c r="A704" s="1"/>
      <c r="B704" s="1"/>
      <c r="Y704" s="108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62" ht="15.75" x14ac:dyDescent="0.25">
      <c r="A705" s="1"/>
      <c r="B705" s="1"/>
      <c r="Y705" s="108"/>
      <c r="Z705" s="1"/>
      <c r="AA705" s="1"/>
      <c r="AB705" s="1" t="s">
        <v>171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983">
        <v>0.4</v>
      </c>
      <c r="AS705" s="983"/>
      <c r="AT705" s="1" t="s">
        <v>8</v>
      </c>
      <c r="AU705" s="970">
        <f>'DPLK (urut)'!E43</f>
        <v>192144.66</v>
      </c>
      <c r="AV705" s="971"/>
      <c r="AW705" s="971"/>
      <c r="AX705" s="971"/>
      <c r="AY705" s="971"/>
      <c r="AZ705" s="972"/>
    </row>
    <row r="706" spans="1:62" ht="3" customHeight="1" x14ac:dyDescent="0.25">
      <c r="A706" s="1"/>
      <c r="B706" s="1"/>
      <c r="Y706" s="108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62" ht="15.75" x14ac:dyDescent="0.25">
      <c r="A707" s="1"/>
      <c r="B707" s="1"/>
      <c r="Y707" s="108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62" ht="3" customHeight="1" x14ac:dyDescent="0.25">
      <c r="A708" s="1"/>
      <c r="B708" s="1"/>
      <c r="C708" s="1"/>
      <c r="D708" s="1"/>
      <c r="E708" s="1"/>
      <c r="F708" s="1"/>
      <c r="G708" s="1"/>
      <c r="H708" s="1"/>
      <c r="I708" s="4"/>
      <c r="J708" s="1"/>
      <c r="K708" s="1"/>
      <c r="L708" s="1"/>
      <c r="M708" s="1"/>
      <c r="N708" s="1"/>
      <c r="O708" s="4"/>
      <c r="P708" s="4"/>
      <c r="Q708" s="4"/>
      <c r="R708" s="1"/>
      <c r="S708" s="108"/>
      <c r="T708" s="108"/>
      <c r="U708" s="108"/>
      <c r="V708" s="108"/>
      <c r="W708" s="108"/>
      <c r="X708" s="108"/>
      <c r="Y708" s="108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62" ht="15.75" x14ac:dyDescent="0.25">
      <c r="A709" s="1"/>
      <c r="B709" s="1" t="s">
        <v>154</v>
      </c>
      <c r="C709" s="1" t="s">
        <v>126</v>
      </c>
      <c r="D709" s="1"/>
      <c r="E709" s="1"/>
      <c r="F709" s="1"/>
      <c r="G709" s="1"/>
      <c r="H709" s="1"/>
      <c r="I709" s="4"/>
      <c r="J709" s="1"/>
      <c r="K709" s="1"/>
      <c r="L709" s="1"/>
      <c r="M709" s="1"/>
      <c r="N709" s="1"/>
      <c r="O709" s="1"/>
      <c r="P709" s="4"/>
      <c r="Q709" s="4" t="s">
        <v>8</v>
      </c>
      <c r="R709" s="1"/>
      <c r="S709" s="970">
        <f>'Rekap1 +tunjangan'!S68</f>
        <v>0</v>
      </c>
      <c r="T709" s="971"/>
      <c r="U709" s="971"/>
      <c r="V709" s="971"/>
      <c r="W709" s="971"/>
      <c r="X709" s="972"/>
      <c r="Y709" s="108"/>
      <c r="Z709" s="1"/>
      <c r="AA709" s="1" t="s">
        <v>169</v>
      </c>
      <c r="AB709" s="1" t="s">
        <v>129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 t="s">
        <v>8</v>
      </c>
      <c r="AU709" s="970">
        <f>'Rekap1 +tunjangan'!AG67</f>
        <v>0</v>
      </c>
      <c r="AV709" s="971"/>
      <c r="AW709" s="971"/>
      <c r="AX709" s="971"/>
      <c r="AY709" s="971"/>
      <c r="AZ709" s="972"/>
    </row>
    <row r="710" spans="1:62" ht="3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08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62" ht="15.7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62" ht="3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08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62" ht="15.75" x14ac:dyDescent="0.25">
      <c r="A713" s="1"/>
      <c r="B713" s="1"/>
      <c r="C713" s="9" t="s">
        <v>4</v>
      </c>
      <c r="D713" s="1"/>
      <c r="E713" s="1"/>
      <c r="F713" s="1"/>
      <c r="G713" s="1"/>
      <c r="H713" s="1"/>
      <c r="I713" s="4"/>
      <c r="J713" s="1"/>
      <c r="K713" s="1"/>
      <c r="L713" s="1"/>
      <c r="M713" s="1"/>
      <c r="N713" s="1"/>
      <c r="O713" s="4"/>
      <c r="P713" s="4"/>
      <c r="Q713" s="39" t="s">
        <v>8</v>
      </c>
      <c r="R713" s="1"/>
      <c r="S713" s="985">
        <f>SUM(S677:X712)</f>
        <v>5362411</v>
      </c>
      <c r="T713" s="986"/>
      <c r="U713" s="986"/>
      <c r="V713" s="986"/>
      <c r="W713" s="986"/>
      <c r="X713" s="987"/>
      <c r="Y713" s="89"/>
      <c r="Z713" s="1"/>
      <c r="AA713" s="9" t="s">
        <v>4</v>
      </c>
      <c r="AB713" s="1"/>
      <c r="AC713" s="1"/>
      <c r="AD713" s="1"/>
      <c r="AE713" s="1"/>
      <c r="AF713" s="4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 t="s">
        <v>8</v>
      </c>
      <c r="AU713" s="985">
        <f>SUM(AU679:AZ712)</f>
        <v>1948800.375</v>
      </c>
      <c r="AV713" s="986"/>
      <c r="AW713" s="986"/>
      <c r="AX713" s="986"/>
      <c r="AY713" s="986"/>
      <c r="AZ713" s="987"/>
      <c r="BC713" s="134">
        <f>AU713-AU689</f>
        <v>1912776.2649999999</v>
      </c>
    </row>
    <row r="714" spans="1:62" ht="16.5" thickBot="1" x14ac:dyDescent="0.3">
      <c r="A714" s="1"/>
      <c r="B714" s="1"/>
      <c r="C714" s="1"/>
      <c r="D714" s="1"/>
      <c r="E714" s="1"/>
      <c r="F714" s="1"/>
      <c r="G714" s="1"/>
      <c r="H714" s="1"/>
      <c r="I714" s="39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39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62" ht="21" thickTop="1" x14ac:dyDescent="0.3">
      <c r="A715" s="19"/>
      <c r="B715" s="973"/>
      <c r="C715" s="974"/>
      <c r="D715" s="974"/>
      <c r="E715" s="974"/>
      <c r="F715" s="974"/>
      <c r="G715" s="1006" t="s">
        <v>130</v>
      </c>
      <c r="H715" s="1006"/>
      <c r="I715" s="1006"/>
      <c r="J715" s="1006"/>
      <c r="K715" s="1006"/>
      <c r="L715" s="1006"/>
      <c r="M715" s="1006"/>
      <c r="N715" s="1006"/>
      <c r="O715" s="1006"/>
      <c r="P715" s="1006"/>
      <c r="Q715" s="1006"/>
      <c r="R715" s="1006"/>
      <c r="S715" s="1006"/>
      <c r="T715" s="1006"/>
      <c r="U715" s="1006"/>
      <c r="V715" s="1006"/>
      <c r="W715" s="1006"/>
      <c r="X715" s="1008"/>
      <c r="Y715" s="126"/>
      <c r="Z715" s="1010" t="s">
        <v>8</v>
      </c>
      <c r="AA715" s="974"/>
      <c r="AB715" s="981">
        <f>S713-AU713</f>
        <v>3413610.625</v>
      </c>
      <c r="AC715" s="981"/>
      <c r="AD715" s="981"/>
      <c r="AE715" s="981"/>
      <c r="AF715" s="981"/>
      <c r="AG715" s="981"/>
      <c r="AH715" s="981"/>
      <c r="AI715" s="981"/>
      <c r="AJ715" s="981"/>
      <c r="AK715" s="981"/>
      <c r="AL715" s="981"/>
      <c r="AM715" s="981"/>
      <c r="AN715" s="981"/>
      <c r="AO715" s="981"/>
      <c r="AP715" s="112"/>
      <c r="AQ715" s="112"/>
      <c r="AR715" s="112"/>
      <c r="AS715" s="113"/>
      <c r="AT715" s="113"/>
      <c r="AU715" s="113"/>
      <c r="AV715" s="113"/>
      <c r="AW715" s="113"/>
      <c r="AX715" s="113"/>
      <c r="AY715" s="113"/>
      <c r="AZ715" s="114"/>
      <c r="BD715" s="1012"/>
      <c r="BE715" s="989"/>
      <c r="BF715" s="989"/>
      <c r="BG715" s="989"/>
      <c r="BH715" s="989"/>
      <c r="BI715" s="989"/>
      <c r="BJ715" s="989"/>
    </row>
    <row r="716" spans="1:62" ht="21" thickBot="1" x14ac:dyDescent="0.35">
      <c r="A716" s="34"/>
      <c r="B716" s="975"/>
      <c r="C716" s="976"/>
      <c r="D716" s="976"/>
      <c r="E716" s="976"/>
      <c r="F716" s="976"/>
      <c r="G716" s="1007"/>
      <c r="H716" s="1007"/>
      <c r="I716" s="1007"/>
      <c r="J716" s="1007"/>
      <c r="K716" s="1007"/>
      <c r="L716" s="1007"/>
      <c r="M716" s="1007"/>
      <c r="N716" s="1007"/>
      <c r="O716" s="1007"/>
      <c r="P716" s="1007"/>
      <c r="Q716" s="1007"/>
      <c r="R716" s="1007"/>
      <c r="S716" s="1007"/>
      <c r="T716" s="1007"/>
      <c r="U716" s="1007"/>
      <c r="V716" s="1007"/>
      <c r="W716" s="1007"/>
      <c r="X716" s="1009"/>
      <c r="Y716" s="128"/>
      <c r="Z716" s="1011"/>
      <c r="AA716" s="976"/>
      <c r="AB716" s="982"/>
      <c r="AC716" s="982"/>
      <c r="AD716" s="982"/>
      <c r="AE716" s="982"/>
      <c r="AF716" s="982"/>
      <c r="AG716" s="982"/>
      <c r="AH716" s="982"/>
      <c r="AI716" s="982"/>
      <c r="AJ716" s="982"/>
      <c r="AK716" s="982"/>
      <c r="AL716" s="982"/>
      <c r="AM716" s="982"/>
      <c r="AN716" s="982"/>
      <c r="AO716" s="982"/>
      <c r="AP716" s="116"/>
      <c r="AQ716" s="116"/>
      <c r="AR716" s="116"/>
      <c r="AS716" s="117"/>
      <c r="AT716" s="117"/>
      <c r="AU716" s="117"/>
      <c r="AV716" s="117"/>
      <c r="AW716" s="117"/>
      <c r="AX716" s="117"/>
      <c r="AY716" s="117"/>
      <c r="AZ716" s="118"/>
    </row>
    <row r="717" spans="1:62" ht="16.5" thickTop="1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62" ht="15.75" x14ac:dyDescent="0.25">
      <c r="B718" s="1" t="s">
        <v>170</v>
      </c>
      <c r="C718" s="1" t="s">
        <v>155</v>
      </c>
      <c r="D718" s="1"/>
      <c r="E718" s="1"/>
      <c r="F718" s="1"/>
      <c r="G718" s="1"/>
      <c r="H718" s="1"/>
      <c r="I718" s="4"/>
      <c r="J718" s="1"/>
      <c r="K718" s="1"/>
      <c r="L718" s="1"/>
      <c r="M718" s="1"/>
      <c r="N718" s="1"/>
      <c r="O718" s="4"/>
      <c r="P718" s="4"/>
      <c r="Q718" s="4"/>
      <c r="R718" s="1"/>
      <c r="S718" s="108"/>
      <c r="T718" s="108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62" ht="15.75" x14ac:dyDescent="0.25">
      <c r="B719" s="1">
        <v>1</v>
      </c>
      <c r="C719" s="1" t="s">
        <v>555</v>
      </c>
      <c r="D719" s="1"/>
      <c r="E719" s="1"/>
      <c r="F719" s="1"/>
      <c r="G719" s="1"/>
      <c r="H719" s="1"/>
      <c r="I719" s="4"/>
      <c r="J719" s="1"/>
      <c r="K719" s="1"/>
      <c r="L719" s="1"/>
      <c r="M719" s="1"/>
      <c r="N719" s="1"/>
      <c r="O719" s="4"/>
      <c r="P719" s="4"/>
      <c r="Q719" s="4"/>
      <c r="R719" s="1"/>
      <c r="S719" s="108"/>
      <c r="T719" s="108"/>
      <c r="U719" s="108"/>
      <c r="V719" s="108"/>
      <c r="W719" s="108"/>
      <c r="X719" s="108"/>
      <c r="Y719" s="1"/>
      <c r="Z719" s="1"/>
      <c r="AA719" s="1">
        <v>2</v>
      </c>
      <c r="AB719" s="1" t="s">
        <v>171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983">
        <v>0.6</v>
      </c>
      <c r="AS719" s="983"/>
      <c r="AT719" s="1" t="s">
        <v>8</v>
      </c>
      <c r="AU719" s="970">
        <f>'DPLK (urut)'!F43</f>
        <v>288216.99</v>
      </c>
      <c r="AV719" s="971"/>
      <c r="AW719" s="971"/>
      <c r="AX719" s="971"/>
      <c r="AY719" s="971"/>
      <c r="AZ719" s="972"/>
    </row>
    <row r="720" spans="1:62" ht="3" customHeight="1" x14ac:dyDescent="0.25">
      <c r="B720" s="1"/>
      <c r="C720" s="1"/>
      <c r="D720" s="1"/>
      <c r="E720" s="1"/>
      <c r="F720" s="1"/>
      <c r="G720" s="1"/>
      <c r="H720" s="1"/>
      <c r="I720" s="4"/>
      <c r="J720" s="1"/>
      <c r="K720" s="1"/>
      <c r="L720" s="1"/>
      <c r="M720" s="1"/>
      <c r="N720" s="1"/>
      <c r="O720" s="4"/>
      <c r="P720" s="4"/>
      <c r="Q720" s="4"/>
      <c r="R720" s="1"/>
      <c r="S720" s="108"/>
      <c r="T720" s="108"/>
      <c r="U720" s="108"/>
      <c r="V720" s="108"/>
      <c r="W720" s="108"/>
      <c r="X720" s="108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x14ac:dyDescent="0.25">
      <c r="B721" s="1"/>
      <c r="C721" s="1" t="s">
        <v>127</v>
      </c>
      <c r="D721" s="1"/>
      <c r="E721" s="1"/>
      <c r="F721" s="1"/>
      <c r="G721" s="1"/>
      <c r="H721" s="1"/>
      <c r="I721" s="4"/>
      <c r="J721" s="1"/>
      <c r="K721" s="1"/>
      <c r="L721" s="1"/>
      <c r="M721" s="1"/>
      <c r="N721" s="1"/>
      <c r="O721" s="969">
        <v>3.0000000000000001E-3</v>
      </c>
      <c r="P721" s="969"/>
      <c r="Q721" s="4" t="s">
        <v>8</v>
      </c>
      <c r="R721" s="1"/>
      <c r="S721" s="970">
        <f>'BPJS Ketenagakerjaan'!F49</f>
        <v>10807.233</v>
      </c>
      <c r="T721" s="971"/>
      <c r="U721" s="971"/>
      <c r="V721" s="971"/>
      <c r="W721" s="971"/>
      <c r="X721" s="972"/>
      <c r="Y721" s="1"/>
      <c r="Z721" s="1"/>
      <c r="AA721" s="1">
        <v>3</v>
      </c>
      <c r="AB721" s="1" t="s">
        <v>186</v>
      </c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983">
        <v>0.05</v>
      </c>
      <c r="AO721" s="984"/>
      <c r="AP721" s="1"/>
      <c r="AQ721" s="1"/>
      <c r="AR721" s="1"/>
      <c r="AS721" s="1"/>
      <c r="AT721" s="1" t="s">
        <v>8</v>
      </c>
      <c r="AU721" s="970">
        <v>0</v>
      </c>
      <c r="AV721" s="971"/>
      <c r="AW721" s="971"/>
      <c r="AX721" s="971"/>
      <c r="AY721" s="971"/>
      <c r="AZ721" s="972"/>
    </row>
    <row r="722" spans="1:52" ht="3" customHeight="1" x14ac:dyDescent="0.25">
      <c r="B722" s="1"/>
      <c r="C722" s="1"/>
      <c r="D722" s="1"/>
      <c r="E722" s="1"/>
      <c r="F722" s="1"/>
      <c r="G722" s="1"/>
      <c r="H722" s="1"/>
      <c r="I722" s="4"/>
      <c r="J722" s="1"/>
      <c r="K722" s="1"/>
      <c r="L722" s="1"/>
      <c r="M722" s="1"/>
      <c r="N722" s="1"/>
      <c r="O722" s="109"/>
      <c r="P722" s="109"/>
      <c r="Q722" s="4"/>
      <c r="R722" s="1"/>
      <c r="S722" s="106"/>
      <c r="T722" s="106"/>
      <c r="U722" s="106"/>
      <c r="V722" s="106"/>
      <c r="W722" s="106"/>
      <c r="X722" s="106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x14ac:dyDescent="0.25">
      <c r="B723" s="1"/>
      <c r="C723" s="1" t="s">
        <v>131</v>
      </c>
      <c r="D723" s="1"/>
      <c r="E723" s="1"/>
      <c r="F723" s="1"/>
      <c r="G723" s="1"/>
      <c r="H723" s="1"/>
      <c r="I723" s="4"/>
      <c r="J723" s="1"/>
      <c r="K723" s="1"/>
      <c r="L723" s="1"/>
      <c r="M723" s="1"/>
      <c r="N723" s="1"/>
      <c r="O723" s="969">
        <v>8.8999999999999999E-3</v>
      </c>
      <c r="P723" s="969"/>
      <c r="Q723" s="4" t="s">
        <v>8</v>
      </c>
      <c r="R723" s="1"/>
      <c r="S723" s="970">
        <f>'BPJS Ketenagakerjaan'!H49</f>
        <v>32061.457900000001</v>
      </c>
      <c r="T723" s="971"/>
      <c r="U723" s="971"/>
      <c r="V723" s="971"/>
      <c r="W723" s="971"/>
      <c r="X723" s="972"/>
      <c r="Y723" s="1"/>
      <c r="Z723" s="1"/>
      <c r="AA723" s="1">
        <v>4</v>
      </c>
      <c r="AB723" s="1" t="s">
        <v>560</v>
      </c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 t="s">
        <v>8</v>
      </c>
      <c r="AU723" s="970">
        <f>'BPJS Kesehatan'!G55</f>
        <v>144096.44</v>
      </c>
      <c r="AV723" s="971"/>
      <c r="AW723" s="971"/>
      <c r="AX723" s="971"/>
      <c r="AY723" s="971"/>
      <c r="AZ723" s="972"/>
    </row>
    <row r="724" spans="1:52" ht="3" customHeight="1" x14ac:dyDescent="0.25">
      <c r="B724" s="1"/>
      <c r="C724" s="1"/>
      <c r="D724" s="1"/>
      <c r="E724" s="1"/>
      <c r="F724" s="1"/>
      <c r="G724" s="1"/>
      <c r="H724" s="1"/>
      <c r="I724" s="4"/>
      <c r="J724" s="1"/>
      <c r="K724" s="1"/>
      <c r="L724" s="1"/>
      <c r="M724" s="1"/>
      <c r="N724" s="1"/>
      <c r="O724" s="109"/>
      <c r="P724" s="109"/>
      <c r="Q724" s="4"/>
      <c r="R724" s="1"/>
      <c r="S724" s="106"/>
      <c r="T724" s="106"/>
      <c r="U724" s="106"/>
      <c r="V724" s="106"/>
      <c r="W724" s="106"/>
      <c r="X724" s="106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x14ac:dyDescent="0.25">
      <c r="B725" s="1"/>
      <c r="C725" s="1" t="s">
        <v>156</v>
      </c>
      <c r="D725" s="1"/>
      <c r="E725" s="1"/>
      <c r="F725" s="1"/>
      <c r="G725" s="1"/>
      <c r="H725" s="1"/>
      <c r="I725" s="4"/>
      <c r="J725" s="1"/>
      <c r="K725" s="1"/>
      <c r="L725" s="1"/>
      <c r="M725" s="1"/>
      <c r="N725" s="1"/>
      <c r="O725" s="969">
        <v>3.6999999999999998E-2</v>
      </c>
      <c r="P725" s="969"/>
      <c r="Q725" s="4" t="s">
        <v>8</v>
      </c>
      <c r="R725" s="1"/>
      <c r="S725" s="970">
        <f>'BPJS Ketenagakerjaan'!M49</f>
        <v>133289.20699999999</v>
      </c>
      <c r="T725" s="971"/>
      <c r="U725" s="971"/>
      <c r="V725" s="971"/>
      <c r="W725" s="971"/>
      <c r="X725" s="972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3" customHeight="1" x14ac:dyDescent="0.25">
      <c r="B726" s="1"/>
      <c r="C726" s="1"/>
      <c r="D726" s="1"/>
      <c r="E726" s="1"/>
      <c r="F726" s="1"/>
      <c r="G726" s="1"/>
      <c r="H726" s="1"/>
      <c r="I726" s="4"/>
      <c r="J726" s="1"/>
      <c r="K726" s="1"/>
      <c r="L726" s="1"/>
      <c r="M726" s="1"/>
      <c r="N726" s="1"/>
      <c r="O726" s="507"/>
      <c r="P726" s="507"/>
      <c r="Q726" s="4"/>
      <c r="R726" s="1"/>
      <c r="S726" s="508"/>
      <c r="T726" s="508"/>
      <c r="U726" s="508"/>
      <c r="V726" s="508"/>
      <c r="W726" s="508"/>
      <c r="X726" s="508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x14ac:dyDescent="0.25">
      <c r="B727" s="1"/>
      <c r="C727" s="1" t="s">
        <v>602</v>
      </c>
      <c r="D727" s="1"/>
      <c r="E727" s="1"/>
      <c r="F727" s="1"/>
      <c r="G727" s="1"/>
      <c r="H727" s="1"/>
      <c r="I727" s="4"/>
      <c r="J727" s="1"/>
      <c r="K727" s="1"/>
      <c r="L727" s="1"/>
      <c r="M727" s="1"/>
      <c r="N727" s="1"/>
      <c r="O727" s="969">
        <v>0.02</v>
      </c>
      <c r="P727" s="969"/>
      <c r="Q727" s="4" t="s">
        <v>8</v>
      </c>
      <c r="R727" s="1"/>
      <c r="S727" s="970">
        <f>'BPJS Ketenagakerjaan'!R49</f>
        <v>72048.22</v>
      </c>
      <c r="T727" s="971"/>
      <c r="U727" s="971"/>
      <c r="V727" s="971"/>
      <c r="W727" s="971"/>
      <c r="X727" s="972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30" spans="1:52" ht="15.7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2" ht="18.75" x14ac:dyDescent="0.3">
      <c r="A731" s="1"/>
      <c r="B731" s="1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 t="s">
        <v>350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1"/>
      <c r="AY731" s="1"/>
    </row>
    <row r="732" spans="1:52" ht="15.75" x14ac:dyDescent="0.25">
      <c r="A732" s="1"/>
      <c r="B732" s="1"/>
      <c r="C732" s="1"/>
      <c r="D732" s="1"/>
      <c r="E732" s="1"/>
      <c r="F732" s="1"/>
      <c r="G732" s="1"/>
      <c r="H732" s="1"/>
      <c r="I732" s="39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2" ht="22.5" x14ac:dyDescent="0.3">
      <c r="A733" s="1"/>
      <c r="B733" s="1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1" t="s">
        <v>15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  <c r="AP733" s="70"/>
      <c r="AQ733" s="70"/>
      <c r="AR733" s="70"/>
      <c r="AS733" s="70"/>
      <c r="AT733" s="70"/>
      <c r="AU733" s="70"/>
      <c r="AV733" s="70"/>
      <c r="AW733" s="70"/>
      <c r="AX733" s="1"/>
      <c r="AY733" s="1"/>
    </row>
    <row r="734" spans="1:52" ht="15.75" x14ac:dyDescent="0.25">
      <c r="A734" s="1"/>
      <c r="B734" s="1"/>
      <c r="C734" s="1"/>
      <c r="D734" s="1"/>
      <c r="E734" s="1"/>
      <c r="F734" s="1"/>
      <c r="G734" s="1"/>
      <c r="H734" s="1"/>
      <c r="I734" s="39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2" ht="15.75" x14ac:dyDescent="0.25">
      <c r="A735" s="1"/>
      <c r="B735" s="5"/>
      <c r="C735" s="6" t="s">
        <v>7</v>
      </c>
      <c r="D735" s="7"/>
      <c r="E735" s="7"/>
      <c r="F735" s="7"/>
      <c r="G735" s="7"/>
      <c r="H735" s="7"/>
      <c r="I735" s="11" t="s">
        <v>8</v>
      </c>
      <c r="J735" s="7"/>
      <c r="K735" s="994" t="str">
        <f>'Rekap1 +tunjangan'!B71</f>
        <v>FERRY MARGANA</v>
      </c>
      <c r="L735" s="995"/>
      <c r="M735" s="995"/>
      <c r="N735" s="995"/>
      <c r="O735" s="995"/>
      <c r="P735" s="995"/>
      <c r="Q735" s="995"/>
      <c r="R735" s="995"/>
      <c r="S735" s="995"/>
      <c r="T735" s="995"/>
      <c r="U735" s="995"/>
      <c r="V735" s="995"/>
      <c r="W735" s="995"/>
      <c r="X735" s="996"/>
      <c r="Y735" s="90"/>
      <c r="Z735" s="1"/>
      <c r="AA735" s="8" t="str">
        <f>AA6</f>
        <v>Divisi</v>
      </c>
      <c r="AB735" s="7"/>
      <c r="AC735" s="7"/>
      <c r="AD735" s="7"/>
      <c r="AE735" s="7"/>
      <c r="AF735" s="11" t="s">
        <v>8</v>
      </c>
      <c r="AG735" s="7"/>
      <c r="AH735" s="994" t="str">
        <f>AH6</f>
        <v>UMUM &amp; ASET</v>
      </c>
      <c r="AI735" s="994"/>
      <c r="AJ735" s="994"/>
      <c r="AK735" s="994"/>
      <c r="AL735" s="994"/>
      <c r="AM735" s="994"/>
      <c r="AN735" s="994"/>
      <c r="AO735" s="994"/>
      <c r="AP735" s="994"/>
      <c r="AQ735" s="994"/>
      <c r="AR735" s="994"/>
      <c r="AS735" s="994"/>
      <c r="AT735" s="994"/>
      <c r="AU735" s="994"/>
      <c r="AV735" s="994"/>
      <c r="AW735" s="994"/>
      <c r="AX735" s="994"/>
      <c r="AY735" s="1004"/>
    </row>
    <row r="736" spans="1:52" ht="3" customHeight="1" x14ac:dyDescent="0.25">
      <c r="A736" s="1"/>
      <c r="B736" s="1"/>
      <c r="C736" s="1"/>
      <c r="D736" s="1"/>
      <c r="E736" s="1"/>
      <c r="F736" s="1"/>
      <c r="G736" s="1"/>
      <c r="H736" s="1"/>
      <c r="I736" s="10"/>
      <c r="J736" s="1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1"/>
      <c r="AA736" s="2"/>
      <c r="AB736" s="1"/>
      <c r="AC736" s="1"/>
      <c r="AD736" s="1"/>
      <c r="AE736" s="1"/>
      <c r="AF736" s="12"/>
      <c r="AG736" s="1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1"/>
      <c r="AY736" s="1"/>
    </row>
    <row r="737" spans="1:52" ht="15.75" x14ac:dyDescent="0.25">
      <c r="A737" s="1"/>
      <c r="B737" s="5"/>
      <c r="C737" s="6" t="s">
        <v>21</v>
      </c>
      <c r="D737" s="7"/>
      <c r="E737" s="7"/>
      <c r="F737" s="7"/>
      <c r="G737" s="7"/>
      <c r="H737" s="7"/>
      <c r="I737" s="11" t="s">
        <v>8</v>
      </c>
      <c r="J737" s="7"/>
      <c r="K737" s="994" t="s">
        <v>135</v>
      </c>
      <c r="L737" s="995"/>
      <c r="M737" s="995"/>
      <c r="N737" s="995"/>
      <c r="O737" s="995"/>
      <c r="P737" s="995"/>
      <c r="Q737" s="995"/>
      <c r="R737" s="995"/>
      <c r="S737" s="995"/>
      <c r="T737" s="995"/>
      <c r="U737" s="995"/>
      <c r="V737" s="995"/>
      <c r="W737" s="995"/>
      <c r="X737" s="996"/>
      <c r="Y737" s="90"/>
      <c r="Z737" s="1"/>
      <c r="AA737" s="8" t="s">
        <v>12</v>
      </c>
      <c r="AB737" s="7"/>
      <c r="AC737" s="7"/>
      <c r="AD737" s="7"/>
      <c r="AE737" s="7"/>
      <c r="AF737" s="11" t="s">
        <v>8</v>
      </c>
      <c r="AG737" s="7"/>
      <c r="AH737" s="997">
        <f>AH671</f>
        <v>42659</v>
      </c>
      <c r="AI737" s="997"/>
      <c r="AJ737" s="997"/>
      <c r="AK737" s="997"/>
      <c r="AL737" s="997"/>
      <c r="AM737" s="67" t="s">
        <v>18</v>
      </c>
      <c r="AN737" s="7"/>
      <c r="AO737" s="997">
        <f>AO671</f>
        <v>42689</v>
      </c>
      <c r="AP737" s="997"/>
      <c r="AQ737" s="997"/>
      <c r="AR737" s="997"/>
      <c r="AS737" s="997"/>
      <c r="AT737" s="68"/>
      <c r="AU737" s="68"/>
      <c r="AV737" s="68"/>
      <c r="AW737" s="68"/>
      <c r="AX737" s="7"/>
      <c r="AY737" s="74"/>
    </row>
    <row r="738" spans="1:52" ht="3" customHeight="1" x14ac:dyDescent="0.25">
      <c r="A738" s="1"/>
      <c r="B738" s="1"/>
      <c r="C738" s="1"/>
      <c r="D738" s="1"/>
      <c r="E738" s="1"/>
      <c r="F738" s="1"/>
      <c r="G738" s="1"/>
      <c r="H738" s="1"/>
      <c r="I738" s="10"/>
      <c r="J738" s="1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1"/>
      <c r="AA738" s="2"/>
      <c r="AB738" s="1"/>
      <c r="AC738" s="1"/>
      <c r="AD738" s="1"/>
      <c r="AE738" s="1"/>
      <c r="AF738" s="12"/>
      <c r="AG738" s="1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1"/>
      <c r="AY738" s="1"/>
    </row>
    <row r="739" spans="1:52" ht="15.75" x14ac:dyDescent="0.25">
      <c r="A739" s="1"/>
      <c r="B739" s="5"/>
      <c r="C739" s="6" t="s">
        <v>6</v>
      </c>
      <c r="D739" s="7"/>
      <c r="E739" s="7"/>
      <c r="F739" s="7"/>
      <c r="G739" s="7"/>
      <c r="H739" s="7"/>
      <c r="I739" s="11" t="s">
        <v>8</v>
      </c>
      <c r="J739" s="7"/>
      <c r="K739" s="999"/>
      <c r="L739" s="1000"/>
      <c r="M739" s="1000"/>
      <c r="N739" s="1000"/>
      <c r="O739" s="1000"/>
      <c r="P739" s="1000"/>
      <c r="Q739" s="1000"/>
      <c r="R739" s="1000"/>
      <c r="S739" s="1000"/>
      <c r="T739" s="1000"/>
      <c r="U739" s="1000"/>
      <c r="V739" s="1000"/>
      <c r="W739" s="1000"/>
      <c r="X739" s="1001"/>
      <c r="Y739" s="91"/>
      <c r="Z739" s="1"/>
      <c r="AA739" s="8" t="s">
        <v>13</v>
      </c>
      <c r="AB739" s="7"/>
      <c r="AC739" s="7"/>
      <c r="AD739" s="7"/>
      <c r="AE739" s="7"/>
      <c r="AF739" s="11" t="s">
        <v>8</v>
      </c>
      <c r="AG739" s="7"/>
      <c r="AH739" s="1002">
        <f>'Rekap1 +tunjangan'!C71</f>
        <v>42305</v>
      </c>
      <c r="AI739" s="997"/>
      <c r="AJ739" s="997"/>
      <c r="AK739" s="997"/>
      <c r="AL739" s="997"/>
      <c r="AM739" s="997"/>
      <c r="AN739" s="997"/>
      <c r="AO739" s="997"/>
      <c r="AP739" s="997"/>
      <c r="AQ739" s="997"/>
      <c r="AR739" s="997"/>
      <c r="AS739" s="997"/>
      <c r="AT739" s="997"/>
      <c r="AU739" s="997"/>
      <c r="AV739" s="997"/>
      <c r="AW739" s="997"/>
      <c r="AX739" s="7"/>
      <c r="AY739" s="74"/>
    </row>
    <row r="740" spans="1:52" ht="3" customHeight="1" x14ac:dyDescent="0.25">
      <c r="A740" s="1"/>
      <c r="B740" s="1"/>
      <c r="C740" s="1"/>
      <c r="D740" s="1"/>
      <c r="E740" s="1"/>
      <c r="F740" s="1"/>
      <c r="G740" s="1"/>
      <c r="H740" s="1"/>
      <c r="I740" s="10"/>
      <c r="J740" s="1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1"/>
      <c r="AA740" s="2"/>
      <c r="AB740" s="1"/>
      <c r="AC740" s="1"/>
      <c r="AD740" s="1"/>
      <c r="AE740" s="1"/>
      <c r="AF740" s="12"/>
      <c r="AG740" s="1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1"/>
      <c r="AY740" s="1"/>
    </row>
    <row r="741" spans="1:52" ht="15.75" x14ac:dyDescent="0.25">
      <c r="A741" s="1"/>
      <c r="B741" s="5"/>
      <c r="C741" s="6" t="s">
        <v>104</v>
      </c>
      <c r="D741" s="7"/>
      <c r="E741" s="7"/>
      <c r="F741" s="7"/>
      <c r="G741" s="7"/>
      <c r="H741" s="7"/>
      <c r="I741" s="87" t="s">
        <v>8</v>
      </c>
      <c r="J741" s="7"/>
      <c r="K741" s="994" t="s">
        <v>116</v>
      </c>
      <c r="L741" s="995"/>
      <c r="M741" s="995"/>
      <c r="N741" s="995"/>
      <c r="O741" s="995"/>
      <c r="P741" s="995"/>
      <c r="Q741" s="995"/>
      <c r="R741" s="995"/>
      <c r="S741" s="995"/>
      <c r="T741" s="995"/>
      <c r="U741" s="995"/>
      <c r="V741" s="995"/>
      <c r="W741" s="995"/>
      <c r="X741" s="996"/>
      <c r="Y741" s="90"/>
      <c r="Z741" s="1"/>
      <c r="AA741" s="8" t="s">
        <v>14</v>
      </c>
      <c r="AB741" s="7"/>
      <c r="AC741" s="7"/>
      <c r="AD741" s="7"/>
      <c r="AE741" s="7"/>
      <c r="AF741" s="11" t="s">
        <v>8</v>
      </c>
      <c r="AG741" s="7"/>
      <c r="AH741" s="1064" t="s">
        <v>492</v>
      </c>
      <c r="AI741" s="994"/>
      <c r="AJ741" s="994"/>
      <c r="AK741" s="994"/>
      <c r="AL741" s="994"/>
      <c r="AM741" s="994"/>
      <c r="AN741" s="67" t="s">
        <v>161</v>
      </c>
      <c r="AO741" s="67"/>
      <c r="AP741" s="67"/>
      <c r="AQ741" s="67"/>
      <c r="AR741" s="67"/>
      <c r="AS741" s="67"/>
      <c r="AT741" s="67"/>
      <c r="AU741" s="67"/>
      <c r="AV741" s="67"/>
      <c r="AW741" s="67"/>
      <c r="AX741" s="7"/>
      <c r="AY741" s="74"/>
    </row>
    <row r="742" spans="1:52" ht="15.75" x14ac:dyDescent="0.25">
      <c r="A742" s="1"/>
      <c r="B742" s="1"/>
      <c r="C742" s="1"/>
      <c r="D742" s="1"/>
      <c r="E742" s="1"/>
      <c r="F742" s="1"/>
      <c r="G742" s="1"/>
      <c r="H742" s="1"/>
      <c r="I742" s="39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2" ht="15.75" x14ac:dyDescent="0.25">
      <c r="A743" s="1"/>
      <c r="B743" s="1" t="s">
        <v>167</v>
      </c>
      <c r="C743" s="1" t="s">
        <v>0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4"/>
      <c r="Q743" s="4" t="s">
        <v>8</v>
      </c>
      <c r="R743" s="1"/>
      <c r="S743" s="970">
        <f>'Rekap1 +tunjangan'!E71</f>
        <v>3078057</v>
      </c>
      <c r="T743" s="971"/>
      <c r="U743" s="971"/>
      <c r="V743" s="971"/>
      <c r="W743" s="971"/>
      <c r="X743" s="972"/>
      <c r="Y743" s="108"/>
      <c r="Z743" s="1"/>
      <c r="AA743" s="1" t="s">
        <v>166</v>
      </c>
      <c r="AB743" s="1" t="s">
        <v>153</v>
      </c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3" customHeight="1" x14ac:dyDescent="0.25">
      <c r="A744" s="1"/>
      <c r="B744" s="1"/>
      <c r="C744" s="1"/>
      <c r="D744" s="1"/>
      <c r="E744" s="1"/>
      <c r="F744" s="1"/>
      <c r="G744" s="1"/>
      <c r="H744" s="1"/>
      <c r="I744" s="39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x14ac:dyDescent="0.25">
      <c r="A745" s="1"/>
      <c r="B745" s="1" t="s">
        <v>168</v>
      </c>
      <c r="C745" s="1" t="s">
        <v>125</v>
      </c>
      <c r="D745" s="1"/>
      <c r="E745" s="1"/>
      <c r="F745" s="1"/>
      <c r="G745" s="1"/>
      <c r="H745" s="1"/>
      <c r="I745" s="1"/>
      <c r="J745" s="1"/>
      <c r="K745" s="16"/>
      <c r="L745" s="16"/>
      <c r="M745" s="16"/>
      <c r="N745" s="16"/>
      <c r="O745" s="1"/>
      <c r="P745" s="4"/>
      <c r="Q745" s="4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 t="s">
        <v>108</v>
      </c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 t="s">
        <v>8</v>
      </c>
      <c r="AU745" s="970">
        <v>0</v>
      </c>
      <c r="AV745" s="971"/>
      <c r="AW745" s="971"/>
      <c r="AX745" s="971"/>
      <c r="AY745" s="971"/>
      <c r="AZ745" s="972"/>
    </row>
    <row r="746" spans="1:52" ht="3" customHeight="1" x14ac:dyDescent="0.25">
      <c r="A746" s="1"/>
      <c r="B746" s="1"/>
      <c r="C746" s="1"/>
      <c r="D746" s="1"/>
      <c r="E746" s="1"/>
      <c r="F746" s="1"/>
      <c r="G746" s="1"/>
      <c r="H746" s="1"/>
      <c r="I746" s="4"/>
      <c r="J746" s="1"/>
      <c r="K746" s="39"/>
      <c r="L746" s="39"/>
      <c r="M746" s="39"/>
      <c r="N746" s="39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39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x14ac:dyDescent="0.25">
      <c r="A747" s="1"/>
      <c r="B747" s="1"/>
      <c r="C747" s="1" t="s">
        <v>20</v>
      </c>
      <c r="D747" s="1"/>
      <c r="E747" s="1"/>
      <c r="F747" s="1"/>
      <c r="G747" s="1"/>
      <c r="H747" s="1"/>
      <c r="I747" s="4"/>
      <c r="J747" s="1"/>
      <c r="K747" s="1"/>
      <c r="L747" s="1"/>
      <c r="M747" s="1"/>
      <c r="N747" s="1"/>
      <c r="O747" s="1"/>
      <c r="P747" s="4"/>
      <c r="Q747" s="4" t="s">
        <v>8</v>
      </c>
      <c r="R747" s="1"/>
      <c r="S747" s="970">
        <f>'Rekap1 +tunjangan'!G71</f>
        <v>400000</v>
      </c>
      <c r="T747" s="971"/>
      <c r="U747" s="971"/>
      <c r="V747" s="971"/>
      <c r="W747" s="971"/>
      <c r="X747" s="972"/>
      <c r="Y747" s="108"/>
      <c r="Z747" s="1"/>
      <c r="AA747" s="1"/>
      <c r="AB747" s="1" t="s">
        <v>550</v>
      </c>
      <c r="AC747" s="1"/>
      <c r="AD747" s="1"/>
      <c r="AE747" s="1"/>
      <c r="AF747" s="4"/>
      <c r="AG747" s="15"/>
      <c r="AH747" s="16"/>
      <c r="AI747" s="16"/>
      <c r="AJ747" s="992"/>
      <c r="AK747" s="993"/>
      <c r="AL747" s="16"/>
      <c r="AM747" s="16"/>
      <c r="AN747" s="16"/>
      <c r="AO747" s="15"/>
      <c r="AP747" s="992"/>
      <c r="AQ747" s="993"/>
      <c r="AR747" s="107"/>
      <c r="AS747" s="1"/>
      <c r="AT747" s="1" t="s">
        <v>8</v>
      </c>
      <c r="AU747" s="970">
        <f>'Rekap1 +tunjangan'!AM71</f>
        <v>34780.57</v>
      </c>
      <c r="AV747" s="971"/>
      <c r="AW747" s="971"/>
      <c r="AX747" s="971"/>
      <c r="AY747" s="971"/>
      <c r="AZ747" s="972"/>
    </row>
    <row r="748" spans="1:52" ht="3" customHeight="1" x14ac:dyDescent="0.25">
      <c r="A748" s="1"/>
      <c r="B748" s="1"/>
      <c r="C748" s="1"/>
      <c r="D748" s="1"/>
      <c r="E748" s="1"/>
      <c r="F748" s="1"/>
      <c r="G748" s="1"/>
      <c r="H748" s="1"/>
      <c r="I748" s="4"/>
      <c r="J748" s="1"/>
      <c r="K748" s="1"/>
      <c r="L748" s="1"/>
      <c r="M748" s="15"/>
      <c r="N748" s="15"/>
      <c r="O748" s="1"/>
      <c r="P748" s="4"/>
      <c r="Q748" s="4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39"/>
      <c r="AG748" s="1"/>
      <c r="AH748" s="1"/>
      <c r="AI748" s="1"/>
      <c r="AJ748" s="1">
        <v>0</v>
      </c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>
        <v>0</v>
      </c>
      <c r="AX748" s="1"/>
      <c r="AY748" s="1"/>
      <c r="AZ748" s="1"/>
    </row>
    <row r="749" spans="1:52" ht="15.75" x14ac:dyDescent="0.25">
      <c r="A749" s="1"/>
      <c r="B749" s="1"/>
      <c r="C749" s="1" t="s">
        <v>41</v>
      </c>
      <c r="D749" s="1"/>
      <c r="E749" s="1"/>
      <c r="F749" s="1"/>
      <c r="G749" s="1"/>
      <c r="H749" s="1"/>
      <c r="I749" s="4"/>
      <c r="J749" s="1"/>
      <c r="K749" s="1"/>
      <c r="L749" s="1"/>
      <c r="M749" s="1"/>
      <c r="N749" s="1"/>
      <c r="O749" s="1"/>
      <c r="P749" s="4"/>
      <c r="Q749" s="4" t="s">
        <v>8</v>
      </c>
      <c r="R749" s="1"/>
      <c r="S749" s="970">
        <f>'Rekap1 +tunjangan'!H71</f>
        <v>0</v>
      </c>
      <c r="T749" s="971"/>
      <c r="U749" s="971"/>
      <c r="V749" s="971"/>
      <c r="W749" s="971"/>
      <c r="X749" s="972"/>
      <c r="Y749" s="108"/>
      <c r="Z749" s="1"/>
      <c r="AA749" s="1"/>
      <c r="AB749" s="1" t="s">
        <v>88</v>
      </c>
      <c r="AC749" s="1"/>
      <c r="AD749" s="1"/>
      <c r="AE749" s="1"/>
      <c r="AF749" s="4"/>
      <c r="AG749" s="15"/>
      <c r="AH749" s="16"/>
      <c r="AI749" s="16"/>
      <c r="AJ749" s="992"/>
      <c r="AK749" s="992"/>
      <c r="AL749" s="16"/>
      <c r="AM749" s="16"/>
      <c r="AN749" s="16"/>
      <c r="AO749" s="15"/>
      <c r="AP749" s="992"/>
      <c r="AQ749" s="992"/>
      <c r="AR749" s="119"/>
      <c r="AS749" s="1"/>
      <c r="AT749" s="1" t="s">
        <v>8</v>
      </c>
      <c r="AU749" s="970">
        <f>'Rekap1 +tunjangan'!AF71</f>
        <v>76951.425000000003</v>
      </c>
      <c r="AV749" s="971"/>
      <c r="AW749" s="971"/>
      <c r="AX749" s="971"/>
      <c r="AY749" s="971"/>
      <c r="AZ749" s="972"/>
    </row>
    <row r="750" spans="1:52" ht="3" customHeight="1" x14ac:dyDescent="0.25">
      <c r="A750" s="1"/>
      <c r="B750" s="1"/>
      <c r="C750" s="1"/>
      <c r="D750" s="1"/>
      <c r="E750" s="1"/>
      <c r="F750" s="1"/>
      <c r="G750" s="1"/>
      <c r="H750" s="1"/>
      <c r="I750" s="4"/>
      <c r="J750" s="1"/>
      <c r="K750" s="1"/>
      <c r="L750" s="1"/>
      <c r="M750" s="1"/>
      <c r="N750" s="1"/>
      <c r="O750" s="1"/>
      <c r="P750" s="39"/>
      <c r="Q750" s="39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39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x14ac:dyDescent="0.25">
      <c r="A751" s="1"/>
      <c r="B751" s="1"/>
      <c r="C751" s="1" t="s">
        <v>21</v>
      </c>
      <c r="D751" s="1"/>
      <c r="E751" s="1"/>
      <c r="F751" s="1"/>
      <c r="G751" s="1"/>
      <c r="H751" s="1"/>
      <c r="I751" s="4"/>
      <c r="J751" s="1"/>
      <c r="K751" s="1"/>
      <c r="L751" s="1"/>
      <c r="M751" s="1"/>
      <c r="N751" s="1"/>
      <c r="O751" s="1"/>
      <c r="P751" s="4"/>
      <c r="Q751" s="4" t="s">
        <v>8</v>
      </c>
      <c r="R751" s="1"/>
      <c r="S751" s="970">
        <f>'Rekap1 +tunjangan'!I71</f>
        <v>0</v>
      </c>
      <c r="T751" s="971"/>
      <c r="U751" s="971"/>
      <c r="V751" s="971"/>
      <c r="W751" s="971"/>
      <c r="X751" s="972"/>
      <c r="Y751" s="108"/>
      <c r="Z751" s="1"/>
      <c r="AA751" s="1"/>
      <c r="AB751" s="1" t="s">
        <v>551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spans="1:52" ht="3" customHeight="1" x14ac:dyDescent="0.25">
      <c r="A752" s="1"/>
      <c r="B752" s="1"/>
      <c r="C752" s="1"/>
      <c r="D752" s="1"/>
      <c r="E752" s="1"/>
      <c r="F752" s="1"/>
      <c r="G752" s="1"/>
      <c r="H752" s="1"/>
      <c r="I752" s="4"/>
      <c r="J752" s="1"/>
      <c r="K752" s="1"/>
      <c r="L752" s="1"/>
      <c r="M752" s="1"/>
      <c r="N752" s="1"/>
      <c r="O752" s="1"/>
      <c r="P752" s="39"/>
      <c r="Q752" s="39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39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5" ht="15.75" x14ac:dyDescent="0.25">
      <c r="A753" s="1"/>
      <c r="B753" s="1"/>
      <c r="C753" s="1" t="s">
        <v>1</v>
      </c>
      <c r="D753" s="1"/>
      <c r="E753" s="1"/>
      <c r="F753" s="1"/>
      <c r="G753" s="1"/>
      <c r="H753" s="1"/>
      <c r="I753" s="4"/>
      <c r="J753" s="1"/>
      <c r="K753" s="990">
        <f>'Rekap1 +tunjangan'!D71</f>
        <v>22</v>
      </c>
      <c r="L753" s="991"/>
      <c r="M753" s="130" t="s">
        <v>31</v>
      </c>
      <c r="N753" s="107"/>
      <c r="O753" s="1"/>
      <c r="P753" s="4"/>
      <c r="Q753" s="4" t="s">
        <v>8</v>
      </c>
      <c r="R753" s="1"/>
      <c r="S753" s="970">
        <f>'Rekap1 +tunjangan'!N71</f>
        <v>660000</v>
      </c>
      <c r="T753" s="971"/>
      <c r="U753" s="971"/>
      <c r="V753" s="971"/>
      <c r="W753" s="971"/>
      <c r="X753" s="972"/>
      <c r="Y753" s="108"/>
      <c r="Z753" s="1"/>
      <c r="AA753" s="1"/>
      <c r="AB753" s="1" t="s">
        <v>602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969">
        <v>0.01</v>
      </c>
      <c r="AN753" s="969"/>
      <c r="AO753" s="969"/>
      <c r="AP753" s="1"/>
      <c r="AQ753" s="1"/>
      <c r="AR753" s="1"/>
      <c r="AS753" s="1"/>
      <c r="AT753" s="1" t="s">
        <v>8</v>
      </c>
      <c r="AU753" s="970">
        <f>'BPJS Ketenagakerjaan'!P52</f>
        <v>34780.57</v>
      </c>
      <c r="AV753" s="971"/>
      <c r="AW753" s="971"/>
      <c r="AX753" s="971"/>
      <c r="AY753" s="971"/>
      <c r="AZ753" s="972"/>
    </row>
    <row r="754" spans="1:55" ht="3" customHeight="1" x14ac:dyDescent="0.25">
      <c r="A754" s="1"/>
      <c r="B754" s="1"/>
      <c r="C754" s="1"/>
      <c r="D754" s="1"/>
      <c r="E754" s="1"/>
      <c r="F754" s="1"/>
      <c r="G754" s="1"/>
      <c r="H754" s="1"/>
      <c r="I754" s="4"/>
      <c r="J754" s="1"/>
      <c r="K754" s="1"/>
      <c r="L754" s="1"/>
      <c r="M754" s="37"/>
      <c r="N754" s="1"/>
      <c r="O754" s="1"/>
      <c r="P754" s="4"/>
      <c r="Q754" s="4"/>
      <c r="R754" s="1"/>
      <c r="S754" s="108"/>
      <c r="T754" s="108"/>
      <c r="U754" s="108"/>
      <c r="V754" s="108"/>
      <c r="W754" s="108"/>
      <c r="X754" s="108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5" ht="15.75" x14ac:dyDescent="0.25">
      <c r="A755" s="1"/>
      <c r="B755" s="1"/>
      <c r="C755" s="1" t="s">
        <v>2</v>
      </c>
      <c r="D755" s="1"/>
      <c r="E755" s="1"/>
      <c r="F755" s="1"/>
      <c r="G755" s="1"/>
      <c r="H755" s="1"/>
      <c r="I755" s="4"/>
      <c r="J755" s="1"/>
      <c r="K755" s="990">
        <f>K753</f>
        <v>22</v>
      </c>
      <c r="L755" s="991"/>
      <c r="M755" s="130" t="s">
        <v>31</v>
      </c>
      <c r="N755" s="107"/>
      <c r="O755" s="1"/>
      <c r="P755" s="4"/>
      <c r="Q755" s="4" t="s">
        <v>8</v>
      </c>
      <c r="R755" s="1"/>
      <c r="S755" s="970">
        <f>'Rekap1 +tunjangan'!P71</f>
        <v>704000</v>
      </c>
      <c r="T755" s="971"/>
      <c r="U755" s="971"/>
      <c r="V755" s="971"/>
      <c r="W755" s="971"/>
      <c r="X755" s="972"/>
      <c r="Y755" s="108"/>
      <c r="Z755" s="1"/>
      <c r="AA755" s="1"/>
      <c r="AB755" s="1" t="s">
        <v>128</v>
      </c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969">
        <v>0.02</v>
      </c>
      <c r="AN755" s="969"/>
      <c r="AO755" s="969"/>
      <c r="AP755" s="88"/>
      <c r="AQ755" s="1"/>
      <c r="AR755" s="1"/>
      <c r="AS755" s="1"/>
      <c r="AT755" s="1" t="s">
        <v>8</v>
      </c>
      <c r="AU755" s="970">
        <f>'BPJS Ketenagakerjaan'!K52</f>
        <v>69561.14</v>
      </c>
      <c r="AV755" s="971"/>
      <c r="AW755" s="971"/>
      <c r="AX755" s="971"/>
      <c r="AY755" s="971"/>
      <c r="AZ755" s="972"/>
    </row>
    <row r="756" spans="1:55" ht="3" customHeight="1" x14ac:dyDescent="0.25">
      <c r="A756" s="1"/>
      <c r="B756" s="1"/>
      <c r="C756" s="1"/>
      <c r="D756" s="1"/>
      <c r="E756" s="1"/>
      <c r="F756" s="1"/>
      <c r="G756" s="1"/>
      <c r="H756" s="1"/>
      <c r="I756" s="4"/>
      <c r="J756" s="1"/>
      <c r="K756" s="1"/>
      <c r="L756" s="1"/>
      <c r="M756" s="1"/>
      <c r="N756" s="1"/>
      <c r="O756" s="1"/>
      <c r="P756" s="4"/>
      <c r="Q756" s="4"/>
      <c r="R756" s="1"/>
      <c r="S756" s="108"/>
      <c r="T756" s="108"/>
      <c r="U756" s="108"/>
      <c r="V756" s="108"/>
      <c r="W756" s="108"/>
      <c r="X756" s="108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5" ht="15.75" x14ac:dyDescent="0.25">
      <c r="A757" s="1"/>
      <c r="B757" s="1"/>
      <c r="C757" s="1" t="s">
        <v>3</v>
      </c>
      <c r="D757" s="1"/>
      <c r="E757" s="1"/>
      <c r="F757" s="1"/>
      <c r="G757" s="1"/>
      <c r="H757" s="1"/>
      <c r="I757" s="4"/>
      <c r="J757" s="1"/>
      <c r="K757" s="1"/>
      <c r="L757" s="1"/>
      <c r="M757" s="107"/>
      <c r="N757" s="107"/>
      <c r="O757" s="1"/>
      <c r="P757" s="39"/>
      <c r="Q757" s="39" t="s">
        <v>8</v>
      </c>
      <c r="R757" s="1"/>
      <c r="S757" s="970">
        <f>'Rekap1 +tunjangan'!Q71</f>
        <v>0</v>
      </c>
      <c r="T757" s="971"/>
      <c r="U757" s="971"/>
      <c r="V757" s="971"/>
      <c r="W757" s="971"/>
      <c r="X757" s="972"/>
      <c r="Y757" s="108"/>
      <c r="Z757" s="1"/>
      <c r="AA757" s="1"/>
      <c r="AB757" s="1" t="s">
        <v>172</v>
      </c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013"/>
      <c r="AV757" s="1013"/>
      <c r="AW757" s="1013"/>
      <c r="AX757" s="1013"/>
      <c r="AY757" s="1013"/>
      <c r="AZ757" s="1013"/>
    </row>
    <row r="758" spans="1:55" ht="3" customHeight="1" x14ac:dyDescent="0.25">
      <c r="A758" s="1"/>
      <c r="B758" s="1"/>
      <c r="C758" s="1"/>
      <c r="D758" s="1"/>
      <c r="E758" s="1"/>
      <c r="F758" s="1"/>
      <c r="G758" s="1"/>
      <c r="H758" s="1"/>
      <c r="I758" s="4"/>
      <c r="J758" s="1"/>
      <c r="K758" s="1"/>
      <c r="L758" s="1"/>
      <c r="M758" s="1"/>
      <c r="N758" s="1"/>
      <c r="O758" s="1"/>
      <c r="P758" s="39"/>
      <c r="Q758" s="39"/>
      <c r="R758" s="1"/>
      <c r="S758" s="1"/>
      <c r="T758" s="1"/>
      <c r="U758" s="1"/>
      <c r="V758" s="1"/>
      <c r="W758" s="1"/>
      <c r="X758" s="1"/>
      <c r="Y758" s="108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5" ht="15.75" x14ac:dyDescent="0.25">
      <c r="A759" s="1"/>
      <c r="B759" s="1"/>
      <c r="C759" s="1" t="s">
        <v>105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39"/>
      <c r="Q759" s="39" t="s">
        <v>8</v>
      </c>
      <c r="R759" s="1"/>
      <c r="S759" s="970">
        <v>0</v>
      </c>
      <c r="T759" s="971"/>
      <c r="U759" s="971"/>
      <c r="V759" s="971"/>
      <c r="W759" s="971"/>
      <c r="X759" s="972"/>
      <c r="Y759" s="108"/>
      <c r="Z759" s="1"/>
      <c r="AA759" s="1"/>
      <c r="AB759" s="1" t="s">
        <v>174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970">
        <f>KOPERASI!$C$47</f>
        <v>0</v>
      </c>
      <c r="AV759" s="971"/>
      <c r="AW759" s="971"/>
      <c r="AX759" s="971"/>
      <c r="AY759" s="971"/>
      <c r="AZ759" s="972"/>
      <c r="BB759" s="1"/>
      <c r="BC759" s="1"/>
    </row>
    <row r="760" spans="1:55" ht="3" customHeight="1" x14ac:dyDescent="0.25">
      <c r="A760" s="1"/>
      <c r="B760" s="1"/>
      <c r="C760" s="1"/>
      <c r="D760" s="1"/>
      <c r="E760" s="1"/>
      <c r="F760" s="1"/>
      <c r="G760" s="1"/>
      <c r="H760" s="1"/>
      <c r="I760" s="4"/>
      <c r="J760" s="1"/>
      <c r="K760" s="1"/>
      <c r="L760" s="1"/>
      <c r="M760" s="1"/>
      <c r="N760" s="1"/>
      <c r="O760" s="1"/>
      <c r="P760" s="39"/>
      <c r="Q760" s="39"/>
      <c r="R760" s="1"/>
      <c r="S760" s="108"/>
      <c r="T760" s="108"/>
      <c r="U760" s="108"/>
      <c r="V760" s="108"/>
      <c r="W760" s="108"/>
      <c r="X760" s="108"/>
      <c r="Y760" s="108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5" ht="15.75" x14ac:dyDescent="0.25">
      <c r="A761" s="1"/>
      <c r="B761" s="1"/>
      <c r="C761" s="1" t="s">
        <v>106</v>
      </c>
      <c r="D761" s="1"/>
      <c r="E761" s="1"/>
      <c r="F761" s="1"/>
      <c r="G761" s="1"/>
      <c r="H761" s="1"/>
      <c r="I761" s="4"/>
      <c r="J761" s="1"/>
      <c r="K761" s="1"/>
      <c r="L761" s="1"/>
      <c r="M761" s="1"/>
      <c r="N761" s="1"/>
      <c r="O761" s="1"/>
      <c r="P761" s="4"/>
      <c r="Q761" s="4" t="s">
        <v>8</v>
      </c>
      <c r="R761" s="1"/>
      <c r="S761" s="970">
        <v>0</v>
      </c>
      <c r="T761" s="971"/>
      <c r="U761" s="971"/>
      <c r="V761" s="971"/>
      <c r="W761" s="971"/>
      <c r="X761" s="972"/>
      <c r="Y761" s="108"/>
      <c r="Z761" s="1"/>
      <c r="AA761" s="1"/>
      <c r="AB761" s="1" t="s">
        <v>173</v>
      </c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970">
        <f>KOPERASI!$D$47</f>
        <v>100000</v>
      </c>
      <c r="AV761" s="971"/>
      <c r="AW761" s="971"/>
      <c r="AX761" s="971"/>
      <c r="AY761" s="971"/>
      <c r="AZ761" s="972"/>
    </row>
    <row r="762" spans="1:55" ht="3" customHeight="1" x14ac:dyDescent="0.25">
      <c r="A762" s="1"/>
      <c r="B762" s="1"/>
      <c r="C762" s="1"/>
      <c r="D762" s="1"/>
      <c r="E762" s="1"/>
      <c r="F762" s="1"/>
      <c r="G762" s="1"/>
      <c r="H762" s="1"/>
      <c r="I762" s="4"/>
      <c r="J762" s="1"/>
      <c r="K762" s="1"/>
      <c r="L762" s="1"/>
      <c r="M762" s="1"/>
      <c r="N762" s="1"/>
      <c r="O762" s="1"/>
      <c r="P762" s="4"/>
      <c r="Q762" s="4"/>
      <c r="R762" s="1"/>
      <c r="S762" s="108"/>
      <c r="T762" s="108"/>
      <c r="U762" s="108"/>
      <c r="V762" s="108"/>
      <c r="W762" s="108"/>
      <c r="X762" s="108"/>
      <c r="Y762" s="1"/>
      <c r="Z762" s="1"/>
      <c r="AA762" s="1"/>
      <c r="AB762" s="1"/>
      <c r="AC762" s="1"/>
      <c r="AD762" s="1"/>
      <c r="AE762" s="1"/>
      <c r="AF762" s="39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5" ht="15.75" x14ac:dyDescent="0.25">
      <c r="A763" s="1"/>
      <c r="B763" s="1"/>
      <c r="C763" s="1" t="s">
        <v>183</v>
      </c>
      <c r="D763" s="1"/>
      <c r="E763" s="1"/>
      <c r="F763" s="1"/>
      <c r="G763" s="1"/>
      <c r="H763" s="1"/>
      <c r="I763" s="4"/>
      <c r="J763" s="1"/>
      <c r="K763" s="1"/>
      <c r="L763" s="1"/>
      <c r="M763" s="1"/>
      <c r="N763" s="1"/>
      <c r="O763" s="1"/>
      <c r="P763" s="39"/>
      <c r="Q763" s="39" t="s">
        <v>8</v>
      </c>
      <c r="R763" s="1"/>
      <c r="S763" s="970">
        <f>'Rekap1 +tunjangan'!U71</f>
        <v>0</v>
      </c>
      <c r="T763" s="971"/>
      <c r="U763" s="971"/>
      <c r="V763" s="971"/>
      <c r="W763" s="971"/>
      <c r="X763" s="972"/>
      <c r="Y763" s="108"/>
      <c r="Z763" s="1"/>
      <c r="AA763" s="1"/>
      <c r="AB763" s="1" t="s">
        <v>496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970">
        <v>0</v>
      </c>
      <c r="AV763" s="971"/>
      <c r="AW763" s="971"/>
      <c r="AX763" s="971"/>
      <c r="AY763" s="971"/>
      <c r="AZ763" s="972"/>
    </row>
    <row r="764" spans="1:55" ht="3" customHeight="1" x14ac:dyDescent="0.25">
      <c r="A764" s="1"/>
      <c r="B764" s="1"/>
      <c r="C764" s="1"/>
      <c r="D764" s="1"/>
      <c r="E764" s="1"/>
      <c r="F764" s="1"/>
      <c r="G764" s="1"/>
      <c r="H764" s="1"/>
      <c r="I764" s="4"/>
      <c r="J764" s="1"/>
      <c r="K764" s="1"/>
      <c r="L764" s="1"/>
      <c r="M764" s="1"/>
      <c r="N764" s="1"/>
      <c r="O764" s="4"/>
      <c r="P764" s="4"/>
      <c r="Q764" s="4"/>
      <c r="R764" s="1"/>
      <c r="S764" s="108"/>
      <c r="T764" s="108"/>
      <c r="U764" s="108"/>
      <c r="V764" s="108"/>
      <c r="W764" s="108"/>
      <c r="X764" s="108"/>
      <c r="Y764" s="108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5" ht="15.75" x14ac:dyDescent="0.25">
      <c r="A765" s="1"/>
      <c r="B765" s="1"/>
      <c r="C765" s="1" t="s">
        <v>187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39" t="s">
        <v>8</v>
      </c>
      <c r="R765" s="1"/>
      <c r="S765" s="970">
        <v>0</v>
      </c>
      <c r="T765" s="971"/>
      <c r="U765" s="971"/>
      <c r="V765" s="971"/>
      <c r="W765" s="971"/>
      <c r="X765" s="972"/>
      <c r="Y765" s="108"/>
      <c r="Z765" s="1"/>
      <c r="AA765" s="1"/>
      <c r="AB765" s="1" t="s">
        <v>200</v>
      </c>
      <c r="AC765" s="1"/>
      <c r="AD765" s="1"/>
      <c r="AE765" s="1"/>
      <c r="AF765" s="4"/>
      <c r="AG765" s="5" t="s">
        <v>19</v>
      </c>
      <c r="AH765" s="67"/>
      <c r="AI765" s="73"/>
      <c r="AJ765" s="990">
        <f>KOPERASI!J47</f>
        <v>7</v>
      </c>
      <c r="AK765" s="991"/>
      <c r="AL765" s="16"/>
      <c r="AM765" s="72" t="s">
        <v>132</v>
      </c>
      <c r="AN765" s="67"/>
      <c r="AO765" s="74"/>
      <c r="AP765" s="990">
        <f>36-AJ765</f>
        <v>29</v>
      </c>
      <c r="AQ765" s="991"/>
      <c r="AR765" s="119"/>
      <c r="AS765" s="1"/>
      <c r="AT765" s="1" t="s">
        <v>8</v>
      </c>
      <c r="AU765" s="970">
        <f>KOPERASI!H47</f>
        <v>585833</v>
      </c>
      <c r="AV765" s="971"/>
      <c r="AW765" s="971"/>
      <c r="AX765" s="971"/>
      <c r="AY765" s="971"/>
      <c r="AZ765" s="972"/>
    </row>
    <row r="766" spans="1:55" ht="3" customHeight="1" x14ac:dyDescent="0.25">
      <c r="A766" s="1"/>
      <c r="B766" s="1"/>
      <c r="Y766" s="108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5" ht="15.75" x14ac:dyDescent="0.25">
      <c r="A767" s="1"/>
      <c r="B767" s="1"/>
      <c r="Y767" s="108"/>
      <c r="Z767" s="1"/>
      <c r="AA767" s="1"/>
      <c r="AB767" s="1" t="s">
        <v>471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983"/>
      <c r="AS767" s="983"/>
      <c r="AT767" s="1" t="s">
        <v>8</v>
      </c>
      <c r="AU767" s="970">
        <f>KOPERASI!G47</f>
        <v>510000</v>
      </c>
      <c r="AV767" s="971"/>
      <c r="AW767" s="971"/>
      <c r="AX767" s="971"/>
      <c r="AY767" s="971"/>
      <c r="AZ767" s="972"/>
    </row>
    <row r="768" spans="1:55" ht="3" customHeight="1" x14ac:dyDescent="0.25">
      <c r="A768" s="1"/>
      <c r="B768" s="1"/>
      <c r="Y768" s="108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80" ht="15.75" x14ac:dyDescent="0.25">
      <c r="A769" s="1"/>
      <c r="B769" s="1"/>
      <c r="Y769" s="108"/>
      <c r="Z769" s="1"/>
      <c r="AA769" s="1"/>
      <c r="AB769" s="1" t="s">
        <v>171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983">
        <v>0.4</v>
      </c>
      <c r="AS769" s="983"/>
      <c r="AT769" s="1" t="s">
        <v>8</v>
      </c>
      <c r="AU769" s="970">
        <f>'DPLK (urut)'!E46</f>
        <v>184683.42</v>
      </c>
      <c r="AV769" s="971"/>
      <c r="AW769" s="971"/>
      <c r="AX769" s="971"/>
      <c r="AY769" s="971"/>
      <c r="AZ769" s="972"/>
    </row>
    <row r="770" spans="1:80" ht="3" customHeight="1" x14ac:dyDescent="0.25">
      <c r="A770" s="1"/>
      <c r="B770" s="1"/>
      <c r="C770" s="1"/>
      <c r="D770" s="1"/>
      <c r="E770" s="1"/>
      <c r="F770" s="1"/>
      <c r="G770" s="1"/>
      <c r="H770" s="1"/>
      <c r="I770" s="4"/>
      <c r="J770" s="1"/>
      <c r="K770" s="1"/>
      <c r="L770" s="1"/>
      <c r="M770" s="1"/>
      <c r="N770" s="1"/>
      <c r="O770" s="4"/>
      <c r="P770" s="4"/>
      <c r="Q770" s="4"/>
      <c r="R770" s="1"/>
      <c r="S770" s="108"/>
      <c r="T770" s="108"/>
      <c r="U770" s="108"/>
      <c r="V770" s="108"/>
      <c r="W770" s="108"/>
      <c r="X770" s="108"/>
      <c r="Y770" s="108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80" ht="15.75" x14ac:dyDescent="0.25">
      <c r="A771" s="1"/>
      <c r="B771" s="1" t="s">
        <v>154</v>
      </c>
      <c r="C771" s="1" t="s">
        <v>126</v>
      </c>
      <c r="D771" s="1"/>
      <c r="E771" s="1"/>
      <c r="F771" s="1"/>
      <c r="G771" s="1"/>
      <c r="H771" s="1"/>
      <c r="I771" s="4"/>
      <c r="J771" s="1"/>
      <c r="K771" s="1"/>
      <c r="L771" s="1"/>
      <c r="M771" s="1"/>
      <c r="N771" s="1"/>
      <c r="O771" s="1"/>
      <c r="P771" s="4"/>
      <c r="Q771" s="4" t="s">
        <v>8</v>
      </c>
      <c r="R771" s="1"/>
      <c r="S771" s="970">
        <v>0</v>
      </c>
      <c r="T771" s="971"/>
      <c r="U771" s="971"/>
      <c r="V771" s="971"/>
      <c r="W771" s="971"/>
      <c r="X771" s="972"/>
      <c r="Y771" s="108"/>
      <c r="Z771" s="1"/>
      <c r="AA771" s="1" t="s">
        <v>169</v>
      </c>
      <c r="AB771" s="1" t="s">
        <v>129</v>
      </c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 t="s">
        <v>8</v>
      </c>
      <c r="AU771" s="970">
        <v>0</v>
      </c>
      <c r="AV771" s="971"/>
      <c r="AW771" s="971"/>
      <c r="AX771" s="971"/>
      <c r="AY771" s="971"/>
      <c r="AZ771" s="972"/>
    </row>
    <row r="772" spans="1:80" ht="3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08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80" ht="15.7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80" ht="3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08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80" ht="15.75" x14ac:dyDescent="0.25">
      <c r="A775" s="1"/>
      <c r="B775" s="1"/>
      <c r="C775" s="9" t="s">
        <v>4</v>
      </c>
      <c r="D775" s="1"/>
      <c r="E775" s="1"/>
      <c r="F775" s="1"/>
      <c r="G775" s="1"/>
      <c r="H775" s="1"/>
      <c r="I775" s="4"/>
      <c r="J775" s="1"/>
      <c r="K775" s="1"/>
      <c r="L775" s="1"/>
      <c r="M775" s="1"/>
      <c r="N775" s="1"/>
      <c r="O775" s="4"/>
      <c r="P775" s="4"/>
      <c r="Q775" s="39" t="s">
        <v>8</v>
      </c>
      <c r="R775" s="1"/>
      <c r="S775" s="985">
        <f>SUM(S743:X774)</f>
        <v>4842057</v>
      </c>
      <c r="T775" s="986"/>
      <c r="U775" s="986"/>
      <c r="V775" s="986"/>
      <c r="W775" s="986"/>
      <c r="X775" s="987"/>
      <c r="Y775" s="89"/>
      <c r="Z775" s="1"/>
      <c r="AA775" s="9" t="s">
        <v>4</v>
      </c>
      <c r="AB775" s="1"/>
      <c r="AC775" s="1"/>
      <c r="AD775" s="1"/>
      <c r="AE775" s="1"/>
      <c r="AF775" s="4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 t="s">
        <v>8</v>
      </c>
      <c r="AU775" s="985">
        <f>SUM(AU745:AZ774)</f>
        <v>1596590.125</v>
      </c>
      <c r="AV775" s="986"/>
      <c r="AW775" s="986"/>
      <c r="AX775" s="986"/>
      <c r="AY775" s="986"/>
      <c r="AZ775" s="987"/>
      <c r="BC775" s="134">
        <f>AU775-AU755</f>
        <v>1527028.9850000001</v>
      </c>
    </row>
    <row r="776" spans="1:80" ht="16.5" thickBot="1" x14ac:dyDescent="0.3">
      <c r="A776" s="1"/>
      <c r="B776" s="1"/>
      <c r="C776" s="1"/>
      <c r="D776" s="1"/>
      <c r="E776" s="1"/>
      <c r="F776" s="1"/>
      <c r="G776" s="1"/>
      <c r="H776" s="1"/>
      <c r="I776" s="39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39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80" ht="21" thickTop="1" x14ac:dyDescent="0.3">
      <c r="A777" s="19"/>
      <c r="B777" s="973"/>
      <c r="C777" s="974"/>
      <c r="D777" s="974"/>
      <c r="E777" s="974"/>
      <c r="F777" s="974"/>
      <c r="G777" s="1006" t="s">
        <v>130</v>
      </c>
      <c r="H777" s="1006"/>
      <c r="I777" s="1006"/>
      <c r="J777" s="1006"/>
      <c r="K777" s="1006"/>
      <c r="L777" s="1006"/>
      <c r="M777" s="1006"/>
      <c r="N777" s="1006"/>
      <c r="O777" s="1006"/>
      <c r="P777" s="1006"/>
      <c r="Q777" s="1006"/>
      <c r="R777" s="1006"/>
      <c r="S777" s="1006"/>
      <c r="T777" s="1006"/>
      <c r="U777" s="1006"/>
      <c r="V777" s="1006"/>
      <c r="W777" s="1006"/>
      <c r="X777" s="1008"/>
      <c r="Y777" s="126"/>
      <c r="Z777" s="1010" t="s">
        <v>8</v>
      </c>
      <c r="AA777" s="974"/>
      <c r="AB777" s="981">
        <f>S775-AU775</f>
        <v>3245466.875</v>
      </c>
      <c r="AC777" s="981"/>
      <c r="AD777" s="981"/>
      <c r="AE777" s="981"/>
      <c r="AF777" s="981"/>
      <c r="AG777" s="981"/>
      <c r="AH777" s="981"/>
      <c r="AI777" s="981"/>
      <c r="AJ777" s="981"/>
      <c r="AK777" s="981"/>
      <c r="AL777" s="981"/>
      <c r="AM777" s="981"/>
      <c r="AN777" s="981"/>
      <c r="AO777" s="981"/>
      <c r="AP777" s="112"/>
      <c r="AQ777" s="112"/>
      <c r="AR777" s="112"/>
      <c r="AS777" s="113"/>
      <c r="AT777" s="113"/>
      <c r="AU777" s="113"/>
      <c r="AV777" s="113"/>
      <c r="AW777" s="113"/>
      <c r="AX777" s="113"/>
      <c r="AY777" s="113"/>
      <c r="AZ777" s="114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983"/>
      <c r="BU777" s="983"/>
      <c r="BV777" s="1"/>
      <c r="BW777" s="970"/>
      <c r="BX777" s="971"/>
      <c r="BY777" s="971"/>
      <c r="BZ777" s="971"/>
      <c r="CA777" s="971"/>
      <c r="CB777" s="972"/>
    </row>
    <row r="778" spans="1:80" ht="21" thickBot="1" x14ac:dyDescent="0.35">
      <c r="A778" s="34"/>
      <c r="B778" s="975"/>
      <c r="C778" s="976"/>
      <c r="D778" s="976"/>
      <c r="E778" s="976"/>
      <c r="F778" s="976"/>
      <c r="G778" s="1007"/>
      <c r="H778" s="1007"/>
      <c r="I778" s="1007"/>
      <c r="J778" s="1007"/>
      <c r="K778" s="1007"/>
      <c r="L778" s="1007"/>
      <c r="M778" s="1007"/>
      <c r="N778" s="1007"/>
      <c r="O778" s="1007"/>
      <c r="P778" s="1007"/>
      <c r="Q778" s="1007"/>
      <c r="R778" s="1007"/>
      <c r="S778" s="1007"/>
      <c r="T778" s="1007"/>
      <c r="U778" s="1007"/>
      <c r="V778" s="1007"/>
      <c r="W778" s="1007"/>
      <c r="X778" s="1009"/>
      <c r="Y778" s="128"/>
      <c r="Z778" s="1011"/>
      <c r="AA778" s="976"/>
      <c r="AB778" s="982"/>
      <c r="AC778" s="982"/>
      <c r="AD778" s="982"/>
      <c r="AE778" s="982"/>
      <c r="AF778" s="982"/>
      <c r="AG778" s="982"/>
      <c r="AH778" s="982"/>
      <c r="AI778" s="982"/>
      <c r="AJ778" s="982"/>
      <c r="AK778" s="982"/>
      <c r="AL778" s="982"/>
      <c r="AM778" s="982"/>
      <c r="AN778" s="982"/>
      <c r="AO778" s="982"/>
      <c r="AP778" s="116"/>
      <c r="AQ778" s="116"/>
      <c r="AR778" s="116"/>
      <c r="AS778" s="117"/>
      <c r="AT778" s="117"/>
      <c r="AU778" s="117"/>
      <c r="AV778" s="117"/>
      <c r="AW778" s="117"/>
      <c r="AX778" s="117"/>
      <c r="AY778" s="117"/>
      <c r="AZ778" s="118"/>
    </row>
    <row r="779" spans="1:80" ht="16.5" thickTop="1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80" ht="15.75" x14ac:dyDescent="0.25">
      <c r="B780" s="1" t="s">
        <v>170</v>
      </c>
      <c r="C780" s="1" t="s">
        <v>155</v>
      </c>
      <c r="D780" s="1"/>
      <c r="E780" s="1"/>
      <c r="F780" s="1"/>
      <c r="G780" s="1"/>
      <c r="H780" s="1"/>
      <c r="I780" s="4"/>
      <c r="J780" s="1"/>
      <c r="K780" s="1"/>
      <c r="L780" s="1"/>
      <c r="M780" s="1"/>
      <c r="N780" s="1"/>
      <c r="O780" s="4"/>
      <c r="P780" s="4"/>
      <c r="Q780" s="4"/>
      <c r="R780" s="1"/>
      <c r="S780" s="108"/>
      <c r="T780" s="108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80" ht="15.75" x14ac:dyDescent="0.25">
      <c r="B781" s="1">
        <v>1</v>
      </c>
      <c r="C781" s="1" t="s">
        <v>555</v>
      </c>
      <c r="D781" s="1"/>
      <c r="E781" s="1"/>
      <c r="F781" s="1"/>
      <c r="G781" s="1"/>
      <c r="H781" s="1"/>
      <c r="I781" s="4"/>
      <c r="J781" s="1"/>
      <c r="K781" s="1"/>
      <c r="L781" s="1"/>
      <c r="M781" s="1"/>
      <c r="N781" s="1"/>
      <c r="O781" s="4"/>
      <c r="P781" s="4"/>
      <c r="Q781" s="4"/>
      <c r="R781" s="1"/>
      <c r="S781" s="108"/>
      <c r="T781" s="108"/>
      <c r="U781" s="108"/>
      <c r="V781" s="108"/>
      <c r="W781" s="108"/>
      <c r="X781" s="108"/>
      <c r="Y781" s="1"/>
      <c r="Z781" s="1"/>
      <c r="AA781" s="1">
        <v>2</v>
      </c>
      <c r="AB781" s="1" t="s">
        <v>171</v>
      </c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983">
        <v>0.6</v>
      </c>
      <c r="AS781" s="983"/>
      <c r="AT781" s="1" t="s">
        <v>8</v>
      </c>
      <c r="AU781" s="970">
        <f>'DPLK (urut)'!F46</f>
        <v>277025.13</v>
      </c>
      <c r="AV781" s="971"/>
      <c r="AW781" s="971"/>
      <c r="AX781" s="971"/>
      <c r="AY781" s="971"/>
      <c r="AZ781" s="972"/>
    </row>
    <row r="782" spans="1:80" ht="3" customHeight="1" x14ac:dyDescent="0.25">
      <c r="B782" s="1"/>
      <c r="C782" s="1"/>
      <c r="D782" s="1"/>
      <c r="E782" s="1"/>
      <c r="F782" s="1"/>
      <c r="G782" s="1"/>
      <c r="H782" s="1"/>
      <c r="I782" s="4"/>
      <c r="J782" s="1"/>
      <c r="K782" s="1"/>
      <c r="L782" s="1"/>
      <c r="M782" s="1"/>
      <c r="N782" s="1"/>
      <c r="O782" s="4"/>
      <c r="P782" s="4"/>
      <c r="Q782" s="4"/>
      <c r="R782" s="1"/>
      <c r="S782" s="108"/>
      <c r="T782" s="108"/>
      <c r="U782" s="108"/>
      <c r="V782" s="108"/>
      <c r="W782" s="108"/>
      <c r="X782" s="108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80" ht="15.75" x14ac:dyDescent="0.25">
      <c r="B783" s="1"/>
      <c r="C783" s="1" t="s">
        <v>127</v>
      </c>
      <c r="D783" s="1"/>
      <c r="E783" s="1"/>
      <c r="F783" s="1"/>
      <c r="G783" s="1"/>
      <c r="H783" s="1"/>
      <c r="I783" s="4"/>
      <c r="J783" s="1"/>
      <c r="K783" s="1"/>
      <c r="L783" s="1"/>
      <c r="M783" s="1"/>
      <c r="N783" s="1"/>
      <c r="O783" s="969">
        <v>3.0000000000000001E-3</v>
      </c>
      <c r="P783" s="969"/>
      <c r="Q783" s="4" t="s">
        <v>8</v>
      </c>
      <c r="R783" s="1"/>
      <c r="S783" s="970">
        <f>'BPJS Ketenagakerjaan'!F52</f>
        <v>10434.171</v>
      </c>
      <c r="T783" s="971"/>
      <c r="U783" s="971"/>
      <c r="V783" s="971"/>
      <c r="W783" s="971"/>
      <c r="X783" s="972"/>
      <c r="Y783" s="1"/>
      <c r="Z783" s="1"/>
      <c r="AA783" s="1">
        <v>3</v>
      </c>
      <c r="AB783" s="1" t="s">
        <v>186</v>
      </c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 t="s">
        <v>8</v>
      </c>
      <c r="AU783" s="970">
        <v>0</v>
      </c>
      <c r="AV783" s="971"/>
      <c r="AW783" s="971"/>
      <c r="AX783" s="971"/>
      <c r="AY783" s="971"/>
      <c r="AZ783" s="972"/>
    </row>
    <row r="784" spans="1:80" ht="3" customHeight="1" x14ac:dyDescent="0.25">
      <c r="B784" s="1"/>
      <c r="C784" s="1"/>
      <c r="D784" s="1"/>
      <c r="E784" s="1"/>
      <c r="F784" s="1"/>
      <c r="G784" s="1"/>
      <c r="H784" s="1"/>
      <c r="I784" s="4"/>
      <c r="J784" s="1"/>
      <c r="K784" s="1"/>
      <c r="L784" s="1"/>
      <c r="M784" s="1"/>
      <c r="N784" s="1"/>
      <c r="O784" s="109"/>
      <c r="P784" s="109"/>
      <c r="Q784" s="4"/>
      <c r="R784" s="1"/>
      <c r="S784" s="106"/>
      <c r="T784" s="106"/>
      <c r="U784" s="106"/>
      <c r="V784" s="106"/>
      <c r="W784" s="106"/>
      <c r="X784" s="106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x14ac:dyDescent="0.25">
      <c r="B785" s="1"/>
      <c r="C785" s="1" t="s">
        <v>131</v>
      </c>
      <c r="D785" s="1"/>
      <c r="E785" s="1"/>
      <c r="F785" s="1"/>
      <c r="G785" s="1"/>
      <c r="H785" s="1"/>
      <c r="I785" s="4"/>
      <c r="J785" s="1"/>
      <c r="K785" s="1"/>
      <c r="L785" s="1"/>
      <c r="M785" s="1"/>
      <c r="N785" s="1"/>
      <c r="O785" s="969">
        <v>8.8999999999999999E-3</v>
      </c>
      <c r="P785" s="969"/>
      <c r="Q785" s="4" t="s">
        <v>8</v>
      </c>
      <c r="R785" s="1"/>
      <c r="S785" s="970">
        <f>'BPJS Ketenagakerjaan'!H52</f>
        <v>30954.707299999998</v>
      </c>
      <c r="T785" s="971"/>
      <c r="U785" s="971"/>
      <c r="V785" s="971"/>
      <c r="W785" s="971"/>
      <c r="X785" s="972"/>
      <c r="Y785" s="1"/>
      <c r="Z785" s="1"/>
      <c r="AA785" s="1">
        <v>4</v>
      </c>
      <c r="AB785" s="1" t="s">
        <v>554</v>
      </c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 t="s">
        <v>8</v>
      </c>
      <c r="AU785" s="970">
        <f>'BPJS Kesehatan'!G56</f>
        <v>139122.28</v>
      </c>
      <c r="AV785" s="971"/>
      <c r="AW785" s="971"/>
      <c r="AX785" s="971"/>
      <c r="AY785" s="971"/>
      <c r="AZ785" s="972"/>
    </row>
    <row r="786" spans="1:52" ht="3" customHeight="1" x14ac:dyDescent="0.25">
      <c r="B786" s="1"/>
      <c r="C786" s="1"/>
      <c r="D786" s="1"/>
      <c r="E786" s="1"/>
      <c r="F786" s="1"/>
      <c r="G786" s="1"/>
      <c r="H786" s="1"/>
      <c r="I786" s="4"/>
      <c r="J786" s="1"/>
      <c r="K786" s="1"/>
      <c r="L786" s="1"/>
      <c r="M786" s="1"/>
      <c r="N786" s="1"/>
      <c r="O786" s="109"/>
      <c r="P786" s="109"/>
      <c r="Q786" s="4"/>
      <c r="R786" s="1"/>
      <c r="S786" s="106"/>
      <c r="T786" s="106"/>
      <c r="U786" s="106"/>
      <c r="V786" s="106"/>
      <c r="W786" s="106"/>
      <c r="X786" s="106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x14ac:dyDescent="0.25">
      <c r="B787" s="1"/>
      <c r="C787" s="1" t="s">
        <v>156</v>
      </c>
      <c r="D787" s="1"/>
      <c r="E787" s="1"/>
      <c r="F787" s="1"/>
      <c r="G787" s="1"/>
      <c r="H787" s="1"/>
      <c r="I787" s="4"/>
      <c r="J787" s="1"/>
      <c r="K787" s="1"/>
      <c r="L787" s="1"/>
      <c r="M787" s="1"/>
      <c r="N787" s="1"/>
      <c r="O787" s="969">
        <v>3.6999999999999998E-2</v>
      </c>
      <c r="P787" s="969"/>
      <c r="Q787" s="4" t="s">
        <v>8</v>
      </c>
      <c r="R787" s="1"/>
      <c r="S787" s="970">
        <f>'BPJS Ketenagakerjaan'!M52</f>
        <v>128688.109</v>
      </c>
      <c r="T787" s="971"/>
      <c r="U787" s="971"/>
      <c r="V787" s="971"/>
      <c r="W787" s="971"/>
      <c r="X787" s="972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x14ac:dyDescent="0.25">
      <c r="B788" s="1"/>
      <c r="C788" s="1" t="s">
        <v>602</v>
      </c>
      <c r="D788" s="1"/>
      <c r="E788" s="1"/>
      <c r="F788" s="1"/>
      <c r="G788" s="1"/>
      <c r="H788" s="1"/>
      <c r="I788" s="4"/>
      <c r="J788" s="1"/>
      <c r="K788" s="1"/>
      <c r="L788" s="1"/>
      <c r="M788" s="1"/>
      <c r="N788" s="1"/>
      <c r="O788" s="969">
        <v>0.02</v>
      </c>
      <c r="P788" s="969"/>
      <c r="Q788" s="4"/>
      <c r="R788" s="1"/>
      <c r="S788" s="970">
        <f>'BPJS Ketenagakerjaan'!R52</f>
        <v>69561.14</v>
      </c>
      <c r="T788" s="971"/>
      <c r="U788" s="971"/>
      <c r="V788" s="971"/>
      <c r="W788" s="971"/>
      <c r="X788" s="972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90" spans="1:52" ht="15.7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2" ht="18.75" x14ac:dyDescent="0.3">
      <c r="A791" s="1"/>
      <c r="B791" s="1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 t="s">
        <v>350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R791" s="70"/>
      <c r="AS791" s="70"/>
      <c r="AT791" s="70"/>
      <c r="AU791" s="70"/>
      <c r="AV791" s="70"/>
      <c r="AW791" s="70"/>
      <c r="AX791" s="1"/>
      <c r="AY791" s="1"/>
    </row>
    <row r="792" spans="1:52" ht="15.75" x14ac:dyDescent="0.25">
      <c r="A792" s="1"/>
      <c r="B792" s="1"/>
      <c r="C792" s="1"/>
      <c r="D792" s="1"/>
      <c r="E792" s="1"/>
      <c r="F792" s="1"/>
      <c r="G792" s="1"/>
      <c r="H792" s="1"/>
      <c r="I792" s="39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2" ht="22.5" x14ac:dyDescent="0.3">
      <c r="A793" s="1"/>
      <c r="B793" s="1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1" t="s">
        <v>15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70"/>
      <c r="AT793" s="70"/>
      <c r="AU793" s="70"/>
      <c r="AV793" s="70"/>
      <c r="AW793" s="70"/>
      <c r="AX793" s="1"/>
      <c r="AY793" s="1"/>
    </row>
    <row r="794" spans="1:52" ht="15.75" x14ac:dyDescent="0.25">
      <c r="A794" s="1"/>
      <c r="B794" s="1"/>
      <c r="C794" s="1"/>
      <c r="D794" s="1"/>
      <c r="E794" s="1"/>
      <c r="F794" s="1"/>
      <c r="G794" s="1"/>
      <c r="H794" s="1"/>
      <c r="I794" s="39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2" ht="15.75" x14ac:dyDescent="0.25">
      <c r="A795" s="1"/>
      <c r="B795" s="5"/>
      <c r="C795" s="6" t="s">
        <v>7</v>
      </c>
      <c r="D795" s="7"/>
      <c r="E795" s="7"/>
      <c r="F795" s="7"/>
      <c r="G795" s="7"/>
      <c r="H795" s="7"/>
      <c r="I795" s="11" t="s">
        <v>8</v>
      </c>
      <c r="J795" s="7"/>
      <c r="K795" s="994" t="str">
        <f>'Rekap1 +tunjangan'!B69</f>
        <v>DIKI GUNAWAN</v>
      </c>
      <c r="L795" s="995"/>
      <c r="M795" s="995"/>
      <c r="N795" s="995"/>
      <c r="O795" s="995"/>
      <c r="P795" s="995"/>
      <c r="Q795" s="995"/>
      <c r="R795" s="995"/>
      <c r="S795" s="995"/>
      <c r="T795" s="995"/>
      <c r="U795" s="995"/>
      <c r="V795" s="995"/>
      <c r="W795" s="995"/>
      <c r="X795" s="996"/>
      <c r="Y795" s="90"/>
      <c r="Z795" s="1"/>
      <c r="AA795" s="8" t="str">
        <f>AA6</f>
        <v>Divisi</v>
      </c>
      <c r="AB795" s="7"/>
      <c r="AC795" s="7"/>
      <c r="AD795" s="7"/>
      <c r="AE795" s="7"/>
      <c r="AF795" s="11" t="s">
        <v>8</v>
      </c>
      <c r="AG795" s="7"/>
      <c r="AH795" s="994" t="str">
        <f>AH6</f>
        <v>UMUM &amp; ASET</v>
      </c>
      <c r="AI795" s="994"/>
      <c r="AJ795" s="994"/>
      <c r="AK795" s="994"/>
      <c r="AL795" s="994"/>
      <c r="AM795" s="994"/>
      <c r="AN795" s="994"/>
      <c r="AO795" s="994"/>
      <c r="AP795" s="994"/>
      <c r="AQ795" s="994"/>
      <c r="AR795" s="994"/>
      <c r="AS795" s="994"/>
      <c r="AT795" s="994"/>
      <c r="AU795" s="994"/>
      <c r="AV795" s="994"/>
      <c r="AW795" s="994"/>
      <c r="AX795" s="994"/>
      <c r="AY795" s="1004"/>
    </row>
    <row r="796" spans="1:52" ht="3" customHeight="1" x14ac:dyDescent="0.25">
      <c r="A796" s="1"/>
      <c r="B796" s="1"/>
      <c r="C796" s="1"/>
      <c r="D796" s="1"/>
      <c r="E796" s="1"/>
      <c r="F796" s="1"/>
      <c r="G796" s="1"/>
      <c r="H796" s="1"/>
      <c r="I796" s="10"/>
      <c r="J796" s="1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1"/>
      <c r="AA796" s="2"/>
      <c r="AB796" s="1"/>
      <c r="AC796" s="1"/>
      <c r="AD796" s="1"/>
      <c r="AE796" s="1"/>
      <c r="AF796" s="12"/>
      <c r="AG796" s="1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1"/>
      <c r="AY796" s="1"/>
    </row>
    <row r="797" spans="1:52" ht="15.75" x14ac:dyDescent="0.25">
      <c r="A797" s="1"/>
      <c r="B797" s="5"/>
      <c r="C797" s="6" t="s">
        <v>21</v>
      </c>
      <c r="D797" s="7"/>
      <c r="E797" s="7"/>
      <c r="F797" s="7"/>
      <c r="G797" s="7"/>
      <c r="H797" s="7"/>
      <c r="I797" s="11" t="s">
        <v>8</v>
      </c>
      <c r="J797" s="7"/>
      <c r="K797" s="994" t="s">
        <v>619</v>
      </c>
      <c r="L797" s="995"/>
      <c r="M797" s="995"/>
      <c r="N797" s="995"/>
      <c r="O797" s="995"/>
      <c r="P797" s="995"/>
      <c r="Q797" s="995"/>
      <c r="R797" s="995"/>
      <c r="S797" s="995"/>
      <c r="T797" s="995"/>
      <c r="U797" s="995"/>
      <c r="V797" s="995"/>
      <c r="W797" s="995"/>
      <c r="X797" s="996"/>
      <c r="Y797" s="90"/>
      <c r="Z797" s="1"/>
      <c r="AA797" s="8" t="s">
        <v>12</v>
      </c>
      <c r="AB797" s="7"/>
      <c r="AC797" s="7"/>
      <c r="AD797" s="7"/>
      <c r="AE797" s="7"/>
      <c r="AF797" s="11" t="s">
        <v>8</v>
      </c>
      <c r="AG797" s="7"/>
      <c r="AH797" s="997">
        <f>pandu!AH8</f>
        <v>42659</v>
      </c>
      <c r="AI797" s="997"/>
      <c r="AJ797" s="997"/>
      <c r="AK797" s="997"/>
      <c r="AL797" s="997"/>
      <c r="AM797" s="67" t="s">
        <v>18</v>
      </c>
      <c r="AN797" s="7"/>
      <c r="AO797" s="997">
        <f>pandu!AO8</f>
        <v>42689</v>
      </c>
      <c r="AP797" s="997"/>
      <c r="AQ797" s="997"/>
      <c r="AR797" s="997"/>
      <c r="AS797" s="997"/>
      <c r="AT797" s="68"/>
      <c r="AU797" s="68"/>
      <c r="AV797" s="68"/>
      <c r="AW797" s="68"/>
      <c r="AX797" s="7"/>
      <c r="AY797" s="74"/>
    </row>
    <row r="798" spans="1:52" ht="3" customHeight="1" x14ac:dyDescent="0.25">
      <c r="A798" s="1"/>
      <c r="B798" s="1"/>
      <c r="C798" s="1"/>
      <c r="D798" s="1"/>
      <c r="E798" s="1"/>
      <c r="F798" s="1"/>
      <c r="G798" s="1"/>
      <c r="H798" s="1"/>
      <c r="I798" s="10"/>
      <c r="J798" s="1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1"/>
      <c r="AA798" s="2"/>
      <c r="AB798" s="1"/>
      <c r="AC798" s="1"/>
      <c r="AD798" s="1"/>
      <c r="AE798" s="1"/>
      <c r="AF798" s="12"/>
      <c r="AG798" s="1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1"/>
      <c r="AY798" s="1"/>
    </row>
    <row r="799" spans="1:52" ht="15.75" x14ac:dyDescent="0.25">
      <c r="A799" s="1"/>
      <c r="B799" s="5"/>
      <c r="C799" s="6" t="s">
        <v>6</v>
      </c>
      <c r="D799" s="7"/>
      <c r="E799" s="7"/>
      <c r="F799" s="7"/>
      <c r="G799" s="7"/>
      <c r="H799" s="7"/>
      <c r="I799" s="11" t="s">
        <v>8</v>
      </c>
      <c r="J799" s="7"/>
      <c r="K799" s="1000" t="s">
        <v>194</v>
      </c>
      <c r="L799" s="1000"/>
      <c r="M799" s="1000"/>
      <c r="N799" s="1000"/>
      <c r="O799" s="1000"/>
      <c r="P799" s="1000"/>
      <c r="Q799" s="1000"/>
      <c r="R799" s="1000"/>
      <c r="S799" s="1000"/>
      <c r="T799" s="1000"/>
      <c r="U799" s="1000"/>
      <c r="V799" s="1000"/>
      <c r="W799" s="1000"/>
      <c r="X799" s="1001"/>
      <c r="Y799" s="91"/>
      <c r="Z799" s="1"/>
      <c r="AA799" s="8" t="s">
        <v>13</v>
      </c>
      <c r="AB799" s="7"/>
      <c r="AC799" s="7"/>
      <c r="AD799" s="7"/>
      <c r="AE799" s="7"/>
      <c r="AF799" s="11" t="s">
        <v>8</v>
      </c>
      <c r="AG799" s="7"/>
      <c r="AH799" s="1002">
        <f>'Rekap1 +tunjangan'!C69</f>
        <v>42450</v>
      </c>
      <c r="AI799" s="997"/>
      <c r="AJ799" s="997"/>
      <c r="AK799" s="997"/>
      <c r="AL799" s="997"/>
      <c r="AM799" s="997"/>
      <c r="AN799" s="997"/>
      <c r="AO799" s="997"/>
      <c r="AP799" s="997"/>
      <c r="AQ799" s="997"/>
      <c r="AR799" s="997"/>
      <c r="AS799" s="997"/>
      <c r="AT799" s="997"/>
      <c r="AU799" s="997"/>
      <c r="AV799" s="997"/>
      <c r="AW799" s="997"/>
      <c r="AX799" s="7"/>
      <c r="AY799" s="74"/>
    </row>
    <row r="800" spans="1:52" ht="3" customHeight="1" x14ac:dyDescent="0.25">
      <c r="A800" s="1"/>
      <c r="B800" s="1"/>
      <c r="C800" s="1"/>
      <c r="D800" s="1"/>
      <c r="E800" s="1"/>
      <c r="F800" s="1"/>
      <c r="G800" s="1"/>
      <c r="H800" s="1"/>
      <c r="I800" s="10"/>
      <c r="J800" s="1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1"/>
      <c r="AA800" s="2"/>
      <c r="AB800" s="1"/>
      <c r="AC800" s="1"/>
      <c r="AD800" s="1"/>
      <c r="AE800" s="1"/>
      <c r="AF800" s="12"/>
      <c r="AG800" s="1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1"/>
      <c r="AY800" s="1"/>
    </row>
    <row r="801" spans="1:52" ht="15.75" x14ac:dyDescent="0.25">
      <c r="A801" s="1"/>
      <c r="B801" s="5"/>
      <c r="C801" s="6" t="s">
        <v>104</v>
      </c>
      <c r="D801" s="7"/>
      <c r="E801" s="7"/>
      <c r="F801" s="7"/>
      <c r="G801" s="7"/>
      <c r="H801" s="7"/>
      <c r="I801" s="87" t="s">
        <v>8</v>
      </c>
      <c r="J801" s="7"/>
      <c r="K801" s="994" t="s">
        <v>158</v>
      </c>
      <c r="L801" s="995"/>
      <c r="M801" s="995"/>
      <c r="N801" s="995"/>
      <c r="O801" s="995"/>
      <c r="P801" s="995"/>
      <c r="Q801" s="995"/>
      <c r="R801" s="995"/>
      <c r="S801" s="995"/>
      <c r="T801" s="995"/>
      <c r="U801" s="995"/>
      <c r="V801" s="995"/>
      <c r="W801" s="995"/>
      <c r="X801" s="996"/>
      <c r="Y801" s="90"/>
      <c r="Z801" s="1"/>
      <c r="AA801" s="8" t="s">
        <v>14</v>
      </c>
      <c r="AB801" s="7"/>
      <c r="AC801" s="7"/>
      <c r="AD801" s="7"/>
      <c r="AE801" s="7"/>
      <c r="AF801" s="11" t="s">
        <v>8</v>
      </c>
      <c r="AG801" s="7"/>
      <c r="AH801" s="1014" t="s">
        <v>616</v>
      </c>
      <c r="AI801" s="994"/>
      <c r="AJ801" s="994"/>
      <c r="AK801" s="994"/>
      <c r="AL801" s="994"/>
      <c r="AM801" s="994"/>
      <c r="AN801" s="67" t="s">
        <v>161</v>
      </c>
      <c r="AO801" s="67"/>
      <c r="AP801" s="67"/>
      <c r="AQ801" s="67"/>
      <c r="AR801" s="67"/>
      <c r="AS801" s="67"/>
      <c r="AT801" s="67"/>
      <c r="AU801" s="67"/>
      <c r="AV801" s="67"/>
      <c r="AW801" s="67"/>
      <c r="AX801" s="7"/>
      <c r="AY801" s="74"/>
    </row>
    <row r="802" spans="1:52" ht="15.75" x14ac:dyDescent="0.25">
      <c r="A802" s="1"/>
      <c r="B802" s="1"/>
      <c r="C802" s="1"/>
      <c r="D802" s="1"/>
      <c r="E802" s="1"/>
      <c r="F802" s="1"/>
      <c r="G802" s="1"/>
      <c r="H802" s="1"/>
      <c r="I802" s="39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2" ht="15.75" x14ac:dyDescent="0.25">
      <c r="A803" s="1"/>
      <c r="B803" s="1" t="s">
        <v>167</v>
      </c>
      <c r="C803" s="1" t="s">
        <v>0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4"/>
      <c r="Q803" s="4" t="s">
        <v>8</v>
      </c>
      <c r="R803" s="1"/>
      <c r="S803" s="970">
        <f>'Rekap1 +tunjangan'!E69</f>
        <v>2308543</v>
      </c>
      <c r="T803" s="971"/>
      <c r="U803" s="971"/>
      <c r="V803" s="971"/>
      <c r="W803" s="971"/>
      <c r="X803" s="972"/>
      <c r="Y803" s="108"/>
      <c r="Z803" s="1"/>
      <c r="AA803" s="1" t="s">
        <v>166</v>
      </c>
      <c r="AB803" s="1" t="s">
        <v>153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3" customHeight="1" x14ac:dyDescent="0.25">
      <c r="A804" s="1"/>
      <c r="B804" s="1"/>
      <c r="C804" s="1"/>
      <c r="D804" s="1"/>
      <c r="E804" s="1"/>
      <c r="F804" s="1"/>
      <c r="G804" s="1"/>
      <c r="H804" s="1"/>
      <c r="I804" s="39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x14ac:dyDescent="0.25">
      <c r="A805" s="1"/>
      <c r="B805" s="1" t="s">
        <v>168</v>
      </c>
      <c r="C805" s="1" t="s">
        <v>125</v>
      </c>
      <c r="D805" s="1"/>
      <c r="E805" s="1"/>
      <c r="F805" s="1"/>
      <c r="G805" s="1"/>
      <c r="H805" s="1"/>
      <c r="I805" s="1"/>
      <c r="J805" s="1"/>
      <c r="K805" s="16"/>
      <c r="L805" s="16"/>
      <c r="M805" s="16"/>
      <c r="N805" s="16"/>
      <c r="O805" s="1"/>
      <c r="P805" s="4"/>
      <c r="Q805" s="4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 t="s">
        <v>108</v>
      </c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 t="s">
        <v>8</v>
      </c>
      <c r="AU805" s="970">
        <v>0</v>
      </c>
      <c r="AV805" s="971"/>
      <c r="AW805" s="971"/>
      <c r="AX805" s="971"/>
      <c r="AY805" s="971"/>
      <c r="AZ805" s="972"/>
    </row>
    <row r="806" spans="1:52" ht="3" customHeight="1" x14ac:dyDescent="0.25">
      <c r="A806" s="1"/>
      <c r="B806" s="1"/>
      <c r="C806" s="1"/>
      <c r="D806" s="1"/>
      <c r="E806" s="1"/>
      <c r="F806" s="1"/>
      <c r="G806" s="1"/>
      <c r="H806" s="1"/>
      <c r="I806" s="4"/>
      <c r="J806" s="1"/>
      <c r="K806" s="39"/>
      <c r="L806" s="39"/>
      <c r="M806" s="39"/>
      <c r="N806" s="39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39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x14ac:dyDescent="0.25">
      <c r="A807" s="1"/>
      <c r="B807" s="1"/>
      <c r="C807" s="1" t="s">
        <v>20</v>
      </c>
      <c r="D807" s="1"/>
      <c r="E807" s="1"/>
      <c r="F807" s="1"/>
      <c r="G807" s="1"/>
      <c r="H807" s="1"/>
      <c r="I807" s="4"/>
      <c r="J807" s="1"/>
      <c r="K807" s="1"/>
      <c r="L807" s="1"/>
      <c r="M807" s="1"/>
      <c r="N807" s="1"/>
      <c r="O807" s="1"/>
      <c r="P807" s="4"/>
      <c r="Q807" s="4" t="s">
        <v>8</v>
      </c>
      <c r="R807" s="1"/>
      <c r="S807" s="970">
        <f>'Rekap1 +tunjangan'!G69</f>
        <v>0</v>
      </c>
      <c r="T807" s="971"/>
      <c r="U807" s="971"/>
      <c r="V807" s="971"/>
      <c r="W807" s="971"/>
      <c r="X807" s="972"/>
      <c r="Y807" s="108"/>
      <c r="Z807" s="1"/>
      <c r="AA807" s="1"/>
      <c r="AB807" s="1" t="s">
        <v>550</v>
      </c>
      <c r="AC807" s="1"/>
      <c r="AD807" s="1"/>
      <c r="AE807" s="1"/>
      <c r="AF807" s="4"/>
      <c r="AG807" s="15"/>
      <c r="AH807" s="16"/>
      <c r="AI807" s="16"/>
      <c r="AJ807" s="992"/>
      <c r="AK807" s="993"/>
      <c r="AL807" s="16"/>
      <c r="AM807" s="16"/>
      <c r="AN807" s="16"/>
      <c r="AO807" s="15"/>
      <c r="AP807" s="992"/>
      <c r="AQ807" s="993"/>
      <c r="AR807" s="535"/>
      <c r="AS807" s="1"/>
      <c r="AT807" s="1" t="s">
        <v>8</v>
      </c>
      <c r="AU807" s="970">
        <f>'Rekap1 +tunjangan'!AM69</f>
        <v>30780.578500000003</v>
      </c>
      <c r="AV807" s="971"/>
      <c r="AW807" s="971"/>
      <c r="AX807" s="971"/>
      <c r="AY807" s="971"/>
      <c r="AZ807" s="972"/>
    </row>
    <row r="808" spans="1:52" ht="3" customHeight="1" x14ac:dyDescent="0.25">
      <c r="A808" s="1"/>
      <c r="B808" s="1"/>
      <c r="C808" s="1"/>
      <c r="D808" s="1"/>
      <c r="E808" s="1"/>
      <c r="F808" s="1"/>
      <c r="G808" s="1"/>
      <c r="H808" s="1"/>
      <c r="I808" s="4"/>
      <c r="J808" s="1"/>
      <c r="K808" s="1"/>
      <c r="L808" s="1"/>
      <c r="M808" s="15"/>
      <c r="N808" s="15"/>
      <c r="O808" s="1"/>
      <c r="P808" s="4"/>
      <c r="Q808" s="4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533"/>
      <c r="AG808" s="1"/>
      <c r="AH808" s="1"/>
      <c r="AI808" s="1"/>
      <c r="AJ808" s="1">
        <v>0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>
        <v>0</v>
      </c>
      <c r="AX808" s="1"/>
      <c r="AY808" s="1"/>
      <c r="AZ808" s="1"/>
    </row>
    <row r="809" spans="1:52" ht="15.75" x14ac:dyDescent="0.25">
      <c r="A809" s="1"/>
      <c r="B809" s="1"/>
      <c r="C809" s="1" t="s">
        <v>41</v>
      </c>
      <c r="D809" s="1"/>
      <c r="E809" s="1"/>
      <c r="F809" s="1"/>
      <c r="G809" s="1"/>
      <c r="H809" s="1"/>
      <c r="I809" s="4"/>
      <c r="J809" s="1"/>
      <c r="K809" s="1"/>
      <c r="L809" s="1"/>
      <c r="M809" s="1"/>
      <c r="N809" s="1"/>
      <c r="O809" s="1"/>
      <c r="P809" s="4"/>
      <c r="Q809" s="4" t="s">
        <v>8</v>
      </c>
      <c r="R809" s="1"/>
      <c r="S809" s="970">
        <f>'Rekap1 +tunjangan'!H69</f>
        <v>165000</v>
      </c>
      <c r="T809" s="971"/>
      <c r="U809" s="971"/>
      <c r="V809" s="971"/>
      <c r="W809" s="971"/>
      <c r="X809" s="972"/>
      <c r="Y809" s="108"/>
      <c r="Z809" s="1"/>
      <c r="AA809" s="1"/>
      <c r="AB809" s="1" t="s">
        <v>88</v>
      </c>
      <c r="AC809" s="1"/>
      <c r="AD809" s="1"/>
      <c r="AE809" s="1"/>
      <c r="AF809" s="4"/>
      <c r="AG809" s="15"/>
      <c r="AH809" s="16"/>
      <c r="AI809" s="16"/>
      <c r="AJ809" s="992"/>
      <c r="AK809" s="992"/>
      <c r="AL809" s="16"/>
      <c r="AM809" s="16"/>
      <c r="AN809" s="16"/>
      <c r="AO809" s="15"/>
      <c r="AP809" s="992"/>
      <c r="AQ809" s="992"/>
      <c r="AR809" s="534"/>
      <c r="AS809" s="1"/>
      <c r="AT809" s="1" t="s">
        <v>8</v>
      </c>
      <c r="AU809" s="970">
        <f>'Rekap1 +tunjangan'!AF69</f>
        <v>57713.575000000004</v>
      </c>
      <c r="AV809" s="971"/>
      <c r="AW809" s="971"/>
      <c r="AX809" s="971"/>
      <c r="AY809" s="971"/>
      <c r="AZ809" s="972"/>
    </row>
    <row r="810" spans="1:52" ht="3" customHeight="1" x14ac:dyDescent="0.25">
      <c r="A810" s="1"/>
      <c r="B810" s="1"/>
      <c r="C810" s="1"/>
      <c r="D810" s="1"/>
      <c r="E810" s="1"/>
      <c r="F810" s="1"/>
      <c r="G810" s="1"/>
      <c r="H810" s="1"/>
      <c r="I810" s="4"/>
      <c r="J810" s="1"/>
      <c r="K810" s="1"/>
      <c r="L810" s="1"/>
      <c r="M810" s="1"/>
      <c r="N810" s="1"/>
      <c r="O810" s="1"/>
      <c r="P810" s="39"/>
      <c r="Q810" s="39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533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x14ac:dyDescent="0.25">
      <c r="A811" s="1"/>
      <c r="B811" s="1"/>
      <c r="C811" s="1" t="s">
        <v>21</v>
      </c>
      <c r="D811" s="1"/>
      <c r="E811" s="1"/>
      <c r="F811" s="1"/>
      <c r="G811" s="1"/>
      <c r="H811" s="1"/>
      <c r="I811" s="4"/>
      <c r="J811" s="1"/>
      <c r="K811" s="1"/>
      <c r="L811" s="1"/>
      <c r="M811" s="1"/>
      <c r="N811" s="1"/>
      <c r="O811" s="1"/>
      <c r="P811" s="4"/>
      <c r="Q811" s="4" t="s">
        <v>8</v>
      </c>
      <c r="R811" s="1"/>
      <c r="S811" s="970">
        <f>'Rekap1 +tunjangan'!I69</f>
        <v>0</v>
      </c>
      <c r="T811" s="971"/>
      <c r="U811" s="971"/>
      <c r="V811" s="971"/>
      <c r="W811" s="971"/>
      <c r="X811" s="972"/>
      <c r="Y811" s="108"/>
      <c r="Z811" s="1"/>
      <c r="AA811" s="1"/>
      <c r="AB811" s="1" t="s">
        <v>551</v>
      </c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spans="1:52" ht="3" customHeight="1" x14ac:dyDescent="0.25">
      <c r="A812" s="1"/>
      <c r="B812" s="1"/>
      <c r="C812" s="1"/>
      <c r="D812" s="1"/>
      <c r="E812" s="1"/>
      <c r="F812" s="1"/>
      <c r="G812" s="1"/>
      <c r="H812" s="1"/>
      <c r="I812" s="4"/>
      <c r="J812" s="1"/>
      <c r="K812" s="1"/>
      <c r="L812" s="1"/>
      <c r="M812" s="1"/>
      <c r="N812" s="1"/>
      <c r="O812" s="1"/>
      <c r="P812" s="39"/>
      <c r="Q812" s="39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533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x14ac:dyDescent="0.25">
      <c r="A813" s="1"/>
      <c r="B813" s="1"/>
      <c r="C813" s="1" t="s">
        <v>1</v>
      </c>
      <c r="D813" s="1"/>
      <c r="E813" s="1"/>
      <c r="F813" s="1"/>
      <c r="G813" s="1"/>
      <c r="H813" s="1"/>
      <c r="I813" s="4"/>
      <c r="J813" s="1"/>
      <c r="K813" s="990">
        <f>'Rekap1 +tunjangan'!D69</f>
        <v>22</v>
      </c>
      <c r="L813" s="991"/>
      <c r="M813" s="130" t="s">
        <v>31</v>
      </c>
      <c r="N813" s="107"/>
      <c r="O813" s="1"/>
      <c r="P813" s="4"/>
      <c r="Q813" s="4" t="s">
        <v>8</v>
      </c>
      <c r="R813" s="1"/>
      <c r="S813" s="970">
        <f>'Rekap1 +tunjangan'!N69</f>
        <v>660000</v>
      </c>
      <c r="T813" s="971"/>
      <c r="U813" s="971"/>
      <c r="V813" s="971"/>
      <c r="W813" s="971"/>
      <c r="X813" s="972"/>
      <c r="Y813" s="108"/>
      <c r="Z813" s="1"/>
      <c r="AA813" s="1"/>
      <c r="AB813" s="1" t="s">
        <v>602</v>
      </c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969">
        <v>0.01</v>
      </c>
      <c r="AN813" s="969"/>
      <c r="AO813" s="969"/>
      <c r="AP813" s="1"/>
      <c r="AQ813" s="1"/>
      <c r="AR813" s="1"/>
      <c r="AS813" s="1"/>
      <c r="AT813" s="1" t="s">
        <v>8</v>
      </c>
      <c r="AU813" s="970">
        <f>'BPJS Ketenagakerjaan'!P60</f>
        <v>23085.43</v>
      </c>
      <c r="AV813" s="971"/>
      <c r="AW813" s="971"/>
      <c r="AX813" s="971"/>
      <c r="AY813" s="971"/>
      <c r="AZ813" s="972"/>
    </row>
    <row r="814" spans="1:52" ht="3" customHeight="1" x14ac:dyDescent="0.25">
      <c r="A814" s="1"/>
      <c r="B814" s="1"/>
      <c r="C814" s="1"/>
      <c r="D814" s="1"/>
      <c r="E814" s="1"/>
      <c r="F814" s="1"/>
      <c r="G814" s="1"/>
      <c r="H814" s="1"/>
      <c r="I814" s="4"/>
      <c r="J814" s="1"/>
      <c r="K814" s="1"/>
      <c r="L814" s="1"/>
      <c r="M814" s="37"/>
      <c r="N814" s="1"/>
      <c r="O814" s="1"/>
      <c r="P814" s="4"/>
      <c r="Q814" s="4"/>
      <c r="R814" s="1"/>
      <c r="S814" s="108"/>
      <c r="T814" s="108"/>
      <c r="U814" s="108"/>
      <c r="V814" s="108"/>
      <c r="W814" s="108"/>
      <c r="X814" s="108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x14ac:dyDescent="0.25">
      <c r="A815" s="1"/>
      <c r="B815" s="1"/>
      <c r="C815" s="1" t="s">
        <v>2</v>
      </c>
      <c r="D815" s="1"/>
      <c r="E815" s="1"/>
      <c r="F815" s="1"/>
      <c r="G815" s="1"/>
      <c r="H815" s="1"/>
      <c r="I815" s="4"/>
      <c r="J815" s="1"/>
      <c r="K815" s="990">
        <f>K813</f>
        <v>22</v>
      </c>
      <c r="L815" s="991"/>
      <c r="M815" s="130" t="s">
        <v>31</v>
      </c>
      <c r="N815" s="107"/>
      <c r="O815" s="1"/>
      <c r="P815" s="4"/>
      <c r="Q815" s="4" t="s">
        <v>8</v>
      </c>
      <c r="R815" s="1"/>
      <c r="S815" s="970">
        <f>'Rekap1 +tunjangan'!P69</f>
        <v>704000</v>
      </c>
      <c r="T815" s="971"/>
      <c r="U815" s="971"/>
      <c r="V815" s="971"/>
      <c r="W815" s="971"/>
      <c r="X815" s="972"/>
      <c r="Y815" s="108"/>
      <c r="Z815" s="1"/>
      <c r="AA815" s="1"/>
      <c r="AB815" s="1" t="s">
        <v>128</v>
      </c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969">
        <v>0.02</v>
      </c>
      <c r="AN815" s="969"/>
      <c r="AO815" s="969"/>
      <c r="AP815" s="88"/>
      <c r="AQ815" s="1"/>
      <c r="AR815" s="1"/>
      <c r="AS815" s="1"/>
      <c r="AT815" s="1" t="s">
        <v>8</v>
      </c>
      <c r="AU815" s="970">
        <f>'BPJS Ketenagakerjaan'!K60</f>
        <v>46170.86</v>
      </c>
      <c r="AV815" s="971"/>
      <c r="AW815" s="971"/>
      <c r="AX815" s="971"/>
      <c r="AY815" s="971"/>
      <c r="AZ815" s="972"/>
    </row>
    <row r="816" spans="1:52" ht="3" customHeight="1" x14ac:dyDescent="0.25">
      <c r="A816" s="1"/>
      <c r="B816" s="1"/>
      <c r="C816" s="1"/>
      <c r="D816" s="1"/>
      <c r="E816" s="1"/>
      <c r="F816" s="1"/>
      <c r="G816" s="1"/>
      <c r="H816" s="1"/>
      <c r="I816" s="4"/>
      <c r="J816" s="1"/>
      <c r="K816" s="1"/>
      <c r="L816" s="1"/>
      <c r="M816" s="1"/>
      <c r="N816" s="1"/>
      <c r="O816" s="1"/>
      <c r="P816" s="4"/>
      <c r="Q816" s="4"/>
      <c r="R816" s="1"/>
      <c r="S816" s="108"/>
      <c r="T816" s="108"/>
      <c r="U816" s="108"/>
      <c r="V816" s="108"/>
      <c r="W816" s="108"/>
      <c r="X816" s="108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5" ht="15.75" x14ac:dyDescent="0.25">
      <c r="A817" s="1"/>
      <c r="B817" s="1"/>
      <c r="C817" s="1" t="s">
        <v>3</v>
      </c>
      <c r="D817" s="1"/>
      <c r="E817" s="1"/>
      <c r="F817" s="1"/>
      <c r="G817" s="1"/>
      <c r="H817" s="1"/>
      <c r="I817" s="4"/>
      <c r="J817" s="1"/>
      <c r="K817" s="1"/>
      <c r="L817" s="1"/>
      <c r="M817" s="107"/>
      <c r="N817" s="107"/>
      <c r="O817" s="1"/>
      <c r="P817" s="39"/>
      <c r="Q817" s="39" t="s">
        <v>8</v>
      </c>
      <c r="R817" s="1"/>
      <c r="S817" s="970">
        <f>'Rekap1 +tunjangan'!Q69</f>
        <v>0</v>
      </c>
      <c r="T817" s="971"/>
      <c r="U817" s="971"/>
      <c r="V817" s="971"/>
      <c r="W817" s="971"/>
      <c r="X817" s="972"/>
      <c r="Y817" s="108"/>
      <c r="Z817" s="1"/>
      <c r="AA817" s="1"/>
      <c r="AB817" s="1" t="s">
        <v>172</v>
      </c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013"/>
      <c r="AV817" s="1013"/>
      <c r="AW817" s="1013"/>
      <c r="AX817" s="1013"/>
      <c r="AY817" s="1013"/>
      <c r="AZ817" s="1013"/>
    </row>
    <row r="818" spans="1:55" ht="3" customHeight="1" x14ac:dyDescent="0.25">
      <c r="A818" s="1"/>
      <c r="B818" s="1"/>
      <c r="C818" s="1"/>
      <c r="D818" s="1"/>
      <c r="E818" s="1"/>
      <c r="F818" s="1"/>
      <c r="G818" s="1"/>
      <c r="H818" s="1"/>
      <c r="I818" s="4"/>
      <c r="J818" s="1"/>
      <c r="K818" s="1"/>
      <c r="L818" s="1"/>
      <c r="M818" s="1"/>
      <c r="N818" s="1"/>
      <c r="O818" s="1"/>
      <c r="P818" s="39"/>
      <c r="Q818" s="39"/>
      <c r="R818" s="1"/>
      <c r="S818" s="1"/>
      <c r="T818" s="1"/>
      <c r="U818" s="1"/>
      <c r="V818" s="1"/>
      <c r="W818" s="1"/>
      <c r="X818" s="1"/>
      <c r="Y818" s="108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5" ht="15.75" x14ac:dyDescent="0.25">
      <c r="A819" s="1"/>
      <c r="B819" s="1"/>
      <c r="C819" s="1" t="s">
        <v>105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39"/>
      <c r="Q819" s="39" t="s">
        <v>8</v>
      </c>
      <c r="R819" s="1"/>
      <c r="S819" s="970">
        <v>0</v>
      </c>
      <c r="T819" s="971"/>
      <c r="U819" s="971"/>
      <c r="V819" s="971"/>
      <c r="W819" s="971"/>
      <c r="X819" s="972"/>
      <c r="Y819" s="108"/>
      <c r="Z819" s="1"/>
      <c r="AA819" s="1"/>
      <c r="AB819" s="1" t="s">
        <v>174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970">
        <v>0</v>
      </c>
      <c r="AV819" s="971"/>
      <c r="AW819" s="971"/>
      <c r="AX819" s="971"/>
      <c r="AY819" s="971"/>
      <c r="AZ819" s="972"/>
      <c r="BB819" s="1"/>
      <c r="BC819" s="1"/>
    </row>
    <row r="820" spans="1:55" ht="3" customHeight="1" x14ac:dyDescent="0.25">
      <c r="A820" s="1"/>
      <c r="B820" s="1"/>
      <c r="C820" s="1"/>
      <c r="D820" s="1"/>
      <c r="E820" s="1"/>
      <c r="F820" s="1"/>
      <c r="G820" s="1"/>
      <c r="H820" s="1"/>
      <c r="I820" s="4"/>
      <c r="J820" s="1"/>
      <c r="K820" s="1"/>
      <c r="L820" s="1"/>
      <c r="M820" s="1"/>
      <c r="N820" s="1"/>
      <c r="O820" s="1"/>
      <c r="P820" s="39"/>
      <c r="Q820" s="39"/>
      <c r="R820" s="1"/>
      <c r="S820" s="108"/>
      <c r="T820" s="108"/>
      <c r="U820" s="108"/>
      <c r="V820" s="108"/>
      <c r="W820" s="108"/>
      <c r="X820" s="108"/>
      <c r="Y820" s="108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5" ht="15.75" x14ac:dyDescent="0.25">
      <c r="A821" s="1"/>
      <c r="B821" s="1"/>
      <c r="C821" s="1" t="s">
        <v>106</v>
      </c>
      <c r="D821" s="1"/>
      <c r="E821" s="1"/>
      <c r="F821" s="1"/>
      <c r="G821" s="1"/>
      <c r="H821" s="1"/>
      <c r="I821" s="4"/>
      <c r="J821" s="1"/>
      <c r="K821" s="1"/>
      <c r="L821" s="1"/>
      <c r="M821" s="1"/>
      <c r="N821" s="1"/>
      <c r="O821" s="1"/>
      <c r="P821" s="4"/>
      <c r="Q821" s="4" t="s">
        <v>8</v>
      </c>
      <c r="R821" s="1"/>
      <c r="S821" s="970">
        <v>0</v>
      </c>
      <c r="T821" s="971"/>
      <c r="U821" s="971"/>
      <c r="V821" s="971"/>
      <c r="W821" s="971"/>
      <c r="X821" s="972"/>
      <c r="Y821" s="108"/>
      <c r="Z821" s="1"/>
      <c r="AA821" s="1"/>
      <c r="AB821" s="1" t="s">
        <v>173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970">
        <v>0</v>
      </c>
      <c r="AV821" s="971"/>
      <c r="AW821" s="971"/>
      <c r="AX821" s="971"/>
      <c r="AY821" s="971"/>
      <c r="AZ821" s="972"/>
    </row>
    <row r="822" spans="1:55" ht="3" customHeight="1" x14ac:dyDescent="0.25">
      <c r="A822" s="1"/>
      <c r="B822" s="1"/>
      <c r="C822" s="1"/>
      <c r="D822" s="1"/>
      <c r="E822" s="1"/>
      <c r="F822" s="1"/>
      <c r="G822" s="1"/>
      <c r="H822" s="1"/>
      <c r="I822" s="4"/>
      <c r="J822" s="1"/>
      <c r="K822" s="1"/>
      <c r="L822" s="1"/>
      <c r="M822" s="1"/>
      <c r="N822" s="1"/>
      <c r="O822" s="1"/>
      <c r="P822" s="4"/>
      <c r="Q822" s="4"/>
      <c r="R822" s="1"/>
      <c r="S822" s="108"/>
      <c r="T822" s="108"/>
      <c r="U822" s="108"/>
      <c r="V822" s="108"/>
      <c r="W822" s="108"/>
      <c r="X822" s="108"/>
      <c r="Y822" s="1"/>
      <c r="Z822" s="1"/>
      <c r="AA822" s="1"/>
      <c r="AB822" s="1"/>
      <c r="AC822" s="1"/>
      <c r="AD822" s="1"/>
      <c r="AE822" s="1"/>
      <c r="AF822" s="39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5" ht="15.75" x14ac:dyDescent="0.25">
      <c r="A823" s="1"/>
      <c r="B823" s="1"/>
      <c r="C823" s="1" t="s">
        <v>183</v>
      </c>
      <c r="D823" s="1"/>
      <c r="E823" s="1"/>
      <c r="F823" s="1"/>
      <c r="G823" s="1"/>
      <c r="H823" s="1"/>
      <c r="I823" s="4"/>
      <c r="J823" s="1"/>
      <c r="K823" s="1"/>
      <c r="L823" s="1"/>
      <c r="M823" s="1"/>
      <c r="N823" s="1"/>
      <c r="O823" s="1"/>
      <c r="P823" s="39"/>
      <c r="Q823" s="39" t="s">
        <v>8</v>
      </c>
      <c r="R823" s="1"/>
      <c r="S823" s="970">
        <f>'Rekap1 +tunjangan'!U69</f>
        <v>0</v>
      </c>
      <c r="T823" s="971"/>
      <c r="U823" s="971"/>
      <c r="V823" s="971"/>
      <c r="W823" s="971"/>
      <c r="X823" s="972"/>
      <c r="Y823" s="108"/>
      <c r="Z823" s="1"/>
      <c r="AA823" s="1"/>
      <c r="AB823" s="1" t="s">
        <v>175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970">
        <v>0</v>
      </c>
      <c r="AV823" s="971"/>
      <c r="AW823" s="971"/>
      <c r="AX823" s="971"/>
      <c r="AY823" s="971"/>
      <c r="AZ823" s="972"/>
    </row>
    <row r="824" spans="1:55" ht="3" customHeight="1" x14ac:dyDescent="0.25">
      <c r="A824" s="1"/>
      <c r="B824" s="1"/>
      <c r="C824" s="1"/>
      <c r="D824" s="1"/>
      <c r="E824" s="1"/>
      <c r="F824" s="1"/>
      <c r="G824" s="1"/>
      <c r="H824" s="1"/>
      <c r="I824" s="4"/>
      <c r="J824" s="1"/>
      <c r="K824" s="1"/>
      <c r="L824" s="1"/>
      <c r="M824" s="1"/>
      <c r="N824" s="1"/>
      <c r="O824" s="4"/>
      <c r="P824" s="4"/>
      <c r="Q824" s="4"/>
      <c r="R824" s="1"/>
      <c r="S824" s="108"/>
      <c r="T824" s="108"/>
      <c r="U824" s="108"/>
      <c r="V824" s="108"/>
      <c r="W824" s="108"/>
      <c r="X824" s="108"/>
      <c r="Y824" s="108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5" ht="15.75" x14ac:dyDescent="0.25">
      <c r="A825" s="1"/>
      <c r="B825" s="1"/>
      <c r="C825" s="1" t="s">
        <v>187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39" t="s">
        <v>8</v>
      </c>
      <c r="R825" s="1"/>
      <c r="S825" s="970">
        <f>'Rekap1 +tunjangan'!W69</f>
        <v>0</v>
      </c>
      <c r="T825" s="971"/>
      <c r="U825" s="971"/>
      <c r="V825" s="971"/>
      <c r="W825" s="971"/>
      <c r="X825" s="972"/>
      <c r="Y825" s="108"/>
      <c r="Z825" s="1"/>
      <c r="AA825" s="1"/>
      <c r="AB825" s="1" t="s">
        <v>200</v>
      </c>
      <c r="AC825" s="1"/>
      <c r="AD825" s="1"/>
      <c r="AE825" s="1"/>
      <c r="AF825" s="1"/>
      <c r="AG825" s="5" t="s">
        <v>19</v>
      </c>
      <c r="AH825" s="67"/>
      <c r="AI825" s="73"/>
      <c r="AJ825" s="990">
        <v>0</v>
      </c>
      <c r="AK825" s="991"/>
      <c r="AL825" s="16"/>
      <c r="AM825" s="72" t="s">
        <v>132</v>
      </c>
      <c r="AN825" s="67"/>
      <c r="AO825" s="74"/>
      <c r="AP825" s="990">
        <v>0</v>
      </c>
      <c r="AQ825" s="991"/>
      <c r="AR825" s="119"/>
      <c r="AS825" s="1"/>
      <c r="AT825" s="1" t="s">
        <v>8</v>
      </c>
      <c r="AU825" s="970">
        <v>0</v>
      </c>
      <c r="AV825" s="971"/>
      <c r="AW825" s="971"/>
      <c r="AX825" s="971"/>
      <c r="AY825" s="971"/>
      <c r="AZ825" s="972"/>
    </row>
    <row r="826" spans="1:55" ht="3" customHeight="1" x14ac:dyDescent="0.25">
      <c r="A826" s="1"/>
      <c r="B826" s="1"/>
      <c r="Y826" s="108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5" ht="15.75" x14ac:dyDescent="0.25">
      <c r="A827" s="1"/>
      <c r="B827" s="1"/>
      <c r="Y827" s="108"/>
      <c r="Z827" s="1"/>
      <c r="AA827" s="1"/>
      <c r="AB827" s="1" t="s">
        <v>471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983"/>
      <c r="AS827" s="983"/>
      <c r="AT827" s="1" t="s">
        <v>8</v>
      </c>
      <c r="AU827" s="970">
        <v>0</v>
      </c>
      <c r="AV827" s="971"/>
      <c r="AW827" s="971"/>
      <c r="AX827" s="971"/>
      <c r="AY827" s="971"/>
      <c r="AZ827" s="972"/>
    </row>
    <row r="828" spans="1:55" ht="3" customHeight="1" x14ac:dyDescent="0.25">
      <c r="A828" s="1"/>
      <c r="B828" s="1"/>
      <c r="Y828" s="108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>
        <v>0</v>
      </c>
    </row>
    <row r="829" spans="1:55" ht="15.75" x14ac:dyDescent="0.25">
      <c r="A829" s="1"/>
      <c r="B829" s="1"/>
      <c r="Y829" s="108"/>
      <c r="Z829" s="1"/>
      <c r="AA829" s="1"/>
      <c r="AB829" s="41" t="s">
        <v>474</v>
      </c>
      <c r="AU829" s="970">
        <v>0</v>
      </c>
      <c r="AV829" s="971"/>
      <c r="AW829" s="971"/>
      <c r="AX829" s="971"/>
      <c r="AY829" s="971"/>
      <c r="AZ829" s="972"/>
    </row>
    <row r="830" spans="1:55" ht="3" customHeight="1" x14ac:dyDescent="0.25">
      <c r="A830" s="1"/>
      <c r="B830" s="1"/>
      <c r="Y830" s="108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5" ht="15.75" x14ac:dyDescent="0.25">
      <c r="A831" s="1"/>
      <c r="B831" s="1"/>
      <c r="Y831" s="108"/>
      <c r="Z831" s="1"/>
      <c r="AA831" s="1"/>
      <c r="AB831" s="1" t="s">
        <v>171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983">
        <v>0.4</v>
      </c>
      <c r="AS831" s="983"/>
      <c r="AT831" s="1" t="s">
        <v>8</v>
      </c>
      <c r="AU831" s="970">
        <v>0</v>
      </c>
      <c r="AV831" s="971"/>
      <c r="AW831" s="971"/>
      <c r="AX831" s="971"/>
      <c r="AY831" s="971"/>
      <c r="AZ831" s="972"/>
    </row>
    <row r="832" spans="1:55" ht="3" customHeight="1" x14ac:dyDescent="0.25">
      <c r="A832" s="1"/>
      <c r="B832" s="1"/>
      <c r="Y832" s="108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62" ht="15.75" x14ac:dyDescent="0.25">
      <c r="A833" s="1"/>
      <c r="B833" s="1"/>
      <c r="Y833" s="108"/>
      <c r="Z833" s="1"/>
      <c r="AA833" s="1"/>
    </row>
    <row r="834" spans="1:62" ht="3" customHeight="1" x14ac:dyDescent="0.25">
      <c r="A834" s="1"/>
      <c r="B834" s="1"/>
      <c r="C834" s="1"/>
      <c r="D834" s="1"/>
      <c r="E834" s="1"/>
      <c r="F834" s="1"/>
      <c r="G834" s="1"/>
      <c r="H834" s="1"/>
      <c r="I834" s="4"/>
      <c r="J834" s="1"/>
      <c r="K834" s="1"/>
      <c r="L834" s="1"/>
      <c r="M834" s="1"/>
      <c r="N834" s="1"/>
      <c r="O834" s="4"/>
      <c r="P834" s="4"/>
      <c r="Q834" s="4"/>
      <c r="R834" s="1"/>
      <c r="S834" s="108"/>
      <c r="T834" s="108"/>
      <c r="U834" s="108"/>
      <c r="V834" s="108"/>
      <c r="W834" s="108"/>
      <c r="X834" s="108"/>
      <c r="Y834" s="108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62" ht="15.75" x14ac:dyDescent="0.25">
      <c r="A835" s="1"/>
      <c r="B835" s="1" t="s">
        <v>154</v>
      </c>
      <c r="C835" s="1" t="s">
        <v>126</v>
      </c>
      <c r="D835" s="1"/>
      <c r="E835" s="1"/>
      <c r="F835" s="1"/>
      <c r="G835" s="1"/>
      <c r="H835" s="1"/>
      <c r="I835" s="4"/>
      <c r="J835" s="1"/>
      <c r="K835" s="1"/>
      <c r="L835" s="1"/>
      <c r="M835" s="1"/>
      <c r="N835" s="1"/>
      <c r="O835" s="1"/>
      <c r="P835" s="4"/>
      <c r="Q835" s="4" t="s">
        <v>8</v>
      </c>
      <c r="R835" s="1"/>
      <c r="S835" s="970">
        <v>0</v>
      </c>
      <c r="T835" s="971"/>
      <c r="U835" s="971"/>
      <c r="V835" s="971"/>
      <c r="W835" s="971"/>
      <c r="X835" s="972"/>
      <c r="Y835" s="108"/>
      <c r="Z835" s="1"/>
      <c r="AA835" s="1" t="s">
        <v>169</v>
      </c>
      <c r="AB835" s="1" t="s">
        <v>129</v>
      </c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 t="s">
        <v>8</v>
      </c>
      <c r="AU835" s="970">
        <v>0</v>
      </c>
      <c r="AV835" s="971"/>
      <c r="AW835" s="971"/>
      <c r="AX835" s="971"/>
      <c r="AY835" s="971"/>
      <c r="AZ835" s="972"/>
    </row>
    <row r="836" spans="1:62" ht="3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>
        <v>0</v>
      </c>
      <c r="T836" s="1"/>
      <c r="U836" s="1"/>
      <c r="V836" s="1"/>
      <c r="W836" s="1"/>
      <c r="X836" s="1"/>
      <c r="Y836" s="108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62" ht="15.7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62" ht="3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08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62" ht="15.75" x14ac:dyDescent="0.25">
      <c r="A839" s="1"/>
      <c r="B839" s="1"/>
      <c r="C839" s="9" t="s">
        <v>4</v>
      </c>
      <c r="D839" s="1"/>
      <c r="E839" s="1"/>
      <c r="F839" s="1"/>
      <c r="G839" s="1"/>
      <c r="H839" s="1"/>
      <c r="I839" s="4"/>
      <c r="J839" s="1"/>
      <c r="K839" s="1"/>
      <c r="L839" s="1"/>
      <c r="M839" s="1"/>
      <c r="N839" s="1"/>
      <c r="O839" s="4"/>
      <c r="P839" s="4"/>
      <c r="Q839" s="39" t="s">
        <v>8</v>
      </c>
      <c r="R839" s="1"/>
      <c r="S839" s="985">
        <f>SUM(S803:X838)</f>
        <v>3837543</v>
      </c>
      <c r="T839" s="986"/>
      <c r="U839" s="986"/>
      <c r="V839" s="986"/>
      <c r="W839" s="986"/>
      <c r="X839" s="987"/>
      <c r="Y839" s="89"/>
      <c r="Z839" s="1"/>
      <c r="AA839" s="9" t="s">
        <v>4</v>
      </c>
      <c r="AB839" s="1"/>
      <c r="AC839" s="1"/>
      <c r="AD839" s="1"/>
      <c r="AE839" s="1"/>
      <c r="AF839" s="4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 t="s">
        <v>8</v>
      </c>
      <c r="AU839" s="985">
        <f>SUM(AU805:AZ838)</f>
        <v>157750.44349999999</v>
      </c>
      <c r="AV839" s="986"/>
      <c r="AW839" s="986"/>
      <c r="AX839" s="986"/>
      <c r="AY839" s="986"/>
      <c r="AZ839" s="987"/>
      <c r="BC839" s="134">
        <f>AU839-AU815</f>
        <v>111579.58349999999</v>
      </c>
    </row>
    <row r="840" spans="1:62" ht="16.5" thickBot="1" x14ac:dyDescent="0.3">
      <c r="A840" s="1"/>
      <c r="B840" s="1"/>
      <c r="C840" s="1"/>
      <c r="D840" s="1"/>
      <c r="E840" s="1"/>
      <c r="F840" s="1"/>
      <c r="G840" s="1"/>
      <c r="H840" s="1"/>
      <c r="I840" s="39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39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62" ht="21" thickTop="1" x14ac:dyDescent="0.3">
      <c r="A841" s="19"/>
      <c r="B841" s="1069"/>
      <c r="C841" s="1008"/>
      <c r="D841" s="1008"/>
      <c r="E841" s="1008"/>
      <c r="F841" s="1008"/>
      <c r="G841" s="1006" t="s">
        <v>130</v>
      </c>
      <c r="H841" s="1006"/>
      <c r="I841" s="1006"/>
      <c r="J841" s="1006"/>
      <c r="K841" s="1006"/>
      <c r="L841" s="1006"/>
      <c r="M841" s="1006"/>
      <c r="N841" s="1006"/>
      <c r="O841" s="1006"/>
      <c r="P841" s="1006"/>
      <c r="Q841" s="1006"/>
      <c r="R841" s="1006"/>
      <c r="S841" s="1006"/>
      <c r="T841" s="1006"/>
      <c r="U841" s="1006"/>
      <c r="V841" s="1006"/>
      <c r="W841" s="1006"/>
      <c r="X841" s="1008"/>
      <c r="Y841" s="126"/>
      <c r="Z841" s="1010" t="s">
        <v>8</v>
      </c>
      <c r="AA841" s="1008"/>
      <c r="AB841" s="981">
        <f>S839-AU839</f>
        <v>3679792.5564999999</v>
      </c>
      <c r="AC841" s="981"/>
      <c r="AD841" s="981"/>
      <c r="AE841" s="981"/>
      <c r="AF841" s="981"/>
      <c r="AG841" s="981"/>
      <c r="AH841" s="981"/>
      <c r="AI841" s="981"/>
      <c r="AJ841" s="981"/>
      <c r="AK841" s="981"/>
      <c r="AL841" s="981"/>
      <c r="AM841" s="981"/>
      <c r="AN841" s="981"/>
      <c r="AO841" s="981"/>
      <c r="AP841" s="112"/>
      <c r="AQ841" s="112"/>
      <c r="AR841" s="112"/>
      <c r="AS841" s="113"/>
      <c r="AT841" s="113"/>
      <c r="AU841" s="113"/>
      <c r="AV841" s="113"/>
      <c r="AW841" s="113"/>
      <c r="AX841" s="113"/>
      <c r="AY841" s="113"/>
      <c r="AZ841" s="114"/>
      <c r="BD841" s="1012"/>
      <c r="BE841" s="989"/>
      <c r="BF841" s="989"/>
      <c r="BG841" s="989"/>
      <c r="BH841" s="989"/>
      <c r="BI841" s="989"/>
      <c r="BJ841" s="989"/>
    </row>
    <row r="842" spans="1:62" ht="21" thickBot="1" x14ac:dyDescent="0.35">
      <c r="A842" s="34"/>
      <c r="B842" s="1070"/>
      <c r="C842" s="1009"/>
      <c r="D842" s="1009"/>
      <c r="E842" s="1009"/>
      <c r="F842" s="1009"/>
      <c r="G842" s="1007"/>
      <c r="H842" s="1007"/>
      <c r="I842" s="1007"/>
      <c r="J842" s="1007"/>
      <c r="K842" s="1007"/>
      <c r="L842" s="1007"/>
      <c r="M842" s="1007"/>
      <c r="N842" s="1007"/>
      <c r="O842" s="1007"/>
      <c r="P842" s="1007"/>
      <c r="Q842" s="1007"/>
      <c r="R842" s="1007"/>
      <c r="S842" s="1007"/>
      <c r="T842" s="1007"/>
      <c r="U842" s="1007"/>
      <c r="V842" s="1007"/>
      <c r="W842" s="1007"/>
      <c r="X842" s="1009"/>
      <c r="Y842" s="128"/>
      <c r="Z842" s="1011"/>
      <c r="AA842" s="1009"/>
      <c r="AB842" s="982"/>
      <c r="AC842" s="982"/>
      <c r="AD842" s="982"/>
      <c r="AE842" s="982"/>
      <c r="AF842" s="982"/>
      <c r="AG842" s="982"/>
      <c r="AH842" s="982"/>
      <c r="AI842" s="982"/>
      <c r="AJ842" s="982"/>
      <c r="AK842" s="982"/>
      <c r="AL842" s="982"/>
      <c r="AM842" s="982"/>
      <c r="AN842" s="982"/>
      <c r="AO842" s="982"/>
      <c r="AP842" s="116"/>
      <c r="AQ842" s="116"/>
      <c r="AR842" s="116"/>
      <c r="AS842" s="117"/>
      <c r="AT842" s="117"/>
      <c r="AU842" s="117"/>
      <c r="AV842" s="117"/>
      <c r="AW842" s="117"/>
      <c r="AX842" s="117"/>
      <c r="AY842" s="117"/>
      <c r="AZ842" s="118"/>
    </row>
    <row r="843" spans="1:62" ht="16.5" thickTop="1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62" ht="15.75" x14ac:dyDescent="0.25">
      <c r="B844" s="1" t="s">
        <v>170</v>
      </c>
      <c r="C844" s="1" t="s">
        <v>155</v>
      </c>
      <c r="D844" s="1"/>
      <c r="E844" s="1"/>
      <c r="F844" s="1"/>
      <c r="G844" s="1"/>
      <c r="H844" s="1"/>
      <c r="I844" s="4"/>
      <c r="J844" s="1"/>
      <c r="K844" s="1"/>
      <c r="L844" s="1"/>
      <c r="M844" s="1"/>
      <c r="N844" s="1"/>
      <c r="O844" s="4"/>
      <c r="P844" s="4"/>
      <c r="Q844" s="4"/>
      <c r="R844" s="1"/>
      <c r="S844" s="108"/>
      <c r="T844" s="108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62" ht="15.75" x14ac:dyDescent="0.25">
      <c r="B845" s="1">
        <v>1</v>
      </c>
      <c r="C845" s="1" t="s">
        <v>107</v>
      </c>
      <c r="D845" s="1"/>
      <c r="E845" s="1"/>
      <c r="F845" s="1"/>
      <c r="G845" s="1"/>
      <c r="H845" s="1"/>
      <c r="I845" s="4"/>
      <c r="J845" s="1"/>
      <c r="K845" s="1"/>
      <c r="L845" s="1"/>
      <c r="M845" s="1"/>
      <c r="N845" s="1"/>
      <c r="O845" s="4"/>
      <c r="P845" s="4"/>
      <c r="Q845" s="4"/>
      <c r="R845" s="1"/>
      <c r="S845" s="108"/>
      <c r="T845" s="108"/>
      <c r="U845" s="108"/>
      <c r="V845" s="108"/>
      <c r="W845" s="108"/>
      <c r="X845" s="108"/>
      <c r="Y845" s="1"/>
      <c r="Z845" s="1"/>
      <c r="AA845" s="1">
        <v>2</v>
      </c>
      <c r="AB845" s="1" t="s">
        <v>171</v>
      </c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983">
        <v>0.6</v>
      </c>
      <c r="AS845" s="983"/>
      <c r="AT845" s="1" t="s">
        <v>8</v>
      </c>
      <c r="AU845" s="970">
        <v>0</v>
      </c>
      <c r="AV845" s="971"/>
      <c r="AW845" s="971"/>
      <c r="AX845" s="971"/>
      <c r="AY845" s="971"/>
      <c r="AZ845" s="972"/>
    </row>
    <row r="846" spans="1:62" ht="3" customHeight="1" x14ac:dyDescent="0.25">
      <c r="B846" s="1"/>
      <c r="C846" s="1"/>
      <c r="D846" s="1"/>
      <c r="E846" s="1"/>
      <c r="F846" s="1"/>
      <c r="G846" s="1"/>
      <c r="H846" s="1"/>
      <c r="I846" s="4"/>
      <c r="J846" s="1"/>
      <c r="K846" s="1"/>
      <c r="L846" s="1"/>
      <c r="M846" s="1"/>
      <c r="N846" s="1"/>
      <c r="O846" s="4"/>
      <c r="P846" s="4"/>
      <c r="Q846" s="4"/>
      <c r="R846" s="1"/>
      <c r="S846" s="108"/>
      <c r="T846" s="108"/>
      <c r="U846" s="108"/>
      <c r="V846" s="108"/>
      <c r="W846" s="108"/>
      <c r="X846" s="108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62" ht="15.75" x14ac:dyDescent="0.25">
      <c r="B847" s="1"/>
      <c r="C847" s="1" t="s">
        <v>127</v>
      </c>
      <c r="D847" s="1"/>
      <c r="E847" s="1"/>
      <c r="F847" s="1"/>
      <c r="G847" s="1"/>
      <c r="H847" s="1"/>
      <c r="I847" s="4"/>
      <c r="J847" s="1"/>
      <c r="K847" s="1"/>
      <c r="L847" s="1"/>
      <c r="M847" s="1"/>
      <c r="N847" s="1"/>
      <c r="O847" s="969">
        <v>3.0000000000000001E-3</v>
      </c>
      <c r="P847" s="969"/>
      <c r="Q847" s="4" t="s">
        <v>8</v>
      </c>
      <c r="R847" s="1"/>
      <c r="S847" s="970">
        <f>'BPJS Ketenagakerjaan'!F60</f>
        <v>6925.6289999999999</v>
      </c>
      <c r="T847" s="971"/>
      <c r="U847" s="971"/>
      <c r="V847" s="971"/>
      <c r="W847" s="971"/>
      <c r="X847" s="972"/>
      <c r="Y847" s="1"/>
      <c r="Z847" s="1"/>
      <c r="AA847" s="1">
        <v>3</v>
      </c>
      <c r="AB847" s="1" t="s">
        <v>186</v>
      </c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983">
        <v>0.05</v>
      </c>
      <c r="AO847" s="984"/>
      <c r="AP847" s="1"/>
      <c r="AQ847" s="1"/>
      <c r="AR847" s="1"/>
      <c r="AS847" s="1"/>
      <c r="AT847" s="1" t="s">
        <v>8</v>
      </c>
      <c r="AU847" s="970">
        <v>0</v>
      </c>
      <c r="AV847" s="971"/>
      <c r="AW847" s="971"/>
      <c r="AX847" s="971"/>
      <c r="AY847" s="971"/>
      <c r="AZ847" s="972"/>
    </row>
    <row r="848" spans="1:62" ht="3" customHeight="1" x14ac:dyDescent="0.25">
      <c r="B848" s="1"/>
      <c r="C848" s="1"/>
      <c r="D848" s="1"/>
      <c r="E848" s="1"/>
      <c r="F848" s="1"/>
      <c r="G848" s="1"/>
      <c r="H848" s="1"/>
      <c r="I848" s="4"/>
      <c r="J848" s="1"/>
      <c r="K848" s="1"/>
      <c r="L848" s="1"/>
      <c r="M848" s="1"/>
      <c r="N848" s="1"/>
      <c r="O848" s="109"/>
      <c r="P848" s="109"/>
      <c r="Q848" s="4"/>
      <c r="R848" s="1"/>
      <c r="S848" s="106"/>
      <c r="T848" s="106"/>
      <c r="U848" s="106"/>
      <c r="V848" s="106"/>
      <c r="W848" s="106"/>
      <c r="X848" s="106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2:52" ht="15.75" x14ac:dyDescent="0.25">
      <c r="B849" s="1"/>
      <c r="C849" s="1" t="s">
        <v>131</v>
      </c>
      <c r="D849" s="1"/>
      <c r="E849" s="1"/>
      <c r="F849" s="1"/>
      <c r="G849" s="1"/>
      <c r="H849" s="1"/>
      <c r="I849" s="4"/>
      <c r="J849" s="1"/>
      <c r="K849" s="1"/>
      <c r="L849" s="1"/>
      <c r="M849" s="1"/>
      <c r="N849" s="1"/>
      <c r="O849" s="969">
        <v>8.8999999999999999E-3</v>
      </c>
      <c r="P849" s="969"/>
      <c r="Q849" s="4" t="s">
        <v>8</v>
      </c>
      <c r="R849" s="1"/>
      <c r="S849" s="970">
        <f>'BPJS Ketenagakerjaan'!H60</f>
        <v>20546.0327</v>
      </c>
      <c r="T849" s="971"/>
      <c r="U849" s="971"/>
      <c r="V849" s="971"/>
      <c r="W849" s="971"/>
      <c r="X849" s="972"/>
      <c r="Y849" s="1"/>
      <c r="Z849" s="1"/>
      <c r="AA849" s="1">
        <v>4</v>
      </c>
      <c r="AB849" s="1" t="s">
        <v>554</v>
      </c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 t="s">
        <v>8</v>
      </c>
      <c r="AU849" s="970">
        <f>'BPJS Kesehatan'!G60</f>
        <v>123122.31400000001</v>
      </c>
      <c r="AV849" s="971"/>
      <c r="AW849" s="971"/>
      <c r="AX849" s="971"/>
      <c r="AY849" s="971"/>
      <c r="AZ849" s="972"/>
    </row>
    <row r="850" spans="2:52" ht="3" customHeight="1" x14ac:dyDescent="0.25">
      <c r="B850" s="1"/>
      <c r="C850" s="1"/>
      <c r="D850" s="1"/>
      <c r="E850" s="1"/>
      <c r="F850" s="1"/>
      <c r="G850" s="1"/>
      <c r="H850" s="1"/>
      <c r="I850" s="4"/>
      <c r="J850" s="1"/>
      <c r="K850" s="1"/>
      <c r="L850" s="1"/>
      <c r="M850" s="1"/>
      <c r="N850" s="1"/>
      <c r="O850" s="109"/>
      <c r="P850" s="109"/>
      <c r="Q850" s="4"/>
      <c r="R850" s="1"/>
      <c r="S850" s="106"/>
      <c r="T850" s="106"/>
      <c r="U850" s="106"/>
      <c r="V850" s="106"/>
      <c r="W850" s="106"/>
      <c r="X850" s="106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2:52" ht="15.75" x14ac:dyDescent="0.25">
      <c r="B851" s="1"/>
      <c r="C851" s="1" t="s">
        <v>156</v>
      </c>
      <c r="D851" s="1"/>
      <c r="E851" s="1"/>
      <c r="F851" s="1"/>
      <c r="G851" s="1"/>
      <c r="H851" s="1"/>
      <c r="I851" s="4"/>
      <c r="J851" s="1"/>
      <c r="K851" s="1"/>
      <c r="L851" s="1"/>
      <c r="M851" s="1"/>
      <c r="N851" s="1"/>
      <c r="O851" s="969">
        <v>3.6999999999999998E-2</v>
      </c>
      <c r="P851" s="969"/>
      <c r="Q851" s="4" t="s">
        <v>8</v>
      </c>
      <c r="R851" s="1"/>
      <c r="S851" s="970">
        <f>'BPJS Ketenagakerjaan'!M60</f>
        <v>85416.091</v>
      </c>
      <c r="T851" s="971"/>
      <c r="U851" s="971"/>
      <c r="V851" s="971"/>
      <c r="W851" s="971"/>
      <c r="X851" s="972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2:52" ht="15.75" x14ac:dyDescent="0.25">
      <c r="C852" s="1" t="s">
        <v>602</v>
      </c>
      <c r="D852" s="1"/>
      <c r="E852" s="1"/>
      <c r="F852" s="1"/>
      <c r="G852" s="1"/>
      <c r="H852" s="1"/>
      <c r="I852" s="4"/>
      <c r="J852" s="1"/>
      <c r="K852" s="1"/>
      <c r="L852" s="1"/>
      <c r="M852" s="1"/>
      <c r="N852" s="1"/>
      <c r="O852" s="969">
        <v>0.02</v>
      </c>
      <c r="P852" s="969"/>
      <c r="Q852" s="4"/>
      <c r="R852" s="1"/>
      <c r="S852" s="970">
        <f>'BPJS Ketenagakerjaan'!R60</f>
        <v>46170.86</v>
      </c>
      <c r="T852" s="971"/>
      <c r="U852" s="971"/>
      <c r="V852" s="971"/>
      <c r="W852" s="971"/>
      <c r="X852" s="972"/>
    </row>
  </sheetData>
  <mergeCells count="893">
    <mergeCell ref="O397:P397"/>
    <mergeCell ref="S397:X397"/>
    <mergeCell ref="AM93:AO93"/>
    <mergeCell ref="AU93:AZ93"/>
    <mergeCell ref="O133:P133"/>
    <mergeCell ref="S133:X133"/>
    <mergeCell ref="S747:X747"/>
    <mergeCell ref="AJ747:AK747"/>
    <mergeCell ref="AP747:AQ747"/>
    <mergeCell ref="AU747:AZ747"/>
    <mergeCell ref="K737:X737"/>
    <mergeCell ref="AH737:AL737"/>
    <mergeCell ref="S743:X743"/>
    <mergeCell ref="AU745:AZ745"/>
    <mergeCell ref="AO737:AS737"/>
    <mergeCell ref="K739:X739"/>
    <mergeCell ref="AH739:AW739"/>
    <mergeCell ref="K741:X741"/>
    <mergeCell ref="AH741:AM741"/>
    <mergeCell ref="O723:P723"/>
    <mergeCell ref="S723:X723"/>
    <mergeCell ref="O725:P725"/>
    <mergeCell ref="S725:X725"/>
    <mergeCell ref="K735:X735"/>
    <mergeCell ref="K24:L24"/>
    <mergeCell ref="S24:X24"/>
    <mergeCell ref="AR635:AS635"/>
    <mergeCell ref="AU635:AZ635"/>
    <mergeCell ref="AR701:AS701"/>
    <mergeCell ref="AU701:AZ701"/>
    <mergeCell ref="AU589:AZ589"/>
    <mergeCell ref="S691:X691"/>
    <mergeCell ref="AU691:AZ691"/>
    <mergeCell ref="S693:X693"/>
    <mergeCell ref="AU130:AZ130"/>
    <mergeCell ref="AU195:AZ195"/>
    <mergeCell ref="AU260:AZ260"/>
    <mergeCell ref="AU327:AZ327"/>
    <mergeCell ref="AU394:AZ394"/>
    <mergeCell ref="K687:L687"/>
    <mergeCell ref="S687:X687"/>
    <mergeCell ref="K689:L689"/>
    <mergeCell ref="S689:X689"/>
    <mergeCell ref="AM689:AO689"/>
    <mergeCell ref="AU689:AZ689"/>
    <mergeCell ref="AU693:AZ693"/>
    <mergeCell ref="S695:X695"/>
    <mergeCell ref="AU695:AZ695"/>
    <mergeCell ref="O787:P787"/>
    <mergeCell ref="S787:X787"/>
    <mergeCell ref="AR767:AS767"/>
    <mergeCell ref="AU767:AZ767"/>
    <mergeCell ref="S771:X771"/>
    <mergeCell ref="AU771:AZ771"/>
    <mergeCell ref="S775:X775"/>
    <mergeCell ref="AU775:AZ775"/>
    <mergeCell ref="S763:X763"/>
    <mergeCell ref="AU763:AZ763"/>
    <mergeCell ref="S765:X765"/>
    <mergeCell ref="AJ765:AK765"/>
    <mergeCell ref="AP765:AQ765"/>
    <mergeCell ref="AU765:AZ765"/>
    <mergeCell ref="AR781:AS781"/>
    <mergeCell ref="AU781:AZ781"/>
    <mergeCell ref="AU785:AZ785"/>
    <mergeCell ref="O785:P785"/>
    <mergeCell ref="S785:X785"/>
    <mergeCell ref="B777:F778"/>
    <mergeCell ref="G777:W778"/>
    <mergeCell ref="X777:X778"/>
    <mergeCell ref="Z777:Z778"/>
    <mergeCell ref="AA777:AA778"/>
    <mergeCell ref="AB777:AO778"/>
    <mergeCell ref="K753:L753"/>
    <mergeCell ref="K755:L755"/>
    <mergeCell ref="S757:X757"/>
    <mergeCell ref="AU757:AZ757"/>
    <mergeCell ref="S759:X759"/>
    <mergeCell ref="AU759:AZ759"/>
    <mergeCell ref="O783:P783"/>
    <mergeCell ref="S783:X783"/>
    <mergeCell ref="AU783:AZ783"/>
    <mergeCell ref="S761:X761"/>
    <mergeCell ref="AU761:AZ761"/>
    <mergeCell ref="S749:X749"/>
    <mergeCell ref="S753:X753"/>
    <mergeCell ref="S755:X755"/>
    <mergeCell ref="AM755:AO755"/>
    <mergeCell ref="AU755:AZ755"/>
    <mergeCell ref="AJ749:AK749"/>
    <mergeCell ref="AP749:AQ749"/>
    <mergeCell ref="AU749:AZ749"/>
    <mergeCell ref="S751:X751"/>
    <mergeCell ref="AU753:AZ753"/>
    <mergeCell ref="AM753:AO753"/>
    <mergeCell ref="AH735:AY735"/>
    <mergeCell ref="AU723:AZ723"/>
    <mergeCell ref="BD715:BJ715"/>
    <mergeCell ref="AR719:AS719"/>
    <mergeCell ref="AU719:AZ719"/>
    <mergeCell ref="O721:P721"/>
    <mergeCell ref="S721:X721"/>
    <mergeCell ref="AU721:AZ721"/>
    <mergeCell ref="AN721:AO721"/>
    <mergeCell ref="O727:P727"/>
    <mergeCell ref="S727:X727"/>
    <mergeCell ref="B715:F716"/>
    <mergeCell ref="G715:W716"/>
    <mergeCell ref="X715:X716"/>
    <mergeCell ref="Z715:Z716"/>
    <mergeCell ref="AA715:AA716"/>
    <mergeCell ref="AB715:AO716"/>
    <mergeCell ref="AR705:AS705"/>
    <mergeCell ref="AU705:AZ705"/>
    <mergeCell ref="S709:X709"/>
    <mergeCell ref="AU709:AZ709"/>
    <mergeCell ref="S713:X713"/>
    <mergeCell ref="AU713:AZ713"/>
    <mergeCell ref="S697:X697"/>
    <mergeCell ref="AU697:AZ697"/>
    <mergeCell ref="S699:X699"/>
    <mergeCell ref="AJ699:AK699"/>
    <mergeCell ref="AP699:AQ699"/>
    <mergeCell ref="AR699:AS699"/>
    <mergeCell ref="AU699:AZ699"/>
    <mergeCell ref="AU703:AZ703"/>
    <mergeCell ref="S683:X683"/>
    <mergeCell ref="AP683:AQ683"/>
    <mergeCell ref="AU683:AZ683"/>
    <mergeCell ref="S685:X685"/>
    <mergeCell ref="AU685:AZ685"/>
    <mergeCell ref="AM687:AO687"/>
    <mergeCell ref="AU687:AZ687"/>
    <mergeCell ref="S677:X677"/>
    <mergeCell ref="AU679:AZ679"/>
    <mergeCell ref="S681:X681"/>
    <mergeCell ref="AP681:AQ681"/>
    <mergeCell ref="AU681:AZ681"/>
    <mergeCell ref="K671:X671"/>
    <mergeCell ref="AH671:AL671"/>
    <mergeCell ref="AO671:AS671"/>
    <mergeCell ref="K673:X673"/>
    <mergeCell ref="AH673:AW673"/>
    <mergeCell ref="K675:X675"/>
    <mergeCell ref="AH675:AM675"/>
    <mergeCell ref="O658:P658"/>
    <mergeCell ref="S658:X658"/>
    <mergeCell ref="K669:X669"/>
    <mergeCell ref="AH669:AY669"/>
    <mergeCell ref="AU656:AZ656"/>
    <mergeCell ref="S646:X646"/>
    <mergeCell ref="AU646:AZ646"/>
    <mergeCell ref="BD648:BJ648"/>
    <mergeCell ref="AR652:AS652"/>
    <mergeCell ref="AU652:AZ652"/>
    <mergeCell ref="O654:P654"/>
    <mergeCell ref="S654:X654"/>
    <mergeCell ref="AU654:AZ654"/>
    <mergeCell ref="AN654:AO654"/>
    <mergeCell ref="O660:P660"/>
    <mergeCell ref="S660:X660"/>
    <mergeCell ref="B648:F649"/>
    <mergeCell ref="G648:W649"/>
    <mergeCell ref="X648:X649"/>
    <mergeCell ref="Z648:Z649"/>
    <mergeCell ref="AA648:AA649"/>
    <mergeCell ref="AB648:AO649"/>
    <mergeCell ref="AR639:AS639"/>
    <mergeCell ref="O656:P656"/>
    <mergeCell ref="S656:X656"/>
    <mergeCell ref="AU639:AZ639"/>
    <mergeCell ref="S642:X642"/>
    <mergeCell ref="AU642:AZ642"/>
    <mergeCell ref="S631:X631"/>
    <mergeCell ref="AU631:AZ631"/>
    <mergeCell ref="S633:X633"/>
    <mergeCell ref="AJ633:AK633"/>
    <mergeCell ref="AP633:AQ633"/>
    <mergeCell ref="AU633:AZ633"/>
    <mergeCell ref="K621:L621"/>
    <mergeCell ref="S621:X621"/>
    <mergeCell ref="K623:L623"/>
    <mergeCell ref="S623:X623"/>
    <mergeCell ref="AM623:AO623"/>
    <mergeCell ref="AU623:AZ623"/>
    <mergeCell ref="AM621:AO621"/>
    <mergeCell ref="AU621:AZ621"/>
    <mergeCell ref="AU637:AZ637"/>
    <mergeCell ref="S615:X615"/>
    <mergeCell ref="AP615:AQ615"/>
    <mergeCell ref="AU615:AZ615"/>
    <mergeCell ref="S625:X625"/>
    <mergeCell ref="AU625:AZ625"/>
    <mergeCell ref="S627:X627"/>
    <mergeCell ref="AU627:AZ627"/>
    <mergeCell ref="S629:X629"/>
    <mergeCell ref="AU629:AZ629"/>
    <mergeCell ref="B581:F582"/>
    <mergeCell ref="G581:W582"/>
    <mergeCell ref="X581:X582"/>
    <mergeCell ref="Z581:Z582"/>
    <mergeCell ref="AA581:AA582"/>
    <mergeCell ref="AB581:AO582"/>
    <mergeCell ref="K605:X605"/>
    <mergeCell ref="AH605:AL605"/>
    <mergeCell ref="AO605:AS605"/>
    <mergeCell ref="O589:P589"/>
    <mergeCell ref="S589:X589"/>
    <mergeCell ref="O591:P591"/>
    <mergeCell ref="S591:X591"/>
    <mergeCell ref="K603:X603"/>
    <mergeCell ref="AH603:AY603"/>
    <mergeCell ref="O593:P593"/>
    <mergeCell ref="S593:X593"/>
    <mergeCell ref="S563:X563"/>
    <mergeCell ref="AU563:AZ563"/>
    <mergeCell ref="S565:X565"/>
    <mergeCell ref="AJ565:AK565"/>
    <mergeCell ref="AP565:AQ565"/>
    <mergeCell ref="AU565:AZ565"/>
    <mergeCell ref="BD581:BJ581"/>
    <mergeCell ref="AR585:AS585"/>
    <mergeCell ref="AU585:AZ585"/>
    <mergeCell ref="AU571:AZ571"/>
    <mergeCell ref="S575:X575"/>
    <mergeCell ref="S557:X557"/>
    <mergeCell ref="AU557:AZ557"/>
    <mergeCell ref="S559:X559"/>
    <mergeCell ref="AU559:AZ559"/>
    <mergeCell ref="S561:X561"/>
    <mergeCell ref="AU561:AZ561"/>
    <mergeCell ref="K553:L553"/>
    <mergeCell ref="S553:X553"/>
    <mergeCell ref="K555:L555"/>
    <mergeCell ref="S555:X555"/>
    <mergeCell ref="AM555:AO555"/>
    <mergeCell ref="AU555:AZ555"/>
    <mergeCell ref="AM553:AO553"/>
    <mergeCell ref="AU553:AZ553"/>
    <mergeCell ref="S549:X549"/>
    <mergeCell ref="AP549:AQ549"/>
    <mergeCell ref="AU549:AZ549"/>
    <mergeCell ref="S551:X551"/>
    <mergeCell ref="AU551:AZ551"/>
    <mergeCell ref="S543:X543"/>
    <mergeCell ref="AU545:AZ545"/>
    <mergeCell ref="S547:X547"/>
    <mergeCell ref="AP547:AQ547"/>
    <mergeCell ref="AU547:AZ547"/>
    <mergeCell ref="K537:X537"/>
    <mergeCell ref="AH537:AL537"/>
    <mergeCell ref="AO537:AS537"/>
    <mergeCell ref="K539:X539"/>
    <mergeCell ref="AH539:AW539"/>
    <mergeCell ref="K541:X541"/>
    <mergeCell ref="AH541:AM541"/>
    <mergeCell ref="O523:P523"/>
    <mergeCell ref="S523:X523"/>
    <mergeCell ref="O525:P525"/>
    <mergeCell ref="S525:X525"/>
    <mergeCell ref="K535:X535"/>
    <mergeCell ref="AH535:AY535"/>
    <mergeCell ref="AU523:AZ523"/>
    <mergeCell ref="O527:P527"/>
    <mergeCell ref="S527:X527"/>
    <mergeCell ref="BD515:BJ515"/>
    <mergeCell ref="AR519:AS519"/>
    <mergeCell ref="AU519:AZ519"/>
    <mergeCell ref="O521:P521"/>
    <mergeCell ref="S521:X521"/>
    <mergeCell ref="AU521:AZ521"/>
    <mergeCell ref="B515:F516"/>
    <mergeCell ref="G515:W516"/>
    <mergeCell ref="X515:X516"/>
    <mergeCell ref="Z515:Z516"/>
    <mergeCell ref="AA515:AA516"/>
    <mergeCell ref="AB515:AO516"/>
    <mergeCell ref="AR505:AS505"/>
    <mergeCell ref="AU505:AZ505"/>
    <mergeCell ref="S509:X509"/>
    <mergeCell ref="AU509:AZ509"/>
    <mergeCell ref="S513:X513"/>
    <mergeCell ref="AU513:AZ513"/>
    <mergeCell ref="AU507:AZ507"/>
    <mergeCell ref="S497:X497"/>
    <mergeCell ref="AU497:AZ497"/>
    <mergeCell ref="S499:X499"/>
    <mergeCell ref="AJ499:AK499"/>
    <mergeCell ref="AP499:AQ499"/>
    <mergeCell ref="AU499:AZ499"/>
    <mergeCell ref="AU503:AZ503"/>
    <mergeCell ref="AU501:AZ501"/>
    <mergeCell ref="S491:X491"/>
    <mergeCell ref="AU491:AZ491"/>
    <mergeCell ref="AM487:AO487"/>
    <mergeCell ref="AU487:AZ487"/>
    <mergeCell ref="S493:X493"/>
    <mergeCell ref="AU493:AZ493"/>
    <mergeCell ref="S495:X495"/>
    <mergeCell ref="AU495:AZ495"/>
    <mergeCell ref="K487:L487"/>
    <mergeCell ref="S487:X487"/>
    <mergeCell ref="K489:L489"/>
    <mergeCell ref="S489:X489"/>
    <mergeCell ref="AM489:AO489"/>
    <mergeCell ref="AU489:AZ489"/>
    <mergeCell ref="S483:X483"/>
    <mergeCell ref="AP483:AQ483"/>
    <mergeCell ref="AU483:AZ483"/>
    <mergeCell ref="AU458:AZ458"/>
    <mergeCell ref="O462:P462"/>
    <mergeCell ref="S462:X462"/>
    <mergeCell ref="S485:X485"/>
    <mergeCell ref="AU485:AZ485"/>
    <mergeCell ref="S477:X477"/>
    <mergeCell ref="AU479:AZ479"/>
    <mergeCell ref="S481:X481"/>
    <mergeCell ref="AP481:AQ481"/>
    <mergeCell ref="AU481:AZ481"/>
    <mergeCell ref="AH475:AM475"/>
    <mergeCell ref="B450:F451"/>
    <mergeCell ref="G450:W451"/>
    <mergeCell ref="X450:X451"/>
    <mergeCell ref="Z450:Z451"/>
    <mergeCell ref="AA450:AA451"/>
    <mergeCell ref="AB450:AO451"/>
    <mergeCell ref="O458:P458"/>
    <mergeCell ref="S458:X458"/>
    <mergeCell ref="O460:P460"/>
    <mergeCell ref="S460:X460"/>
    <mergeCell ref="O456:P456"/>
    <mergeCell ref="S456:X456"/>
    <mergeCell ref="K422:L422"/>
    <mergeCell ref="S422:X422"/>
    <mergeCell ref="K424:L424"/>
    <mergeCell ref="S424:X424"/>
    <mergeCell ref="AR440:AS440"/>
    <mergeCell ref="AU440:AZ440"/>
    <mergeCell ref="S426:X426"/>
    <mergeCell ref="AU426:AZ426"/>
    <mergeCell ref="S428:X428"/>
    <mergeCell ref="AU428:AZ428"/>
    <mergeCell ref="S432:X432"/>
    <mergeCell ref="AU432:AZ432"/>
    <mergeCell ref="S434:X434"/>
    <mergeCell ref="AJ434:AK434"/>
    <mergeCell ref="AP434:AQ434"/>
    <mergeCell ref="AU434:AZ434"/>
    <mergeCell ref="AM422:AO422"/>
    <mergeCell ref="AU422:AZ422"/>
    <mergeCell ref="AU456:AZ456"/>
    <mergeCell ref="AN456:AO456"/>
    <mergeCell ref="K469:X469"/>
    <mergeCell ref="AU817:AZ817"/>
    <mergeCell ref="AP807:AQ807"/>
    <mergeCell ref="AU807:AZ807"/>
    <mergeCell ref="S430:X430"/>
    <mergeCell ref="AU430:AZ430"/>
    <mergeCell ref="AR454:AS454"/>
    <mergeCell ref="AU454:AZ454"/>
    <mergeCell ref="K471:X471"/>
    <mergeCell ref="AH471:AL471"/>
    <mergeCell ref="AO471:AS471"/>
    <mergeCell ref="K473:X473"/>
    <mergeCell ref="AH473:AW473"/>
    <mergeCell ref="K475:X475"/>
    <mergeCell ref="S803:X803"/>
    <mergeCell ref="AU805:AZ805"/>
    <mergeCell ref="S807:X807"/>
    <mergeCell ref="AJ807:AK807"/>
    <mergeCell ref="AH801:AM801"/>
    <mergeCell ref="AU567:AZ567"/>
    <mergeCell ref="AU569:AZ569"/>
    <mergeCell ref="AH469:AY469"/>
    <mergeCell ref="S418:X418"/>
    <mergeCell ref="AP418:AQ418"/>
    <mergeCell ref="AU418:AZ418"/>
    <mergeCell ref="S420:X420"/>
    <mergeCell ref="AU420:AZ420"/>
    <mergeCell ref="AU424:AZ424"/>
    <mergeCell ref="S444:X444"/>
    <mergeCell ref="AU444:AZ444"/>
    <mergeCell ref="S448:X448"/>
    <mergeCell ref="AU448:AZ448"/>
    <mergeCell ref="BD841:BJ841"/>
    <mergeCell ref="AR845:AS845"/>
    <mergeCell ref="AU845:AZ845"/>
    <mergeCell ref="O847:P847"/>
    <mergeCell ref="S847:X847"/>
    <mergeCell ref="AU847:AZ847"/>
    <mergeCell ref="AN847:AO847"/>
    <mergeCell ref="S819:X819"/>
    <mergeCell ref="AU819:AZ819"/>
    <mergeCell ref="S821:X821"/>
    <mergeCell ref="AU821:AZ821"/>
    <mergeCell ref="O851:P851"/>
    <mergeCell ref="S851:X851"/>
    <mergeCell ref="K404:X404"/>
    <mergeCell ref="AH404:AY404"/>
    <mergeCell ref="S839:X839"/>
    <mergeCell ref="AU839:AZ839"/>
    <mergeCell ref="S817:X817"/>
    <mergeCell ref="K813:L813"/>
    <mergeCell ref="S813:X813"/>
    <mergeCell ref="K815:L815"/>
    <mergeCell ref="S815:X815"/>
    <mergeCell ref="AM815:AO815"/>
    <mergeCell ref="O849:P849"/>
    <mergeCell ref="S849:X849"/>
    <mergeCell ref="AU815:AZ815"/>
    <mergeCell ref="S809:X809"/>
    <mergeCell ref="AJ809:AK809"/>
    <mergeCell ref="AP809:AQ809"/>
    <mergeCell ref="AU809:AZ809"/>
    <mergeCell ref="S811:X811"/>
    <mergeCell ref="AO797:AS797"/>
    <mergeCell ref="K799:X799"/>
    <mergeCell ref="AH799:AW799"/>
    <mergeCell ref="K801:X801"/>
    <mergeCell ref="B841:F842"/>
    <mergeCell ref="G841:W842"/>
    <mergeCell ref="X841:X842"/>
    <mergeCell ref="Z841:Z842"/>
    <mergeCell ref="AA841:AA842"/>
    <mergeCell ref="AB841:AO842"/>
    <mergeCell ref="S823:X823"/>
    <mergeCell ref="AU823:AZ823"/>
    <mergeCell ref="S825:X825"/>
    <mergeCell ref="S835:X835"/>
    <mergeCell ref="AU835:AZ835"/>
    <mergeCell ref="AJ825:AK825"/>
    <mergeCell ref="AP825:AQ825"/>
    <mergeCell ref="AU825:AZ825"/>
    <mergeCell ref="AR831:AS831"/>
    <mergeCell ref="AU831:AZ831"/>
    <mergeCell ref="AR827:AS827"/>
    <mergeCell ref="AU827:AZ827"/>
    <mergeCell ref="AU829:AZ829"/>
    <mergeCell ref="K797:X797"/>
    <mergeCell ref="AH797:AL797"/>
    <mergeCell ref="AR571:AS571"/>
    <mergeCell ref="K795:X795"/>
    <mergeCell ref="AH795:AY795"/>
    <mergeCell ref="AR567:AS567"/>
    <mergeCell ref="AU575:AZ575"/>
    <mergeCell ref="S579:X579"/>
    <mergeCell ref="AU579:AZ579"/>
    <mergeCell ref="O587:P587"/>
    <mergeCell ref="S587:X587"/>
    <mergeCell ref="AU587:AZ587"/>
    <mergeCell ref="AN587:AO587"/>
    <mergeCell ref="K607:X607"/>
    <mergeCell ref="AH607:AW607"/>
    <mergeCell ref="K609:X609"/>
    <mergeCell ref="AH609:AM609"/>
    <mergeCell ref="S617:X617"/>
    <mergeCell ref="AP617:AQ617"/>
    <mergeCell ref="AU617:AZ617"/>
    <mergeCell ref="S619:X619"/>
    <mergeCell ref="AU619:AZ619"/>
    <mergeCell ref="S611:X611"/>
    <mergeCell ref="AU613:AZ613"/>
    <mergeCell ref="O392:P392"/>
    <mergeCell ref="S392:X392"/>
    <mergeCell ref="AU392:AZ392"/>
    <mergeCell ref="AN392:AO392"/>
    <mergeCell ref="AR436:AS436"/>
    <mergeCell ref="AU436:AZ436"/>
    <mergeCell ref="AU438:AZ438"/>
    <mergeCell ref="S412:X412"/>
    <mergeCell ref="AU414:AZ414"/>
    <mergeCell ref="S416:X416"/>
    <mergeCell ref="AP416:AQ416"/>
    <mergeCell ref="AU416:AZ416"/>
    <mergeCell ref="AM424:AO424"/>
    <mergeCell ref="O394:P394"/>
    <mergeCell ref="S394:X394"/>
    <mergeCell ref="O396:P396"/>
    <mergeCell ref="S396:X396"/>
    <mergeCell ref="K406:X406"/>
    <mergeCell ref="AH406:AL406"/>
    <mergeCell ref="AO406:AS406"/>
    <mergeCell ref="K408:X408"/>
    <mergeCell ref="AH408:AW408"/>
    <mergeCell ref="K410:X410"/>
    <mergeCell ref="AH410:AM410"/>
    <mergeCell ref="B386:F387"/>
    <mergeCell ref="G386:W387"/>
    <mergeCell ref="X386:X387"/>
    <mergeCell ref="Z386:Z387"/>
    <mergeCell ref="AA386:AA387"/>
    <mergeCell ref="AB386:AO387"/>
    <mergeCell ref="AR376:AS376"/>
    <mergeCell ref="AU376:AZ376"/>
    <mergeCell ref="S380:X380"/>
    <mergeCell ref="AU380:AZ380"/>
    <mergeCell ref="S384:X384"/>
    <mergeCell ref="AU384:AZ384"/>
    <mergeCell ref="S368:X368"/>
    <mergeCell ref="AU368:AZ368"/>
    <mergeCell ref="S370:X370"/>
    <mergeCell ref="AJ370:AK370"/>
    <mergeCell ref="AP370:AQ370"/>
    <mergeCell ref="AU370:AZ370"/>
    <mergeCell ref="AR372:AS372"/>
    <mergeCell ref="AU372:AZ372"/>
    <mergeCell ref="AU374:AZ374"/>
    <mergeCell ref="S362:X362"/>
    <mergeCell ref="AU362:AZ362"/>
    <mergeCell ref="S364:X364"/>
    <mergeCell ref="AU364:AZ364"/>
    <mergeCell ref="S366:X366"/>
    <mergeCell ref="AU366:AZ366"/>
    <mergeCell ref="K358:L358"/>
    <mergeCell ref="S358:X358"/>
    <mergeCell ref="K360:L360"/>
    <mergeCell ref="S360:X360"/>
    <mergeCell ref="AM360:AO360"/>
    <mergeCell ref="AU360:AZ360"/>
    <mergeCell ref="AM358:AO358"/>
    <mergeCell ref="AU358:AZ358"/>
    <mergeCell ref="S354:X354"/>
    <mergeCell ref="AJ354:AK354"/>
    <mergeCell ref="AP354:AQ354"/>
    <mergeCell ref="AU354:AZ354"/>
    <mergeCell ref="S356:X356"/>
    <mergeCell ref="AU356:AZ356"/>
    <mergeCell ref="S348:X348"/>
    <mergeCell ref="AU350:AZ350"/>
    <mergeCell ref="S352:X352"/>
    <mergeCell ref="AJ352:AK352"/>
    <mergeCell ref="AP352:AQ352"/>
    <mergeCell ref="AU352:AZ352"/>
    <mergeCell ref="K342:X342"/>
    <mergeCell ref="AH342:AL342"/>
    <mergeCell ref="AO342:AS342"/>
    <mergeCell ref="K344:X344"/>
    <mergeCell ref="AH344:AW344"/>
    <mergeCell ref="K346:X346"/>
    <mergeCell ref="AH346:AM346"/>
    <mergeCell ref="O327:P327"/>
    <mergeCell ref="S327:X327"/>
    <mergeCell ref="O329:P329"/>
    <mergeCell ref="S329:X329"/>
    <mergeCell ref="K340:X340"/>
    <mergeCell ref="AH340:AY340"/>
    <mergeCell ref="O331:P331"/>
    <mergeCell ref="S331:X331"/>
    <mergeCell ref="O325:P325"/>
    <mergeCell ref="S325:X325"/>
    <mergeCell ref="AU325:AZ325"/>
    <mergeCell ref="B319:F320"/>
    <mergeCell ref="G319:W320"/>
    <mergeCell ref="X319:X320"/>
    <mergeCell ref="Z319:Z320"/>
    <mergeCell ref="AA319:AA320"/>
    <mergeCell ref="AB319:AO320"/>
    <mergeCell ref="AN325:AO325"/>
    <mergeCell ref="K291:L291"/>
    <mergeCell ref="S291:X291"/>
    <mergeCell ref="K293:L293"/>
    <mergeCell ref="S293:X293"/>
    <mergeCell ref="AM293:AO293"/>
    <mergeCell ref="AU293:AZ293"/>
    <mergeCell ref="S301:X301"/>
    <mergeCell ref="AU301:AZ301"/>
    <mergeCell ref="S303:X303"/>
    <mergeCell ref="AJ303:AK303"/>
    <mergeCell ref="AP303:AQ303"/>
    <mergeCell ref="AU303:AZ303"/>
    <mergeCell ref="S295:X295"/>
    <mergeCell ref="AU295:AZ295"/>
    <mergeCell ref="S297:X297"/>
    <mergeCell ref="AU297:AZ297"/>
    <mergeCell ref="S299:X299"/>
    <mergeCell ref="AU299:AZ299"/>
    <mergeCell ref="S313:X313"/>
    <mergeCell ref="AU313:AZ313"/>
    <mergeCell ref="S317:X317"/>
    <mergeCell ref="AU317:AZ317"/>
    <mergeCell ref="AR305:AS305"/>
    <mergeCell ref="AU305:AZ305"/>
    <mergeCell ref="AU307:AZ307"/>
    <mergeCell ref="AR309:AS309"/>
    <mergeCell ref="AU309:AZ309"/>
    <mergeCell ref="S287:X287"/>
    <mergeCell ref="AP287:AQ287"/>
    <mergeCell ref="AU287:AZ287"/>
    <mergeCell ref="S289:X289"/>
    <mergeCell ref="AU289:AZ289"/>
    <mergeCell ref="S281:X281"/>
    <mergeCell ref="AU283:AZ283"/>
    <mergeCell ref="S285:X285"/>
    <mergeCell ref="AP285:AQ285"/>
    <mergeCell ref="AU285:AZ285"/>
    <mergeCell ref="K275:X275"/>
    <mergeCell ref="AH275:AL275"/>
    <mergeCell ref="AO275:AS275"/>
    <mergeCell ref="K277:X277"/>
    <mergeCell ref="AH277:AW277"/>
    <mergeCell ref="K279:X279"/>
    <mergeCell ref="AH279:AM279"/>
    <mergeCell ref="O260:P260"/>
    <mergeCell ref="S260:X260"/>
    <mergeCell ref="O262:P262"/>
    <mergeCell ref="S262:X262"/>
    <mergeCell ref="K273:X273"/>
    <mergeCell ref="AH273:AY273"/>
    <mergeCell ref="O258:P258"/>
    <mergeCell ref="S258:X258"/>
    <mergeCell ref="AU258:AZ258"/>
    <mergeCell ref="B252:F253"/>
    <mergeCell ref="G252:W253"/>
    <mergeCell ref="X252:X253"/>
    <mergeCell ref="Z252:Z253"/>
    <mergeCell ref="AA252:AA253"/>
    <mergeCell ref="AB252:AO253"/>
    <mergeCell ref="AN258:AO258"/>
    <mergeCell ref="AR238:AS238"/>
    <mergeCell ref="AU238:AZ238"/>
    <mergeCell ref="AU240:AZ240"/>
    <mergeCell ref="AR242:AS242"/>
    <mergeCell ref="AU242:AZ242"/>
    <mergeCell ref="K224:L224"/>
    <mergeCell ref="S224:X224"/>
    <mergeCell ref="K226:L226"/>
    <mergeCell ref="S226:X226"/>
    <mergeCell ref="AM226:AO226"/>
    <mergeCell ref="AU226:AZ226"/>
    <mergeCell ref="S234:X234"/>
    <mergeCell ref="AU234:AZ234"/>
    <mergeCell ref="S236:X236"/>
    <mergeCell ref="AJ236:AK236"/>
    <mergeCell ref="AP236:AQ236"/>
    <mergeCell ref="AU236:AZ236"/>
    <mergeCell ref="S228:X228"/>
    <mergeCell ref="AU228:AZ228"/>
    <mergeCell ref="S230:X230"/>
    <mergeCell ref="AU230:AZ230"/>
    <mergeCell ref="S232:X232"/>
    <mergeCell ref="AU232:AZ232"/>
    <mergeCell ref="AO143:AS143"/>
    <mergeCell ref="K145:X145"/>
    <mergeCell ref="AH145:AW145"/>
    <mergeCell ref="B187:F188"/>
    <mergeCell ref="G187:W188"/>
    <mergeCell ref="X187:X188"/>
    <mergeCell ref="Z187:Z188"/>
    <mergeCell ref="AA187:AA188"/>
    <mergeCell ref="AB187:AO188"/>
    <mergeCell ref="S169:X169"/>
    <mergeCell ref="AU169:AZ169"/>
    <mergeCell ref="S171:X171"/>
    <mergeCell ref="AU171:AZ171"/>
    <mergeCell ref="S173:X173"/>
    <mergeCell ref="AU177:AZ177"/>
    <mergeCell ref="AU173:AZ173"/>
    <mergeCell ref="AK173:AL173"/>
    <mergeCell ref="AQ173:AR173"/>
    <mergeCell ref="BD122:BJ122"/>
    <mergeCell ref="AR126:AS126"/>
    <mergeCell ref="AU126:AZ126"/>
    <mergeCell ref="O128:P128"/>
    <mergeCell ref="S128:X128"/>
    <mergeCell ref="AU128:AZ128"/>
    <mergeCell ref="AU116:AZ116"/>
    <mergeCell ref="S120:X120"/>
    <mergeCell ref="AU120:AZ120"/>
    <mergeCell ref="AN128:AO128"/>
    <mergeCell ref="B122:F123"/>
    <mergeCell ref="G122:W123"/>
    <mergeCell ref="X122:X123"/>
    <mergeCell ref="Z122:Z123"/>
    <mergeCell ref="AA122:AA123"/>
    <mergeCell ref="S103:X103"/>
    <mergeCell ref="AU103:AZ103"/>
    <mergeCell ref="S105:X105"/>
    <mergeCell ref="AJ105:AK105"/>
    <mergeCell ref="AP105:AQ105"/>
    <mergeCell ref="AU105:AZ105"/>
    <mergeCell ref="AB122:AO123"/>
    <mergeCell ref="AU107:AZ107"/>
    <mergeCell ref="AU109:AZ109"/>
    <mergeCell ref="AU111:AZ111"/>
    <mergeCell ref="S116:X116"/>
    <mergeCell ref="AR111:AS111"/>
    <mergeCell ref="BD54:BJ54"/>
    <mergeCell ref="AR58:AS58"/>
    <mergeCell ref="AU58:AZ58"/>
    <mergeCell ref="O66:P66"/>
    <mergeCell ref="S66:X66"/>
    <mergeCell ref="AU97:AZ97"/>
    <mergeCell ref="S89:X89"/>
    <mergeCell ref="AJ89:AK89"/>
    <mergeCell ref="AP89:AQ89"/>
    <mergeCell ref="O60:P60"/>
    <mergeCell ref="S60:X60"/>
    <mergeCell ref="AU60:AZ60"/>
    <mergeCell ref="O62:P62"/>
    <mergeCell ref="S62:X62"/>
    <mergeCell ref="O64:P64"/>
    <mergeCell ref="S64:X64"/>
    <mergeCell ref="K75:X75"/>
    <mergeCell ref="AH75:AY75"/>
    <mergeCell ref="AU62:AZ62"/>
    <mergeCell ref="S83:X83"/>
    <mergeCell ref="S87:X87"/>
    <mergeCell ref="AJ87:AK87"/>
    <mergeCell ref="AP87:AQ87"/>
    <mergeCell ref="AU87:AZ87"/>
    <mergeCell ref="B54:F55"/>
    <mergeCell ref="G54:W55"/>
    <mergeCell ref="X54:X55"/>
    <mergeCell ref="Z54:Z55"/>
    <mergeCell ref="AA54:AA55"/>
    <mergeCell ref="AB54:AO55"/>
    <mergeCell ref="AN60:AO60"/>
    <mergeCell ref="K26:L26"/>
    <mergeCell ref="S26:X26"/>
    <mergeCell ref="K28:L28"/>
    <mergeCell ref="S28:X28"/>
    <mergeCell ref="AM28:AO28"/>
    <mergeCell ref="S32:X32"/>
    <mergeCell ref="S34:X34"/>
    <mergeCell ref="S36:X36"/>
    <mergeCell ref="S38:X38"/>
    <mergeCell ref="AJ38:AK38"/>
    <mergeCell ref="S14:X14"/>
    <mergeCell ref="S18:X18"/>
    <mergeCell ref="AJ18:AK18"/>
    <mergeCell ref="AP18:AQ18"/>
    <mergeCell ref="AU18:AZ18"/>
    <mergeCell ref="AR40:AS40"/>
    <mergeCell ref="AU40:AZ40"/>
    <mergeCell ref="AU26:AZ26"/>
    <mergeCell ref="AM26:AO26"/>
    <mergeCell ref="AU30:AZ30"/>
    <mergeCell ref="AU32:AZ32"/>
    <mergeCell ref="AU34:AZ34"/>
    <mergeCell ref="AU28:AZ28"/>
    <mergeCell ref="AU36:AZ36"/>
    <mergeCell ref="S20:X20"/>
    <mergeCell ref="AJ20:AK20"/>
    <mergeCell ref="AP20:AQ20"/>
    <mergeCell ref="AU20:AZ20"/>
    <mergeCell ref="S22:X22"/>
    <mergeCell ref="AU22:AZ22"/>
    <mergeCell ref="K6:X6"/>
    <mergeCell ref="AH6:AY6"/>
    <mergeCell ref="K8:X8"/>
    <mergeCell ref="AH8:AL8"/>
    <mergeCell ref="AO8:AS8"/>
    <mergeCell ref="K10:X10"/>
    <mergeCell ref="AH10:AW10"/>
    <mergeCell ref="K12:X12"/>
    <mergeCell ref="AH12:AM12"/>
    <mergeCell ref="S91:X91"/>
    <mergeCell ref="AU91:AZ91"/>
    <mergeCell ref="S99:X99"/>
    <mergeCell ref="AU99:AZ99"/>
    <mergeCell ref="S101:X101"/>
    <mergeCell ref="S155:X155"/>
    <mergeCell ref="AU101:AZ101"/>
    <mergeCell ref="K77:X77"/>
    <mergeCell ref="AH77:AL77"/>
    <mergeCell ref="AO77:AS77"/>
    <mergeCell ref="K79:X79"/>
    <mergeCell ref="K93:L93"/>
    <mergeCell ref="S93:X93"/>
    <mergeCell ref="K95:L95"/>
    <mergeCell ref="S95:X95"/>
    <mergeCell ref="AM95:AO95"/>
    <mergeCell ref="AU95:AZ95"/>
    <mergeCell ref="S97:X97"/>
    <mergeCell ref="O130:P130"/>
    <mergeCell ref="S130:X130"/>
    <mergeCell ref="O132:P132"/>
    <mergeCell ref="S132:X132"/>
    <mergeCell ref="K143:X143"/>
    <mergeCell ref="AH143:AL143"/>
    <mergeCell ref="AR44:AS44"/>
    <mergeCell ref="AU44:AZ44"/>
    <mergeCell ref="S48:X48"/>
    <mergeCell ref="AU48:AZ48"/>
    <mergeCell ref="AU42:AZ42"/>
    <mergeCell ref="S30:X30"/>
    <mergeCell ref="AP38:AQ38"/>
    <mergeCell ref="AU38:AZ38"/>
    <mergeCell ref="O195:P195"/>
    <mergeCell ref="S195:X195"/>
    <mergeCell ref="S149:X149"/>
    <mergeCell ref="AU151:AZ151"/>
    <mergeCell ref="S153:X153"/>
    <mergeCell ref="AJ153:AK153"/>
    <mergeCell ref="AP153:AQ153"/>
    <mergeCell ref="AU153:AZ153"/>
    <mergeCell ref="AU179:AZ179"/>
    <mergeCell ref="AR179:AS179"/>
    <mergeCell ref="S52:X52"/>
    <mergeCell ref="AU52:AZ52"/>
    <mergeCell ref="AH79:AW79"/>
    <mergeCell ref="K81:X81"/>
    <mergeCell ref="AH81:AM81"/>
    <mergeCell ref="AU89:AZ89"/>
    <mergeCell ref="O197:P197"/>
    <mergeCell ref="S197:X197"/>
    <mergeCell ref="K206:X206"/>
    <mergeCell ref="AJ155:AK155"/>
    <mergeCell ref="AP155:AQ155"/>
    <mergeCell ref="AU155:AZ155"/>
    <mergeCell ref="S157:X157"/>
    <mergeCell ref="AU157:AZ157"/>
    <mergeCell ref="K159:L159"/>
    <mergeCell ref="S159:X159"/>
    <mergeCell ref="K161:L161"/>
    <mergeCell ref="S161:X161"/>
    <mergeCell ref="AM161:AO161"/>
    <mergeCell ref="AU161:AZ161"/>
    <mergeCell ref="S163:X163"/>
    <mergeCell ref="AU163:AZ163"/>
    <mergeCell ref="AM163:AO163"/>
    <mergeCell ref="BT777:BU777"/>
    <mergeCell ref="BW777:CB777"/>
    <mergeCell ref="AR769:AS769"/>
    <mergeCell ref="AU769:AZ769"/>
    <mergeCell ref="AU175:AZ175"/>
    <mergeCell ref="BD187:BJ187"/>
    <mergeCell ref="AR191:AS191"/>
    <mergeCell ref="AU191:AZ191"/>
    <mergeCell ref="BD252:BJ252"/>
    <mergeCell ref="AR256:AS256"/>
    <mergeCell ref="AU256:AZ256"/>
    <mergeCell ref="BD319:BJ319"/>
    <mergeCell ref="AR323:AS323"/>
    <mergeCell ref="AU323:AZ323"/>
    <mergeCell ref="BD386:BJ386"/>
    <mergeCell ref="AR390:AS390"/>
    <mergeCell ref="AU390:AZ390"/>
    <mergeCell ref="AR501:AS501"/>
    <mergeCell ref="AH210:AW210"/>
    <mergeCell ref="AH212:AM212"/>
    <mergeCell ref="AU193:AZ193"/>
    <mergeCell ref="AU181:AZ181"/>
    <mergeCell ref="AU185:AZ185"/>
    <mergeCell ref="AN193:AO193"/>
    <mergeCell ref="AU218:AZ218"/>
    <mergeCell ref="S246:X246"/>
    <mergeCell ref="AU246:AZ246"/>
    <mergeCell ref="S250:X250"/>
    <mergeCell ref="AU250:AZ250"/>
    <mergeCell ref="BD450:BJ450"/>
    <mergeCell ref="K147:X147"/>
    <mergeCell ref="AH147:AM147"/>
    <mergeCell ref="K141:X141"/>
    <mergeCell ref="AH141:AY141"/>
    <mergeCell ref="S165:X165"/>
    <mergeCell ref="AU165:AZ165"/>
    <mergeCell ref="S167:X167"/>
    <mergeCell ref="AU167:AZ167"/>
    <mergeCell ref="K210:X210"/>
    <mergeCell ref="K212:X212"/>
    <mergeCell ref="S220:X220"/>
    <mergeCell ref="O193:P193"/>
    <mergeCell ref="S193:X193"/>
    <mergeCell ref="S181:X181"/>
    <mergeCell ref="S185:X185"/>
    <mergeCell ref="K208:X208"/>
    <mergeCell ref="AH208:AL208"/>
    <mergeCell ref="AO208:AS208"/>
    <mergeCell ref="AM813:AO813"/>
    <mergeCell ref="AU813:AZ813"/>
    <mergeCell ref="O852:P852"/>
    <mergeCell ref="S852:X852"/>
    <mergeCell ref="AU849:AZ849"/>
    <mergeCell ref="O199:P199"/>
    <mergeCell ref="S199:X199"/>
    <mergeCell ref="AM224:AO224"/>
    <mergeCell ref="AU224:AZ224"/>
    <mergeCell ref="O264:P264"/>
    <mergeCell ref="S264:X264"/>
    <mergeCell ref="AM291:AO291"/>
    <mergeCell ref="AU291:AZ291"/>
    <mergeCell ref="O788:P788"/>
    <mergeCell ref="S788:X788"/>
    <mergeCell ref="AH206:AY206"/>
    <mergeCell ref="AP220:AQ220"/>
    <mergeCell ref="AU220:AZ220"/>
    <mergeCell ref="S222:X222"/>
    <mergeCell ref="AU222:AZ222"/>
    <mergeCell ref="S214:X214"/>
    <mergeCell ref="AU216:AZ216"/>
    <mergeCell ref="S218:X218"/>
    <mergeCell ref="AP218:AQ218"/>
  </mergeCells>
  <pageMargins left="0.19685039370078741" right="0.19685039370078741" top="0.23622047244094491" bottom="0.23622047244094491" header="0.31496062992125984" footer="0.31496062992125984"/>
  <pageSetup paperSize="9" scale="56" orientation="portrait" horizontalDpi="4294967293" verticalDpi="300" r:id="rId1"/>
  <headerFooter>
    <oddFooter>&amp;Rsdm.docx.</oddFooter>
  </headerFooter>
  <rowBreaks count="12" manualBreakCount="12">
    <brk id="68" max="51" man="1"/>
    <brk id="134" max="51" man="1"/>
    <brk id="200" max="51" man="1"/>
    <brk id="266" max="51" man="1"/>
    <brk id="333" max="51" man="1"/>
    <brk id="397" max="51" man="1"/>
    <brk id="463" max="51" man="1"/>
    <brk id="528" max="51" man="1"/>
    <brk id="595" max="51" man="1"/>
    <brk id="662" max="51" man="1"/>
    <brk id="729" max="51" man="1"/>
    <brk id="789" max="5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"/>
  <sheetViews>
    <sheetView view="pageBreakPreview" topLeftCell="A23" zoomScaleSheetLayoutView="100" workbookViewId="0">
      <selection activeCell="E38" sqref="E38"/>
    </sheetView>
  </sheetViews>
  <sheetFormatPr defaultColWidth="10" defaultRowHeight="16.5" x14ac:dyDescent="0.3"/>
  <cols>
    <col min="1" max="1" width="10" style="704"/>
    <col min="2" max="2" width="8.5703125" style="704" customWidth="1"/>
    <col min="3" max="3" width="5.42578125" style="704" customWidth="1"/>
    <col min="4" max="4" width="5.140625" style="704" customWidth="1"/>
    <col min="5" max="5" width="4.28515625" style="704" customWidth="1"/>
    <col min="6" max="6" width="10" style="704"/>
    <col min="7" max="7" width="12.7109375" style="704" customWidth="1"/>
    <col min="8" max="8" width="13.7109375" style="704" customWidth="1"/>
    <col min="9" max="9" width="12.5703125" style="704" customWidth="1"/>
    <col min="10" max="10" width="14" style="704" customWidth="1"/>
    <col min="11" max="11" width="26.85546875" style="704" customWidth="1"/>
    <col min="12" max="16384" width="10" style="704"/>
  </cols>
  <sheetData>
    <row r="1" spans="1:11" ht="4.5" hidden="1" customHeight="1" x14ac:dyDescent="0.3"/>
    <row r="2" spans="1:11" ht="34.5" hidden="1" customHeight="1" x14ac:dyDescent="0.3">
      <c r="D2" s="705" t="s">
        <v>786</v>
      </c>
      <c r="I2" s="706" t="s">
        <v>787</v>
      </c>
      <c r="J2" s="707"/>
      <c r="K2" s="708"/>
    </row>
    <row r="3" spans="1:11" ht="16.5" hidden="1" customHeight="1" x14ac:dyDescent="0.3"/>
    <row r="4" spans="1:11" ht="6" hidden="1" customHeight="1" x14ac:dyDescent="0.3"/>
    <row r="5" spans="1:11" ht="19.5" hidden="1" customHeight="1" x14ac:dyDescent="0.3">
      <c r="E5" s="1076" t="s">
        <v>788</v>
      </c>
      <c r="F5" s="1076"/>
      <c r="G5" s="1076"/>
    </row>
    <row r="6" spans="1:11" ht="29.25" hidden="1" customHeight="1" x14ac:dyDescent="0.3">
      <c r="A6" s="709" t="s">
        <v>789</v>
      </c>
      <c r="B6" s="710"/>
      <c r="C6" s="710"/>
      <c r="D6" s="711" t="s">
        <v>8</v>
      </c>
      <c r="E6" s="712"/>
      <c r="F6" s="712"/>
      <c r="G6" s="712"/>
      <c r="H6" s="712"/>
      <c r="I6" s="712"/>
      <c r="J6" s="712"/>
      <c r="K6" s="713"/>
    </row>
    <row r="7" spans="1:11" ht="6" hidden="1" customHeight="1" x14ac:dyDescent="0.3">
      <c r="A7" s="714"/>
      <c r="B7" s="715"/>
      <c r="C7" s="715"/>
      <c r="D7" s="716"/>
      <c r="E7" s="715"/>
      <c r="F7" s="715"/>
      <c r="G7" s="715"/>
      <c r="H7" s="715"/>
      <c r="I7" s="715"/>
      <c r="J7" s="715"/>
      <c r="K7" s="717"/>
    </row>
    <row r="8" spans="1:11" ht="27.75" hidden="1" customHeight="1" x14ac:dyDescent="0.3">
      <c r="A8" s="718" t="s">
        <v>790</v>
      </c>
      <c r="B8" s="715"/>
      <c r="C8" s="719"/>
      <c r="D8" s="720" t="s">
        <v>8</v>
      </c>
      <c r="E8" s="721"/>
      <c r="F8" s="721"/>
      <c r="G8" s="721"/>
      <c r="H8" s="721"/>
      <c r="I8" s="721"/>
      <c r="J8" s="721"/>
      <c r="K8" s="722"/>
    </row>
    <row r="9" spans="1:11" ht="8.25" hidden="1" customHeight="1" x14ac:dyDescent="0.3">
      <c r="A9" s="714"/>
      <c r="B9" s="715"/>
      <c r="C9" s="715"/>
      <c r="D9" s="716"/>
      <c r="E9" s="715"/>
      <c r="F9" s="715"/>
      <c r="G9" s="715"/>
      <c r="H9" s="715"/>
      <c r="I9" s="715"/>
      <c r="J9" s="715"/>
      <c r="K9" s="717"/>
    </row>
    <row r="10" spans="1:11" ht="18.75" hidden="1" customHeight="1" x14ac:dyDescent="0.3">
      <c r="A10" s="718" t="s">
        <v>791</v>
      </c>
      <c r="B10" s="715"/>
      <c r="C10" s="719"/>
      <c r="D10" s="720" t="s">
        <v>8</v>
      </c>
      <c r="E10" s="1077" t="s">
        <v>792</v>
      </c>
      <c r="F10" s="1078"/>
      <c r="G10" s="723"/>
      <c r="H10" s="723"/>
      <c r="I10" s="724"/>
      <c r="J10" s="715"/>
      <c r="K10" s="717"/>
    </row>
    <row r="11" spans="1:11" ht="24" hidden="1" customHeight="1" x14ac:dyDescent="0.3">
      <c r="A11" s="725"/>
      <c r="B11" s="715"/>
      <c r="C11" s="715"/>
      <c r="D11" s="726"/>
      <c r="E11" s="1079"/>
      <c r="F11" s="1080"/>
      <c r="G11" s="727"/>
      <c r="H11" s="727"/>
      <c r="I11" s="728"/>
      <c r="J11" s="715"/>
      <c r="K11" s="717"/>
    </row>
    <row r="12" spans="1:11" ht="6.75" hidden="1" customHeight="1" x14ac:dyDescent="0.3">
      <c r="A12" s="725"/>
      <c r="B12" s="715"/>
      <c r="C12" s="715"/>
      <c r="D12" s="726"/>
      <c r="E12" s="715"/>
      <c r="F12" s="715"/>
      <c r="G12" s="715"/>
      <c r="H12" s="715"/>
      <c r="I12" s="715"/>
      <c r="J12" s="715"/>
      <c r="K12" s="717"/>
    </row>
    <row r="13" spans="1:11" ht="28.5" hidden="1" customHeight="1" x14ac:dyDescent="0.3">
      <c r="A13" s="718" t="s">
        <v>793</v>
      </c>
      <c r="B13" s="715"/>
      <c r="C13" s="719"/>
      <c r="D13" s="720" t="s">
        <v>8</v>
      </c>
      <c r="E13" s="721"/>
      <c r="F13" s="721"/>
      <c r="G13" s="721"/>
      <c r="H13" s="721"/>
      <c r="I13" s="721"/>
      <c r="J13" s="721"/>
      <c r="K13" s="722"/>
    </row>
    <row r="14" spans="1:11" ht="30.75" hidden="1" customHeight="1" x14ac:dyDescent="0.3">
      <c r="A14" s="725"/>
      <c r="B14" s="715"/>
      <c r="C14" s="715"/>
      <c r="D14" s="715"/>
      <c r="E14" s="721"/>
      <c r="F14" s="721"/>
      <c r="G14" s="721"/>
      <c r="H14" s="721"/>
      <c r="I14" s="721"/>
      <c r="J14" s="721"/>
      <c r="K14" s="722"/>
    </row>
    <row r="15" spans="1:11" hidden="1" x14ac:dyDescent="0.3">
      <c r="A15" s="725"/>
      <c r="B15" s="715"/>
      <c r="C15" s="715"/>
      <c r="D15" s="715"/>
      <c r="E15" s="715"/>
      <c r="F15" s="715"/>
      <c r="G15" s="715"/>
      <c r="H15" s="715"/>
      <c r="I15" s="715"/>
      <c r="J15" s="715"/>
      <c r="K15" s="717"/>
    </row>
    <row r="16" spans="1:11" ht="18.75" hidden="1" x14ac:dyDescent="0.3">
      <c r="A16" s="714" t="s">
        <v>794</v>
      </c>
      <c r="B16" s="715"/>
      <c r="C16" s="715"/>
      <c r="D16" s="715"/>
      <c r="E16" s="715"/>
      <c r="F16" s="715"/>
      <c r="G16" s="715"/>
      <c r="H16" s="715"/>
      <c r="I16" s="715"/>
      <c r="J16" s="715"/>
      <c r="K16" s="717"/>
    </row>
    <row r="17" spans="1:11" ht="27.75" hidden="1" customHeight="1" x14ac:dyDescent="0.3">
      <c r="A17" s="714" t="s">
        <v>795</v>
      </c>
      <c r="B17" s="729"/>
      <c r="C17" s="729"/>
      <c r="D17" s="729"/>
      <c r="E17" s="729"/>
      <c r="F17" s="729"/>
      <c r="G17" s="729" t="s">
        <v>796</v>
      </c>
      <c r="H17" s="729"/>
      <c r="I17" s="715"/>
      <c r="J17" s="715"/>
      <c r="K17" s="717"/>
    </row>
    <row r="18" spans="1:11" ht="14.25" hidden="1" customHeight="1" x14ac:dyDescent="0.3">
      <c r="A18" s="725"/>
      <c r="B18" s="715"/>
      <c r="C18" s="715"/>
      <c r="D18" s="715"/>
      <c r="E18" s="715"/>
      <c r="F18" s="715"/>
      <c r="G18" s="715"/>
      <c r="H18" s="715"/>
      <c r="I18" s="715"/>
      <c r="J18" s="715"/>
      <c r="K18" s="717"/>
    </row>
    <row r="19" spans="1:11" ht="11.25" hidden="1" customHeight="1" x14ac:dyDescent="0.3">
      <c r="A19" s="725"/>
      <c r="B19" s="715"/>
      <c r="C19" s="715"/>
      <c r="D19" s="715"/>
      <c r="E19" s="715"/>
      <c r="F19" s="715"/>
      <c r="G19" s="715"/>
      <c r="H19" s="715"/>
      <c r="I19" s="715"/>
      <c r="J19" s="715"/>
      <c r="K19" s="717"/>
    </row>
    <row r="20" spans="1:11" ht="14.25" hidden="1" customHeight="1" x14ac:dyDescent="0.3">
      <c r="A20" s="725"/>
      <c r="B20" s="715"/>
      <c r="C20" s="715"/>
      <c r="D20" s="715"/>
      <c r="E20" s="715"/>
      <c r="F20" s="715"/>
      <c r="G20" s="715"/>
      <c r="H20" s="715"/>
      <c r="I20" s="715"/>
      <c r="J20" s="715"/>
      <c r="K20" s="717"/>
    </row>
    <row r="21" spans="1:11" ht="25.5" hidden="1" customHeight="1" x14ac:dyDescent="0.3">
      <c r="A21" s="730" t="s">
        <v>797</v>
      </c>
      <c r="B21" s="727"/>
      <c r="C21" s="727"/>
      <c r="D21" s="727"/>
      <c r="E21" s="727"/>
      <c r="F21" s="727"/>
      <c r="G21" s="727" t="s">
        <v>798</v>
      </c>
      <c r="H21" s="727"/>
      <c r="I21" s="727"/>
      <c r="J21" s="727"/>
      <c r="K21" s="728"/>
    </row>
    <row r="22" spans="1:11" ht="25.5" hidden="1" customHeight="1" x14ac:dyDescent="0.3">
      <c r="A22" s="715" t="s">
        <v>184</v>
      </c>
      <c r="B22" s="715"/>
      <c r="C22" s="715"/>
      <c r="D22" s="715"/>
      <c r="E22" s="715"/>
      <c r="F22" s="715"/>
      <c r="G22" s="715"/>
      <c r="H22" s="715"/>
      <c r="I22" s="715"/>
      <c r="J22" s="715"/>
      <c r="K22" s="715"/>
    </row>
    <row r="23" spans="1:11" ht="25.5" customHeight="1" x14ac:dyDescent="0.3">
      <c r="A23" s="727"/>
      <c r="B23" s="727"/>
      <c r="C23" s="727"/>
      <c r="D23" s="727"/>
      <c r="E23" s="727"/>
      <c r="F23" s="727"/>
      <c r="G23" s="727"/>
      <c r="H23" s="727"/>
      <c r="I23" s="727"/>
      <c r="J23" s="727"/>
      <c r="K23" s="727"/>
    </row>
    <row r="24" spans="1:11" ht="25.5" customHeight="1" x14ac:dyDescent="0.3">
      <c r="A24" s="715"/>
      <c r="B24" s="715"/>
      <c r="C24" s="715"/>
      <c r="D24" s="715"/>
      <c r="E24" s="715"/>
      <c r="F24" s="715"/>
      <c r="G24" s="715"/>
      <c r="H24" s="715"/>
      <c r="I24" s="715"/>
      <c r="J24" s="715"/>
      <c r="K24" s="715"/>
    </row>
    <row r="25" spans="1:11" ht="25.5" customHeight="1" x14ac:dyDescent="0.3">
      <c r="A25" s="715"/>
      <c r="B25" s="715"/>
      <c r="C25" s="715"/>
      <c r="D25" s="715"/>
      <c r="E25" s="715"/>
      <c r="F25" s="715"/>
      <c r="G25" s="715"/>
      <c r="H25" s="715"/>
      <c r="I25" s="715"/>
      <c r="J25" s="715"/>
      <c r="K25" s="715"/>
    </row>
    <row r="27" spans="1:11" ht="20.25" x14ac:dyDescent="0.3">
      <c r="D27" s="705" t="s">
        <v>709</v>
      </c>
    </row>
    <row r="28" spans="1:11" ht="30" customHeight="1" x14ac:dyDescent="0.3">
      <c r="I28" s="731" t="s">
        <v>799</v>
      </c>
      <c r="J28" s="732" t="s">
        <v>800</v>
      </c>
      <c r="K28" s="708"/>
    </row>
    <row r="29" spans="1:11" ht="21.75" customHeight="1" x14ac:dyDescent="0.35">
      <c r="E29" s="733" t="s">
        <v>801</v>
      </c>
    </row>
    <row r="30" spans="1:11" ht="6.75" customHeight="1" x14ac:dyDescent="0.3">
      <c r="A30" s="734"/>
      <c r="B30" s="723"/>
      <c r="C30" s="723"/>
      <c r="D30" s="723"/>
      <c r="E30" s="723"/>
      <c r="F30" s="723"/>
      <c r="G30" s="723"/>
      <c r="H30" s="723"/>
      <c r="I30" s="723"/>
      <c r="J30" s="723"/>
      <c r="K30" s="724"/>
    </row>
    <row r="31" spans="1:11" ht="18.75" x14ac:dyDescent="0.3">
      <c r="A31" s="714" t="s">
        <v>7</v>
      </c>
      <c r="B31" s="729"/>
      <c r="C31" s="729"/>
      <c r="D31" s="716" t="s">
        <v>8</v>
      </c>
      <c r="E31" s="1081" t="str">
        <f>'[2]SPD Direktur'!Y59</f>
        <v>HJ. KOMAWATI.,SE.,MM</v>
      </c>
      <c r="F31" s="1081"/>
      <c r="G31" s="1081"/>
      <c r="H31" s="1081"/>
      <c r="I31" s="735"/>
      <c r="J31" s="735"/>
      <c r="K31" s="722"/>
    </row>
    <row r="32" spans="1:11" ht="3.75" customHeight="1" x14ac:dyDescent="0.3">
      <c r="A32" s="714"/>
      <c r="B32" s="729"/>
      <c r="C32" s="729"/>
      <c r="D32" s="716"/>
      <c r="E32" s="729"/>
      <c r="F32" s="729"/>
      <c r="G32" s="729"/>
      <c r="H32" s="729"/>
      <c r="I32" s="729"/>
      <c r="J32" s="729"/>
      <c r="K32" s="717"/>
    </row>
    <row r="33" spans="1:11" ht="18.75" x14ac:dyDescent="0.3">
      <c r="A33" s="714" t="s">
        <v>21</v>
      </c>
      <c r="B33" s="729"/>
      <c r="C33" s="729"/>
      <c r="D33" s="716" t="s">
        <v>8</v>
      </c>
      <c r="E33" s="1082" t="str">
        <f>'[2]SPD Direktur'!Y55</f>
        <v>Manager SDM dan Umum</v>
      </c>
      <c r="F33" s="1082"/>
      <c r="G33" s="1082"/>
      <c r="H33" s="1082"/>
      <c r="I33" s="735"/>
      <c r="J33" s="735"/>
      <c r="K33" s="722"/>
    </row>
    <row r="34" spans="1:11" ht="2.25" customHeight="1" x14ac:dyDescent="0.3">
      <c r="A34" s="714"/>
      <c r="B34" s="729"/>
      <c r="C34" s="729"/>
      <c r="D34" s="729"/>
      <c r="E34" s="729"/>
      <c r="F34" s="729"/>
      <c r="G34" s="729"/>
      <c r="H34" s="729"/>
      <c r="I34" s="729"/>
      <c r="J34" s="729"/>
      <c r="K34" s="717"/>
    </row>
    <row r="35" spans="1:11" ht="41.25" customHeight="1" x14ac:dyDescent="0.3">
      <c r="A35" s="718" t="s">
        <v>802</v>
      </c>
      <c r="B35" s="729"/>
      <c r="C35" s="729"/>
      <c r="D35" s="720" t="s">
        <v>8</v>
      </c>
      <c r="E35" s="1083" t="e">
        <f>'Rekap1 +tunjangan'!#REF!</f>
        <v>#REF!</v>
      </c>
      <c r="F35" s="1084"/>
      <c r="G35" s="1084"/>
      <c r="H35" s="1084"/>
      <c r="I35" s="1084"/>
      <c r="J35" s="1085"/>
      <c r="K35" s="717"/>
    </row>
    <row r="36" spans="1:11" ht="3.75" customHeight="1" x14ac:dyDescent="0.3">
      <c r="A36" s="714"/>
      <c r="B36" s="729"/>
      <c r="C36" s="729"/>
      <c r="D36" s="729"/>
      <c r="E36" s="729"/>
      <c r="F36" s="729"/>
      <c r="G36" s="729"/>
      <c r="H36" s="729"/>
      <c r="I36" s="729"/>
      <c r="J36" s="729"/>
      <c r="K36" s="717"/>
    </row>
    <row r="37" spans="1:11" ht="18.75" x14ac:dyDescent="0.3">
      <c r="A37" s="714" t="s">
        <v>803</v>
      </c>
      <c r="B37" s="729"/>
      <c r="C37" s="729"/>
      <c r="D37" s="716" t="s">
        <v>8</v>
      </c>
      <c r="E37" s="1086" t="s">
        <v>820</v>
      </c>
      <c r="F37" s="1086"/>
      <c r="G37" s="1086"/>
      <c r="H37" s="1086"/>
      <c r="I37" s="1086"/>
      <c r="J37" s="1086"/>
      <c r="K37" s="1087"/>
    </row>
    <row r="38" spans="1:11" ht="20.25" customHeight="1" x14ac:dyDescent="0.3">
      <c r="A38" s="714"/>
      <c r="B38" s="729"/>
      <c r="C38" s="729"/>
      <c r="D38" s="729"/>
      <c r="E38" s="736"/>
      <c r="F38" s="736"/>
      <c r="G38" s="736"/>
      <c r="H38" s="736"/>
      <c r="I38" s="736"/>
      <c r="J38" s="736"/>
      <c r="K38" s="737"/>
    </row>
    <row r="39" spans="1:11" ht="18.75" x14ac:dyDescent="0.3">
      <c r="A39" s="714" t="s">
        <v>804</v>
      </c>
      <c r="B39" s="729"/>
      <c r="C39" s="729"/>
      <c r="D39" s="720" t="s">
        <v>8</v>
      </c>
      <c r="E39" s="1073"/>
      <c r="F39" s="1073"/>
      <c r="G39" s="1073"/>
      <c r="H39" s="1073"/>
      <c r="I39" s="1073"/>
      <c r="J39" s="1073"/>
      <c r="K39" s="1074"/>
    </row>
    <row r="40" spans="1:11" ht="3" customHeight="1" x14ac:dyDescent="0.3">
      <c r="A40" s="714"/>
      <c r="B40" s="729"/>
      <c r="C40" s="729"/>
      <c r="D40" s="729"/>
      <c r="E40" s="729"/>
      <c r="F40" s="729"/>
      <c r="G40" s="729"/>
      <c r="H40" s="729"/>
      <c r="I40" s="729"/>
      <c r="J40" s="729"/>
      <c r="K40" s="717"/>
    </row>
    <row r="41" spans="1:11" ht="18.75" x14ac:dyDescent="0.3">
      <c r="A41" s="714" t="s">
        <v>805</v>
      </c>
      <c r="B41" s="729"/>
      <c r="C41" s="729"/>
      <c r="D41" s="720" t="s">
        <v>8</v>
      </c>
      <c r="E41" s="716">
        <v>1</v>
      </c>
      <c r="F41" s="735" t="str">
        <f>Pengajuan!B10</f>
        <v>Honorarium Komisaris Utama periode 16 Sept 2016 - 15 Okt 2016</v>
      </c>
      <c r="G41" s="735"/>
      <c r="H41" s="735"/>
      <c r="I41" s="735"/>
      <c r="J41" s="735"/>
      <c r="K41" s="722"/>
    </row>
    <row r="42" spans="1:11" ht="18.75" x14ac:dyDescent="0.3">
      <c r="A42" s="714"/>
      <c r="B42" s="729"/>
      <c r="C42" s="729"/>
      <c r="D42" s="729"/>
      <c r="E42" s="716">
        <v>2</v>
      </c>
      <c r="F42" s="738" t="s">
        <v>194</v>
      </c>
      <c r="G42" s="735"/>
      <c r="H42" s="735"/>
      <c r="I42" s="735"/>
      <c r="J42" s="735"/>
      <c r="K42" s="722"/>
    </row>
    <row r="43" spans="1:11" ht="20.25" customHeight="1" x14ac:dyDescent="0.3">
      <c r="A43" s="714"/>
      <c r="B43" s="729"/>
      <c r="C43" s="729"/>
      <c r="D43" s="729"/>
      <c r="E43" s="716">
        <v>3</v>
      </c>
      <c r="F43" s="738" t="s">
        <v>194</v>
      </c>
      <c r="G43" s="735"/>
      <c r="H43" s="735"/>
      <c r="I43" s="735"/>
      <c r="J43" s="735"/>
      <c r="K43" s="722"/>
    </row>
    <row r="44" spans="1:11" ht="15.75" customHeight="1" x14ac:dyDescent="0.3">
      <c r="A44" s="714"/>
      <c r="B44" s="729"/>
      <c r="C44" s="729"/>
      <c r="D44" s="729"/>
      <c r="E44" s="739" t="s">
        <v>806</v>
      </c>
      <c r="F44" s="739"/>
      <c r="G44" s="739"/>
      <c r="H44" s="739"/>
      <c r="I44" s="740"/>
      <c r="J44" s="740"/>
      <c r="K44" s="717"/>
    </row>
    <row r="45" spans="1:11" ht="18.75" x14ac:dyDescent="0.3">
      <c r="A45" s="714" t="s">
        <v>807</v>
      </c>
      <c r="B45" s="729"/>
      <c r="C45" s="729"/>
      <c r="D45" s="1075" t="s">
        <v>8</v>
      </c>
      <c r="E45" s="729" t="str">
        <f>'[2]SPD Direktur'!H21</f>
        <v>Internal Memo No : …………………..</v>
      </c>
      <c r="F45" s="729"/>
      <c r="G45" s="729"/>
      <c r="H45" s="729"/>
      <c r="I45" s="729"/>
      <c r="J45" s="729"/>
      <c r="K45" s="717"/>
    </row>
    <row r="46" spans="1:11" ht="18.75" x14ac:dyDescent="0.3">
      <c r="A46" s="714" t="s">
        <v>808</v>
      </c>
      <c r="B46" s="729"/>
      <c r="C46" s="729"/>
      <c r="D46" s="1075"/>
      <c r="E46" s="735"/>
      <c r="F46" s="735"/>
      <c r="G46" s="735"/>
      <c r="H46" s="735"/>
      <c r="I46" s="735"/>
      <c r="J46" s="735"/>
      <c r="K46" s="722"/>
    </row>
    <row r="47" spans="1:11" ht="4.5" customHeight="1" x14ac:dyDescent="0.3">
      <c r="A47" s="714"/>
      <c r="B47" s="729"/>
      <c r="C47" s="729"/>
      <c r="D47" s="729"/>
      <c r="E47" s="729"/>
      <c r="F47" s="729"/>
      <c r="G47" s="729"/>
      <c r="H47" s="729"/>
      <c r="I47" s="729"/>
      <c r="J47" s="729"/>
      <c r="K47" s="717"/>
    </row>
    <row r="48" spans="1:11" ht="11.25" customHeight="1" x14ac:dyDescent="0.3">
      <c r="A48" s="714"/>
      <c r="B48" s="729"/>
      <c r="C48" s="729"/>
      <c r="D48" s="729"/>
      <c r="E48" s="729"/>
      <c r="F48" s="729"/>
      <c r="G48" s="729"/>
      <c r="H48" s="729"/>
      <c r="I48" s="729"/>
      <c r="J48" s="729"/>
      <c r="K48" s="717"/>
    </row>
    <row r="49" spans="1:11" ht="16.5" customHeight="1" x14ac:dyDescent="0.3">
      <c r="A49" s="741"/>
      <c r="B49" s="742" t="s">
        <v>809</v>
      </c>
      <c r="C49" s="743"/>
      <c r="D49" s="741" t="s">
        <v>810</v>
      </c>
      <c r="E49" s="742"/>
      <c r="F49" s="743"/>
      <c r="G49" s="741" t="s">
        <v>811</v>
      </c>
      <c r="H49" s="743"/>
      <c r="J49" s="729" t="str">
        <f>'Rekap1 +tunjangan'!AD74</f>
        <v>Cilegon, 21 November 2016</v>
      </c>
      <c r="K49" s="744"/>
    </row>
    <row r="50" spans="1:11" ht="17.25" customHeight="1" x14ac:dyDescent="0.3">
      <c r="A50" s="714"/>
      <c r="B50" s="729"/>
      <c r="C50" s="745"/>
      <c r="D50" s="714"/>
      <c r="E50" s="729"/>
      <c r="F50" s="745"/>
      <c r="G50" s="714"/>
      <c r="H50" s="745"/>
      <c r="J50" s="729" t="s">
        <v>812</v>
      </c>
      <c r="K50" s="717"/>
    </row>
    <row r="51" spans="1:11" ht="14.25" customHeight="1" x14ac:dyDescent="0.3">
      <c r="A51" s="714"/>
      <c r="B51" s="729"/>
      <c r="C51" s="745"/>
      <c r="D51" s="714"/>
      <c r="E51" s="729"/>
      <c r="F51" s="745"/>
      <c r="G51" s="714"/>
      <c r="H51" s="745"/>
      <c r="I51" s="729"/>
      <c r="J51" s="729"/>
      <c r="K51" s="717"/>
    </row>
    <row r="52" spans="1:11" ht="13.5" customHeight="1" x14ac:dyDescent="0.3">
      <c r="A52" s="714"/>
      <c r="B52" s="729"/>
      <c r="C52" s="745"/>
      <c r="D52" s="714"/>
      <c r="E52" s="729"/>
      <c r="F52" s="745"/>
      <c r="G52" s="714"/>
      <c r="H52" s="745"/>
      <c r="I52" s="729"/>
      <c r="J52" s="729"/>
      <c r="K52" s="717"/>
    </row>
    <row r="53" spans="1:11" ht="12.75" customHeight="1" x14ac:dyDescent="0.3">
      <c r="A53" s="714"/>
      <c r="B53" s="729"/>
      <c r="C53" s="745"/>
      <c r="D53" s="714"/>
      <c r="E53" s="729"/>
      <c r="F53" s="745"/>
      <c r="G53" s="714"/>
      <c r="H53" s="745"/>
      <c r="I53" s="729"/>
      <c r="J53" s="729"/>
      <c r="K53" s="717"/>
    </row>
    <row r="54" spans="1:11" ht="18.75" x14ac:dyDescent="0.3">
      <c r="A54" s="746" t="s">
        <v>813</v>
      </c>
      <c r="B54" s="747"/>
      <c r="C54" s="748"/>
      <c r="D54" s="746" t="s">
        <v>814</v>
      </c>
      <c r="E54" s="747"/>
      <c r="F54" s="748"/>
      <c r="G54" s="746" t="s">
        <v>815</v>
      </c>
      <c r="H54" s="748"/>
      <c r="I54" s="729"/>
      <c r="J54" s="735" t="str">
        <f>[3]SPD!A51</f>
        <v>Hj.KOMAWATI.,SE.,MM</v>
      </c>
      <c r="K54" s="722"/>
    </row>
    <row r="55" spans="1:11" ht="10.5" customHeight="1" x14ac:dyDescent="0.3">
      <c r="A55" s="749" t="s">
        <v>816</v>
      </c>
      <c r="B55" s="750"/>
      <c r="C55" s="750"/>
      <c r="D55" s="750"/>
      <c r="E55" s="750"/>
      <c r="F55" s="750"/>
      <c r="G55" s="750"/>
      <c r="H55" s="750"/>
      <c r="I55" s="715"/>
      <c r="J55" s="715"/>
      <c r="K55" s="751"/>
    </row>
    <row r="56" spans="1:11" ht="15.75" customHeight="1" x14ac:dyDescent="0.3">
      <c r="A56" s="752" t="s">
        <v>817</v>
      </c>
      <c r="B56" s="753"/>
      <c r="C56" s="753"/>
      <c r="D56" s="753"/>
      <c r="E56" s="753"/>
      <c r="F56" s="753"/>
      <c r="G56" s="753"/>
      <c r="H56" s="753"/>
      <c r="I56" s="727"/>
      <c r="J56" s="727"/>
      <c r="K56" s="728"/>
    </row>
  </sheetData>
  <mergeCells count="8">
    <mergeCell ref="E39:K39"/>
    <mergeCell ref="D45:D46"/>
    <mergeCell ref="E5:G5"/>
    <mergeCell ref="E10:F11"/>
    <mergeCell ref="E31:H31"/>
    <mergeCell ref="E33:H33"/>
    <mergeCell ref="E35:J35"/>
    <mergeCell ref="E37:K37"/>
  </mergeCells>
  <printOptions horizontalCentered="1"/>
  <pageMargins left="0.42" right="0.22" top="0.19" bottom="0.24" header="0.12" footer="0.16"/>
  <pageSetup scale="80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"/>
  <sheetViews>
    <sheetView showWhiteSpace="0" view="pageLayout" topLeftCell="A10" workbookViewId="0">
      <selection activeCell="G29" sqref="G29:N29"/>
    </sheetView>
  </sheetViews>
  <sheetFormatPr defaultRowHeight="14.25" x14ac:dyDescent="0.2"/>
  <cols>
    <col min="1" max="1" width="2.7109375" style="622" customWidth="1"/>
    <col min="2" max="2" width="4.140625" style="622" customWidth="1"/>
    <col min="3" max="3" width="4.42578125" style="622" customWidth="1"/>
    <col min="4" max="4" width="7" style="622" customWidth="1"/>
    <col min="5" max="5" width="6.85546875" style="622" customWidth="1"/>
    <col min="6" max="6" width="3" style="622" customWidth="1"/>
    <col min="7" max="7" width="4" style="622" customWidth="1"/>
    <col min="8" max="8" width="14.5703125" style="622" customWidth="1"/>
    <col min="9" max="9" width="11.85546875" style="622" customWidth="1"/>
    <col min="10" max="10" width="4.5703125" style="622" customWidth="1"/>
    <col min="11" max="11" width="8.5703125" style="622" customWidth="1"/>
    <col min="12" max="12" width="9.5703125" style="622" customWidth="1"/>
    <col min="13" max="13" width="5" style="622" customWidth="1"/>
    <col min="14" max="14" width="8.7109375" style="622" customWidth="1"/>
    <col min="15" max="15" width="24.28515625" style="622" customWidth="1"/>
    <col min="16" max="16" width="23.85546875" style="622" customWidth="1"/>
    <col min="17" max="17" width="6.85546875" style="622" customWidth="1"/>
    <col min="18" max="19" width="9.140625" style="622" customWidth="1"/>
    <col min="20" max="16384" width="9.140625" style="622"/>
  </cols>
  <sheetData>
    <row r="1" spans="1:15" ht="6.75" customHeight="1" x14ac:dyDescent="0.2"/>
    <row r="2" spans="1:15" ht="15" x14ac:dyDescent="0.2">
      <c r="E2" s="623" t="s">
        <v>311</v>
      </c>
      <c r="F2" s="623"/>
      <c r="G2" s="623"/>
      <c r="H2" s="623"/>
      <c r="I2" s="623"/>
      <c r="J2" s="623"/>
      <c r="O2" s="1091" t="s">
        <v>708</v>
      </c>
    </row>
    <row r="3" spans="1:15" ht="15" x14ac:dyDescent="0.2">
      <c r="E3" s="624" t="s">
        <v>709</v>
      </c>
      <c r="O3" s="1092"/>
    </row>
    <row r="4" spans="1:15" ht="6" customHeight="1" x14ac:dyDescent="0.2"/>
    <row r="5" spans="1:15" ht="18.75" customHeight="1" x14ac:dyDescent="0.35">
      <c r="G5" s="1093" t="s">
        <v>710</v>
      </c>
      <c r="H5" s="1093"/>
      <c r="I5" s="1093"/>
      <c r="J5" s="1093"/>
      <c r="K5" s="1093"/>
      <c r="L5" s="1093"/>
      <c r="M5" s="1093"/>
    </row>
    <row r="6" spans="1:15" ht="4.5" customHeight="1" x14ac:dyDescent="0.2"/>
    <row r="7" spans="1:15" ht="15.75" customHeight="1" x14ac:dyDescent="0.2">
      <c r="A7" s="624"/>
      <c r="B7" s="625" t="s">
        <v>711</v>
      </c>
      <c r="C7" s="625"/>
      <c r="D7" s="625"/>
      <c r="E7" s="1094" t="s">
        <v>565</v>
      </c>
      <c r="F7" s="1094"/>
      <c r="G7" s="1094"/>
      <c r="H7" s="1094"/>
      <c r="I7" s="624"/>
      <c r="J7" s="624"/>
      <c r="K7" s="624"/>
      <c r="L7" s="624"/>
      <c r="M7" s="624"/>
      <c r="N7" s="624"/>
      <c r="O7" s="624"/>
    </row>
    <row r="8" spans="1:15" ht="23.25" customHeight="1" x14ac:dyDescent="0.2">
      <c r="A8" s="626" t="s">
        <v>167</v>
      </c>
      <c r="B8" s="627" t="s">
        <v>712</v>
      </c>
      <c r="C8" s="628"/>
      <c r="D8" s="629"/>
      <c r="E8" s="1095"/>
      <c r="F8" s="1096"/>
      <c r="G8" s="1097"/>
      <c r="H8" s="630"/>
      <c r="I8" s="630" t="s">
        <v>713</v>
      </c>
      <c r="J8" s="630"/>
      <c r="K8" s="1096"/>
      <c r="L8" s="1096"/>
      <c r="M8" s="1096"/>
      <c r="N8" s="1096"/>
      <c r="O8" s="1097"/>
    </row>
    <row r="9" spans="1:15" ht="25.5" customHeight="1" x14ac:dyDescent="0.2">
      <c r="A9" s="624"/>
      <c r="B9" s="631" t="s">
        <v>714</v>
      </c>
      <c r="C9" s="632"/>
      <c r="D9" s="633"/>
      <c r="E9" s="1088"/>
      <c r="F9" s="1088"/>
      <c r="G9" s="1088"/>
      <c r="H9" s="1088"/>
      <c r="I9" s="1088"/>
      <c r="J9" s="1088"/>
      <c r="K9" s="1088"/>
      <c r="L9" s="1088"/>
      <c r="M9" s="1089" t="e">
        <f>'Rekap1 +tunjangan'!#REF!-'Rekap1 +tunjangan'!#REF!</f>
        <v>#REF!</v>
      </c>
      <c r="N9" s="1089"/>
      <c r="O9" s="1090"/>
    </row>
    <row r="10" spans="1:15" ht="33.75" customHeight="1" x14ac:dyDescent="0.2">
      <c r="A10" s="624"/>
      <c r="B10" s="1100" t="s">
        <v>818</v>
      </c>
      <c r="C10" s="1101"/>
      <c r="D10" s="1101"/>
      <c r="E10" s="1101"/>
      <c r="F10" s="1101"/>
      <c r="G10" s="1101"/>
      <c r="H10" s="1101"/>
      <c r="I10" s="1101"/>
      <c r="J10" s="1101"/>
      <c r="K10" s="1102" t="s">
        <v>819</v>
      </c>
      <c r="L10" s="1102"/>
      <c r="M10" s="1102"/>
      <c r="N10" s="1102"/>
      <c r="O10" s="1103"/>
    </row>
    <row r="11" spans="1:15" ht="15" x14ac:dyDescent="0.2">
      <c r="A11" s="624"/>
      <c r="B11" s="634" t="s">
        <v>715</v>
      </c>
      <c r="C11" s="635"/>
      <c r="D11" s="635"/>
      <c r="E11" s="635"/>
      <c r="F11" s="635"/>
      <c r="G11" s="635"/>
      <c r="H11" s="635"/>
      <c r="I11" s="635"/>
      <c r="J11" s="635"/>
      <c r="K11" s="635"/>
      <c r="L11" s="635"/>
      <c r="M11" s="635"/>
      <c r="N11" s="635"/>
      <c r="O11" s="636"/>
    </row>
    <row r="12" spans="1:15" ht="15" x14ac:dyDescent="0.2">
      <c r="A12" s="624"/>
      <c r="B12" s="637"/>
      <c r="C12" s="635" t="s">
        <v>716</v>
      </c>
      <c r="D12" s="635"/>
      <c r="E12" s="635"/>
      <c r="F12" s="635"/>
      <c r="G12" s="635" t="s">
        <v>717</v>
      </c>
      <c r="H12" s="635"/>
      <c r="I12" s="635"/>
      <c r="J12" s="637"/>
      <c r="K12" s="635" t="s">
        <v>718</v>
      </c>
      <c r="L12" s="635"/>
      <c r="M12" s="635" t="s">
        <v>717</v>
      </c>
      <c r="N12" s="635"/>
      <c r="O12" s="638"/>
    </row>
    <row r="13" spans="1:15" ht="15" x14ac:dyDescent="0.2">
      <c r="A13" s="624"/>
      <c r="B13" s="637"/>
      <c r="C13" s="635" t="s">
        <v>719</v>
      </c>
      <c r="D13" s="635"/>
      <c r="E13" s="635"/>
      <c r="F13" s="635"/>
      <c r="G13" s="635" t="s">
        <v>717</v>
      </c>
      <c r="H13" s="635"/>
      <c r="I13" s="635"/>
      <c r="J13" s="637"/>
      <c r="K13" s="635" t="s">
        <v>720</v>
      </c>
      <c r="L13" s="635"/>
      <c r="M13" s="635" t="s">
        <v>717</v>
      </c>
      <c r="N13" s="635"/>
      <c r="O13" s="638"/>
    </row>
    <row r="14" spans="1:15" ht="15" x14ac:dyDescent="0.2">
      <c r="A14" s="624"/>
      <c r="B14" s="637"/>
      <c r="C14" s="635" t="s">
        <v>721</v>
      </c>
      <c r="D14" s="635"/>
      <c r="E14" s="635"/>
      <c r="F14" s="635"/>
      <c r="G14" s="635" t="s">
        <v>717</v>
      </c>
      <c r="H14" s="635"/>
      <c r="I14" s="635"/>
      <c r="J14" s="637"/>
      <c r="K14" s="635" t="s">
        <v>722</v>
      </c>
      <c r="L14" s="635"/>
      <c r="M14" s="635" t="s">
        <v>717</v>
      </c>
      <c r="N14" s="635"/>
      <c r="O14" s="638"/>
    </row>
    <row r="15" spans="1:15" ht="15" x14ac:dyDescent="0.2">
      <c r="A15" s="624"/>
      <c r="B15" s="637"/>
      <c r="C15" s="635" t="s">
        <v>723</v>
      </c>
      <c r="D15" s="635"/>
      <c r="E15" s="635"/>
      <c r="F15" s="635"/>
      <c r="G15" s="635" t="s">
        <v>717</v>
      </c>
      <c r="H15" s="635"/>
      <c r="I15" s="635"/>
      <c r="J15" s="637"/>
      <c r="K15" s="635" t="s">
        <v>724</v>
      </c>
      <c r="L15" s="635"/>
      <c r="M15" s="635"/>
      <c r="N15" s="635"/>
      <c r="O15" s="638"/>
    </row>
    <row r="16" spans="1:15" ht="15" x14ac:dyDescent="0.2">
      <c r="A16" s="624"/>
      <c r="B16" s="637"/>
      <c r="C16" s="635" t="s">
        <v>725</v>
      </c>
      <c r="D16" s="635"/>
      <c r="E16" s="635"/>
      <c r="F16" s="635"/>
      <c r="G16" s="635" t="s">
        <v>717</v>
      </c>
      <c r="H16" s="635"/>
      <c r="I16" s="635"/>
      <c r="J16" s="635"/>
      <c r="K16" s="635" t="s">
        <v>726</v>
      </c>
      <c r="L16" s="635"/>
      <c r="M16" s="635"/>
      <c r="N16" s="635"/>
      <c r="O16" s="638"/>
    </row>
    <row r="17" spans="1:15" ht="15.75" x14ac:dyDescent="0.25">
      <c r="A17" s="624"/>
      <c r="B17" s="637"/>
      <c r="C17" s="635" t="s">
        <v>727</v>
      </c>
      <c r="D17" s="635"/>
      <c r="E17" s="635"/>
      <c r="F17" s="635"/>
      <c r="G17" s="635" t="s">
        <v>717</v>
      </c>
      <c r="H17" s="639"/>
      <c r="I17" s="639"/>
      <c r="J17" s="639"/>
      <c r="K17" s="635" t="s">
        <v>728</v>
      </c>
      <c r="L17" s="635"/>
      <c r="M17" s="635"/>
      <c r="N17" s="635"/>
      <c r="O17" s="638"/>
    </row>
    <row r="18" spans="1:15" ht="15" x14ac:dyDescent="0.2">
      <c r="A18" s="624"/>
      <c r="B18" s="640"/>
      <c r="C18" s="635"/>
      <c r="D18" s="635"/>
      <c r="E18" s="635"/>
      <c r="F18" s="635"/>
      <c r="G18" s="635"/>
      <c r="H18" s="635"/>
      <c r="I18" s="635"/>
      <c r="J18" s="635"/>
      <c r="K18" s="635" t="s">
        <v>729</v>
      </c>
      <c r="L18" s="635"/>
      <c r="M18" s="635"/>
      <c r="N18" s="635"/>
      <c r="O18" s="638"/>
    </row>
    <row r="19" spans="1:15" ht="15" x14ac:dyDescent="0.2">
      <c r="A19" s="624"/>
      <c r="B19" s="640"/>
      <c r="C19" s="635" t="s">
        <v>192</v>
      </c>
      <c r="D19" s="635"/>
      <c r="E19" s="635"/>
      <c r="G19" s="635"/>
      <c r="H19" s="635"/>
      <c r="I19" s="635"/>
      <c r="J19" s="635"/>
      <c r="K19" s="635"/>
      <c r="L19" s="635"/>
      <c r="M19" s="635"/>
      <c r="N19" s="635"/>
      <c r="O19" s="638"/>
    </row>
    <row r="20" spans="1:15" ht="6" customHeight="1" x14ac:dyDescent="0.2">
      <c r="A20" s="624"/>
      <c r="B20" s="640"/>
      <c r="C20" s="635"/>
      <c r="D20" s="635"/>
      <c r="E20" s="635"/>
      <c r="F20" s="635"/>
      <c r="G20" s="635"/>
      <c r="H20" s="635"/>
      <c r="I20" s="635"/>
      <c r="J20" s="635"/>
      <c r="K20" s="635"/>
      <c r="L20" s="635"/>
      <c r="M20" s="635"/>
      <c r="N20" s="635"/>
      <c r="O20" s="638"/>
    </row>
    <row r="21" spans="1:15" ht="16.5" customHeight="1" x14ac:dyDescent="0.25">
      <c r="A21" s="624"/>
      <c r="B21" s="640"/>
      <c r="C21" s="635"/>
      <c r="D21" s="635"/>
      <c r="E21" s="635"/>
      <c r="F21" s="635"/>
      <c r="G21" s="635"/>
      <c r="H21" s="635"/>
      <c r="I21" s="635"/>
      <c r="J21" s="635"/>
      <c r="K21" s="1104" t="s">
        <v>730</v>
      </c>
      <c r="L21" s="1104"/>
      <c r="M21" s="1104"/>
      <c r="N21" s="641" t="s">
        <v>731</v>
      </c>
      <c r="O21" s="642" t="s">
        <v>732</v>
      </c>
    </row>
    <row r="22" spans="1:15" ht="7.5" customHeight="1" x14ac:dyDescent="0.2">
      <c r="A22" s="624"/>
      <c r="B22" s="640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8"/>
    </row>
    <row r="23" spans="1:15" ht="15.75" x14ac:dyDescent="0.25">
      <c r="A23" s="624"/>
      <c r="B23" s="640"/>
      <c r="C23" s="635"/>
      <c r="D23" s="635"/>
      <c r="E23" s="626"/>
      <c r="F23" s="1105"/>
      <c r="G23" s="1105"/>
      <c r="H23" s="635"/>
      <c r="I23" s="635"/>
      <c r="J23" s="635"/>
      <c r="K23" s="1104"/>
      <c r="L23" s="1104"/>
      <c r="M23" s="1104"/>
      <c r="N23" s="641"/>
      <c r="O23" s="642" t="s">
        <v>733</v>
      </c>
    </row>
    <row r="24" spans="1:15" ht="6" customHeight="1" x14ac:dyDescent="0.2">
      <c r="A24" s="624"/>
      <c r="B24" s="640"/>
      <c r="C24" s="635"/>
      <c r="D24" s="635"/>
      <c r="E24" s="635"/>
      <c r="F24" s="635"/>
      <c r="G24" s="635"/>
      <c r="H24" s="635"/>
      <c r="I24" s="635"/>
      <c r="J24" s="635"/>
      <c r="K24" s="635"/>
      <c r="L24" s="635"/>
      <c r="M24" s="635"/>
      <c r="N24" s="635"/>
      <c r="O24" s="638"/>
    </row>
    <row r="25" spans="1:15" ht="16.5" customHeight="1" x14ac:dyDescent="0.2">
      <c r="A25" s="624"/>
      <c r="B25" s="643"/>
      <c r="C25" s="625"/>
      <c r="D25" s="625"/>
      <c r="E25" s="625"/>
      <c r="F25" s="625"/>
      <c r="G25" s="625"/>
      <c r="H25" s="625"/>
      <c r="I25" s="625"/>
      <c r="J25" s="625"/>
      <c r="K25" s="625"/>
      <c r="L25" s="1106" t="s">
        <v>14</v>
      </c>
      <c r="M25" s="1106"/>
      <c r="N25" s="644"/>
      <c r="O25" s="645"/>
    </row>
    <row r="26" spans="1:15" ht="7.5" customHeight="1" thickBot="1" x14ac:dyDescent="0.25">
      <c r="A26" s="624"/>
      <c r="B26" s="646"/>
      <c r="C26" s="647"/>
      <c r="D26" s="647"/>
      <c r="E26" s="647"/>
      <c r="F26" s="647"/>
      <c r="G26" s="647"/>
      <c r="H26" s="647"/>
      <c r="I26" s="647"/>
      <c r="J26" s="647"/>
      <c r="K26" s="647"/>
      <c r="L26" s="647"/>
      <c r="M26" s="647"/>
      <c r="N26" s="648"/>
      <c r="O26" s="649"/>
    </row>
    <row r="27" spans="1:15" ht="34.5" customHeight="1" thickBot="1" x14ac:dyDescent="0.25">
      <c r="B27" s="650" t="s">
        <v>734</v>
      </c>
      <c r="C27" s="651"/>
      <c r="D27" s="651"/>
      <c r="E27" s="651"/>
      <c r="F27" s="651"/>
      <c r="G27" s="651"/>
      <c r="H27" s="651"/>
      <c r="I27" s="652"/>
      <c r="J27" s="651"/>
      <c r="K27" s="653" t="s">
        <v>735</v>
      </c>
      <c r="L27" s="651"/>
      <c r="M27" s="654"/>
      <c r="N27" s="654"/>
      <c r="O27" s="655"/>
    </row>
    <row r="28" spans="1:15" ht="20.25" customHeight="1" x14ac:dyDescent="0.2">
      <c r="A28" s="624"/>
      <c r="B28" s="1107" t="s">
        <v>736</v>
      </c>
      <c r="C28" s="1108"/>
      <c r="D28" s="1108"/>
      <c r="E28" s="1108"/>
      <c r="F28" s="1108"/>
      <c r="G28" s="1108"/>
      <c r="H28" s="1108"/>
      <c r="I28" s="1108"/>
      <c r="J28" s="1108"/>
      <c r="K28" s="1108"/>
      <c r="L28" s="1108"/>
      <c r="M28" s="1108"/>
      <c r="N28" s="1108"/>
      <c r="O28" s="1109"/>
    </row>
    <row r="29" spans="1:15" ht="20.25" customHeight="1" x14ac:dyDescent="0.2">
      <c r="A29" s="624"/>
      <c r="B29" s="1110" t="s">
        <v>737</v>
      </c>
      <c r="C29" s="1111"/>
      <c r="D29" s="1111"/>
      <c r="E29" s="656" t="s">
        <v>738</v>
      </c>
      <c r="F29" s="657"/>
      <c r="G29" s="1112" t="s">
        <v>739</v>
      </c>
      <c r="H29" s="1112"/>
      <c r="I29" s="1112"/>
      <c r="J29" s="1112"/>
      <c r="K29" s="1112"/>
      <c r="L29" s="1112"/>
      <c r="M29" s="1112"/>
      <c r="N29" s="1112"/>
      <c r="O29" s="658"/>
    </row>
    <row r="30" spans="1:15" ht="5.25" customHeight="1" x14ac:dyDescent="0.2">
      <c r="A30" s="624"/>
      <c r="B30" s="659"/>
      <c r="C30" s="657"/>
      <c r="D30" s="657"/>
      <c r="E30" s="660"/>
      <c r="F30" s="657"/>
      <c r="G30" s="657"/>
      <c r="H30" s="657"/>
      <c r="I30" s="660"/>
      <c r="J30" s="657"/>
      <c r="K30" s="657"/>
      <c r="L30" s="657"/>
      <c r="M30" s="657"/>
      <c r="N30" s="657"/>
      <c r="O30" s="658"/>
    </row>
    <row r="31" spans="1:15" ht="20.25" customHeight="1" x14ac:dyDescent="0.2">
      <c r="A31" s="624"/>
      <c r="B31" s="659"/>
      <c r="C31" s="657"/>
      <c r="D31" s="657"/>
      <c r="E31" s="656" t="s">
        <v>740</v>
      </c>
      <c r="F31" s="657"/>
      <c r="G31" s="1112" t="s">
        <v>739</v>
      </c>
      <c r="H31" s="1112"/>
      <c r="I31" s="1112"/>
      <c r="J31" s="1112"/>
      <c r="K31" s="1112"/>
      <c r="L31" s="1112"/>
      <c r="M31" s="1112"/>
      <c r="N31" s="1112"/>
      <c r="O31" s="658"/>
    </row>
    <row r="32" spans="1:15" ht="20.25" customHeight="1" x14ac:dyDescent="0.2">
      <c r="A32" s="624"/>
      <c r="B32" s="659"/>
      <c r="C32" s="657"/>
      <c r="D32" s="657"/>
      <c r="E32" s="657"/>
      <c r="F32" s="657"/>
      <c r="G32" s="657"/>
      <c r="H32" s="657"/>
      <c r="I32" s="660"/>
      <c r="J32" s="657"/>
      <c r="K32" s="657"/>
      <c r="L32" s="657"/>
      <c r="M32" s="1098" t="s">
        <v>741</v>
      </c>
      <c r="N32" s="1098"/>
      <c r="O32" s="1099"/>
    </row>
    <row r="33" spans="1:16" ht="6.75" customHeight="1" x14ac:dyDescent="0.2">
      <c r="A33" s="661"/>
      <c r="B33" s="662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36"/>
    </row>
    <row r="34" spans="1:16" ht="15" x14ac:dyDescent="0.2">
      <c r="A34" s="661" t="s">
        <v>168</v>
      </c>
      <c r="B34" s="640" t="s">
        <v>742</v>
      </c>
      <c r="C34" s="635"/>
      <c r="D34" s="635"/>
      <c r="E34" s="635"/>
      <c r="F34" s="635"/>
      <c r="G34" s="635"/>
      <c r="H34" s="635"/>
      <c r="I34" s="635" t="s">
        <v>743</v>
      </c>
      <c r="J34" s="635"/>
      <c r="K34" s="635"/>
      <c r="L34" s="635"/>
      <c r="M34" s="635"/>
      <c r="N34" s="635"/>
      <c r="O34" s="638"/>
    </row>
    <row r="35" spans="1:16" ht="6" customHeight="1" x14ac:dyDescent="0.2">
      <c r="A35" s="624"/>
      <c r="B35" s="640"/>
      <c r="C35" s="635"/>
      <c r="D35" s="635"/>
      <c r="E35" s="635"/>
      <c r="F35" s="635"/>
      <c r="G35" s="635"/>
      <c r="H35" s="635"/>
      <c r="I35" s="635"/>
      <c r="J35" s="635"/>
      <c r="K35" s="635"/>
      <c r="L35" s="635"/>
      <c r="M35" s="635"/>
      <c r="N35" s="635"/>
      <c r="O35" s="638"/>
    </row>
    <row r="36" spans="1:16" ht="15" x14ac:dyDescent="0.2">
      <c r="A36" s="624"/>
      <c r="B36" s="640"/>
      <c r="C36" s="635"/>
      <c r="D36" s="635"/>
      <c r="E36" s="635"/>
      <c r="F36" s="635"/>
      <c r="G36" s="635"/>
      <c r="H36" s="635"/>
      <c r="I36" s="635" t="s">
        <v>744</v>
      </c>
      <c r="J36" s="635"/>
      <c r="K36" s="635"/>
      <c r="L36" s="635"/>
      <c r="M36" s="635"/>
      <c r="N36" s="635"/>
      <c r="O36" s="638"/>
    </row>
    <row r="37" spans="1:16" ht="10.5" customHeight="1" x14ac:dyDescent="0.2">
      <c r="A37" s="624"/>
      <c r="B37" s="643"/>
      <c r="C37" s="625"/>
      <c r="D37" s="625"/>
      <c r="E37" s="625"/>
      <c r="F37" s="625"/>
      <c r="G37" s="625"/>
      <c r="H37" s="625"/>
      <c r="I37" s="625"/>
      <c r="J37" s="625"/>
      <c r="K37" s="625"/>
      <c r="L37" s="625"/>
      <c r="M37" s="1098" t="s">
        <v>741</v>
      </c>
      <c r="N37" s="1098"/>
      <c r="O37" s="1099"/>
    </row>
    <row r="38" spans="1:16" ht="23.25" customHeight="1" x14ac:dyDescent="0.2">
      <c r="A38" s="661" t="s">
        <v>154</v>
      </c>
      <c r="B38" s="1095" t="s">
        <v>745</v>
      </c>
      <c r="C38" s="1096"/>
      <c r="D38" s="1096"/>
      <c r="E38" s="664"/>
      <c r="F38" s="665" t="s">
        <v>746</v>
      </c>
      <c r="G38" s="666"/>
      <c r="H38" s="666"/>
      <c r="I38" s="666"/>
      <c r="J38" s="666"/>
      <c r="K38" s="667" t="s">
        <v>747</v>
      </c>
      <c r="L38" s="666"/>
      <c r="M38" s="666"/>
      <c r="N38" s="666"/>
      <c r="O38" s="668" t="s">
        <v>748</v>
      </c>
    </row>
    <row r="39" spans="1:16" ht="2.25" customHeight="1" x14ac:dyDescent="0.2">
      <c r="A39" s="624"/>
      <c r="B39" s="640"/>
      <c r="C39" s="635"/>
      <c r="D39" s="635"/>
      <c r="E39" s="635"/>
      <c r="F39" s="635"/>
      <c r="G39" s="635"/>
      <c r="H39" s="635"/>
      <c r="I39" s="635"/>
      <c r="J39" s="635"/>
      <c r="K39" s="635"/>
      <c r="L39" s="635"/>
      <c r="M39" s="635"/>
      <c r="N39" s="635"/>
      <c r="O39" s="638"/>
    </row>
    <row r="40" spans="1:16" ht="32.25" customHeight="1" x14ac:dyDescent="0.2">
      <c r="A40" s="624"/>
      <c r="B40" s="1117" t="s">
        <v>749</v>
      </c>
      <c r="C40" s="1118"/>
      <c r="D40" s="1118"/>
      <c r="E40" s="1118"/>
      <c r="F40" s="1118"/>
      <c r="G40" s="1118"/>
      <c r="H40" s="1118"/>
      <c r="I40" s="664"/>
      <c r="J40" s="664"/>
      <c r="K40" s="664"/>
      <c r="L40" s="664"/>
      <c r="M40" s="664"/>
      <c r="N40" s="664"/>
      <c r="O40" s="669"/>
    </row>
    <row r="41" spans="1:16" ht="18" customHeight="1" x14ac:dyDescent="0.2">
      <c r="A41" s="624"/>
      <c r="B41" s="670" t="s">
        <v>750</v>
      </c>
      <c r="C41" s="671"/>
      <c r="D41" s="671"/>
      <c r="E41" s="671"/>
      <c r="F41" s="671"/>
      <c r="G41" s="671"/>
      <c r="H41" s="671"/>
      <c r="I41" s="671"/>
      <c r="J41" s="671"/>
      <c r="K41" s="671" t="s">
        <v>751</v>
      </c>
      <c r="L41" s="671"/>
      <c r="M41" s="671"/>
      <c r="N41" s="671"/>
      <c r="O41" s="672"/>
    </row>
    <row r="42" spans="1:16" ht="15" x14ac:dyDescent="0.2">
      <c r="A42" s="624"/>
      <c r="B42" s="1119" t="s">
        <v>752</v>
      </c>
      <c r="C42" s="1120"/>
      <c r="D42" s="1120"/>
      <c r="E42" s="1120"/>
      <c r="F42" s="1120"/>
      <c r="G42" s="1120"/>
      <c r="H42" s="1120"/>
      <c r="I42" s="1120" t="s">
        <v>753</v>
      </c>
      <c r="J42" s="1120"/>
      <c r="K42" s="1120"/>
      <c r="L42" s="1120"/>
      <c r="M42" s="1120" t="s">
        <v>754</v>
      </c>
      <c r="N42" s="1120"/>
      <c r="O42" s="1121"/>
    </row>
    <row r="43" spans="1:16" ht="15" x14ac:dyDescent="0.2">
      <c r="A43" s="624"/>
      <c r="B43" s="640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1105"/>
      <c r="N43" s="1105"/>
      <c r="O43" s="1122"/>
    </row>
    <row r="44" spans="1:16" ht="15" x14ac:dyDescent="0.2">
      <c r="A44" s="624"/>
      <c r="B44" s="640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1105"/>
      <c r="N44" s="1105"/>
      <c r="O44" s="1122"/>
    </row>
    <row r="45" spans="1:16" ht="15" x14ac:dyDescent="0.2">
      <c r="A45" s="624"/>
      <c r="B45" s="1113" t="s">
        <v>755</v>
      </c>
      <c r="C45" s="1114"/>
      <c r="D45" s="1114"/>
      <c r="E45" s="1114"/>
      <c r="F45" s="1114"/>
      <c r="G45" s="1114"/>
      <c r="H45" s="1114"/>
      <c r="I45" s="1114" t="s">
        <v>756</v>
      </c>
      <c r="J45" s="1114"/>
      <c r="K45" s="1114"/>
      <c r="L45" s="1114"/>
      <c r="M45" s="1114" t="s">
        <v>757</v>
      </c>
      <c r="N45" s="1114"/>
      <c r="O45" s="1115"/>
    </row>
    <row r="46" spans="1:16" ht="12" customHeight="1" x14ac:dyDescent="0.2">
      <c r="A46" s="673"/>
      <c r="B46" s="673"/>
      <c r="C46" s="673"/>
      <c r="D46" s="673"/>
      <c r="E46" s="674" t="s">
        <v>758</v>
      </c>
      <c r="F46" s="675"/>
      <c r="G46" s="675"/>
      <c r="H46" s="675"/>
      <c r="I46" s="676"/>
      <c r="J46" s="675"/>
      <c r="K46" s="675"/>
      <c r="L46" s="675"/>
      <c r="M46" s="675"/>
      <c r="N46" s="675"/>
      <c r="O46" s="675"/>
      <c r="P46" s="676"/>
    </row>
    <row r="47" spans="1:16" ht="12.75" customHeight="1" x14ac:dyDescent="0.2">
      <c r="A47" s="677" t="s">
        <v>759</v>
      </c>
      <c r="B47" s="1116" t="s">
        <v>760</v>
      </c>
      <c r="C47" s="1116"/>
      <c r="D47" s="1116"/>
      <c r="E47" s="678" t="s">
        <v>761</v>
      </c>
      <c r="O47" s="673"/>
    </row>
    <row r="48" spans="1:16" ht="14.25" customHeight="1" x14ac:dyDescent="0.2">
      <c r="A48" s="679"/>
      <c r="B48" s="680" t="s">
        <v>762</v>
      </c>
      <c r="C48" s="681"/>
      <c r="D48" s="681"/>
      <c r="E48" s="681"/>
      <c r="F48" s="681"/>
      <c r="G48" s="681"/>
      <c r="H48" s="681"/>
      <c r="I48" s="681"/>
      <c r="J48" s="681"/>
      <c r="K48" s="681"/>
      <c r="L48" s="681"/>
      <c r="M48" s="681"/>
      <c r="N48" s="681"/>
      <c r="O48" s="682"/>
    </row>
    <row r="49" spans="1:15" ht="18" customHeight="1" x14ac:dyDescent="0.2">
      <c r="A49" s="683" t="s">
        <v>763</v>
      </c>
      <c r="B49" s="684" t="s">
        <v>764</v>
      </c>
      <c r="C49" s="673"/>
      <c r="D49" s="673"/>
      <c r="E49" s="673"/>
      <c r="F49" s="673"/>
      <c r="G49" s="673"/>
      <c r="H49" s="673"/>
      <c r="I49" s="673"/>
      <c r="J49" s="673"/>
      <c r="K49" s="673"/>
      <c r="L49" s="673"/>
      <c r="M49" s="673"/>
      <c r="N49" s="673"/>
      <c r="O49" s="685"/>
    </row>
    <row r="50" spans="1:15" x14ac:dyDescent="0.2">
      <c r="B50" s="684" t="s">
        <v>765</v>
      </c>
      <c r="C50" s="673"/>
      <c r="D50" s="673"/>
      <c r="E50" s="673"/>
      <c r="F50" s="686"/>
      <c r="G50" s="673"/>
      <c r="H50" s="673" t="s">
        <v>766</v>
      </c>
      <c r="I50" s="673" t="s">
        <v>767</v>
      </c>
      <c r="J50" s="673"/>
      <c r="K50" s="673"/>
      <c r="L50" s="673"/>
      <c r="M50" s="685" t="s">
        <v>768</v>
      </c>
      <c r="N50" s="673"/>
      <c r="O50" s="685"/>
    </row>
    <row r="51" spans="1:15" ht="7.5" customHeight="1" x14ac:dyDescent="0.2">
      <c r="B51" s="684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85"/>
    </row>
    <row r="52" spans="1:15" x14ac:dyDescent="0.2">
      <c r="B52" s="684"/>
      <c r="C52" s="673"/>
      <c r="D52" s="673"/>
      <c r="E52" s="673"/>
      <c r="F52" s="686"/>
      <c r="G52" s="673"/>
      <c r="H52" s="673" t="s">
        <v>769</v>
      </c>
      <c r="I52" s="673" t="s">
        <v>767</v>
      </c>
      <c r="J52" s="673"/>
      <c r="K52" s="673"/>
      <c r="L52" s="673"/>
      <c r="M52" s="685" t="s">
        <v>768</v>
      </c>
      <c r="N52" s="673"/>
      <c r="O52" s="685"/>
    </row>
    <row r="53" spans="1:15" x14ac:dyDescent="0.2">
      <c r="B53" s="684"/>
      <c r="C53" s="673"/>
      <c r="D53" s="673"/>
      <c r="E53" s="673"/>
      <c r="F53" s="673"/>
      <c r="G53" s="673"/>
      <c r="H53" s="673"/>
      <c r="I53" s="673"/>
      <c r="J53" s="673"/>
      <c r="K53" s="673"/>
      <c r="L53" s="673"/>
      <c r="M53" s="673"/>
      <c r="N53" s="673"/>
      <c r="O53" s="685"/>
    </row>
    <row r="54" spans="1:15" ht="21" customHeight="1" x14ac:dyDescent="0.2">
      <c r="B54" s="687" t="s">
        <v>770</v>
      </c>
      <c r="C54" s="688"/>
      <c r="D54" s="688"/>
      <c r="E54" s="689"/>
      <c r="F54" s="690"/>
      <c r="G54" s="690"/>
      <c r="H54" s="690"/>
      <c r="I54" s="690"/>
      <c r="J54" s="690"/>
      <c r="K54" s="690"/>
      <c r="L54" s="690"/>
      <c r="M54" s="690"/>
      <c r="N54" s="690"/>
      <c r="O54" s="691"/>
    </row>
    <row r="55" spans="1:15" ht="6.75" customHeight="1" thickBot="1" x14ac:dyDescent="0.25">
      <c r="B55" s="684"/>
      <c r="C55" s="673"/>
      <c r="D55" s="673"/>
      <c r="E55" s="673"/>
      <c r="F55" s="673"/>
      <c r="G55" s="673"/>
      <c r="H55" s="673"/>
      <c r="I55" s="673"/>
      <c r="J55" s="673"/>
      <c r="K55" s="673"/>
      <c r="L55" s="673"/>
      <c r="M55" s="673"/>
      <c r="N55" s="673"/>
      <c r="O55" s="685"/>
    </row>
    <row r="56" spans="1:15" ht="15" thickBot="1" x14ac:dyDescent="0.25">
      <c r="B56" s="684" t="s">
        <v>771</v>
      </c>
      <c r="C56" s="673"/>
      <c r="D56" s="673"/>
      <c r="E56" s="673"/>
      <c r="F56" s="673"/>
      <c r="G56" s="673"/>
      <c r="H56" s="673"/>
      <c r="I56" s="692" t="s">
        <v>772</v>
      </c>
      <c r="J56" s="693"/>
      <c r="K56" s="693"/>
      <c r="L56" s="693"/>
      <c r="M56" s="693"/>
      <c r="N56" s="693"/>
      <c r="O56" s="694"/>
    </row>
    <row r="57" spans="1:15" x14ac:dyDescent="0.2">
      <c r="B57" s="684"/>
      <c r="C57" s="686"/>
      <c r="D57" s="673" t="s">
        <v>773</v>
      </c>
      <c r="E57" s="673"/>
      <c r="F57" s="673"/>
      <c r="G57" s="673"/>
      <c r="H57" s="673"/>
      <c r="I57" s="695" t="s">
        <v>774</v>
      </c>
      <c r="J57" s="673"/>
      <c r="K57" s="673" t="s">
        <v>775</v>
      </c>
      <c r="L57" s="673"/>
      <c r="M57" s="673"/>
      <c r="N57" s="673" t="s">
        <v>776</v>
      </c>
      <c r="O57" s="685"/>
    </row>
    <row r="58" spans="1:15" ht="3.75" customHeight="1" x14ac:dyDescent="0.2">
      <c r="B58" s="684"/>
      <c r="C58" s="673"/>
      <c r="D58" s="673"/>
      <c r="E58" s="673"/>
      <c r="F58" s="673"/>
      <c r="G58" s="673"/>
      <c r="H58" s="673"/>
      <c r="I58" s="695"/>
      <c r="J58" s="673"/>
      <c r="K58" s="673"/>
      <c r="L58" s="673"/>
      <c r="M58" s="673"/>
      <c r="N58" s="673"/>
      <c r="O58" s="685"/>
    </row>
    <row r="59" spans="1:15" x14ac:dyDescent="0.2">
      <c r="B59" s="684"/>
      <c r="C59" s="686"/>
      <c r="D59" s="673" t="s">
        <v>777</v>
      </c>
      <c r="E59" s="673"/>
      <c r="F59" s="673"/>
      <c r="G59" s="673"/>
      <c r="H59" s="673"/>
      <c r="I59" s="695" t="s">
        <v>778</v>
      </c>
      <c r="J59" s="673"/>
      <c r="K59" s="673" t="s">
        <v>775</v>
      </c>
      <c r="L59" s="673"/>
      <c r="M59" s="673"/>
      <c r="N59" s="673" t="s">
        <v>779</v>
      </c>
      <c r="O59" s="685"/>
    </row>
    <row r="60" spans="1:15" ht="3.75" customHeight="1" x14ac:dyDescent="0.2">
      <c r="B60" s="684"/>
      <c r="C60" s="673"/>
      <c r="D60" s="673"/>
      <c r="E60" s="673"/>
      <c r="F60" s="673"/>
      <c r="G60" s="673"/>
      <c r="H60" s="673"/>
      <c r="I60" s="695"/>
      <c r="J60" s="673"/>
      <c r="K60" s="673"/>
      <c r="L60" s="673"/>
      <c r="M60" s="673"/>
      <c r="N60" s="673"/>
      <c r="O60" s="685"/>
    </row>
    <row r="61" spans="1:15" x14ac:dyDescent="0.2">
      <c r="B61" s="684"/>
      <c r="C61" s="686"/>
      <c r="D61" s="673" t="s">
        <v>780</v>
      </c>
      <c r="E61" s="673"/>
      <c r="F61" s="673"/>
      <c r="G61" s="673"/>
      <c r="H61" s="673"/>
      <c r="I61" s="695" t="s">
        <v>781</v>
      </c>
      <c r="J61" s="673"/>
      <c r="K61" s="673" t="s">
        <v>775</v>
      </c>
      <c r="L61" s="673"/>
      <c r="M61" s="673"/>
      <c r="N61" s="673" t="s">
        <v>782</v>
      </c>
      <c r="O61" s="685"/>
    </row>
    <row r="62" spans="1:15" ht="3" customHeight="1" thickBot="1" x14ac:dyDescent="0.25">
      <c r="B62" s="684"/>
      <c r="C62" s="673"/>
      <c r="D62" s="673"/>
      <c r="E62" s="673"/>
      <c r="F62" s="673"/>
      <c r="G62" s="673"/>
      <c r="H62" s="673"/>
      <c r="I62" s="695"/>
      <c r="J62" s="673"/>
      <c r="K62" s="673"/>
      <c r="L62" s="673"/>
      <c r="M62" s="696"/>
      <c r="N62" s="696"/>
      <c r="O62" s="697"/>
    </row>
    <row r="63" spans="1:15" ht="15" thickBot="1" x14ac:dyDescent="0.25">
      <c r="B63" s="684"/>
      <c r="C63" s="686"/>
      <c r="D63" s="674" t="s">
        <v>783</v>
      </c>
      <c r="E63" s="673"/>
      <c r="F63" s="673"/>
      <c r="G63" s="673"/>
      <c r="H63" s="673"/>
      <c r="I63" s="698"/>
      <c r="J63" s="699"/>
      <c r="K63" s="699"/>
      <c r="L63" s="699"/>
      <c r="M63" s="699"/>
      <c r="N63" s="699" t="s">
        <v>784</v>
      </c>
      <c r="O63" s="700"/>
    </row>
    <row r="64" spans="1:15" ht="4.5" customHeight="1" x14ac:dyDescent="0.2">
      <c r="B64" s="701"/>
      <c r="C64" s="702"/>
      <c r="D64" s="702"/>
      <c r="E64" s="702"/>
      <c r="F64" s="702"/>
      <c r="G64" s="702"/>
      <c r="H64" s="702"/>
      <c r="I64" s="702"/>
      <c r="J64" s="702"/>
      <c r="K64" s="702"/>
      <c r="L64" s="702"/>
      <c r="M64" s="702"/>
      <c r="N64" s="702"/>
      <c r="O64" s="703"/>
    </row>
    <row r="65" spans="3:3" x14ac:dyDescent="0.2">
      <c r="C65" s="676" t="s">
        <v>785</v>
      </c>
    </row>
  </sheetData>
  <mergeCells count="30">
    <mergeCell ref="B45:H45"/>
    <mergeCell ref="I45:L45"/>
    <mergeCell ref="M45:O45"/>
    <mergeCell ref="B47:D47"/>
    <mergeCell ref="B38:D38"/>
    <mergeCell ref="B40:H40"/>
    <mergeCell ref="B42:H42"/>
    <mergeCell ref="I42:L42"/>
    <mergeCell ref="M42:O42"/>
    <mergeCell ref="M43:O44"/>
    <mergeCell ref="M37:O37"/>
    <mergeCell ref="B10:J10"/>
    <mergeCell ref="K10:O10"/>
    <mergeCell ref="K21:M21"/>
    <mergeCell ref="F23:G23"/>
    <mergeCell ref="K23:M23"/>
    <mergeCell ref="L25:M25"/>
    <mergeCell ref="B28:O28"/>
    <mergeCell ref="B29:D29"/>
    <mergeCell ref="G29:N29"/>
    <mergeCell ref="G31:N31"/>
    <mergeCell ref="M32:O32"/>
    <mergeCell ref="E9:J9"/>
    <mergeCell ref="K9:L9"/>
    <mergeCell ref="M9:O9"/>
    <mergeCell ref="O2:O3"/>
    <mergeCell ref="G5:M5"/>
    <mergeCell ref="E7:H7"/>
    <mergeCell ref="E8:G8"/>
    <mergeCell ref="K8:O8"/>
  </mergeCells>
  <printOptions horizontalCentered="1"/>
  <pageMargins left="0.19" right="0.25" top="0.19" bottom="0.16" header="0.12" footer="0.11"/>
  <pageSetup scale="85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"/>
  <sheetViews>
    <sheetView view="pageBreakPreview" zoomScaleNormal="100" zoomScaleSheetLayoutView="100" workbookViewId="0">
      <selection activeCell="D10" sqref="D10:E10"/>
    </sheetView>
  </sheetViews>
  <sheetFormatPr defaultRowHeight="15" x14ac:dyDescent="0.25"/>
  <cols>
    <col min="1" max="1" width="3.140625" style="594" customWidth="1"/>
    <col min="2" max="2" width="9" style="594" customWidth="1"/>
    <col min="3" max="4" width="7.85546875" style="594" customWidth="1"/>
    <col min="5" max="7" width="7.28515625" style="594" customWidth="1"/>
    <col min="8" max="8" width="7.42578125" style="594" customWidth="1"/>
    <col min="9" max="9" width="7.28515625" style="594" customWidth="1"/>
    <col min="10" max="10" width="6.85546875" style="594" customWidth="1"/>
    <col min="11" max="11" width="7.28515625" style="594" customWidth="1"/>
    <col min="12" max="13" width="8" style="594" customWidth="1"/>
    <col min="14" max="14" width="8.28515625" style="594" customWidth="1"/>
    <col min="15" max="15" width="3.7109375" style="594" customWidth="1"/>
    <col min="16" max="16" width="2.140625" style="594" customWidth="1"/>
    <col min="17" max="17" width="2.5703125" style="594" customWidth="1"/>
    <col min="18" max="18" width="11.5703125" style="594" customWidth="1"/>
    <col min="19" max="19" width="0.85546875" style="594" customWidth="1"/>
    <col min="20" max="20" width="5.28515625" style="594" customWidth="1"/>
    <col min="21" max="22" width="9.85546875" style="594" customWidth="1"/>
    <col min="23" max="23" width="20.42578125" style="594" customWidth="1"/>
    <col min="24" max="24" width="13" style="594" customWidth="1"/>
    <col min="25" max="25" width="9.7109375" style="594" customWidth="1"/>
    <col min="26" max="26" width="9" style="594" customWidth="1"/>
    <col min="27" max="27" width="9.42578125" style="594" customWidth="1"/>
    <col min="28" max="28" width="10.85546875" style="594" customWidth="1"/>
    <col min="29" max="29" width="11.85546875" style="594" customWidth="1"/>
    <col min="30" max="30" width="11.7109375" style="594" customWidth="1"/>
    <col min="31" max="31" width="15.5703125" style="594" customWidth="1"/>
    <col min="32" max="16384" width="9.140625" style="594"/>
  </cols>
  <sheetData>
    <row r="1" spans="1:31" ht="22.5" customHeight="1" x14ac:dyDescent="0.25">
      <c r="A1" s="593" t="s">
        <v>676</v>
      </c>
    </row>
    <row r="3" spans="1:31" x14ac:dyDescent="0.25">
      <c r="A3" s="595">
        <v>1</v>
      </c>
      <c r="B3" s="594" t="s">
        <v>677</v>
      </c>
    </row>
    <row r="4" spans="1:31" ht="15" customHeight="1" x14ac:dyDescent="0.25">
      <c r="A4" s="595"/>
      <c r="B4" s="1132" t="s">
        <v>678</v>
      </c>
      <c r="C4" s="1134" t="s">
        <v>95</v>
      </c>
      <c r="D4" s="1135"/>
      <c r="E4" s="1159" t="s">
        <v>38</v>
      </c>
      <c r="F4" s="1159"/>
      <c r="G4" s="1138" t="s">
        <v>81</v>
      </c>
      <c r="H4" s="1140"/>
      <c r="I4" s="1159" t="s">
        <v>679</v>
      </c>
      <c r="J4" s="1159"/>
      <c r="K4" s="1159"/>
      <c r="L4" s="1159"/>
      <c r="M4" s="1159"/>
      <c r="N4" s="1159"/>
      <c r="O4" s="1159"/>
      <c r="P4" s="1159"/>
      <c r="Q4" s="1159"/>
      <c r="R4" s="1159"/>
      <c r="S4" s="1159"/>
      <c r="T4" s="1159"/>
      <c r="U4" s="1159"/>
    </row>
    <row r="5" spans="1:31" ht="27.75" customHeight="1" x14ac:dyDescent="0.25">
      <c r="A5" s="595"/>
      <c r="B5" s="1133"/>
      <c r="C5" s="1136"/>
      <c r="D5" s="1137"/>
      <c r="E5" s="1159"/>
      <c r="F5" s="1159"/>
      <c r="G5" s="1141"/>
      <c r="H5" s="1143"/>
      <c r="I5" s="1166" t="s">
        <v>20</v>
      </c>
      <c r="J5" s="1166"/>
      <c r="K5" s="1166" t="s">
        <v>41</v>
      </c>
      <c r="L5" s="1166"/>
      <c r="M5" s="1166" t="s">
        <v>21</v>
      </c>
      <c r="N5" s="1166"/>
      <c r="O5" s="1171" t="s">
        <v>442</v>
      </c>
      <c r="P5" s="1171"/>
      <c r="Q5" s="1171"/>
      <c r="R5" s="1171"/>
      <c r="S5" s="1156" t="s">
        <v>495</v>
      </c>
      <c r="T5" s="1156"/>
      <c r="U5" s="1156"/>
      <c r="W5" s="596">
        <f>SUM(E6:U6)</f>
        <v>412921465.14999998</v>
      </c>
    </row>
    <row r="6" spans="1:31" x14ac:dyDescent="0.25">
      <c r="A6" s="595"/>
      <c r="B6" s="597">
        <v>1</v>
      </c>
      <c r="C6" s="1123" t="s">
        <v>827</v>
      </c>
      <c r="D6" s="1124"/>
      <c r="E6" s="1129">
        <f>'Rekap1 +tunjangan'!E72</f>
        <v>242004379.15000001</v>
      </c>
      <c r="F6" s="1129"/>
      <c r="G6" s="1129">
        <f>'Rekap1 +tunjangan'!F72</f>
        <v>19577086</v>
      </c>
      <c r="H6" s="1129"/>
      <c r="I6" s="1129">
        <f>'Rekap1 +tunjangan'!G72</f>
        <v>57800000</v>
      </c>
      <c r="J6" s="1129"/>
      <c r="K6" s="1129">
        <f>'Rekap1 +tunjangan'!H72</f>
        <v>2750000</v>
      </c>
      <c r="L6" s="1129"/>
      <c r="M6" s="1129">
        <f>'Rekap1 +tunjangan'!I72</f>
        <v>33440000</v>
      </c>
      <c r="N6" s="1129"/>
      <c r="O6" s="1129">
        <f>'Rekap1 +tunjangan'!J72</f>
        <v>36850000</v>
      </c>
      <c r="P6" s="1129"/>
      <c r="Q6" s="1129"/>
      <c r="R6" s="1129"/>
      <c r="S6" s="1169">
        <f>'Rekap1 +tunjangan'!K72</f>
        <v>20500000</v>
      </c>
      <c r="T6" s="1169"/>
      <c r="U6" s="1169"/>
      <c r="W6" s="596">
        <f>SUM(B10:S10)</f>
        <v>150876000</v>
      </c>
    </row>
    <row r="7" spans="1:31" x14ac:dyDescent="0.25">
      <c r="A7" s="595"/>
      <c r="B7" s="598"/>
      <c r="C7" s="599"/>
      <c r="D7" s="599"/>
      <c r="E7" s="600"/>
      <c r="F7" s="600"/>
      <c r="G7" s="600"/>
      <c r="H7" s="600"/>
      <c r="I7" s="600"/>
      <c r="J7" s="600"/>
      <c r="K7" s="600"/>
      <c r="L7" s="600"/>
      <c r="M7" s="600"/>
      <c r="N7" s="600"/>
      <c r="O7" s="600"/>
      <c r="P7" s="600"/>
      <c r="Q7" s="600"/>
      <c r="R7" s="600"/>
      <c r="S7" s="600"/>
      <c r="T7" s="600"/>
      <c r="U7" s="600"/>
      <c r="V7" s="600"/>
      <c r="W7" s="600">
        <f>W5+W6</f>
        <v>563797465.14999998</v>
      </c>
      <c r="X7" s="600"/>
      <c r="Y7" s="600"/>
      <c r="Z7" s="600"/>
      <c r="AA7" s="600"/>
      <c r="AB7" s="600"/>
      <c r="AC7" s="601"/>
      <c r="AD7" s="601"/>
      <c r="AE7" s="601"/>
    </row>
    <row r="8" spans="1:31" ht="15" customHeight="1" x14ac:dyDescent="0.25">
      <c r="A8" s="595"/>
      <c r="B8" s="1159" t="s">
        <v>679</v>
      </c>
      <c r="C8" s="1159"/>
      <c r="D8" s="1159"/>
      <c r="E8" s="1159"/>
      <c r="F8" s="1159"/>
      <c r="G8" s="1159"/>
      <c r="H8" s="1159"/>
      <c r="I8" s="1159"/>
      <c r="J8" s="1159"/>
      <c r="K8" s="1159"/>
      <c r="L8" s="1159"/>
      <c r="M8" s="1159"/>
      <c r="N8" s="1159"/>
      <c r="O8" s="1159"/>
      <c r="P8" s="1159"/>
      <c r="Q8" s="1159"/>
      <c r="R8" s="1159"/>
      <c r="S8" s="1159"/>
      <c r="T8" s="1170" t="s">
        <v>35</v>
      </c>
      <c r="U8" s="1170"/>
      <c r="V8" s="600"/>
      <c r="W8" s="600"/>
      <c r="X8" s="600"/>
      <c r="Y8" s="600"/>
      <c r="Z8" s="600"/>
      <c r="AA8" s="600"/>
      <c r="AB8" s="600"/>
      <c r="AC8" s="601"/>
      <c r="AD8" s="601"/>
      <c r="AE8" s="601"/>
    </row>
    <row r="9" spans="1:31" ht="30" customHeight="1" x14ac:dyDescent="0.25">
      <c r="A9" s="595"/>
      <c r="B9" s="1166" t="s">
        <v>508</v>
      </c>
      <c r="C9" s="1166"/>
      <c r="D9" s="1171" t="s">
        <v>1</v>
      </c>
      <c r="E9" s="1171"/>
      <c r="F9" s="1171" t="s">
        <v>39</v>
      </c>
      <c r="G9" s="1171"/>
      <c r="H9" s="1166" t="s">
        <v>3</v>
      </c>
      <c r="I9" s="1166"/>
      <c r="J9" s="1166" t="s">
        <v>636</v>
      </c>
      <c r="K9" s="1166"/>
      <c r="L9" s="1166" t="s">
        <v>680</v>
      </c>
      <c r="M9" s="1166"/>
      <c r="N9" s="1166" t="s">
        <v>681</v>
      </c>
      <c r="O9" s="1166"/>
      <c r="P9" s="1166"/>
      <c r="Q9" s="1167" t="s">
        <v>682</v>
      </c>
      <c r="R9" s="1167"/>
      <c r="S9" s="1167"/>
      <c r="T9" s="1170"/>
      <c r="U9" s="1170"/>
      <c r="V9" s="600"/>
      <c r="W9" s="600"/>
      <c r="X9" s="600"/>
      <c r="Y9" s="600"/>
      <c r="Z9" s="600"/>
      <c r="AA9" s="600"/>
      <c r="AB9" s="600"/>
      <c r="AC9" s="601"/>
      <c r="AD9" s="601"/>
      <c r="AE9" s="601"/>
    </row>
    <row r="10" spans="1:31" x14ac:dyDescent="0.25">
      <c r="A10" s="595"/>
      <c r="B10" s="1129">
        <f>'Rekap1 +tunjangan'!L72</f>
        <v>3750000</v>
      </c>
      <c r="C10" s="1129"/>
      <c r="D10" s="1129">
        <f>'Rekap1 +tunjangan'!N97</f>
        <v>49290000</v>
      </c>
      <c r="E10" s="1129"/>
      <c r="F10" s="1129">
        <f>'Rekap1 +tunjangan'!P97</f>
        <v>55786000</v>
      </c>
      <c r="G10" s="1129"/>
      <c r="H10" s="1129">
        <f>'Rekap1 +tunjangan'!Q72</f>
        <v>0</v>
      </c>
      <c r="I10" s="1129"/>
      <c r="J10" s="1129">
        <f>'Rekap1 +tunjangan'!T72</f>
        <v>21000000</v>
      </c>
      <c r="K10" s="1129"/>
      <c r="L10" s="1129">
        <v>0</v>
      </c>
      <c r="M10" s="1129"/>
      <c r="N10" s="1129">
        <f>'Rekap1 +tunjangan'!BA23</f>
        <v>13050000</v>
      </c>
      <c r="O10" s="1129"/>
      <c r="P10" s="1129"/>
      <c r="Q10" s="1168">
        <f>'Rekap1 +tunjangan'!BB23</f>
        <v>8000000</v>
      </c>
      <c r="R10" s="1168"/>
      <c r="S10" s="1168"/>
      <c r="T10" s="1130">
        <f>W7</f>
        <v>563797465.14999998</v>
      </c>
      <c r="U10" s="1130"/>
      <c r="AC10" s="601"/>
      <c r="AD10" s="601"/>
      <c r="AE10" s="601"/>
    </row>
    <row r="11" spans="1:31" ht="20.25" x14ac:dyDescent="0.25">
      <c r="U11" s="602"/>
    </row>
    <row r="12" spans="1:31" x14ac:dyDescent="0.25">
      <c r="A12" s="595">
        <v>2</v>
      </c>
      <c r="B12" s="594" t="s">
        <v>683</v>
      </c>
    </row>
    <row r="13" spans="1:31" x14ac:dyDescent="0.25">
      <c r="A13" s="595"/>
      <c r="B13" s="1132" t="s">
        <v>678</v>
      </c>
      <c r="C13" s="1134" t="s">
        <v>95</v>
      </c>
      <c r="D13" s="1148"/>
      <c r="E13" s="1150" t="s">
        <v>684</v>
      </c>
      <c r="F13" s="1151"/>
      <c r="G13" s="1151"/>
      <c r="H13" s="1151"/>
      <c r="I13" s="1151"/>
      <c r="J13" s="1152"/>
      <c r="K13" s="1138" t="s">
        <v>35</v>
      </c>
      <c r="L13" s="1139"/>
      <c r="M13" s="1140"/>
      <c r="N13" s="603"/>
      <c r="O13" s="604"/>
      <c r="AB13" s="594">
        <v>3710000</v>
      </c>
    </row>
    <row r="14" spans="1:31" x14ac:dyDescent="0.25">
      <c r="A14" s="595"/>
      <c r="B14" s="1133"/>
      <c r="C14" s="1136"/>
      <c r="D14" s="1149"/>
      <c r="E14" s="1154" t="s">
        <v>685</v>
      </c>
      <c r="F14" s="1154"/>
      <c r="G14" s="1154"/>
      <c r="H14" s="1154" t="s">
        <v>686</v>
      </c>
      <c r="I14" s="1154"/>
      <c r="J14" s="1154"/>
      <c r="K14" s="1141"/>
      <c r="L14" s="1142"/>
      <c r="M14" s="1143"/>
      <c r="N14" s="605"/>
      <c r="O14" s="604"/>
    </row>
    <row r="15" spans="1:31" x14ac:dyDescent="0.25">
      <c r="A15" s="595"/>
      <c r="B15" s="597">
        <v>1</v>
      </c>
      <c r="C15" s="1123" t="str">
        <f>C6</f>
        <v>Oktober</v>
      </c>
      <c r="D15" s="1128"/>
      <c r="E15" s="1129">
        <f>'DPLK (urut)'!E47</f>
        <v>11426592.884999994</v>
      </c>
      <c r="F15" s="1129"/>
      <c r="G15" s="1129"/>
      <c r="H15" s="1129">
        <f>'DPLK (urut)'!F47</f>
        <v>17139889.327500001</v>
      </c>
      <c r="I15" s="1129"/>
      <c r="J15" s="1129"/>
      <c r="K15" s="1130">
        <f>E15+H15</f>
        <v>28566482.212499995</v>
      </c>
      <c r="L15" s="1130"/>
      <c r="M15" s="1130"/>
      <c r="N15" s="606"/>
      <c r="O15" s="605"/>
      <c r="V15" s="594">
        <v>11068968.670713918</v>
      </c>
      <c r="W15" s="594">
        <v>16603453.006070884</v>
      </c>
    </row>
    <row r="16" spans="1:31" x14ac:dyDescent="0.25">
      <c r="A16" s="595"/>
    </row>
    <row r="17" spans="1:25" x14ac:dyDescent="0.25">
      <c r="A17" s="595">
        <v>3</v>
      </c>
      <c r="B17" s="594" t="s">
        <v>687</v>
      </c>
    </row>
    <row r="18" spans="1:25" x14ac:dyDescent="0.25">
      <c r="A18" s="595"/>
      <c r="B18" s="1132" t="s">
        <v>678</v>
      </c>
      <c r="C18" s="1134" t="s">
        <v>95</v>
      </c>
      <c r="D18" s="1135"/>
      <c r="E18" s="1150" t="s">
        <v>534</v>
      </c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2"/>
      <c r="S18" s="1156" t="s">
        <v>35</v>
      </c>
      <c r="T18" s="1156"/>
      <c r="U18" s="1156"/>
    </row>
    <row r="19" spans="1:25" x14ac:dyDescent="0.25">
      <c r="A19" s="595"/>
      <c r="B19" s="1160"/>
      <c r="C19" s="1161"/>
      <c r="D19" s="1162"/>
      <c r="E19" s="1157" t="s">
        <v>100</v>
      </c>
      <c r="F19" s="1157"/>
      <c r="G19" s="1157" t="s">
        <v>99</v>
      </c>
      <c r="H19" s="1157"/>
      <c r="I19" s="1157" t="s">
        <v>98</v>
      </c>
      <c r="J19" s="1157"/>
      <c r="K19" s="1157"/>
      <c r="L19" s="1157"/>
      <c r="M19" s="1157" t="s">
        <v>598</v>
      </c>
      <c r="N19" s="1157"/>
      <c r="O19" s="1157"/>
      <c r="P19" s="1157"/>
      <c r="Q19" s="1157"/>
      <c r="R19" s="1157"/>
      <c r="S19" s="1156"/>
      <c r="T19" s="1156"/>
      <c r="U19" s="1156"/>
    </row>
    <row r="20" spans="1:25" ht="26.25" customHeight="1" x14ac:dyDescent="0.25">
      <c r="A20" s="595"/>
      <c r="B20" s="1133"/>
      <c r="C20" s="1136"/>
      <c r="D20" s="1137"/>
      <c r="E20" s="1158" t="s">
        <v>688</v>
      </c>
      <c r="F20" s="1158"/>
      <c r="G20" s="1158" t="s">
        <v>689</v>
      </c>
      <c r="H20" s="1158"/>
      <c r="I20" s="1159" t="s">
        <v>690</v>
      </c>
      <c r="J20" s="1159"/>
      <c r="K20" s="1159" t="s">
        <v>691</v>
      </c>
      <c r="L20" s="1159"/>
      <c r="M20" s="1159" t="s">
        <v>692</v>
      </c>
      <c r="N20" s="1159"/>
      <c r="O20" s="1163" t="s">
        <v>693</v>
      </c>
      <c r="P20" s="1164"/>
      <c r="Q20" s="1164"/>
      <c r="R20" s="1165"/>
      <c r="S20" s="1156"/>
      <c r="T20" s="1156"/>
      <c r="U20" s="1156"/>
      <c r="V20" s="594" t="s">
        <v>694</v>
      </c>
      <c r="W20" s="594" t="s">
        <v>695</v>
      </c>
      <c r="X20" s="594" t="s">
        <v>151</v>
      </c>
      <c r="Y20" s="594" t="s">
        <v>152</v>
      </c>
    </row>
    <row r="21" spans="1:25" x14ac:dyDescent="0.25">
      <c r="A21" s="595"/>
      <c r="B21" s="607">
        <v>1</v>
      </c>
      <c r="C21" s="1123" t="str">
        <f>C15</f>
        <v>Oktober</v>
      </c>
      <c r="D21" s="1124"/>
      <c r="E21" s="1155">
        <f>'BPJS Ketenagakerjaan'!F64</f>
        <v>1210714.3954499995</v>
      </c>
      <c r="F21" s="1152"/>
      <c r="G21" s="1155">
        <f>'BPJS Ketenagakerjaan'!H64</f>
        <v>3591786.0398349995</v>
      </c>
      <c r="H21" s="1152"/>
      <c r="I21" s="1155">
        <f>'BPJS Ketenagakerjaan'!K64</f>
        <v>8071429.3030000012</v>
      </c>
      <c r="J21" s="1152"/>
      <c r="K21" s="1155">
        <f>'BPJS Ketenagakerjaan'!M64</f>
        <v>14932144.210550001</v>
      </c>
      <c r="L21" s="1152"/>
      <c r="M21" s="1155">
        <f>'BPJS Ketenagakerjaan'!P64</f>
        <v>2106087.9314999999</v>
      </c>
      <c r="N21" s="1152"/>
      <c r="O21" s="1144">
        <f>'BPJS Ketenagakerjaan'!R64</f>
        <v>4212175.8629999999</v>
      </c>
      <c r="P21" s="1128"/>
      <c r="Q21" s="1128"/>
      <c r="R21" s="1124"/>
      <c r="S21" s="1145">
        <f>SUM(E21:R21)</f>
        <v>34124337.743335001</v>
      </c>
      <c r="T21" s="1146"/>
      <c r="U21" s="1147"/>
      <c r="V21" s="594">
        <v>891647.65853569598</v>
      </c>
      <c r="W21" s="594">
        <v>2645221.3869892312</v>
      </c>
      <c r="X21" s="594">
        <v>5944317.7235713052</v>
      </c>
      <c r="Y21" s="594">
        <v>10996987.788606919</v>
      </c>
    </row>
    <row r="22" spans="1:25" x14ac:dyDescent="0.25">
      <c r="A22" s="595"/>
    </row>
    <row r="23" spans="1:25" x14ac:dyDescent="0.25">
      <c r="A23" s="595">
        <v>4</v>
      </c>
      <c r="B23" s="594" t="s">
        <v>696</v>
      </c>
      <c r="V23" s="594">
        <v>7364021.2122299196</v>
      </c>
      <c r="W23" s="594">
        <v>920502.65152873995</v>
      </c>
    </row>
    <row r="24" spans="1:25" x14ac:dyDescent="0.25">
      <c r="A24" s="595"/>
      <c r="B24" s="1132" t="s">
        <v>678</v>
      </c>
      <c r="C24" s="1134" t="s">
        <v>95</v>
      </c>
      <c r="D24" s="1148"/>
      <c r="E24" s="1150" t="s">
        <v>684</v>
      </c>
      <c r="F24" s="1151"/>
      <c r="G24" s="1151"/>
      <c r="H24" s="1151"/>
      <c r="I24" s="1151"/>
      <c r="J24" s="1152"/>
      <c r="K24" s="1138" t="s">
        <v>35</v>
      </c>
      <c r="L24" s="1139"/>
      <c r="M24" s="1140"/>
      <c r="N24" s="603"/>
      <c r="O24" s="604"/>
      <c r="U24" s="1153"/>
      <c r="V24" s="1153"/>
      <c r="W24" s="1153"/>
    </row>
    <row r="25" spans="1:25" x14ac:dyDescent="0.25">
      <c r="A25" s="595"/>
      <c r="B25" s="1133"/>
      <c r="C25" s="1136"/>
      <c r="D25" s="1149"/>
      <c r="E25" s="1154" t="s">
        <v>697</v>
      </c>
      <c r="F25" s="1154"/>
      <c r="G25" s="1154"/>
      <c r="H25" s="1154" t="s">
        <v>698</v>
      </c>
      <c r="I25" s="1154"/>
      <c r="J25" s="1154"/>
      <c r="K25" s="1141"/>
      <c r="L25" s="1142"/>
      <c r="M25" s="1143"/>
      <c r="N25" s="605"/>
      <c r="O25" s="604"/>
      <c r="U25" s="1153"/>
      <c r="V25" s="1153"/>
      <c r="W25" s="1153"/>
    </row>
    <row r="26" spans="1:25" x14ac:dyDescent="0.25">
      <c r="A26" s="595"/>
      <c r="B26" s="607">
        <v>1</v>
      </c>
      <c r="C26" s="1123" t="str">
        <f>C21</f>
        <v>Oktober</v>
      </c>
      <c r="D26" s="1128"/>
      <c r="E26" s="1129">
        <f>'BPJS Kesehatan'!H65</f>
        <v>2464801.9439999987</v>
      </c>
      <c r="F26" s="1129"/>
      <c r="G26" s="1129"/>
      <c r="H26" s="1129">
        <f>'BPJS Kesehatan'!G65</f>
        <v>9859207.7759999949</v>
      </c>
      <c r="I26" s="1129"/>
      <c r="J26" s="1129"/>
      <c r="K26" s="1130">
        <f>E26+H26</f>
        <v>12324009.719999993</v>
      </c>
      <c r="L26" s="1130"/>
      <c r="M26" s="1130"/>
      <c r="N26" s="606"/>
      <c r="O26" s="605"/>
      <c r="U26" s="1131"/>
      <c r="V26" s="1131"/>
      <c r="W26" s="1131"/>
    </row>
    <row r="28" spans="1:25" x14ac:dyDescent="0.25">
      <c r="A28" s="594">
        <v>5</v>
      </c>
      <c r="B28" s="594" t="s">
        <v>699</v>
      </c>
    </row>
    <row r="29" spans="1:25" x14ac:dyDescent="0.25">
      <c r="B29" s="1132" t="s">
        <v>678</v>
      </c>
      <c r="C29" s="1134" t="s">
        <v>95</v>
      </c>
      <c r="D29" s="1135"/>
      <c r="E29" s="1138" t="s">
        <v>35</v>
      </c>
      <c r="F29" s="1139"/>
      <c r="G29" s="1140"/>
    </row>
    <row r="30" spans="1:25" x14ac:dyDescent="0.25">
      <c r="B30" s="1133"/>
      <c r="C30" s="1136"/>
      <c r="D30" s="1137"/>
      <c r="E30" s="1141"/>
      <c r="F30" s="1142"/>
      <c r="G30" s="1143"/>
    </row>
    <row r="31" spans="1:25" x14ac:dyDescent="0.25">
      <c r="B31" s="607">
        <v>1</v>
      </c>
      <c r="C31" s="1123" t="str">
        <f>C26</f>
        <v>Oktober</v>
      </c>
      <c r="D31" s="1124"/>
      <c r="E31" s="1125">
        <f>'Rekap1 +tunjangan'!AD72</f>
        <v>133169</v>
      </c>
      <c r="F31" s="1126"/>
      <c r="G31" s="1127"/>
    </row>
    <row r="33" spans="2:2" x14ac:dyDescent="0.25">
      <c r="B33" s="594" t="s">
        <v>700</v>
      </c>
    </row>
    <row r="34" spans="2:2" x14ac:dyDescent="0.25">
      <c r="B34" s="594" t="s">
        <v>478</v>
      </c>
    </row>
    <row r="39" spans="2:2" x14ac:dyDescent="0.25">
      <c r="B39" s="594" t="s">
        <v>59</v>
      </c>
    </row>
    <row r="40" spans="2:2" x14ac:dyDescent="0.25">
      <c r="B40" s="594" t="s">
        <v>483</v>
      </c>
    </row>
  </sheetData>
  <mergeCells count="86">
    <mergeCell ref="B4:B5"/>
    <mergeCell ref="C4:D5"/>
    <mergeCell ref="E4:F5"/>
    <mergeCell ref="G4:H5"/>
    <mergeCell ref="I4:U4"/>
    <mergeCell ref="I5:J5"/>
    <mergeCell ref="K5:L5"/>
    <mergeCell ref="M5:N5"/>
    <mergeCell ref="O5:R5"/>
    <mergeCell ref="S5:U5"/>
    <mergeCell ref="O6:R6"/>
    <mergeCell ref="S6:U6"/>
    <mergeCell ref="B8:S8"/>
    <mergeCell ref="T8:U9"/>
    <mergeCell ref="B9:C9"/>
    <mergeCell ref="D9:E9"/>
    <mergeCell ref="F9:G9"/>
    <mergeCell ref="H9:I9"/>
    <mergeCell ref="J9:K9"/>
    <mergeCell ref="L9:M9"/>
    <mergeCell ref="C6:D6"/>
    <mergeCell ref="E6:F6"/>
    <mergeCell ref="G6:H6"/>
    <mergeCell ref="I6:J6"/>
    <mergeCell ref="K6:L6"/>
    <mergeCell ref="M6:N6"/>
    <mergeCell ref="N9:P9"/>
    <mergeCell ref="Q9:S9"/>
    <mergeCell ref="B10:C10"/>
    <mergeCell ref="D10:E10"/>
    <mergeCell ref="F10:G10"/>
    <mergeCell ref="H10:I10"/>
    <mergeCell ref="J10:K10"/>
    <mergeCell ref="L10:M10"/>
    <mergeCell ref="N10:P10"/>
    <mergeCell ref="Q10:S10"/>
    <mergeCell ref="T10:U10"/>
    <mergeCell ref="B13:B14"/>
    <mergeCell ref="C13:D14"/>
    <mergeCell ref="E13:J13"/>
    <mergeCell ref="K13:M14"/>
    <mergeCell ref="E14:G14"/>
    <mergeCell ref="H14:J14"/>
    <mergeCell ref="C15:D15"/>
    <mergeCell ref="E15:G15"/>
    <mergeCell ref="H15:J15"/>
    <mergeCell ref="K15:M15"/>
    <mergeCell ref="B18:B20"/>
    <mergeCell ref="C18:D20"/>
    <mergeCell ref="E18:R18"/>
    <mergeCell ref="O20:R20"/>
    <mergeCell ref="S18:U20"/>
    <mergeCell ref="E19:F19"/>
    <mergeCell ref="G19:H19"/>
    <mergeCell ref="I19:L19"/>
    <mergeCell ref="M19:R19"/>
    <mergeCell ref="E20:F20"/>
    <mergeCell ref="G20:H20"/>
    <mergeCell ref="I20:J20"/>
    <mergeCell ref="K20:L20"/>
    <mergeCell ref="M20:N20"/>
    <mergeCell ref="O21:R21"/>
    <mergeCell ref="S21:U21"/>
    <mergeCell ref="B24:B25"/>
    <mergeCell ref="C24:D25"/>
    <mergeCell ref="E24:J24"/>
    <mergeCell ref="K24:M25"/>
    <mergeCell ref="U24:W25"/>
    <mergeCell ref="E25:G25"/>
    <mergeCell ref="H25:J25"/>
    <mergeCell ref="C21:D21"/>
    <mergeCell ref="E21:F21"/>
    <mergeCell ref="G21:H21"/>
    <mergeCell ref="I21:J21"/>
    <mergeCell ref="K21:L21"/>
    <mergeCell ref="M21:N21"/>
    <mergeCell ref="K26:M26"/>
    <mergeCell ref="U26:W26"/>
    <mergeCell ref="B29:B30"/>
    <mergeCell ref="C29:D30"/>
    <mergeCell ref="E29:G30"/>
    <mergeCell ref="C31:D31"/>
    <mergeCell ref="E31:G31"/>
    <mergeCell ref="C26:D26"/>
    <mergeCell ref="E26:G26"/>
    <mergeCell ref="H26:J26"/>
  </mergeCells>
  <pageMargins left="0.45" right="0.45" top="0.5" bottom="0.5" header="0.3" footer="0.3"/>
  <pageSetup scale="93" orientation="landscape" horizontalDpi="429496729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"/>
  <sheetViews>
    <sheetView workbookViewId="0">
      <selection activeCell="A27" sqref="A27"/>
    </sheetView>
  </sheetViews>
  <sheetFormatPr defaultRowHeight="12.75" x14ac:dyDescent="0.2"/>
  <cols>
    <col min="1" max="5" width="10" bestFit="1" customWidth="1"/>
  </cols>
  <sheetData>
    <row r="3" spans="3:4" x14ac:dyDescent="0.2">
      <c r="C3">
        <f>'Rekap1 +tunjangan'!E72</f>
        <v>242004379.15000001</v>
      </c>
    </row>
    <row r="4" spans="3:4" x14ac:dyDescent="0.2">
      <c r="C4">
        <f>'Rekap1 +tunjangan'!F72</f>
        <v>19577086</v>
      </c>
    </row>
    <row r="5" spans="3:4" x14ac:dyDescent="0.2">
      <c r="C5">
        <f>'Rekap1 +tunjangan'!G72</f>
        <v>57800000</v>
      </c>
    </row>
    <row r="6" spans="3:4" x14ac:dyDescent="0.2">
      <c r="C6">
        <f>'Rekap1 +tunjangan'!H72</f>
        <v>2750000</v>
      </c>
    </row>
    <row r="7" spans="3:4" x14ac:dyDescent="0.2">
      <c r="C7">
        <f>'Rekap1 +tunjangan'!I72</f>
        <v>33440000</v>
      </c>
    </row>
    <row r="8" spans="3:4" x14ac:dyDescent="0.2">
      <c r="C8">
        <f>'Rekap1 +tunjangan'!N72</f>
        <v>31690000</v>
      </c>
    </row>
    <row r="9" spans="3:4" x14ac:dyDescent="0.2">
      <c r="C9">
        <f>'Rekap1 +tunjangan'!P72</f>
        <v>38286000</v>
      </c>
    </row>
    <row r="10" spans="3:4" x14ac:dyDescent="0.2">
      <c r="D10">
        <f>'Rekap1 +tunjangan'!M72</f>
        <v>1585000</v>
      </c>
    </row>
    <row r="11" spans="3:4" x14ac:dyDescent="0.2">
      <c r="D11">
        <f>'Rekap1 +tunjangan'!O72</f>
        <v>1918000</v>
      </c>
    </row>
    <row r="12" spans="3:4" x14ac:dyDescent="0.2">
      <c r="D12">
        <f>'Rekap1 +tunjangan'!T72</f>
        <v>21000000</v>
      </c>
    </row>
    <row r="13" spans="3:4" x14ac:dyDescent="0.2">
      <c r="C13" s="344">
        <f>'Rekap1 +tunjangan'!Q72</f>
        <v>0</v>
      </c>
    </row>
    <row r="14" spans="3:4" x14ac:dyDescent="0.2">
      <c r="C14">
        <f>'Rekap1 +tunjangan'!R72</f>
        <v>0</v>
      </c>
    </row>
    <row r="15" spans="3:4" x14ac:dyDescent="0.2">
      <c r="C15">
        <v>0</v>
      </c>
    </row>
    <row r="16" spans="3:4" x14ac:dyDescent="0.2">
      <c r="C16">
        <v>0</v>
      </c>
    </row>
    <row r="17" spans="1:3" x14ac:dyDescent="0.2">
      <c r="C17">
        <f>'Rekap1 +tunjangan'!V72</f>
        <v>0</v>
      </c>
    </row>
    <row r="18" spans="1:3" x14ac:dyDescent="0.2">
      <c r="B18" s="345">
        <f>SUM(C3:C17)</f>
        <v>425547465.14999998</v>
      </c>
      <c r="C18" s="346">
        <f>'Rekap1 +tunjangan'!Y72</f>
        <v>509034562.14999998</v>
      </c>
    </row>
    <row r="19" spans="1:3" x14ac:dyDescent="0.2">
      <c r="C19">
        <f>'Rekap1 +tunjangan'!Z72</f>
        <v>0</v>
      </c>
    </row>
    <row r="20" spans="1:3" x14ac:dyDescent="0.2">
      <c r="C20">
        <f>'Rekap1 +tunjangan'!AB72</f>
        <v>1375387</v>
      </c>
    </row>
    <row r="21" spans="1:3" x14ac:dyDescent="0.2">
      <c r="C21">
        <f>'Rekap1 +tunjangan'!AE72</f>
        <v>3946421</v>
      </c>
    </row>
    <row r="22" spans="1:3" x14ac:dyDescent="0.2">
      <c r="C22" s="344">
        <f>'Rekap1 +tunjangan'!AF72</f>
        <v>6154608.678749999</v>
      </c>
    </row>
    <row r="23" spans="1:3" x14ac:dyDescent="0.2">
      <c r="C23">
        <f>'Rekap1 +tunjangan'!AH72</f>
        <v>52484443</v>
      </c>
    </row>
    <row r="24" spans="1:3" x14ac:dyDescent="0.2">
      <c r="C24" s="344">
        <f>'Rekap1 +tunjangan'!AJ72</f>
        <v>11426592.884999992</v>
      </c>
    </row>
    <row r="25" spans="1:3" x14ac:dyDescent="0.2">
      <c r="C25" s="344">
        <f>'Rekap1 +tunjangan'!AK72</f>
        <v>10177517.234499995</v>
      </c>
    </row>
    <row r="26" spans="1:3" s="345" customFormat="1" x14ac:dyDescent="0.2">
      <c r="B26" s="345">
        <f>SUM(C19:C25)</f>
        <v>85564969.79824999</v>
      </c>
      <c r="C26" s="346">
        <f>'Rekap1 +tunjangan'!AN72</f>
        <v>108905160.16374999</v>
      </c>
    </row>
    <row r="27" spans="1:3" x14ac:dyDescent="0.2">
      <c r="A27" s="345">
        <f>SUM(B18-B26)</f>
        <v>339982495.35175002</v>
      </c>
    </row>
    <row r="28" spans="1:3" x14ac:dyDescent="0.2">
      <c r="A28" s="346">
        <f>'Rekap1 +tunjangan'!AO72</f>
        <v>400129401.98624998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19</vt:i4>
      </vt:variant>
    </vt:vector>
  </HeadingPairs>
  <TitlesOfParts>
    <vt:vector size="41" baseType="lpstr">
      <vt:lpstr>Rekap1 +tunjangan</vt:lpstr>
      <vt:lpstr>ket REKAP</vt:lpstr>
      <vt:lpstr>lAMP_TRANSFER (URUT)</vt:lpstr>
      <vt:lpstr>shift</vt:lpstr>
      <vt:lpstr>JABAR</vt:lpstr>
      <vt:lpstr>Bazis (urut)</vt:lpstr>
      <vt:lpstr>KOPERASI</vt:lpstr>
      <vt:lpstr>BPJS Ketenagakerjaan</vt:lpstr>
      <vt:lpstr>BPJS Kesehatan</vt:lpstr>
      <vt:lpstr>DPLK (urut)</vt:lpstr>
      <vt:lpstr>D.PENGWS &amp; DIREKSI</vt:lpstr>
      <vt:lpstr>pandu</vt:lpstr>
      <vt:lpstr>KEPELABUHANAN</vt:lpstr>
      <vt:lpstr>PEMANDUAN&amp;PENUNDAAN</vt:lpstr>
      <vt:lpstr>KOM&amp;PENGEMBANGAN USHA</vt:lpstr>
      <vt:lpstr>keu</vt:lpstr>
      <vt:lpstr>SDM</vt:lpstr>
      <vt:lpstr>UMUM</vt:lpstr>
      <vt:lpstr>UM</vt:lpstr>
      <vt:lpstr>Pengajuan</vt:lpstr>
      <vt:lpstr>rekap iuran DPLK n Jamsostek</vt:lpstr>
      <vt:lpstr>GLOBAL</vt:lpstr>
      <vt:lpstr>'Bazis (urut)'!Print_Area</vt:lpstr>
      <vt:lpstr>'BPJS Kesehatan'!Print_Area</vt:lpstr>
      <vt:lpstr>'BPJS Ketenagakerjaan'!Print_Area</vt:lpstr>
      <vt:lpstr>'D.PENGWS &amp; DIREKSI'!Print_Area</vt:lpstr>
      <vt:lpstr>'DPLK (urut)'!Print_Area</vt:lpstr>
      <vt:lpstr>KEPELABUHANAN!Print_Area</vt:lpstr>
      <vt:lpstr>'ket REKAP'!Print_Area</vt:lpstr>
      <vt:lpstr>keu!Print_Area</vt:lpstr>
      <vt:lpstr>'KOM&amp;PENGEMBANGAN USHA'!Print_Area</vt:lpstr>
      <vt:lpstr>'lAMP_TRANSFER (URUT)'!Print_Area</vt:lpstr>
      <vt:lpstr>pandu!Print_Area</vt:lpstr>
      <vt:lpstr>'PEMANDUAN&amp;PENUNDAAN'!Print_Area</vt:lpstr>
      <vt:lpstr>'rekap iuran DPLK n Jamsostek'!Print_Area</vt:lpstr>
      <vt:lpstr>'Rekap1 +tunjangan'!Print_Area</vt:lpstr>
      <vt:lpstr>SDM!Print_Area</vt:lpstr>
      <vt:lpstr>shift!Print_Area</vt:lpstr>
      <vt:lpstr>UM!Print_Area</vt:lpstr>
      <vt:lpstr>UMUM!Print_Area</vt:lpstr>
      <vt:lpstr>'Rekap1 +tunjangan'!Print_Titles</vt:lpstr>
    </vt:vector>
  </TitlesOfParts>
  <Company>PD. Pelabuhan Cilegon Mandiri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PC#01</dc:creator>
  <cp:lastModifiedBy>user</cp:lastModifiedBy>
  <cp:lastPrinted>2016-11-23T06:39:15Z</cp:lastPrinted>
  <dcterms:created xsi:type="dcterms:W3CDTF">2002-05-27T08:11:18Z</dcterms:created>
  <dcterms:modified xsi:type="dcterms:W3CDTF">2016-12-13T13:52:19Z</dcterms:modified>
</cp:coreProperties>
</file>