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555" windowWidth="14355" windowHeight="8190"/>
  </bookViews>
  <sheets>
    <sheet name="TinhLuong" sheetId="4" r:id="rId1"/>
  </sheets>
  <calcPr calcId="144525"/>
</workbook>
</file>

<file path=xl/calcChain.xml><?xml version="1.0" encoding="utf-8"?>
<calcChain xmlns="http://schemas.openxmlformats.org/spreadsheetml/2006/main">
  <c r="I15" i="4" l="1"/>
  <c r="I16" i="4"/>
  <c r="I17" i="4"/>
  <c r="I18" i="4"/>
  <c r="I19" i="4"/>
  <c r="I14" i="4"/>
  <c r="H15" i="4"/>
  <c r="H16" i="4"/>
  <c r="H17" i="4"/>
  <c r="H18" i="4"/>
  <c r="H19" i="4"/>
  <c r="H14" i="4"/>
  <c r="G15" i="4"/>
  <c r="G16" i="4"/>
  <c r="G17" i="4"/>
  <c r="G18" i="4"/>
  <c r="G19" i="4"/>
  <c r="G14" i="4"/>
  <c r="F15" i="4"/>
  <c r="F16" i="4"/>
  <c r="F17" i="4"/>
  <c r="F18" i="4"/>
  <c r="F19" i="4"/>
  <c r="F14" i="4"/>
  <c r="D15" i="4"/>
  <c r="D16" i="4"/>
  <c r="D17" i="4"/>
  <c r="D18" i="4"/>
  <c r="D19" i="4"/>
  <c r="D14" i="4"/>
  <c r="B15" i="4"/>
  <c r="B16" i="4"/>
  <c r="B17" i="4"/>
  <c r="B18" i="4"/>
  <c r="B19" i="4"/>
  <c r="B14" i="4"/>
  <c r="C15" i="4"/>
  <c r="C16" i="4"/>
  <c r="C17" i="4"/>
  <c r="C18" i="4"/>
  <c r="C19" i="4"/>
  <c r="C14" i="4"/>
  <c r="C26" i="4" l="1"/>
  <c r="C25" i="4"/>
  <c r="C24" i="4"/>
  <c r="C23" i="4"/>
  <c r="E23" i="4" l="1"/>
  <c r="E24" i="4"/>
  <c r="E25" i="4"/>
  <c r="E26" i="4"/>
  <c r="F24" i="4"/>
  <c r="F26" i="4"/>
  <c r="F25" i="4"/>
  <c r="D23" i="4"/>
  <c r="F23" i="4"/>
  <c r="D24" i="4"/>
  <c r="D25" i="4"/>
  <c r="D26" i="4"/>
</calcChain>
</file>

<file path=xl/sharedStrings.xml><?xml version="1.0" encoding="utf-8"?>
<sst xmlns="http://schemas.openxmlformats.org/spreadsheetml/2006/main" count="49" uniqueCount="32">
  <si>
    <t>BGD</t>
  </si>
  <si>
    <t>PTC</t>
  </si>
  <si>
    <t>BẢNG TÍNH TIỀN LƯƠNG THÁNG 12/2014</t>
  </si>
  <si>
    <t>Mã PB</t>
  </si>
  <si>
    <t>Tên PB</t>
  </si>
  <si>
    <t>Mã NV</t>
  </si>
  <si>
    <t>Tên Nhân Viên</t>
  </si>
  <si>
    <t>Hệ số lương</t>
  </si>
  <si>
    <t>Ban giám đốc</t>
  </si>
  <si>
    <t>Phòng tổ chức</t>
  </si>
  <si>
    <t>Dương Thị Thu</t>
  </si>
  <si>
    <t>Hoàng Văn Thái</t>
  </si>
  <si>
    <t>Trần Thu Hà</t>
  </si>
  <si>
    <t>Lê Thanh Tuấn</t>
  </si>
  <si>
    <t>Nguyễn Thu Hiền</t>
  </si>
  <si>
    <t>Đàm Thu Huyền</t>
  </si>
  <si>
    <t>Ngày công</t>
  </si>
  <si>
    <t>Tiền lương</t>
  </si>
  <si>
    <t>Tiền thưởng</t>
  </si>
  <si>
    <t>Phụ cấp</t>
  </si>
  <si>
    <t>Tổng cộng</t>
  </si>
  <si>
    <t>Tổng số nhân viên</t>
  </si>
  <si>
    <t>Tổng số ngày</t>
  </si>
  <si>
    <t>Tổng tiền lương</t>
  </si>
  <si>
    <t>DANH SÁCH PHÒNG BAN (TABLE_1)</t>
  </si>
  <si>
    <t>DANH SÁCH NHÂN VIÊN (TABLE_2)</t>
  </si>
  <si>
    <t>DANH SÁCH LƯƠNG - THƯỞNG THÁNG 12/2014 (TABLE_3)</t>
  </si>
  <si>
    <t>BẢNG TỔNG HỢP (TABLE_4)</t>
  </si>
  <si>
    <t>PKT</t>
  </si>
  <si>
    <t>Phòng kế toán</t>
  </si>
  <si>
    <t>PKD</t>
  </si>
  <si>
    <t>Phòng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</si>
</sst>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2"/>
      <name val="VNI-Times"/>
    </font>
    <font>
      <sz val="12"/>
      <name val="Times New Roman"/>
      <family val="1"/>
    </font>
    <font>
      <b/>
      <sz val="16"/>
      <color indexed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indexed="10"/>
      <name val="Times New Roman"/>
      <family val="1"/>
    </font>
    <font>
      <sz val="14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top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2" xfId="0" applyFont="1" applyFill="1" applyBorder="1"/>
    <xf numFmtId="9" fontId="4" fillId="0" borderId="5" xfId="0" applyNumberFormat="1" applyFont="1" applyBorder="1"/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0" zoomScale="80" zoomScaleNormal="80" workbookViewId="0">
      <selection activeCell="D10" sqref="D10"/>
    </sheetView>
  </sheetViews>
  <sheetFormatPr defaultRowHeight="17.25" x14ac:dyDescent="0.3"/>
  <cols>
    <col min="1" max="1" width="2.875" customWidth="1"/>
    <col min="3" max="3" width="16.5" bestFit="1" customWidth="1"/>
    <col min="4" max="4" width="17" bestFit="1" customWidth="1"/>
    <col min="5" max="5" width="12.75" bestFit="1" customWidth="1"/>
    <col min="6" max="6" width="14.625" bestFit="1" customWidth="1"/>
    <col min="7" max="7" width="17.75" bestFit="1" customWidth="1"/>
    <col min="9" max="9" width="10.25" bestFit="1" customWidth="1"/>
  </cols>
  <sheetData>
    <row r="1" spans="1:9" ht="25.5" customHeight="1" x14ac:dyDescent="0.3">
      <c r="A1" s="1"/>
      <c r="B1" s="4" t="s">
        <v>2</v>
      </c>
      <c r="C1" s="4"/>
      <c r="D1" s="4"/>
      <c r="E1" s="4"/>
      <c r="F1" s="4"/>
      <c r="G1" s="4"/>
      <c r="H1" s="4"/>
      <c r="I1" s="4"/>
    </row>
    <row r="2" spans="1:9" ht="18.75" x14ac:dyDescent="0.3">
      <c r="A2" s="1"/>
      <c r="B2" s="5" t="s">
        <v>24</v>
      </c>
      <c r="C2" s="5"/>
      <c r="D2" s="6"/>
      <c r="E2" s="6"/>
      <c r="F2" s="5" t="s">
        <v>25</v>
      </c>
      <c r="G2" s="5"/>
      <c r="H2" s="5"/>
      <c r="I2" s="5"/>
    </row>
    <row r="3" spans="1:9" ht="18.75" x14ac:dyDescent="0.3">
      <c r="A3" s="1"/>
      <c r="B3" s="5"/>
      <c r="C3" s="5"/>
      <c r="D3" s="6"/>
      <c r="E3" s="6"/>
      <c r="F3" s="5"/>
      <c r="G3" s="5"/>
      <c r="H3" s="5"/>
      <c r="I3" s="5"/>
    </row>
    <row r="4" spans="1:9" s="3" customFormat="1" ht="37.5" x14ac:dyDescent="0.3">
      <c r="A4" s="2"/>
      <c r="B4" s="7" t="s">
        <v>3</v>
      </c>
      <c r="C4" s="8" t="s">
        <v>4</v>
      </c>
      <c r="D4" s="9" t="s">
        <v>19</v>
      </c>
      <c r="E4" s="10"/>
      <c r="F4" s="11" t="s">
        <v>5</v>
      </c>
      <c r="G4" s="11" t="s">
        <v>6</v>
      </c>
      <c r="H4" s="11" t="s">
        <v>7</v>
      </c>
      <c r="I4" s="11" t="s">
        <v>3</v>
      </c>
    </row>
    <row r="5" spans="1:9" ht="18.75" x14ac:dyDescent="0.3">
      <c r="A5" s="1"/>
      <c r="B5" s="12" t="s">
        <v>0</v>
      </c>
      <c r="C5" s="13" t="s">
        <v>8</v>
      </c>
      <c r="D5" s="14">
        <v>0.25</v>
      </c>
      <c r="E5" s="6"/>
      <c r="F5" s="15">
        <v>1</v>
      </c>
      <c r="G5" s="12" t="s">
        <v>10</v>
      </c>
      <c r="H5" s="12">
        <v>150</v>
      </c>
      <c r="I5" s="16" t="s">
        <v>0</v>
      </c>
    </row>
    <row r="6" spans="1:9" ht="18.75" x14ac:dyDescent="0.3">
      <c r="A6" s="1"/>
      <c r="B6" s="12" t="s">
        <v>1</v>
      </c>
      <c r="C6" s="13" t="s">
        <v>9</v>
      </c>
      <c r="D6" s="14">
        <v>0.2</v>
      </c>
      <c r="E6" s="6"/>
      <c r="F6" s="15">
        <v>2</v>
      </c>
      <c r="G6" s="12" t="s">
        <v>11</v>
      </c>
      <c r="H6" s="12">
        <v>80</v>
      </c>
      <c r="I6" s="16" t="s">
        <v>30</v>
      </c>
    </row>
    <row r="7" spans="1:9" ht="18.75" x14ac:dyDescent="0.3">
      <c r="A7" s="1"/>
      <c r="B7" s="12" t="s">
        <v>28</v>
      </c>
      <c r="C7" s="13" t="s">
        <v>29</v>
      </c>
      <c r="D7" s="14">
        <v>0.15</v>
      </c>
      <c r="E7" s="6"/>
      <c r="F7" s="15">
        <v>6</v>
      </c>
      <c r="G7" s="12" t="s">
        <v>12</v>
      </c>
      <c r="H7" s="12">
        <v>100</v>
      </c>
      <c r="I7" s="16" t="s">
        <v>1</v>
      </c>
    </row>
    <row r="8" spans="1:9" ht="18.75" x14ac:dyDescent="0.3">
      <c r="A8" s="1"/>
      <c r="B8" s="12" t="s">
        <v>30</v>
      </c>
      <c r="C8" s="13" t="s">
        <v>31</v>
      </c>
      <c r="D8" s="14">
        <v>0.15</v>
      </c>
      <c r="E8" s="6"/>
      <c r="F8" s="15">
        <v>5</v>
      </c>
      <c r="G8" s="12" t="s">
        <v>13</v>
      </c>
      <c r="H8" s="12">
        <v>70</v>
      </c>
      <c r="I8" s="16" t="s">
        <v>1</v>
      </c>
    </row>
    <row r="9" spans="1:9" ht="18.75" x14ac:dyDescent="0.3">
      <c r="A9" s="1"/>
      <c r="B9" s="6"/>
      <c r="C9" s="6"/>
      <c r="D9" s="6"/>
      <c r="E9" s="6"/>
      <c r="F9" s="15">
        <v>9</v>
      </c>
      <c r="G9" s="12" t="s">
        <v>14</v>
      </c>
      <c r="H9" s="12">
        <v>100</v>
      </c>
      <c r="I9" s="16" t="s">
        <v>28</v>
      </c>
    </row>
    <row r="10" spans="1:9" ht="18.75" x14ac:dyDescent="0.3">
      <c r="A10" s="1"/>
      <c r="B10" s="6"/>
      <c r="C10" s="6"/>
      <c r="D10" s="6"/>
      <c r="E10" s="6"/>
      <c r="F10" s="15">
        <v>3</v>
      </c>
      <c r="G10" s="12" t="s">
        <v>15</v>
      </c>
      <c r="H10" s="12">
        <v>60</v>
      </c>
      <c r="I10" s="16" t="s">
        <v>30</v>
      </c>
    </row>
    <row r="11" spans="1:9" ht="18.75" x14ac:dyDescent="0.3">
      <c r="A11" s="1"/>
      <c r="B11" s="6"/>
      <c r="C11" s="6"/>
      <c r="D11" s="6"/>
      <c r="E11" s="6"/>
      <c r="F11" s="6"/>
      <c r="G11" s="6"/>
      <c r="H11" s="6"/>
      <c r="I11" s="6"/>
    </row>
    <row r="12" spans="1:9" s="3" customFormat="1" ht="24.75" customHeight="1" x14ac:dyDescent="0.3">
      <c r="A12" s="2"/>
      <c r="B12" s="17" t="s">
        <v>26</v>
      </c>
      <c r="C12" s="17"/>
      <c r="D12" s="17"/>
      <c r="E12" s="17"/>
      <c r="F12" s="17"/>
      <c r="G12" s="17"/>
      <c r="H12" s="17"/>
      <c r="I12" s="17"/>
    </row>
    <row r="13" spans="1:9" s="3" customFormat="1" ht="18.75" x14ac:dyDescent="0.3">
      <c r="A13" s="2"/>
      <c r="B13" s="7" t="s">
        <v>3</v>
      </c>
      <c r="C13" s="11" t="s">
        <v>5</v>
      </c>
      <c r="D13" s="11" t="s">
        <v>6</v>
      </c>
      <c r="E13" s="7" t="s">
        <v>16</v>
      </c>
      <c r="F13" s="7" t="s">
        <v>17</v>
      </c>
      <c r="G13" s="7" t="s">
        <v>18</v>
      </c>
      <c r="H13" s="7" t="s">
        <v>19</v>
      </c>
      <c r="I13" s="7" t="s">
        <v>20</v>
      </c>
    </row>
    <row r="14" spans="1:9" ht="18.75" x14ac:dyDescent="0.3">
      <c r="A14" s="1"/>
      <c r="B14" s="18" t="str">
        <f>VLOOKUP(C14,$F$5:$I$10,4,0)</f>
        <v>BGD</v>
      </c>
      <c r="C14" s="15">
        <f>F5</f>
        <v>1</v>
      </c>
      <c r="D14" s="18" t="str">
        <f>VLOOKUP(C14,$F$5:$I$10,2,0)</f>
        <v>Dương Thị Thu</v>
      </c>
      <c r="E14" s="12">
        <v>20</v>
      </c>
      <c r="F14" s="18">
        <f>E14*VLOOKUP(C14,$F$5:$I$10,3,0)*350</f>
        <v>1050000</v>
      </c>
      <c r="G14" s="19">
        <f>IF(E14&gt;26,F14*15%,0)</f>
        <v>0</v>
      </c>
      <c r="H14" s="19">
        <f>VLOOKUP(B14,$B$5:$D$8,3,0)*F14</f>
        <v>262500</v>
      </c>
      <c r="I14" s="18">
        <f>F14+G14+H14</f>
        <v>1312500</v>
      </c>
    </row>
    <row r="15" spans="1:9" ht="18.75" x14ac:dyDescent="0.3">
      <c r="A15" s="1"/>
      <c r="B15" s="18" t="str">
        <f t="shared" ref="B15:B19" si="0">VLOOKUP(C15,$F$5:$I$10,4,0)</f>
        <v>PKD</v>
      </c>
      <c r="C15" s="15">
        <f t="shared" ref="C15:C19" si="1">F6</f>
        <v>2</v>
      </c>
      <c r="D15" s="18" t="str">
        <f t="shared" ref="D15:D19" si="2">VLOOKUP(C15,$F$5:$I$10,2,0)</f>
        <v>Hoàng Văn Thái</v>
      </c>
      <c r="E15" s="12">
        <v>24</v>
      </c>
      <c r="F15" s="18">
        <f t="shared" ref="F15:F19" si="3">E15*VLOOKUP(C15,$F$5:$I$10,3,0)*350</f>
        <v>672000</v>
      </c>
      <c r="G15" s="19">
        <f t="shared" ref="G15:G19" si="4">IF(E15&gt;26,F15*15%,0)</f>
        <v>0</v>
      </c>
      <c r="H15" s="19">
        <f t="shared" ref="H15:H19" si="5">VLOOKUP(B15,$B$5:$D$8,3,0)*F15</f>
        <v>100800</v>
      </c>
      <c r="I15" s="18">
        <f t="shared" ref="I15:I19" si="6">F15+G15+H15</f>
        <v>772800</v>
      </c>
    </row>
    <row r="16" spans="1:9" ht="18.75" x14ac:dyDescent="0.3">
      <c r="A16" s="1"/>
      <c r="B16" s="18" t="str">
        <f t="shared" si="0"/>
        <v>PTC</v>
      </c>
      <c r="C16" s="15">
        <f t="shared" si="1"/>
        <v>6</v>
      </c>
      <c r="D16" s="18" t="str">
        <f t="shared" si="2"/>
        <v>Trần Thu Hà</v>
      </c>
      <c r="E16" s="12">
        <v>23</v>
      </c>
      <c r="F16" s="18">
        <f t="shared" si="3"/>
        <v>805000</v>
      </c>
      <c r="G16" s="19">
        <f t="shared" si="4"/>
        <v>0</v>
      </c>
      <c r="H16" s="19">
        <f t="shared" si="5"/>
        <v>161000</v>
      </c>
      <c r="I16" s="18">
        <f t="shared" si="6"/>
        <v>966000</v>
      </c>
    </row>
    <row r="17" spans="1:9" ht="18.75" x14ac:dyDescent="0.3">
      <c r="A17" s="1"/>
      <c r="B17" s="18" t="str">
        <f t="shared" si="0"/>
        <v>PTC</v>
      </c>
      <c r="C17" s="15">
        <f t="shared" si="1"/>
        <v>5</v>
      </c>
      <c r="D17" s="18" t="str">
        <f t="shared" si="2"/>
        <v>Lê Thanh Tuấn</v>
      </c>
      <c r="E17" s="12">
        <v>30</v>
      </c>
      <c r="F17" s="18">
        <f t="shared" si="3"/>
        <v>735000</v>
      </c>
      <c r="G17" s="19">
        <f t="shared" si="4"/>
        <v>110250</v>
      </c>
      <c r="H17" s="19">
        <f t="shared" si="5"/>
        <v>147000</v>
      </c>
      <c r="I17" s="18">
        <f t="shared" si="6"/>
        <v>992250</v>
      </c>
    </row>
    <row r="18" spans="1:9" ht="18.75" x14ac:dyDescent="0.3">
      <c r="A18" s="1"/>
      <c r="B18" s="18" t="str">
        <f t="shared" si="0"/>
        <v>PKT</v>
      </c>
      <c r="C18" s="15">
        <f t="shared" si="1"/>
        <v>9</v>
      </c>
      <c r="D18" s="18" t="str">
        <f t="shared" si="2"/>
        <v>Nguyễn Thu Hiền</v>
      </c>
      <c r="E18" s="12">
        <v>27</v>
      </c>
      <c r="F18" s="18">
        <f t="shared" si="3"/>
        <v>945000</v>
      </c>
      <c r="G18" s="19">
        <f t="shared" si="4"/>
        <v>141750</v>
      </c>
      <c r="H18" s="19">
        <f t="shared" si="5"/>
        <v>141750</v>
      </c>
      <c r="I18" s="18">
        <f t="shared" si="6"/>
        <v>1228500</v>
      </c>
    </row>
    <row r="19" spans="1:9" ht="18.75" x14ac:dyDescent="0.3">
      <c r="A19" s="1"/>
      <c r="B19" s="18" t="str">
        <f t="shared" si="0"/>
        <v>PKD</v>
      </c>
      <c r="C19" s="15">
        <f t="shared" si="1"/>
        <v>3</v>
      </c>
      <c r="D19" s="18" t="str">
        <f t="shared" si="2"/>
        <v>Đàm Thu Huyền</v>
      </c>
      <c r="E19" s="12">
        <v>21</v>
      </c>
      <c r="F19" s="18">
        <f t="shared" si="3"/>
        <v>441000</v>
      </c>
      <c r="G19" s="19">
        <f t="shared" si="4"/>
        <v>0</v>
      </c>
      <c r="H19" s="19">
        <f t="shared" si="5"/>
        <v>66150</v>
      </c>
      <c r="I19" s="18">
        <f t="shared" si="6"/>
        <v>507150</v>
      </c>
    </row>
    <row r="20" spans="1:9" ht="13.5" customHeight="1" x14ac:dyDescent="0.3">
      <c r="A20" s="1"/>
      <c r="B20" s="6"/>
      <c r="C20" s="6"/>
      <c r="D20" s="6"/>
      <c r="E20" s="6"/>
      <c r="F20" s="6"/>
      <c r="G20" s="6"/>
      <c r="H20" s="6"/>
      <c r="I20" s="6"/>
    </row>
    <row r="21" spans="1:9" ht="18.75" x14ac:dyDescent="0.3">
      <c r="A21" s="1"/>
      <c r="B21" s="20" t="s">
        <v>27</v>
      </c>
      <c r="C21" s="21"/>
      <c r="D21" s="21"/>
      <c r="E21" s="21"/>
      <c r="F21" s="22"/>
      <c r="G21" s="6"/>
      <c r="H21" s="6"/>
      <c r="I21" s="6"/>
    </row>
    <row r="22" spans="1:9" ht="18.75" x14ac:dyDescent="0.3">
      <c r="A22" s="1"/>
      <c r="B22" s="23" t="s">
        <v>3</v>
      </c>
      <c r="C22" s="23" t="s">
        <v>4</v>
      </c>
      <c r="D22" s="23" t="s">
        <v>21</v>
      </c>
      <c r="E22" s="23" t="s">
        <v>22</v>
      </c>
      <c r="F22" s="23" t="s">
        <v>23</v>
      </c>
      <c r="G22" s="6"/>
      <c r="H22" s="6"/>
      <c r="I22" s="6"/>
    </row>
    <row r="23" spans="1:9" ht="18.75" x14ac:dyDescent="0.3">
      <c r="A23" s="1"/>
      <c r="B23" s="12" t="s">
        <v>0</v>
      </c>
      <c r="C23" s="24" t="str">
        <f>VLOOKUP(B23,$B$5:$C$8,2,0)</f>
        <v>Ban giám đốc</v>
      </c>
      <c r="D23" s="24">
        <f>COUNTIF($B$14:$B$19,B23)</f>
        <v>1</v>
      </c>
      <c r="E23" s="24">
        <f>SUMIF($B$14:$B$19,B23,$E$14:$E$19)</f>
        <v>20</v>
      </c>
      <c r="F23" s="25">
        <f>SUMIF($B$14:$B$19,B23,$I$14:$I$19)</f>
        <v>1312500</v>
      </c>
      <c r="G23" s="6"/>
      <c r="H23" s="6"/>
      <c r="I23" s="6"/>
    </row>
    <row r="24" spans="1:9" ht="18.75" x14ac:dyDescent="0.3">
      <c r="A24" s="1"/>
      <c r="B24" s="12" t="s">
        <v>1</v>
      </c>
      <c r="C24" s="24" t="str">
        <f>VLOOKUP(B24,$B$5:$C$8,2,0)</f>
        <v>Phòng tổ chức</v>
      </c>
      <c r="D24" s="24">
        <f>COUNTIF($B$14:$B$19,B24)</f>
        <v>2</v>
      </c>
      <c r="E24" s="24">
        <f>SUMIF($B$14:$B$19,B24,$E$14:$E$19)</f>
        <v>53</v>
      </c>
      <c r="F24" s="25">
        <f>SUMIF($B$14:$B$19,B24,$I$14:$I$19)</f>
        <v>1958250</v>
      </c>
      <c r="G24" s="6"/>
      <c r="H24" s="6"/>
      <c r="I24" s="6"/>
    </row>
    <row r="25" spans="1:9" ht="18.75" x14ac:dyDescent="0.3">
      <c r="A25" s="1"/>
      <c r="B25" s="12" t="s">
        <v>28</v>
      </c>
      <c r="C25" s="24" t="str">
        <f>VLOOKUP(B25,$B$5:$C$8,2,0)</f>
        <v>Phòng kế toán</v>
      </c>
      <c r="D25" s="24">
        <f>COUNTIF($B$14:$B$19,B25)</f>
        <v>1</v>
      </c>
      <c r="E25" s="24">
        <f>SUMIF($B$14:$B$19,B25,$E$14:$E$19)</f>
        <v>27</v>
      </c>
      <c r="F25" s="25">
        <f>SUMIF($B$14:$B$19,B25,$I$14:$I$19)</f>
        <v>1228500</v>
      </c>
      <c r="G25" s="6"/>
      <c r="H25" s="6"/>
      <c r="I25" s="6"/>
    </row>
    <row r="26" spans="1:9" ht="18.75" x14ac:dyDescent="0.3">
      <c r="A26" s="1"/>
      <c r="B26" s="12" t="s">
        <v>30</v>
      </c>
      <c r="C26" s="24" t="str">
        <f>VLOOKUP(B26,$B$5:$C$8,2,0)</f>
        <v>Phòng kinh doanh</v>
      </c>
      <c r="D26" s="24">
        <f>COUNTIF($B$14:$B$19,B26)</f>
        <v>2</v>
      </c>
      <c r="E26" s="24">
        <f>SUMIF($B$14:$B$19,B26,$E$14:$E$19)</f>
        <v>45</v>
      </c>
      <c r="F26" s="25">
        <f>SUMIF($B$14:$B$19,B26,$I$14:$I$19)</f>
        <v>1279950</v>
      </c>
      <c r="G26" s="6"/>
      <c r="H26" s="6"/>
      <c r="I26" s="6"/>
    </row>
  </sheetData>
  <mergeCells count="5">
    <mergeCell ref="B1:I1"/>
    <mergeCell ref="B2:C3"/>
    <mergeCell ref="F2:I3"/>
    <mergeCell ref="B12:I12"/>
    <mergeCell ref="B21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TinhLuong</vt:lpstr>
    </vt:vector>
  </TitlesOfParts>
  <Company>CED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vien</dc:creator>
  <cp:lastModifiedBy>Dell</cp:lastModifiedBy>
  <dcterms:created xsi:type="dcterms:W3CDTF">2004-09-18T06:19:34Z</dcterms:created>
  <dcterms:modified xsi:type="dcterms:W3CDTF">2017-12-04T13:07:33Z</dcterms:modified>
</cp:coreProperties>
</file>